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"/>
    </mc:Choice>
  </mc:AlternateContent>
  <xr:revisionPtr revIDLastSave="0" documentId="13_ncr:1_{81375B90-EE17-482A-BAFB-F475E6A60FEE}" xr6:coauthVersionLast="47" xr6:coauthVersionMax="47" xr10:uidLastSave="{00000000-0000-0000-0000-000000000000}"/>
  <bookViews>
    <workbookView xWindow="-108" yWindow="-108" windowWidth="23256" windowHeight="12456" xr2:uid="{F460F658-ABA1-48D6-BFE0-206CFA1AFDDE}"/>
  </bookViews>
  <sheets>
    <sheet name="SubSector Analysis" sheetId="3" r:id="rId1"/>
    <sheet name="Nifty 750 Analysis" sheetId="2" r:id="rId2"/>
    <sheet name="Price_Filter_05_07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B2" i="3"/>
  <c r="AK2" i="2"/>
  <c r="AK3" i="2"/>
  <c r="AK4" i="2"/>
  <c r="AK5" i="2"/>
  <c r="AK6" i="2"/>
  <c r="AK7" i="2"/>
  <c r="AK8" i="2"/>
  <c r="AK9" i="2"/>
  <c r="AK10" i="2"/>
  <c r="AK11" i="2"/>
  <c r="AK12" i="2"/>
  <c r="AR12" i="2" s="1"/>
  <c r="AK13" i="2"/>
  <c r="AR13" i="2" s="1"/>
  <c r="AK14" i="2"/>
  <c r="AK15" i="2"/>
  <c r="AK16" i="2"/>
  <c r="AK17" i="2"/>
  <c r="AK18" i="2"/>
  <c r="AK19" i="2"/>
  <c r="AK20" i="2"/>
  <c r="AR20" i="2" s="1"/>
  <c r="AK21" i="2"/>
  <c r="AK22" i="2"/>
  <c r="AR22" i="2" s="1"/>
  <c r="AK23" i="2"/>
  <c r="AK24" i="2"/>
  <c r="AK25" i="2"/>
  <c r="AK26" i="2"/>
  <c r="AK27" i="2"/>
  <c r="AK28" i="2"/>
  <c r="AK29" i="2"/>
  <c r="AK30" i="2"/>
  <c r="AK31" i="2"/>
  <c r="AK32" i="2"/>
  <c r="AK33" i="2"/>
  <c r="AK34" i="2"/>
  <c r="AR34" i="2" s="1"/>
  <c r="AK35" i="2"/>
  <c r="AK36" i="2"/>
  <c r="AR36" i="2" s="1"/>
  <c r="AK37" i="2"/>
  <c r="AR37" i="2" s="1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R57" i="2" s="1"/>
  <c r="AK58" i="2"/>
  <c r="AK59" i="2"/>
  <c r="AK60" i="2"/>
  <c r="AK61" i="2"/>
  <c r="AK62" i="2"/>
  <c r="AK63" i="2"/>
  <c r="AK64" i="2"/>
  <c r="AK65" i="2"/>
  <c r="AK66" i="2"/>
  <c r="AK67" i="2"/>
  <c r="AR67" i="2" s="1"/>
  <c r="AK68" i="2"/>
  <c r="AR68" i="2" s="1"/>
  <c r="AK69" i="2"/>
  <c r="AR69" i="2" s="1"/>
  <c r="AK70" i="2"/>
  <c r="AR70" i="2" s="1"/>
  <c r="AK71" i="2"/>
  <c r="AK72" i="2"/>
  <c r="AR72" i="2" s="1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R104" i="2" s="1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R116" i="2" s="1"/>
  <c r="AK117" i="2"/>
  <c r="AK118" i="2"/>
  <c r="AK119" i="2"/>
  <c r="AR119" i="2" s="1"/>
  <c r="AK120" i="2"/>
  <c r="AK121" i="2"/>
  <c r="AK122" i="2"/>
  <c r="AK123" i="2"/>
  <c r="AK124" i="2"/>
  <c r="AK125" i="2"/>
  <c r="AK126" i="2"/>
  <c r="AK127" i="2"/>
  <c r="AK128" i="2"/>
  <c r="AK129" i="2"/>
  <c r="AR129" i="2" s="1"/>
  <c r="AK130" i="2"/>
  <c r="AK131" i="2"/>
  <c r="AK132" i="2"/>
  <c r="AK133" i="2"/>
  <c r="AR133" i="2" s="1"/>
  <c r="AK134" i="2"/>
  <c r="AK135" i="2"/>
  <c r="AK136" i="2"/>
  <c r="AK137" i="2"/>
  <c r="AK138" i="2"/>
  <c r="AK139" i="2"/>
  <c r="AK140" i="2"/>
  <c r="AK141" i="2"/>
  <c r="AK142" i="2"/>
  <c r="AK143" i="2"/>
  <c r="AK144" i="2"/>
  <c r="AR144" i="2" s="1"/>
  <c r="AK145" i="2"/>
  <c r="AK146" i="2"/>
  <c r="AK147" i="2"/>
  <c r="AK148" i="2"/>
  <c r="AK149" i="2"/>
  <c r="AK150" i="2"/>
  <c r="AR150" i="2" s="1"/>
  <c r="AK151" i="2"/>
  <c r="AK152" i="2"/>
  <c r="AR152" i="2" s="1"/>
  <c r="AK153" i="2"/>
  <c r="AR153" i="2" s="1"/>
  <c r="AK154" i="2"/>
  <c r="AK155" i="2"/>
  <c r="AK156" i="2"/>
  <c r="AK157" i="2"/>
  <c r="AR157" i="2" s="1"/>
  <c r="AK158" i="2"/>
  <c r="AK159" i="2"/>
  <c r="AK160" i="2"/>
  <c r="AK161" i="2"/>
  <c r="AK162" i="2"/>
  <c r="AK163" i="2"/>
  <c r="AK164" i="2"/>
  <c r="AK165" i="2"/>
  <c r="AK166" i="2"/>
  <c r="AK167" i="2"/>
  <c r="AR167" i="2" s="1"/>
  <c r="AK168" i="2"/>
  <c r="AR168" i="2" s="1"/>
  <c r="AK169" i="2"/>
  <c r="AR169" i="2" s="1"/>
  <c r="AK170" i="2"/>
  <c r="AK171" i="2"/>
  <c r="AK172" i="2"/>
  <c r="AK173" i="2"/>
  <c r="AK174" i="2"/>
  <c r="AK175" i="2"/>
  <c r="AK176" i="2"/>
  <c r="AK177" i="2"/>
  <c r="AK178" i="2"/>
  <c r="AR178" i="2" s="1"/>
  <c r="AK179" i="2"/>
  <c r="AK180" i="2"/>
  <c r="AK181" i="2"/>
  <c r="AK182" i="2"/>
  <c r="AK183" i="2"/>
  <c r="AK184" i="2"/>
  <c r="AK185" i="2"/>
  <c r="AK186" i="2"/>
  <c r="AK187" i="2"/>
  <c r="AR187" i="2" s="1"/>
  <c r="AK188" i="2"/>
  <c r="AK189" i="2"/>
  <c r="AR189" i="2" s="1"/>
  <c r="AK190" i="2"/>
  <c r="AK191" i="2"/>
  <c r="AR191" i="2" s="1"/>
  <c r="AK192" i="2"/>
  <c r="AR192" i="2" s="1"/>
  <c r="AK193" i="2"/>
  <c r="AK194" i="2"/>
  <c r="AK195" i="2"/>
  <c r="AK196" i="2"/>
  <c r="AK197" i="2"/>
  <c r="AK198" i="2"/>
  <c r="AK199" i="2"/>
  <c r="AK200" i="2"/>
  <c r="AK201" i="2"/>
  <c r="AK202" i="2"/>
  <c r="AK203" i="2"/>
  <c r="AR203" i="2" s="1"/>
  <c r="AK204" i="2"/>
  <c r="AK205" i="2"/>
  <c r="AR205" i="2" s="1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R223" i="2" s="1"/>
  <c r="AK224" i="2"/>
  <c r="AK225" i="2"/>
  <c r="AK226" i="2"/>
  <c r="AK227" i="2"/>
  <c r="AR227" i="2" s="1"/>
  <c r="AK228" i="2"/>
  <c r="AK229" i="2"/>
  <c r="AK230" i="2"/>
  <c r="AK231" i="2"/>
  <c r="AK232" i="2"/>
  <c r="AK233" i="2"/>
  <c r="AK234" i="2"/>
  <c r="AK235" i="2"/>
  <c r="AK236" i="2"/>
  <c r="AK237" i="2"/>
  <c r="AK238" i="2"/>
  <c r="AR238" i="2" s="1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R253" i="2" s="1"/>
  <c r="AK254" i="2"/>
  <c r="AK255" i="2"/>
  <c r="AK256" i="2"/>
  <c r="AK257" i="2"/>
  <c r="AK258" i="2"/>
  <c r="AK259" i="2"/>
  <c r="AR259" i="2" s="1"/>
  <c r="AK260" i="2"/>
  <c r="AK261" i="2"/>
  <c r="AK262" i="2"/>
  <c r="AR262" i="2" s="1"/>
  <c r="AK263" i="2"/>
  <c r="AK264" i="2"/>
  <c r="AR264" i="2" s="1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R277" i="2" s="1"/>
  <c r="AK278" i="2"/>
  <c r="AK279" i="2"/>
  <c r="AK280" i="2"/>
  <c r="AK281" i="2"/>
  <c r="AK282" i="2"/>
  <c r="AK283" i="2"/>
  <c r="AK284" i="2"/>
  <c r="AK285" i="2"/>
  <c r="AK286" i="2"/>
  <c r="AK287" i="2"/>
  <c r="AK288" i="2"/>
  <c r="AR288" i="2" s="1"/>
  <c r="AK289" i="2"/>
  <c r="AK290" i="2"/>
  <c r="AK291" i="2"/>
  <c r="AK292" i="2"/>
  <c r="AK293" i="2"/>
  <c r="AK294" i="2"/>
  <c r="AK295" i="2"/>
  <c r="AK296" i="2"/>
  <c r="AK297" i="2"/>
  <c r="AK298" i="2"/>
  <c r="AK299" i="2"/>
  <c r="AR299" i="2" s="1"/>
  <c r="AK300" i="2"/>
  <c r="AK301" i="2"/>
  <c r="AR301" i="2" s="1"/>
  <c r="AK302" i="2"/>
  <c r="AK303" i="2"/>
  <c r="AR303" i="2" s="1"/>
  <c r="AK304" i="2"/>
  <c r="AK305" i="2"/>
  <c r="AK306" i="2"/>
  <c r="AK307" i="2"/>
  <c r="AK308" i="2"/>
  <c r="AK309" i="2"/>
  <c r="AK310" i="2"/>
  <c r="AK311" i="2"/>
  <c r="AK312" i="2"/>
  <c r="AR312" i="2" s="1"/>
  <c r="AK313" i="2"/>
  <c r="AR313" i="2" s="1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R337" i="2" s="1"/>
  <c r="AK338" i="2"/>
  <c r="AK339" i="2"/>
  <c r="AK340" i="2"/>
  <c r="AK341" i="2"/>
  <c r="AK342" i="2"/>
  <c r="AK343" i="2"/>
  <c r="AK344" i="2"/>
  <c r="AK345" i="2"/>
  <c r="AK346" i="2"/>
  <c r="AK347" i="2"/>
  <c r="AK348" i="2"/>
  <c r="AR348" i="2" s="1"/>
  <c r="AK349" i="2"/>
  <c r="AK350" i="2"/>
  <c r="AK351" i="2"/>
  <c r="AK352" i="2"/>
  <c r="AK353" i="2"/>
  <c r="AK354" i="2"/>
  <c r="AK355" i="2"/>
  <c r="AR355" i="2" s="1"/>
  <c r="AK356" i="2"/>
  <c r="AK357" i="2"/>
  <c r="AK358" i="2"/>
  <c r="AK359" i="2"/>
  <c r="AR359" i="2" s="1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R373" i="2" s="1"/>
  <c r="AK374" i="2"/>
  <c r="AK375" i="2"/>
  <c r="AK376" i="2"/>
  <c r="AK377" i="2"/>
  <c r="AK378" i="2"/>
  <c r="AK379" i="2"/>
  <c r="AK380" i="2"/>
  <c r="AK381" i="2"/>
  <c r="AK382" i="2"/>
  <c r="AR382" i="2" s="1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R394" i="2" s="1"/>
  <c r="AK395" i="2"/>
  <c r="AK396" i="2"/>
  <c r="AK397" i="2"/>
  <c r="AR397" i="2" s="1"/>
  <c r="AK398" i="2"/>
  <c r="AK399" i="2"/>
  <c r="AK400" i="2"/>
  <c r="AK401" i="2"/>
  <c r="AK402" i="2"/>
  <c r="AK403" i="2"/>
  <c r="AK404" i="2"/>
  <c r="AK405" i="2"/>
  <c r="AK406" i="2"/>
  <c r="AK407" i="2"/>
  <c r="AR407" i="2" s="1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R428" i="2" s="1"/>
  <c r="AK429" i="2"/>
  <c r="AR429" i="2" s="1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R443" i="2" s="1"/>
  <c r="AK444" i="2"/>
  <c r="AR444" i="2" s="1"/>
  <c r="AK445" i="2"/>
  <c r="AK446" i="2"/>
  <c r="AK447" i="2"/>
  <c r="AK448" i="2"/>
  <c r="AK449" i="2"/>
  <c r="AK450" i="2"/>
  <c r="AK451" i="2"/>
  <c r="AK452" i="2"/>
  <c r="AK453" i="2"/>
  <c r="AK454" i="2"/>
  <c r="AR454" i="2" s="1"/>
  <c r="AK455" i="2"/>
  <c r="AR455" i="2" s="1"/>
  <c r="AK456" i="2"/>
  <c r="AR456" i="2" s="1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R486" i="2" s="1"/>
  <c r="AK487" i="2"/>
  <c r="AK488" i="2"/>
  <c r="AK489" i="2"/>
  <c r="AR489" i="2" s="1"/>
  <c r="AK490" i="2"/>
  <c r="AR490" i="2" s="1"/>
  <c r="AK491" i="2"/>
  <c r="AK492" i="2"/>
  <c r="AR492" i="2" s="1"/>
  <c r="AK493" i="2"/>
  <c r="AK494" i="2"/>
  <c r="AK495" i="2"/>
  <c r="AK496" i="2"/>
  <c r="AK497" i="2"/>
  <c r="AK498" i="2"/>
  <c r="AK499" i="2"/>
  <c r="AK500" i="2"/>
  <c r="AK501" i="2"/>
  <c r="AR501" i="2" s="1"/>
  <c r="AK502" i="2"/>
  <c r="AR502" i="2" s="1"/>
  <c r="AK503" i="2"/>
  <c r="AK504" i="2"/>
  <c r="AR504" i="2" s="1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R517" i="2" s="1"/>
  <c r="AK518" i="2"/>
  <c r="AK519" i="2"/>
  <c r="AK520" i="2"/>
  <c r="AK521" i="2"/>
  <c r="AK522" i="2"/>
  <c r="AK523" i="2"/>
  <c r="AK524" i="2"/>
  <c r="AK525" i="2"/>
  <c r="AK526" i="2"/>
  <c r="AK527" i="2"/>
  <c r="AK528" i="2"/>
  <c r="AR528" i="2" s="1"/>
  <c r="AK529" i="2"/>
  <c r="AK530" i="2"/>
  <c r="AK531" i="2"/>
  <c r="AK532" i="2"/>
  <c r="AK533" i="2"/>
  <c r="AK534" i="2"/>
  <c r="AK535" i="2"/>
  <c r="AK536" i="2"/>
  <c r="AK537" i="2"/>
  <c r="AK538" i="2"/>
  <c r="AK539" i="2"/>
  <c r="AR539" i="2" s="1"/>
  <c r="AK540" i="2"/>
  <c r="AR540" i="2" s="1"/>
  <c r="AK541" i="2"/>
  <c r="AK542" i="2"/>
  <c r="AK543" i="2"/>
  <c r="AK544" i="2"/>
  <c r="AK545" i="2"/>
  <c r="AK546" i="2"/>
  <c r="AK547" i="2"/>
  <c r="AK548" i="2"/>
  <c r="AK549" i="2"/>
  <c r="AR549" i="2" s="1"/>
  <c r="AK550" i="2"/>
  <c r="AK551" i="2"/>
  <c r="AK552" i="2"/>
  <c r="AR552" i="2" s="1"/>
  <c r="AK553" i="2"/>
  <c r="AK554" i="2"/>
  <c r="AK555" i="2"/>
  <c r="AK556" i="2"/>
  <c r="AK557" i="2"/>
  <c r="AK558" i="2"/>
  <c r="AK559" i="2"/>
  <c r="AK560" i="2"/>
  <c r="AR560" i="2" s="1"/>
  <c r="AK561" i="2"/>
  <c r="AR561" i="2" s="1"/>
  <c r="AK562" i="2"/>
  <c r="AK563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4" i="2"/>
  <c r="AR594" i="2" s="1"/>
  <c r="AK595" i="2"/>
  <c r="AK596" i="2"/>
  <c r="AR596" i="2" s="1"/>
  <c r="AK597" i="2"/>
  <c r="AR597" i="2" s="1"/>
  <c r="AK598" i="2"/>
  <c r="AK599" i="2"/>
  <c r="AK600" i="2"/>
  <c r="AR600" i="2" s="1"/>
  <c r="AK601" i="2"/>
  <c r="AK602" i="2"/>
  <c r="AK603" i="2"/>
  <c r="AK604" i="2"/>
  <c r="AK605" i="2"/>
  <c r="AK606" i="2"/>
  <c r="AK607" i="2"/>
  <c r="AK608" i="2"/>
  <c r="AK609" i="2"/>
  <c r="AK610" i="2"/>
  <c r="AK611" i="2"/>
  <c r="AK612" i="2"/>
  <c r="AK613" i="2"/>
  <c r="AK614" i="2"/>
  <c r="AK615" i="2"/>
  <c r="AK616" i="2"/>
  <c r="AK617" i="2"/>
  <c r="AK618" i="2"/>
  <c r="AK619" i="2"/>
  <c r="AR619" i="2" s="1"/>
  <c r="AK620" i="2"/>
  <c r="AK621" i="2"/>
  <c r="AR621" i="2" s="1"/>
  <c r="AK622" i="2"/>
  <c r="AK623" i="2"/>
  <c r="AR623" i="2" s="1"/>
  <c r="AK624" i="2"/>
  <c r="AR624" i="2" s="1"/>
  <c r="AK625" i="2"/>
  <c r="AR625" i="2" s="1"/>
  <c r="AK626" i="2"/>
  <c r="AK627" i="2"/>
  <c r="AK628" i="2"/>
  <c r="AK629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R642" i="2" s="1"/>
  <c r="AK643" i="2"/>
  <c r="AR643" i="2" s="1"/>
  <c r="AK644" i="2"/>
  <c r="AK645" i="2"/>
  <c r="AK646" i="2"/>
  <c r="AR646" i="2" s="1"/>
  <c r="AK647" i="2"/>
  <c r="AK648" i="2"/>
  <c r="AR648" i="2" s="1"/>
  <c r="AK649" i="2"/>
  <c r="AK650" i="2"/>
  <c r="AK651" i="2"/>
  <c r="AK652" i="2"/>
  <c r="AK653" i="2"/>
  <c r="AK654" i="2"/>
  <c r="AK655" i="2"/>
  <c r="AK656" i="2"/>
  <c r="AR656" i="2" s="1"/>
  <c r="AK657" i="2"/>
  <c r="AR657" i="2" s="1"/>
  <c r="AK658" i="2"/>
  <c r="AK659" i="2"/>
  <c r="AK660" i="2"/>
  <c r="AK661" i="2"/>
  <c r="AR661" i="2" s="1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R673" i="2" s="1"/>
  <c r="AK674" i="2"/>
  <c r="AK675" i="2"/>
  <c r="AK676" i="2"/>
  <c r="AK677" i="2"/>
  <c r="AK678" i="2"/>
  <c r="AK679" i="2"/>
  <c r="AK680" i="2"/>
  <c r="AR680" i="2" s="1"/>
  <c r="AK681" i="2"/>
  <c r="AK682" i="2"/>
  <c r="AK683" i="2"/>
  <c r="AK684" i="2"/>
  <c r="AK685" i="2"/>
  <c r="AR685" i="2" s="1"/>
  <c r="AK686" i="2"/>
  <c r="AK687" i="2"/>
  <c r="AK688" i="2"/>
  <c r="AK689" i="2"/>
  <c r="AK690" i="2"/>
  <c r="AK691" i="2"/>
  <c r="AK692" i="2"/>
  <c r="AK693" i="2"/>
  <c r="AK694" i="2"/>
  <c r="AR694" i="2" s="1"/>
  <c r="AK695" i="2"/>
  <c r="AK696" i="2"/>
  <c r="AK697" i="2"/>
  <c r="AK698" i="2"/>
  <c r="AK699" i="2"/>
  <c r="AK700" i="2"/>
  <c r="AK701" i="2"/>
  <c r="AK702" i="2"/>
  <c r="AK703" i="2"/>
  <c r="AK704" i="2"/>
  <c r="AR704" i="2" s="1"/>
  <c r="AK705" i="2"/>
  <c r="AK706" i="2"/>
  <c r="AK707" i="2"/>
  <c r="AK708" i="2"/>
  <c r="AR708" i="2" s="1"/>
  <c r="AK709" i="2"/>
  <c r="AR709" i="2" s="1"/>
  <c r="AK710" i="2"/>
  <c r="AK711" i="2"/>
  <c r="AR711" i="2" s="1"/>
  <c r="AK712" i="2"/>
  <c r="AK713" i="2"/>
  <c r="AK714" i="2"/>
  <c r="AK715" i="2"/>
  <c r="AK716" i="2"/>
  <c r="AK717" i="2"/>
  <c r="AK718" i="2"/>
  <c r="AK719" i="2"/>
  <c r="AK720" i="2"/>
  <c r="AK721" i="2"/>
  <c r="AR721" i="2" s="1"/>
  <c r="AK722" i="2"/>
  <c r="AK723" i="2"/>
  <c r="AR723" i="2" s="1"/>
  <c r="AK724" i="2"/>
  <c r="AK725" i="2"/>
  <c r="AK726" i="2"/>
  <c r="B37" i="3"/>
  <c r="B8" i="3"/>
  <c r="B9" i="3"/>
  <c r="F9" i="3" s="1"/>
  <c r="B51" i="3"/>
  <c r="G51" i="3" s="1"/>
  <c r="B19" i="3"/>
  <c r="B22" i="3"/>
  <c r="B86" i="3"/>
  <c r="B87" i="3"/>
  <c r="I87" i="3" s="1"/>
  <c r="B3" i="3"/>
  <c r="F3" i="3" s="1"/>
  <c r="B13" i="3"/>
  <c r="G13" i="3" s="1"/>
  <c r="B52" i="3"/>
  <c r="F52" i="3" s="1"/>
  <c r="E2" i="3"/>
  <c r="B45" i="3"/>
  <c r="B38" i="3"/>
  <c r="F38" i="3" s="1"/>
  <c r="B61" i="3"/>
  <c r="B65" i="3"/>
  <c r="B10" i="3"/>
  <c r="B80" i="3"/>
  <c r="I80" i="3" s="1"/>
  <c r="B66" i="3"/>
  <c r="G66" i="3" s="1"/>
  <c r="B67" i="3"/>
  <c r="B104" i="3"/>
  <c r="D104" i="3" s="1"/>
  <c r="B46" i="3"/>
  <c r="F46" i="3" s="1"/>
  <c r="B68" i="3"/>
  <c r="E68" i="3" s="1"/>
  <c r="B53" i="3"/>
  <c r="E53" i="3" s="1"/>
  <c r="B54" i="3"/>
  <c r="B47" i="3"/>
  <c r="B69" i="3"/>
  <c r="B29" i="3"/>
  <c r="B34" i="3"/>
  <c r="B39" i="3"/>
  <c r="F39" i="3" s="1"/>
  <c r="B7" i="3"/>
  <c r="I7" i="3" s="1"/>
  <c r="B105" i="3"/>
  <c r="B11" i="3"/>
  <c r="B70" i="3"/>
  <c r="D70" i="3" s="1"/>
  <c r="B23" i="3"/>
  <c r="G23" i="3" s="1"/>
  <c r="B30" i="3"/>
  <c r="B71" i="3"/>
  <c r="B106" i="3"/>
  <c r="B27" i="3"/>
  <c r="B88" i="3"/>
  <c r="V88" i="3" s="1"/>
  <c r="B36" i="3"/>
  <c r="E36" i="3" s="1"/>
  <c r="B4" i="3"/>
  <c r="B31" i="3"/>
  <c r="U31" i="3" s="1"/>
  <c r="B89" i="3"/>
  <c r="B55" i="3"/>
  <c r="D55" i="3" s="1"/>
  <c r="B25" i="3"/>
  <c r="E25" i="3" s="1"/>
  <c r="B72" i="3"/>
  <c r="F72" i="3" s="1"/>
  <c r="B5" i="3"/>
  <c r="E5" i="3" s="1"/>
  <c r="B62" i="3"/>
  <c r="F62" i="3" s="1"/>
  <c r="B32" i="3"/>
  <c r="D32" i="3" s="1"/>
  <c r="B6" i="3"/>
  <c r="Q6" i="3" s="1"/>
  <c r="B107" i="3"/>
  <c r="I107" i="3" s="1"/>
  <c r="B63" i="3"/>
  <c r="B15" i="3"/>
  <c r="B108" i="3"/>
  <c r="B17" i="3"/>
  <c r="B43" i="3"/>
  <c r="B109" i="3"/>
  <c r="V109" i="3" s="1"/>
  <c r="B90" i="3"/>
  <c r="E90" i="3" s="1"/>
  <c r="B24" i="3"/>
  <c r="E24" i="3" s="1"/>
  <c r="B110" i="3"/>
  <c r="B91" i="3"/>
  <c r="B111" i="3"/>
  <c r="B14" i="3"/>
  <c r="B28" i="3"/>
  <c r="B20" i="3"/>
  <c r="B21" i="3"/>
  <c r="B35" i="3"/>
  <c r="D35" i="3" s="1"/>
  <c r="B40" i="3"/>
  <c r="F40" i="3" s="1"/>
  <c r="B48" i="3"/>
  <c r="E48" i="3" s="1"/>
  <c r="B73" i="3"/>
  <c r="P73" i="3" s="1"/>
  <c r="B112" i="3"/>
  <c r="G112" i="3" s="1"/>
  <c r="B56" i="3"/>
  <c r="P56" i="3" s="1"/>
  <c r="B113" i="3"/>
  <c r="B92" i="3"/>
  <c r="B33" i="3"/>
  <c r="B114" i="3"/>
  <c r="B18" i="3"/>
  <c r="B50" i="3"/>
  <c r="B41" i="3"/>
  <c r="I41" i="3" s="1"/>
  <c r="B12" i="3"/>
  <c r="B93" i="3"/>
  <c r="F93" i="3" s="1"/>
  <c r="B26" i="3"/>
  <c r="F26" i="3" s="1"/>
  <c r="B49" i="3"/>
  <c r="B115" i="3"/>
  <c r="D115" i="3" s="1"/>
  <c r="B16" i="3"/>
  <c r="B64" i="3"/>
  <c r="B57" i="3"/>
  <c r="B44" i="3"/>
  <c r="B58" i="3"/>
  <c r="B59" i="3"/>
  <c r="B81" i="3"/>
  <c r="B82" i="3"/>
  <c r="D82" i="3" s="1"/>
  <c r="B101" i="3"/>
  <c r="B94" i="3"/>
  <c r="E94" i="3" s="1"/>
  <c r="B83" i="3"/>
  <c r="G83" i="3" s="1"/>
  <c r="B74" i="3"/>
  <c r="B75" i="3"/>
  <c r="D75" i="3" s="1"/>
  <c r="B76" i="3"/>
  <c r="D76" i="3" s="1"/>
  <c r="B84" i="3"/>
  <c r="I84" i="3" s="1"/>
  <c r="B85" i="3"/>
  <c r="B116" i="3"/>
  <c r="B42" i="3"/>
  <c r="B95" i="3"/>
  <c r="B96" i="3"/>
  <c r="B97" i="3"/>
  <c r="B77" i="3"/>
  <c r="E77" i="3" s="1"/>
  <c r="B117" i="3"/>
  <c r="B98" i="3"/>
  <c r="B102" i="3"/>
  <c r="B118" i="3"/>
  <c r="B103" i="3"/>
  <c r="B60" i="3"/>
  <c r="G60" i="3" s="1"/>
  <c r="B78" i="3"/>
  <c r="B99" i="3"/>
  <c r="B119" i="3"/>
  <c r="I119" i="3" s="1"/>
  <c r="B100" i="3"/>
  <c r="E100" i="3" s="1"/>
  <c r="B120" i="3"/>
  <c r="D120" i="3" s="1"/>
  <c r="B121" i="3"/>
  <c r="B79" i="3"/>
  <c r="Q79" i="3" s="1"/>
  <c r="B122" i="3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602" i="2"/>
  <c r="AQ603" i="2"/>
  <c r="AQ604" i="2"/>
  <c r="AQ60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635" i="2"/>
  <c r="AQ636" i="2"/>
  <c r="AQ637" i="2"/>
  <c r="AQ638" i="2"/>
  <c r="AQ639" i="2"/>
  <c r="AQ640" i="2"/>
  <c r="AQ641" i="2"/>
  <c r="AQ642" i="2"/>
  <c r="AQ643" i="2"/>
  <c r="AQ644" i="2"/>
  <c r="AQ645" i="2"/>
  <c r="AQ646" i="2"/>
  <c r="AQ647" i="2"/>
  <c r="AQ648" i="2"/>
  <c r="AQ649" i="2"/>
  <c r="AQ650" i="2"/>
  <c r="AQ651" i="2"/>
  <c r="AQ65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68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09" i="2"/>
  <c r="AQ710" i="2"/>
  <c r="AQ711" i="2"/>
  <c r="AQ712" i="2"/>
  <c r="AQ713" i="2"/>
  <c r="AQ714" i="2"/>
  <c r="AQ715" i="2"/>
  <c r="AQ716" i="2"/>
  <c r="AQ717" i="2"/>
  <c r="AQ718" i="2"/>
  <c r="AQ719" i="2"/>
  <c r="AQ720" i="2"/>
  <c r="AQ721" i="2"/>
  <c r="AQ722" i="2"/>
  <c r="AQ723" i="2"/>
  <c r="AQ724" i="2"/>
  <c r="AQ725" i="2"/>
  <c r="AQ726" i="2"/>
  <c r="AR11" i="2"/>
  <c r="AR16" i="2"/>
  <c r="AR30" i="2"/>
  <c r="AR38" i="2"/>
  <c r="AR44" i="2"/>
  <c r="AR56" i="2"/>
  <c r="AR66" i="2"/>
  <c r="AR76" i="2"/>
  <c r="AR78" i="2"/>
  <c r="AR81" i="2"/>
  <c r="AR86" i="2"/>
  <c r="AR97" i="2"/>
  <c r="AR101" i="2"/>
  <c r="AR102" i="2"/>
  <c r="AR122" i="2"/>
  <c r="AR137" i="2"/>
  <c r="AR138" i="2"/>
  <c r="AR140" i="2"/>
  <c r="AR142" i="2"/>
  <c r="AR148" i="2"/>
  <c r="AR159" i="2"/>
  <c r="AR165" i="2"/>
  <c r="AR176" i="2"/>
  <c r="AR183" i="2"/>
  <c r="AR196" i="2"/>
  <c r="AR199" i="2"/>
  <c r="AR208" i="2"/>
  <c r="AR217" i="2"/>
  <c r="AR220" i="2"/>
  <c r="AR222" i="2"/>
  <c r="AR230" i="2"/>
  <c r="AR234" i="2"/>
  <c r="AR242" i="2"/>
  <c r="AR243" i="2"/>
  <c r="AR244" i="2"/>
  <c r="AR250" i="2"/>
  <c r="AR252" i="2"/>
  <c r="AR258" i="2"/>
  <c r="AR266" i="2"/>
  <c r="AR268" i="2"/>
  <c r="AR269" i="2"/>
  <c r="AR291" i="2"/>
  <c r="AR295" i="2"/>
  <c r="AR302" i="2"/>
  <c r="AR315" i="2"/>
  <c r="AR320" i="2"/>
  <c r="AR327" i="2"/>
  <c r="AR329" i="2"/>
  <c r="AR330" i="2"/>
  <c r="AR332" i="2"/>
  <c r="AR339" i="2"/>
  <c r="AR353" i="2"/>
  <c r="AR363" i="2"/>
  <c r="AR365" i="2"/>
  <c r="AR367" i="2"/>
  <c r="AR369" i="2"/>
  <c r="AR376" i="2"/>
  <c r="AR387" i="2"/>
  <c r="AR399" i="2"/>
  <c r="AR411" i="2"/>
  <c r="AR413" i="2"/>
  <c r="AR414" i="2"/>
  <c r="AR418" i="2"/>
  <c r="AR419" i="2"/>
  <c r="AR421" i="2"/>
  <c r="AR424" i="2"/>
  <c r="AR451" i="2"/>
  <c r="AR460" i="2"/>
  <c r="AR467" i="2"/>
  <c r="AR476" i="2"/>
  <c r="AR494" i="2"/>
  <c r="AR506" i="2"/>
  <c r="AR512" i="2"/>
  <c r="AR513" i="2"/>
  <c r="AR514" i="2"/>
  <c r="AR519" i="2"/>
  <c r="AR520" i="2"/>
  <c r="AR521" i="2"/>
  <c r="AR522" i="2"/>
  <c r="AR542" i="2"/>
  <c r="AR543" i="2"/>
  <c r="AR544" i="2"/>
  <c r="AR546" i="2"/>
  <c r="AR554" i="2"/>
  <c r="AR557" i="2"/>
  <c r="AR567" i="2"/>
  <c r="AR570" i="2"/>
  <c r="AR571" i="2"/>
  <c r="AR575" i="2"/>
  <c r="AR583" i="2"/>
  <c r="AR588" i="2"/>
  <c r="AR590" i="2"/>
  <c r="AR592" i="2"/>
  <c r="AR604" i="2"/>
  <c r="AR606" i="2"/>
  <c r="AR609" i="2"/>
  <c r="AR611" i="2"/>
  <c r="AR615" i="2"/>
  <c r="AR616" i="2"/>
  <c r="AR626" i="2"/>
  <c r="AR628" i="2"/>
  <c r="AR631" i="2"/>
  <c r="AR632" i="2"/>
  <c r="AR634" i="2"/>
  <c r="AR636" i="2"/>
  <c r="AR638" i="2"/>
  <c r="AR664" i="2"/>
  <c r="AR667" i="2"/>
  <c r="AR669" i="2"/>
  <c r="AR674" i="2"/>
  <c r="AR676" i="2"/>
  <c r="AR686" i="2"/>
  <c r="AR688" i="2"/>
  <c r="AR689" i="2"/>
  <c r="AR690" i="2"/>
  <c r="AR699" i="2"/>
  <c r="AR700" i="2"/>
  <c r="AR702" i="2"/>
  <c r="AR703" i="2"/>
  <c r="AR710" i="2"/>
  <c r="AR712" i="2"/>
  <c r="AR713" i="2"/>
  <c r="AR716" i="2"/>
  <c r="AR717" i="2"/>
  <c r="AR718" i="2"/>
  <c r="AR719" i="2"/>
  <c r="AR720" i="2"/>
  <c r="AR722" i="2"/>
  <c r="AR724" i="2"/>
  <c r="AR725" i="2"/>
  <c r="AR726" i="2"/>
  <c r="C109" i="3" l="1"/>
  <c r="C105" i="3"/>
  <c r="C89" i="3"/>
  <c r="D78" i="3"/>
  <c r="D68" i="3"/>
  <c r="F121" i="3"/>
  <c r="F32" i="3"/>
  <c r="F70" i="3"/>
  <c r="D73" i="3"/>
  <c r="D23" i="3"/>
  <c r="D46" i="3"/>
  <c r="G52" i="3"/>
  <c r="D13" i="3"/>
  <c r="C112" i="3"/>
  <c r="I30" i="3"/>
  <c r="F77" i="3"/>
  <c r="U94" i="3"/>
  <c r="C77" i="3"/>
  <c r="C85" i="3"/>
  <c r="C43" i="3"/>
  <c r="C117" i="3"/>
  <c r="C16" i="3"/>
  <c r="C18" i="3"/>
  <c r="C39" i="3"/>
  <c r="C48" i="3"/>
  <c r="AR173" i="2"/>
  <c r="C4" i="3"/>
  <c r="C17" i="3"/>
  <c r="AR393" i="2"/>
  <c r="C116" i="3"/>
  <c r="C49" i="3"/>
  <c r="AR232" i="2"/>
  <c r="C67" i="3"/>
  <c r="C30" i="3"/>
  <c r="C41" i="3"/>
  <c r="C40" i="3"/>
  <c r="C34" i="3"/>
  <c r="C2" i="3"/>
  <c r="C44" i="3"/>
  <c r="C36" i="3"/>
  <c r="C94" i="3"/>
  <c r="C12" i="3"/>
  <c r="AR216" i="2"/>
  <c r="C35" i="3"/>
  <c r="C79" i="3"/>
  <c r="C76" i="3"/>
  <c r="C82" i="3"/>
  <c r="C5" i="3"/>
  <c r="C108" i="3"/>
  <c r="AR111" i="2"/>
  <c r="C55" i="3"/>
  <c r="C66" i="3"/>
  <c r="C80" i="3"/>
  <c r="C21" i="3"/>
  <c r="C86" i="3"/>
  <c r="C81" i="3"/>
  <c r="AR93" i="2"/>
  <c r="C63" i="3"/>
  <c r="C22" i="3"/>
  <c r="C93" i="3"/>
  <c r="C53" i="3"/>
  <c r="AR156" i="2"/>
  <c r="C96" i="3"/>
  <c r="AR10" i="2"/>
  <c r="F97" i="3"/>
  <c r="U97" i="3"/>
  <c r="D101" i="3"/>
  <c r="C95" i="3"/>
  <c r="AR180" i="2"/>
  <c r="V96" i="3"/>
  <c r="E96" i="3"/>
  <c r="F96" i="3"/>
  <c r="D12" i="3"/>
  <c r="E43" i="3"/>
  <c r="D43" i="3"/>
  <c r="D11" i="3"/>
  <c r="E11" i="3"/>
  <c r="F11" i="3"/>
  <c r="C3" i="3"/>
  <c r="D3" i="3"/>
  <c r="C28" i="3"/>
  <c r="I95" i="3"/>
  <c r="V95" i="3"/>
  <c r="D81" i="3"/>
  <c r="E81" i="3"/>
  <c r="I17" i="3"/>
  <c r="U17" i="3"/>
  <c r="E89" i="3"/>
  <c r="E105" i="3"/>
  <c r="I105" i="3"/>
  <c r="E67" i="3"/>
  <c r="D67" i="3"/>
  <c r="I67" i="3"/>
  <c r="C10" i="3"/>
  <c r="AR73" i="2"/>
  <c r="V99" i="3"/>
  <c r="V42" i="3"/>
  <c r="G59" i="3"/>
  <c r="D59" i="3"/>
  <c r="P50" i="3"/>
  <c r="D50" i="3"/>
  <c r="Q21" i="3"/>
  <c r="D21" i="3"/>
  <c r="G21" i="3"/>
  <c r="U108" i="3"/>
  <c r="D108" i="3"/>
  <c r="I108" i="3"/>
  <c r="Q7" i="3"/>
  <c r="I66" i="3"/>
  <c r="D86" i="3"/>
  <c r="C101" i="3"/>
  <c r="D83" i="3"/>
  <c r="D87" i="3"/>
  <c r="G99" i="3"/>
  <c r="C15" i="3"/>
  <c r="AR32" i="2"/>
  <c r="F78" i="3"/>
  <c r="P78" i="3"/>
  <c r="G78" i="3"/>
  <c r="D116" i="3"/>
  <c r="F116" i="3"/>
  <c r="U18" i="3"/>
  <c r="F18" i="3"/>
  <c r="G20" i="3"/>
  <c r="P20" i="3"/>
  <c r="Q15" i="3"/>
  <c r="I15" i="3"/>
  <c r="G15" i="3"/>
  <c r="E79" i="3"/>
  <c r="I60" i="3"/>
  <c r="P60" i="3"/>
  <c r="E60" i="3"/>
  <c r="G85" i="3"/>
  <c r="Q85" i="3"/>
  <c r="F44" i="3"/>
  <c r="I44" i="3"/>
  <c r="E114" i="3"/>
  <c r="G114" i="3"/>
  <c r="E28" i="3"/>
  <c r="P28" i="3"/>
  <c r="F28" i="3"/>
  <c r="G63" i="3"/>
  <c r="E63" i="3"/>
  <c r="I36" i="3"/>
  <c r="F10" i="3"/>
  <c r="E10" i="3"/>
  <c r="I10" i="3"/>
  <c r="I19" i="3"/>
  <c r="F19" i="3"/>
  <c r="C25" i="3"/>
  <c r="D41" i="3"/>
  <c r="E95" i="3"/>
  <c r="F83" i="3"/>
  <c r="C75" i="3"/>
  <c r="C73" i="3"/>
  <c r="AR47" i="2"/>
  <c r="C11" i="3"/>
  <c r="C26" i="3"/>
  <c r="C57" i="3"/>
  <c r="D18" i="3"/>
  <c r="E82" i="3"/>
  <c r="F12" i="3"/>
  <c r="G50" i="3"/>
  <c r="Q59" i="3"/>
  <c r="E44" i="3"/>
  <c r="F112" i="3"/>
  <c r="C50" i="3"/>
  <c r="C20" i="3"/>
  <c r="AR198" i="2"/>
  <c r="G75" i="3"/>
  <c r="C91" i="3"/>
  <c r="D20" i="3"/>
  <c r="E12" i="3"/>
  <c r="F20" i="3"/>
  <c r="G28" i="3"/>
  <c r="I42" i="3"/>
  <c r="C59" i="3"/>
  <c r="C24" i="3"/>
  <c r="C31" i="3"/>
  <c r="C7" i="3"/>
  <c r="C19" i="3"/>
  <c r="E74" i="3"/>
  <c r="G74" i="3"/>
  <c r="D74" i="3"/>
  <c r="E110" i="3"/>
  <c r="G71" i="3"/>
  <c r="I71" i="3"/>
  <c r="E54" i="3"/>
  <c r="D54" i="3"/>
  <c r="C37" i="3"/>
  <c r="P37" i="3"/>
  <c r="D15" i="3"/>
  <c r="G108" i="3"/>
  <c r="I58" i="3"/>
  <c r="U119" i="3"/>
  <c r="C83" i="3"/>
  <c r="C90" i="3"/>
  <c r="I79" i="3"/>
  <c r="D79" i="3"/>
  <c r="F79" i="3"/>
  <c r="G117" i="3"/>
  <c r="I117" i="3"/>
  <c r="F117" i="3"/>
  <c r="E83" i="3"/>
  <c r="I83" i="3"/>
  <c r="G49" i="3"/>
  <c r="F49" i="3"/>
  <c r="D49" i="3"/>
  <c r="E49" i="3"/>
  <c r="E112" i="3"/>
  <c r="I112" i="3"/>
  <c r="D112" i="3"/>
  <c r="V24" i="3"/>
  <c r="D24" i="3"/>
  <c r="I24" i="3"/>
  <c r="F24" i="3"/>
  <c r="G24" i="3"/>
  <c r="I5" i="3"/>
  <c r="F5" i="3"/>
  <c r="D5" i="3"/>
  <c r="G30" i="3"/>
  <c r="V30" i="3"/>
  <c r="D30" i="3"/>
  <c r="F30" i="3"/>
  <c r="D53" i="3"/>
  <c r="F53" i="3"/>
  <c r="I53" i="3"/>
  <c r="G53" i="3"/>
  <c r="I2" i="3"/>
  <c r="D2" i="3"/>
  <c r="F2" i="3"/>
  <c r="G2" i="3"/>
  <c r="D4" i="3"/>
  <c r="E17" i="3"/>
  <c r="F4" i="3"/>
  <c r="G34" i="3"/>
  <c r="P121" i="3"/>
  <c r="U90" i="3"/>
  <c r="D48" i="3"/>
  <c r="D47" i="3"/>
  <c r="C61" i="3"/>
  <c r="F68" i="3"/>
  <c r="G90" i="3"/>
  <c r="U9" i="3"/>
  <c r="F6" i="3"/>
  <c r="F80" i="3"/>
  <c r="G109" i="3"/>
  <c r="P48" i="3"/>
  <c r="G94" i="3"/>
  <c r="D26" i="3"/>
  <c r="E109" i="3"/>
  <c r="F13" i="3"/>
  <c r="U103" i="3"/>
  <c r="Q103" i="3"/>
  <c r="V103" i="3"/>
  <c r="P103" i="3"/>
  <c r="F103" i="3"/>
  <c r="U14" i="3"/>
  <c r="P14" i="3"/>
  <c r="E14" i="3"/>
  <c r="G14" i="3"/>
  <c r="U65" i="3"/>
  <c r="Q65" i="3"/>
  <c r="V65" i="3"/>
  <c r="P65" i="3"/>
  <c r="I14" i="3"/>
  <c r="V92" i="3"/>
  <c r="P92" i="3"/>
  <c r="Q92" i="3"/>
  <c r="U92" i="3"/>
  <c r="I92" i="3"/>
  <c r="G92" i="3"/>
  <c r="V69" i="3"/>
  <c r="U69" i="3"/>
  <c r="P69" i="3"/>
  <c r="Q69" i="3"/>
  <c r="I69" i="3"/>
  <c r="F69" i="3"/>
  <c r="D88" i="3"/>
  <c r="G27" i="3"/>
  <c r="V102" i="3"/>
  <c r="U102" i="3"/>
  <c r="P102" i="3"/>
  <c r="E102" i="3"/>
  <c r="V113" i="3"/>
  <c r="U113" i="3"/>
  <c r="P113" i="3"/>
  <c r="Q113" i="3"/>
  <c r="V8" i="3"/>
  <c r="U8" i="3"/>
  <c r="Q8" i="3"/>
  <c r="P8" i="3"/>
  <c r="G8" i="3"/>
  <c r="G61" i="3"/>
  <c r="I51" i="3"/>
  <c r="V56" i="3"/>
  <c r="U56" i="3"/>
  <c r="Q56" i="3"/>
  <c r="C56" i="3"/>
  <c r="F56" i="3"/>
  <c r="V54" i="3"/>
  <c r="U54" i="3"/>
  <c r="Q54" i="3"/>
  <c r="I54" i="3"/>
  <c r="C54" i="3"/>
  <c r="E98" i="3"/>
  <c r="F29" i="3"/>
  <c r="G56" i="3"/>
  <c r="I8" i="3"/>
  <c r="P122" i="3"/>
  <c r="Q102" i="3"/>
  <c r="D98" i="3"/>
  <c r="E113" i="3"/>
  <c r="F122" i="3"/>
  <c r="F14" i="3"/>
  <c r="G118" i="3"/>
  <c r="G45" i="3"/>
  <c r="I29" i="3"/>
  <c r="V121" i="3"/>
  <c r="I121" i="3"/>
  <c r="Q121" i="3"/>
  <c r="G121" i="3"/>
  <c r="U77" i="3"/>
  <c r="V77" i="3"/>
  <c r="P77" i="3"/>
  <c r="Q77" i="3"/>
  <c r="I77" i="3"/>
  <c r="Q94" i="3"/>
  <c r="V94" i="3"/>
  <c r="I94" i="3"/>
  <c r="P94" i="3"/>
  <c r="D94" i="3"/>
  <c r="P26" i="3"/>
  <c r="I26" i="3"/>
  <c r="V26" i="3"/>
  <c r="Q26" i="3"/>
  <c r="U26" i="3"/>
  <c r="U73" i="3"/>
  <c r="I73" i="3"/>
  <c r="Q73" i="3"/>
  <c r="F73" i="3"/>
  <c r="Q90" i="3"/>
  <c r="P90" i="3"/>
  <c r="I90" i="3"/>
  <c r="V90" i="3"/>
  <c r="F90" i="3"/>
  <c r="U72" i="3"/>
  <c r="V72" i="3"/>
  <c r="Q72" i="3"/>
  <c r="I72" i="3"/>
  <c r="P72" i="3"/>
  <c r="G72" i="3"/>
  <c r="U23" i="3"/>
  <c r="Q23" i="3"/>
  <c r="P23" i="3"/>
  <c r="I23" i="3"/>
  <c r="E23" i="3"/>
  <c r="V23" i="3"/>
  <c r="V68" i="3"/>
  <c r="U68" i="3"/>
  <c r="I68" i="3"/>
  <c r="Q68" i="3"/>
  <c r="G68" i="3"/>
  <c r="P52" i="3"/>
  <c r="V52" i="3"/>
  <c r="I52" i="3"/>
  <c r="Q52" i="3"/>
  <c r="U52" i="3"/>
  <c r="C121" i="3"/>
  <c r="C97" i="3"/>
  <c r="C29" i="3"/>
  <c r="D77" i="3"/>
  <c r="D14" i="3"/>
  <c r="D8" i="3"/>
  <c r="E97" i="3"/>
  <c r="E56" i="3"/>
  <c r="E70" i="3"/>
  <c r="E65" i="3"/>
  <c r="F84" i="3"/>
  <c r="F111" i="3"/>
  <c r="F25" i="3"/>
  <c r="F22" i="3"/>
  <c r="G102" i="3"/>
  <c r="G57" i="3"/>
  <c r="G73" i="3"/>
  <c r="G107" i="3"/>
  <c r="G39" i="3"/>
  <c r="I114" i="3"/>
  <c r="I63" i="3"/>
  <c r="P120" i="3"/>
  <c r="P88" i="3"/>
  <c r="Q84" i="3"/>
  <c r="U109" i="3"/>
  <c r="V73" i="3"/>
  <c r="U33" i="3"/>
  <c r="Q33" i="3"/>
  <c r="P33" i="3"/>
  <c r="V33" i="3"/>
  <c r="G33" i="3"/>
  <c r="U29" i="3"/>
  <c r="V29" i="3"/>
  <c r="P29" i="3"/>
  <c r="Q29" i="3"/>
  <c r="C103" i="3"/>
  <c r="E51" i="3"/>
  <c r="V76" i="3"/>
  <c r="Q76" i="3"/>
  <c r="U76" i="3"/>
  <c r="I76" i="3"/>
  <c r="F76" i="3"/>
  <c r="P76" i="3"/>
  <c r="V6" i="3"/>
  <c r="U6" i="3"/>
  <c r="I6" i="3"/>
  <c r="P6" i="3"/>
  <c r="V61" i="3"/>
  <c r="P61" i="3"/>
  <c r="I61" i="3"/>
  <c r="Q61" i="3"/>
  <c r="D61" i="3"/>
  <c r="F61" i="3"/>
  <c r="F57" i="3"/>
  <c r="V16" i="3"/>
  <c r="U16" i="3"/>
  <c r="Q16" i="3"/>
  <c r="P16" i="3"/>
  <c r="V106" i="3"/>
  <c r="U106" i="3"/>
  <c r="Q106" i="3"/>
  <c r="P106" i="3"/>
  <c r="E106" i="3"/>
  <c r="V38" i="3"/>
  <c r="U38" i="3"/>
  <c r="P38" i="3"/>
  <c r="D118" i="3"/>
  <c r="Q38" i="3"/>
  <c r="V122" i="3"/>
  <c r="U122" i="3"/>
  <c r="Q122" i="3"/>
  <c r="D122" i="3"/>
  <c r="C122" i="3"/>
  <c r="I122" i="3"/>
  <c r="V110" i="3"/>
  <c r="U110" i="3"/>
  <c r="Q110" i="3"/>
  <c r="P110" i="3"/>
  <c r="I110" i="3"/>
  <c r="G110" i="3"/>
  <c r="C110" i="3"/>
  <c r="V37" i="3"/>
  <c r="U37" i="3"/>
  <c r="Q37" i="3"/>
  <c r="D37" i="3"/>
  <c r="F37" i="3"/>
  <c r="C9" i="3"/>
  <c r="D107" i="3"/>
  <c r="E37" i="3"/>
  <c r="I16" i="3"/>
  <c r="G64" i="3"/>
  <c r="P27" i="3"/>
  <c r="Q82" i="3"/>
  <c r="P82" i="3"/>
  <c r="U82" i="3"/>
  <c r="I82" i="3"/>
  <c r="G82" i="3"/>
  <c r="V82" i="3"/>
  <c r="Q43" i="3"/>
  <c r="P43" i="3"/>
  <c r="U43" i="3"/>
  <c r="I43" i="3"/>
  <c r="G43" i="3"/>
  <c r="F43" i="3"/>
  <c r="Q104" i="3"/>
  <c r="P104" i="3"/>
  <c r="I104" i="3"/>
  <c r="G104" i="3"/>
  <c r="E104" i="3"/>
  <c r="V104" i="3"/>
  <c r="U104" i="3"/>
  <c r="P7" i="3"/>
  <c r="Q119" i="3"/>
  <c r="P119" i="3"/>
  <c r="V119" i="3"/>
  <c r="G119" i="3"/>
  <c r="F119" i="3"/>
  <c r="Q95" i="3"/>
  <c r="P95" i="3"/>
  <c r="G95" i="3"/>
  <c r="U95" i="3"/>
  <c r="F95" i="3"/>
  <c r="Q81" i="3"/>
  <c r="P81" i="3"/>
  <c r="U81" i="3"/>
  <c r="V81" i="3"/>
  <c r="G81" i="3"/>
  <c r="F81" i="3"/>
  <c r="Q41" i="3"/>
  <c r="P41" i="3"/>
  <c r="V41" i="3"/>
  <c r="G41" i="3"/>
  <c r="F41" i="3"/>
  <c r="U41" i="3"/>
  <c r="E41" i="3"/>
  <c r="Q35" i="3"/>
  <c r="P35" i="3"/>
  <c r="U35" i="3"/>
  <c r="V35" i="3"/>
  <c r="G35" i="3"/>
  <c r="F35" i="3"/>
  <c r="E35" i="3"/>
  <c r="Q17" i="3"/>
  <c r="P17" i="3"/>
  <c r="V17" i="3"/>
  <c r="G17" i="3"/>
  <c r="F17" i="3"/>
  <c r="D17" i="3"/>
  <c r="Q89" i="3"/>
  <c r="P89" i="3"/>
  <c r="V89" i="3"/>
  <c r="G89" i="3"/>
  <c r="F89" i="3"/>
  <c r="U89" i="3"/>
  <c r="Q105" i="3"/>
  <c r="P105" i="3"/>
  <c r="U105" i="3"/>
  <c r="G105" i="3"/>
  <c r="F105" i="3"/>
  <c r="V105" i="3"/>
  <c r="D105" i="3"/>
  <c r="Q67" i="3"/>
  <c r="P67" i="3"/>
  <c r="G67" i="3"/>
  <c r="F67" i="3"/>
  <c r="V67" i="3"/>
  <c r="U67" i="3"/>
  <c r="Q87" i="3"/>
  <c r="P87" i="3"/>
  <c r="U87" i="3"/>
  <c r="V87" i="3"/>
  <c r="G87" i="3"/>
  <c r="F87" i="3"/>
  <c r="E87" i="3"/>
  <c r="C119" i="3"/>
  <c r="C42" i="3"/>
  <c r="C58" i="3"/>
  <c r="C114" i="3"/>
  <c r="C14" i="3"/>
  <c r="C6" i="3"/>
  <c r="C106" i="3"/>
  <c r="C52" i="3"/>
  <c r="D95" i="3"/>
  <c r="D58" i="3"/>
  <c r="D92" i="3"/>
  <c r="D110" i="3"/>
  <c r="D72" i="3"/>
  <c r="D38" i="3"/>
  <c r="E121" i="3"/>
  <c r="E85" i="3"/>
  <c r="E16" i="3"/>
  <c r="E34" i="3"/>
  <c r="E45" i="3"/>
  <c r="F94" i="3"/>
  <c r="F114" i="3"/>
  <c r="F106" i="3"/>
  <c r="F104" i="3"/>
  <c r="G116" i="3"/>
  <c r="G115" i="3"/>
  <c r="G25" i="3"/>
  <c r="G69" i="3"/>
  <c r="I56" i="3"/>
  <c r="I89" i="3"/>
  <c r="P85" i="3"/>
  <c r="P39" i="3"/>
  <c r="Q28" i="3"/>
  <c r="U55" i="3"/>
  <c r="U84" i="3"/>
  <c r="V84" i="3"/>
  <c r="U107" i="3"/>
  <c r="V107" i="3"/>
  <c r="P107" i="3"/>
  <c r="E107" i="3"/>
  <c r="U51" i="3"/>
  <c r="V51" i="3"/>
  <c r="Q51" i="3"/>
  <c r="C51" i="3"/>
  <c r="P51" i="3"/>
  <c r="V118" i="3"/>
  <c r="U118" i="3"/>
  <c r="P118" i="3"/>
  <c r="I118" i="3"/>
  <c r="V111" i="3"/>
  <c r="Q111" i="3"/>
  <c r="U111" i="3"/>
  <c r="P111" i="3"/>
  <c r="I111" i="3"/>
  <c r="E111" i="3"/>
  <c r="V9" i="3"/>
  <c r="I9" i="3"/>
  <c r="P9" i="3"/>
  <c r="G9" i="3"/>
  <c r="D9" i="3"/>
  <c r="D103" i="3"/>
  <c r="E103" i="3"/>
  <c r="V32" i="3"/>
  <c r="U32" i="3"/>
  <c r="Q32" i="3"/>
  <c r="P32" i="3"/>
  <c r="E32" i="3"/>
  <c r="G32" i="3"/>
  <c r="E8" i="3"/>
  <c r="G106" i="3"/>
  <c r="V98" i="3"/>
  <c r="U98" i="3"/>
  <c r="Q98" i="3"/>
  <c r="P98" i="3"/>
  <c r="C98" i="3"/>
  <c r="V71" i="3"/>
  <c r="U71" i="3"/>
  <c r="Q71" i="3"/>
  <c r="P71" i="3"/>
  <c r="C71" i="3"/>
  <c r="D102" i="3"/>
  <c r="D106" i="3"/>
  <c r="E92" i="3"/>
  <c r="C65" i="3"/>
  <c r="D51" i="3"/>
  <c r="E71" i="3"/>
  <c r="F54" i="3"/>
  <c r="E6" i="3"/>
  <c r="G16" i="3"/>
  <c r="I32" i="3"/>
  <c r="U42" i="3"/>
  <c r="Q42" i="3"/>
  <c r="P42" i="3"/>
  <c r="F42" i="3"/>
  <c r="E42" i="3"/>
  <c r="G42" i="3"/>
  <c r="Q108" i="3"/>
  <c r="P108" i="3"/>
  <c r="F108" i="3"/>
  <c r="E108" i="3"/>
  <c r="V108" i="3"/>
  <c r="Q66" i="3"/>
  <c r="F66" i="3"/>
  <c r="E66" i="3"/>
  <c r="V66" i="3"/>
  <c r="P66" i="3"/>
  <c r="U66" i="3"/>
  <c r="D66" i="3"/>
  <c r="C111" i="3"/>
  <c r="C68" i="3"/>
  <c r="D42" i="3"/>
  <c r="D25" i="3"/>
  <c r="E84" i="3"/>
  <c r="F33" i="3"/>
  <c r="G47" i="3"/>
  <c r="G37" i="3"/>
  <c r="P84" i="3"/>
  <c r="P54" i="3"/>
  <c r="Q14" i="3"/>
  <c r="V43" i="3"/>
  <c r="D27" i="3"/>
  <c r="E118" i="3"/>
  <c r="E88" i="3"/>
  <c r="F16" i="3"/>
  <c r="I103" i="3"/>
  <c r="Q118" i="3"/>
  <c r="V115" i="3"/>
  <c r="U115" i="3"/>
  <c r="Q115" i="3"/>
  <c r="P115" i="3"/>
  <c r="F115" i="3"/>
  <c r="C115" i="3"/>
  <c r="I115" i="3"/>
  <c r="V45" i="3"/>
  <c r="U45" i="3"/>
  <c r="Q45" i="3"/>
  <c r="P45" i="3"/>
  <c r="F45" i="3"/>
  <c r="C45" i="3"/>
  <c r="I45" i="3"/>
  <c r="E27" i="3"/>
  <c r="G103" i="3"/>
  <c r="I102" i="3"/>
  <c r="D71" i="3"/>
  <c r="I98" i="3"/>
  <c r="I37" i="3"/>
  <c r="Q120" i="3"/>
  <c r="U120" i="3"/>
  <c r="V120" i="3"/>
  <c r="I120" i="3"/>
  <c r="Q101" i="3"/>
  <c r="P101" i="3"/>
  <c r="I101" i="3"/>
  <c r="E101" i="3"/>
  <c r="V101" i="3"/>
  <c r="G101" i="3"/>
  <c r="U101" i="3"/>
  <c r="Q48" i="3"/>
  <c r="U48" i="3"/>
  <c r="V48" i="3"/>
  <c r="I48" i="3"/>
  <c r="F48" i="3"/>
  <c r="Q109" i="3"/>
  <c r="P109" i="3"/>
  <c r="I109" i="3"/>
  <c r="Q46" i="3"/>
  <c r="I46" i="3"/>
  <c r="V46" i="3"/>
  <c r="E46" i="3"/>
  <c r="U46" i="3"/>
  <c r="G46" i="3"/>
  <c r="C120" i="3"/>
  <c r="C88" i="3"/>
  <c r="C38" i="3"/>
  <c r="E122" i="3"/>
  <c r="E57" i="3"/>
  <c r="E61" i="3"/>
  <c r="G98" i="3"/>
  <c r="G48" i="3"/>
  <c r="V14" i="3"/>
  <c r="Q96" i="3"/>
  <c r="P96" i="3"/>
  <c r="I96" i="3"/>
  <c r="G96" i="3"/>
  <c r="U96" i="3"/>
  <c r="Q40" i="3"/>
  <c r="P40" i="3"/>
  <c r="U40" i="3"/>
  <c r="V40" i="3"/>
  <c r="I40" i="3"/>
  <c r="G40" i="3"/>
  <c r="D40" i="3"/>
  <c r="Q11" i="3"/>
  <c r="P11" i="3"/>
  <c r="I11" i="3"/>
  <c r="U11" i="3"/>
  <c r="G11" i="3"/>
  <c r="V11" i="3"/>
  <c r="C100" i="3"/>
  <c r="C27" i="3"/>
  <c r="D121" i="3"/>
  <c r="D33" i="3"/>
  <c r="E64" i="3"/>
  <c r="E38" i="3"/>
  <c r="F27" i="3"/>
  <c r="G77" i="3"/>
  <c r="G29" i="3"/>
  <c r="I113" i="3"/>
  <c r="U59" i="3"/>
  <c r="V59" i="3"/>
  <c r="P59" i="3"/>
  <c r="F59" i="3"/>
  <c r="E59" i="3"/>
  <c r="V21" i="3"/>
  <c r="F21" i="3"/>
  <c r="U21" i="3"/>
  <c r="E21" i="3"/>
  <c r="P21" i="3"/>
  <c r="U7" i="3"/>
  <c r="V7" i="3"/>
  <c r="F7" i="3"/>
  <c r="E7" i="3"/>
  <c r="G7" i="3"/>
  <c r="C99" i="3"/>
  <c r="C33" i="3"/>
  <c r="D100" i="3"/>
  <c r="D113" i="3"/>
  <c r="D7" i="3"/>
  <c r="E120" i="3"/>
  <c r="E40" i="3"/>
  <c r="E29" i="3"/>
  <c r="F101" i="3"/>
  <c r="F71" i="3"/>
  <c r="V78" i="3"/>
  <c r="U78" i="3"/>
  <c r="Q78" i="3"/>
  <c r="E78" i="3"/>
  <c r="I78" i="3"/>
  <c r="V58" i="3"/>
  <c r="U58" i="3"/>
  <c r="P58" i="3"/>
  <c r="E58" i="3"/>
  <c r="G58" i="3"/>
  <c r="Q58" i="3"/>
  <c r="V20" i="3"/>
  <c r="Q20" i="3"/>
  <c r="U20" i="3"/>
  <c r="E20" i="3"/>
  <c r="I20" i="3"/>
  <c r="V4" i="3"/>
  <c r="P4" i="3"/>
  <c r="Q4" i="3"/>
  <c r="E4" i="3"/>
  <c r="I4" i="3"/>
  <c r="U4" i="3"/>
  <c r="V39" i="3"/>
  <c r="U39" i="3"/>
  <c r="E39" i="3"/>
  <c r="D39" i="3"/>
  <c r="Q39" i="3"/>
  <c r="I39" i="3"/>
  <c r="V22" i="3"/>
  <c r="Q22" i="3"/>
  <c r="P22" i="3"/>
  <c r="E22" i="3"/>
  <c r="D22" i="3"/>
  <c r="I22" i="3"/>
  <c r="G22" i="3"/>
  <c r="C78" i="3"/>
  <c r="C92" i="3"/>
  <c r="C23" i="3"/>
  <c r="C46" i="3"/>
  <c r="D119" i="3"/>
  <c r="D64" i="3"/>
  <c r="D56" i="3"/>
  <c r="D90" i="3"/>
  <c r="D29" i="3"/>
  <c r="E76" i="3"/>
  <c r="E69" i="3"/>
  <c r="E52" i="3"/>
  <c r="F102" i="3"/>
  <c r="F82" i="3"/>
  <c r="F92" i="3"/>
  <c r="F63" i="3"/>
  <c r="G122" i="3"/>
  <c r="G84" i="3"/>
  <c r="G26" i="3"/>
  <c r="G111" i="3"/>
  <c r="G4" i="3"/>
  <c r="G54" i="3"/>
  <c r="I81" i="3"/>
  <c r="I35" i="3"/>
  <c r="I88" i="3"/>
  <c r="I65" i="3"/>
  <c r="P68" i="3"/>
  <c r="U61" i="3"/>
  <c r="U57" i="3"/>
  <c r="V57" i="3"/>
  <c r="Q57" i="3"/>
  <c r="P57" i="3"/>
  <c r="U88" i="3"/>
  <c r="Q88" i="3"/>
  <c r="F88" i="3"/>
  <c r="G88" i="3"/>
  <c r="V64" i="3"/>
  <c r="I64" i="3"/>
  <c r="P64" i="3"/>
  <c r="Q64" i="3"/>
  <c r="U64" i="3"/>
  <c r="F64" i="3"/>
  <c r="V27" i="3"/>
  <c r="Q27" i="3"/>
  <c r="U27" i="3"/>
  <c r="I27" i="3"/>
  <c r="C118" i="3"/>
  <c r="E9" i="3"/>
  <c r="G65" i="3"/>
  <c r="V75" i="3"/>
  <c r="U75" i="3"/>
  <c r="Q75" i="3"/>
  <c r="F75" i="3"/>
  <c r="I75" i="3"/>
  <c r="P75" i="3"/>
  <c r="V91" i="3"/>
  <c r="U91" i="3"/>
  <c r="Q91" i="3"/>
  <c r="P91" i="3"/>
  <c r="I91" i="3"/>
  <c r="G91" i="3"/>
  <c r="V47" i="3"/>
  <c r="U47" i="3"/>
  <c r="P47" i="3"/>
  <c r="F47" i="3"/>
  <c r="Q47" i="3"/>
  <c r="I47" i="3"/>
  <c r="C102" i="3"/>
  <c r="E33" i="3"/>
  <c r="G113" i="3"/>
  <c r="I57" i="3"/>
  <c r="V74" i="3"/>
  <c r="U74" i="3"/>
  <c r="Q74" i="3"/>
  <c r="I74" i="3"/>
  <c r="C74" i="3"/>
  <c r="P74" i="3"/>
  <c r="V62" i="3"/>
  <c r="U62" i="3"/>
  <c r="Q62" i="3"/>
  <c r="P62" i="3"/>
  <c r="E62" i="3"/>
  <c r="C62" i="3"/>
  <c r="I62" i="3"/>
  <c r="G38" i="3"/>
  <c r="Q9" i="3"/>
  <c r="C8" i="3"/>
  <c r="D6" i="3"/>
  <c r="Q97" i="3"/>
  <c r="V97" i="3"/>
  <c r="P97" i="3"/>
  <c r="I97" i="3"/>
  <c r="G97" i="3"/>
  <c r="Q93" i="3"/>
  <c r="P93" i="3"/>
  <c r="I93" i="3"/>
  <c r="V93" i="3"/>
  <c r="U93" i="3"/>
  <c r="D93" i="3"/>
  <c r="E93" i="3"/>
  <c r="Q25" i="3"/>
  <c r="U25" i="3"/>
  <c r="V25" i="3"/>
  <c r="P25" i="3"/>
  <c r="I25" i="3"/>
  <c r="Q70" i="3"/>
  <c r="V70" i="3"/>
  <c r="P70" i="3"/>
  <c r="I70" i="3"/>
  <c r="U70" i="3"/>
  <c r="G70" i="3"/>
  <c r="Q13" i="3"/>
  <c r="P13" i="3"/>
  <c r="U13" i="3"/>
  <c r="V13" i="3"/>
  <c r="I13" i="3"/>
  <c r="E13" i="3"/>
  <c r="C69" i="3"/>
  <c r="D97" i="3"/>
  <c r="D111" i="3"/>
  <c r="D62" i="3"/>
  <c r="F74" i="3"/>
  <c r="F91" i="3"/>
  <c r="G6" i="3"/>
  <c r="I33" i="3"/>
  <c r="Q100" i="3"/>
  <c r="P100" i="3"/>
  <c r="V100" i="3"/>
  <c r="I100" i="3"/>
  <c r="G100" i="3"/>
  <c r="U100" i="3"/>
  <c r="F100" i="3"/>
  <c r="Q12" i="3"/>
  <c r="P12" i="3"/>
  <c r="I12" i="3"/>
  <c r="V12" i="3"/>
  <c r="G12" i="3"/>
  <c r="U12" i="3"/>
  <c r="Q55" i="3"/>
  <c r="P55" i="3"/>
  <c r="V55" i="3"/>
  <c r="I55" i="3"/>
  <c r="G55" i="3"/>
  <c r="F55" i="3"/>
  <c r="Q3" i="3"/>
  <c r="P3" i="3"/>
  <c r="U3" i="3"/>
  <c r="V3" i="3"/>
  <c r="I3" i="3"/>
  <c r="G3" i="3"/>
  <c r="C107" i="3"/>
  <c r="C47" i="3"/>
  <c r="D96" i="3"/>
  <c r="D91" i="3"/>
  <c r="D65" i="3"/>
  <c r="E73" i="3"/>
  <c r="F120" i="3"/>
  <c r="F110" i="3"/>
  <c r="F51" i="3"/>
  <c r="G62" i="3"/>
  <c r="U99" i="3"/>
  <c r="Q99" i="3"/>
  <c r="F99" i="3"/>
  <c r="E99" i="3"/>
  <c r="P99" i="3"/>
  <c r="I99" i="3"/>
  <c r="Q50" i="3"/>
  <c r="U50" i="3"/>
  <c r="F50" i="3"/>
  <c r="E50" i="3"/>
  <c r="V50" i="3"/>
  <c r="I50" i="3"/>
  <c r="P31" i="3"/>
  <c r="V31" i="3"/>
  <c r="F31" i="3"/>
  <c r="Q31" i="3"/>
  <c r="E31" i="3"/>
  <c r="I31" i="3"/>
  <c r="D31" i="3"/>
  <c r="P86" i="3"/>
  <c r="U86" i="3"/>
  <c r="V86" i="3"/>
  <c r="G86" i="3"/>
  <c r="F86" i="3"/>
  <c r="Q86" i="3"/>
  <c r="E86" i="3"/>
  <c r="I86" i="3"/>
  <c r="C32" i="3"/>
  <c r="C13" i="3"/>
  <c r="D57" i="3"/>
  <c r="D45" i="3"/>
  <c r="E115" i="3"/>
  <c r="E72" i="3"/>
  <c r="F118" i="3"/>
  <c r="F109" i="3"/>
  <c r="F8" i="3"/>
  <c r="G31" i="3"/>
  <c r="V116" i="3"/>
  <c r="U116" i="3"/>
  <c r="Q116" i="3"/>
  <c r="P116" i="3"/>
  <c r="E116" i="3"/>
  <c r="I116" i="3"/>
  <c r="V18" i="3"/>
  <c r="Q18" i="3"/>
  <c r="E18" i="3"/>
  <c r="I18" i="3"/>
  <c r="G18" i="3"/>
  <c r="V15" i="3"/>
  <c r="U15" i="3"/>
  <c r="P15" i="3"/>
  <c r="E15" i="3"/>
  <c r="F15" i="3"/>
  <c r="V80" i="3"/>
  <c r="Q80" i="3"/>
  <c r="U80" i="3"/>
  <c r="E80" i="3"/>
  <c r="D80" i="3"/>
  <c r="G80" i="3"/>
  <c r="P80" i="3"/>
  <c r="V60" i="3"/>
  <c r="U60" i="3"/>
  <c r="Q60" i="3"/>
  <c r="D60" i="3"/>
  <c r="F60" i="3"/>
  <c r="V85" i="3"/>
  <c r="U85" i="3"/>
  <c r="D85" i="3"/>
  <c r="I85" i="3"/>
  <c r="F85" i="3"/>
  <c r="V44" i="3"/>
  <c r="U44" i="3"/>
  <c r="P44" i="3"/>
  <c r="D44" i="3"/>
  <c r="G44" i="3"/>
  <c r="Q44" i="3"/>
  <c r="V114" i="3"/>
  <c r="U114" i="3"/>
  <c r="Q114" i="3"/>
  <c r="P114" i="3"/>
  <c r="D114" i="3"/>
  <c r="V28" i="3"/>
  <c r="U28" i="3"/>
  <c r="D28" i="3"/>
  <c r="I28" i="3"/>
  <c r="V63" i="3"/>
  <c r="U63" i="3"/>
  <c r="D63" i="3"/>
  <c r="Q63" i="3"/>
  <c r="P63" i="3"/>
  <c r="V36" i="3"/>
  <c r="U36" i="3"/>
  <c r="P36" i="3"/>
  <c r="Q36" i="3"/>
  <c r="D36" i="3"/>
  <c r="F36" i="3"/>
  <c r="V34" i="3"/>
  <c r="U34" i="3"/>
  <c r="P34" i="3"/>
  <c r="D34" i="3"/>
  <c r="Q34" i="3"/>
  <c r="I34" i="3"/>
  <c r="F34" i="3"/>
  <c r="V10" i="3"/>
  <c r="U10" i="3"/>
  <c r="Q10" i="3"/>
  <c r="D10" i="3"/>
  <c r="G10" i="3"/>
  <c r="P10" i="3"/>
  <c r="V19" i="3"/>
  <c r="U19" i="3"/>
  <c r="Q19" i="3"/>
  <c r="P19" i="3"/>
  <c r="D19" i="3"/>
  <c r="E19" i="3"/>
  <c r="G19" i="3"/>
  <c r="C60" i="3"/>
  <c r="C84" i="3"/>
  <c r="C64" i="3"/>
  <c r="C113" i="3"/>
  <c r="C72" i="3"/>
  <c r="C70" i="3"/>
  <c r="C104" i="3"/>
  <c r="C87" i="3"/>
  <c r="D99" i="3"/>
  <c r="D84" i="3"/>
  <c r="D16" i="3"/>
  <c r="D109" i="3"/>
  <c r="D89" i="3"/>
  <c r="D69" i="3"/>
  <c r="D52" i="3"/>
  <c r="E119" i="3"/>
  <c r="E75" i="3"/>
  <c r="E26" i="3"/>
  <c r="E91" i="3"/>
  <c r="E55" i="3"/>
  <c r="E47" i="3"/>
  <c r="E3" i="3"/>
  <c r="F98" i="3"/>
  <c r="F58" i="3"/>
  <c r="F113" i="3"/>
  <c r="F107" i="3"/>
  <c r="F23" i="3"/>
  <c r="F65" i="3"/>
  <c r="G120" i="3"/>
  <c r="G76" i="3"/>
  <c r="G93" i="3"/>
  <c r="G36" i="3"/>
  <c r="I59" i="3"/>
  <c r="I21" i="3"/>
  <c r="I106" i="3"/>
  <c r="I38" i="3"/>
  <c r="P18" i="3"/>
  <c r="P46" i="3"/>
  <c r="Q107" i="3"/>
  <c r="U121" i="3"/>
  <c r="U22" i="3"/>
  <c r="I49" i="3"/>
  <c r="U79" i="3"/>
  <c r="P79" i="3"/>
  <c r="V79" i="3"/>
  <c r="U117" i="3"/>
  <c r="P117" i="3"/>
  <c r="V117" i="3"/>
  <c r="Q117" i="3"/>
  <c r="U83" i="3"/>
  <c r="P83" i="3"/>
  <c r="Q83" i="3"/>
  <c r="V83" i="3"/>
  <c r="U49" i="3"/>
  <c r="P49" i="3"/>
  <c r="V49" i="3"/>
  <c r="U112" i="3"/>
  <c r="P112" i="3"/>
  <c r="Q112" i="3"/>
  <c r="U24" i="3"/>
  <c r="Q24" i="3"/>
  <c r="P24" i="3"/>
  <c r="U5" i="3"/>
  <c r="Q5" i="3"/>
  <c r="P5" i="3"/>
  <c r="V5" i="3"/>
  <c r="U30" i="3"/>
  <c r="Q30" i="3"/>
  <c r="P30" i="3"/>
  <c r="U53" i="3"/>
  <c r="Q53" i="3"/>
  <c r="P53" i="3"/>
  <c r="V53" i="3"/>
  <c r="U2" i="3"/>
  <c r="Q2" i="3"/>
  <c r="P2" i="3"/>
  <c r="V2" i="3"/>
  <c r="D117" i="3"/>
  <c r="E117" i="3"/>
  <c r="E30" i="3"/>
  <c r="G79" i="3"/>
  <c r="G5" i="3"/>
  <c r="Q49" i="3"/>
  <c r="V112" i="3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O104" i="3" s="1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O105" i="3" s="1"/>
  <c r="AH47" i="2"/>
  <c r="AH48" i="2"/>
  <c r="AH49" i="2"/>
  <c r="AH50" i="2"/>
  <c r="AH51" i="2"/>
  <c r="AH52" i="2"/>
  <c r="AH53" i="2"/>
  <c r="AH54" i="2"/>
  <c r="AH55" i="2"/>
  <c r="O106" i="3" s="1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O107" i="3" s="1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O108" i="3" s="1"/>
  <c r="AH112" i="2"/>
  <c r="AH113" i="2"/>
  <c r="AH114" i="2"/>
  <c r="AH115" i="2"/>
  <c r="AH116" i="2"/>
  <c r="AH117" i="2"/>
  <c r="AH118" i="2"/>
  <c r="O109" i="3" s="1"/>
  <c r="AH119" i="2"/>
  <c r="AH120" i="2"/>
  <c r="AH121" i="2"/>
  <c r="AH122" i="2"/>
  <c r="AH123" i="2"/>
  <c r="AH124" i="2"/>
  <c r="AH125" i="2"/>
  <c r="AH126" i="2"/>
  <c r="AH127" i="2"/>
  <c r="AH128" i="2"/>
  <c r="AH129" i="2"/>
  <c r="O110" i="3" s="1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O111" i="3" s="1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O112" i="3" s="1"/>
  <c r="AH181" i="2"/>
  <c r="AH182" i="2"/>
  <c r="AH183" i="2"/>
  <c r="AH184" i="2"/>
  <c r="AH185" i="2"/>
  <c r="AH186" i="2"/>
  <c r="AH187" i="2"/>
  <c r="AH188" i="2"/>
  <c r="O113" i="3" s="1"/>
  <c r="AH189" i="2"/>
  <c r="AH190" i="2"/>
  <c r="AH191" i="2"/>
  <c r="AH192" i="2"/>
  <c r="AH193" i="2"/>
  <c r="AH194" i="2"/>
  <c r="AH195" i="2"/>
  <c r="AH196" i="2"/>
  <c r="AH197" i="2"/>
  <c r="O114" i="3" s="1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O115" i="3" s="1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O101" i="3" s="1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O116" i="3" s="1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O117" i="3" s="1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O102" i="3" s="1"/>
  <c r="AH521" i="2"/>
  <c r="AH522" i="2"/>
  <c r="AH523" i="2"/>
  <c r="AH524" i="2"/>
  <c r="O118" i="3" s="1"/>
  <c r="AH525" i="2"/>
  <c r="AH526" i="2"/>
  <c r="AH527" i="2"/>
  <c r="AH528" i="2"/>
  <c r="AH529" i="2"/>
  <c r="AH530" i="2"/>
  <c r="AH531" i="2"/>
  <c r="AH532" i="2"/>
  <c r="O103" i="3" s="1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O119" i="3" s="1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O120" i="3" s="1"/>
  <c r="AH637" i="2"/>
  <c r="AH638" i="2"/>
  <c r="AH639" i="2"/>
  <c r="AH640" i="2"/>
  <c r="AH641" i="2"/>
  <c r="O121" i="3" s="1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O122" i="3" s="1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N104" i="3" s="1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N105" i="3" s="1"/>
  <c r="AG47" i="2"/>
  <c r="AG48" i="2"/>
  <c r="AG49" i="2"/>
  <c r="AG50" i="2"/>
  <c r="AG51" i="2"/>
  <c r="AG52" i="2"/>
  <c r="AG53" i="2"/>
  <c r="AG54" i="2"/>
  <c r="AG55" i="2"/>
  <c r="N106" i="3" s="1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N107" i="3" s="1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N108" i="3" s="1"/>
  <c r="AG112" i="2"/>
  <c r="AG113" i="2"/>
  <c r="AG114" i="2"/>
  <c r="AG115" i="2"/>
  <c r="AG116" i="2"/>
  <c r="AG117" i="2"/>
  <c r="AG118" i="2"/>
  <c r="N109" i="3" s="1"/>
  <c r="AG119" i="2"/>
  <c r="AG120" i="2"/>
  <c r="AG121" i="2"/>
  <c r="AG122" i="2"/>
  <c r="AG123" i="2"/>
  <c r="AG124" i="2"/>
  <c r="AG125" i="2"/>
  <c r="AG126" i="2"/>
  <c r="AG127" i="2"/>
  <c r="AG128" i="2"/>
  <c r="AG129" i="2"/>
  <c r="N110" i="3" s="1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N111" i="3" s="1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N112" i="3" s="1"/>
  <c r="AG181" i="2"/>
  <c r="AG182" i="2"/>
  <c r="AG183" i="2"/>
  <c r="AG184" i="2"/>
  <c r="AG185" i="2"/>
  <c r="AG186" i="2"/>
  <c r="AG187" i="2"/>
  <c r="AG188" i="2"/>
  <c r="N113" i="3" s="1"/>
  <c r="AG189" i="2"/>
  <c r="AG190" i="2"/>
  <c r="AG191" i="2"/>
  <c r="AG192" i="2"/>
  <c r="AG193" i="2"/>
  <c r="AG194" i="2"/>
  <c r="AG195" i="2"/>
  <c r="AG196" i="2"/>
  <c r="AG197" i="2"/>
  <c r="N114" i="3" s="1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N115" i="3" s="1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N101" i="3" s="1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N116" i="3" s="1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N117" i="3" s="1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N102" i="3" s="1"/>
  <c r="AG521" i="2"/>
  <c r="AG522" i="2"/>
  <c r="AG523" i="2"/>
  <c r="AG524" i="2"/>
  <c r="N118" i="3" s="1"/>
  <c r="AG525" i="2"/>
  <c r="AG526" i="2"/>
  <c r="AG527" i="2"/>
  <c r="AG528" i="2"/>
  <c r="AG529" i="2"/>
  <c r="AG530" i="2"/>
  <c r="AG531" i="2"/>
  <c r="AG532" i="2"/>
  <c r="N103" i="3" s="1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N119" i="3" s="1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N120" i="3" s="1"/>
  <c r="AG637" i="2"/>
  <c r="AG638" i="2"/>
  <c r="AG639" i="2"/>
  <c r="AG640" i="2"/>
  <c r="AG641" i="2"/>
  <c r="N121" i="3" s="1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N122" i="3" s="1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M104" i="3" s="1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M105" i="3" s="1"/>
  <c r="AF47" i="2"/>
  <c r="AF48" i="2"/>
  <c r="AF49" i="2"/>
  <c r="AF50" i="2"/>
  <c r="AF51" i="2"/>
  <c r="AF52" i="2"/>
  <c r="AF53" i="2"/>
  <c r="AF54" i="2"/>
  <c r="AF55" i="2"/>
  <c r="M106" i="3" s="1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M107" i="3" s="1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M108" i="3" s="1"/>
  <c r="AF112" i="2"/>
  <c r="AF113" i="2"/>
  <c r="AF114" i="2"/>
  <c r="AF115" i="2"/>
  <c r="AF116" i="2"/>
  <c r="AF117" i="2"/>
  <c r="AF118" i="2"/>
  <c r="M109" i="3" s="1"/>
  <c r="AF119" i="2"/>
  <c r="AF120" i="2"/>
  <c r="AF121" i="2"/>
  <c r="AF122" i="2"/>
  <c r="AF123" i="2"/>
  <c r="AF124" i="2"/>
  <c r="AF125" i="2"/>
  <c r="AF126" i="2"/>
  <c r="AF127" i="2"/>
  <c r="AF128" i="2"/>
  <c r="AF129" i="2"/>
  <c r="M110" i="3" s="1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M111" i="3" s="1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M112" i="3" s="1"/>
  <c r="AF181" i="2"/>
  <c r="AF182" i="2"/>
  <c r="AF183" i="2"/>
  <c r="AF184" i="2"/>
  <c r="AF185" i="2"/>
  <c r="AF186" i="2"/>
  <c r="AF187" i="2"/>
  <c r="AF188" i="2"/>
  <c r="M113" i="3" s="1"/>
  <c r="AF189" i="2"/>
  <c r="AF190" i="2"/>
  <c r="AF191" i="2"/>
  <c r="AF192" i="2"/>
  <c r="AF193" i="2"/>
  <c r="AF194" i="2"/>
  <c r="AF195" i="2"/>
  <c r="AF196" i="2"/>
  <c r="AF197" i="2"/>
  <c r="M114" i="3" s="1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M115" i="3" s="1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M101" i="3" s="1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M116" i="3" s="1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M117" i="3" s="1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M102" i="3" s="1"/>
  <c r="AF521" i="2"/>
  <c r="AF522" i="2"/>
  <c r="AF523" i="2"/>
  <c r="AF524" i="2"/>
  <c r="M118" i="3" s="1"/>
  <c r="AF525" i="2"/>
  <c r="AF526" i="2"/>
  <c r="AF527" i="2"/>
  <c r="AF528" i="2"/>
  <c r="AF529" i="2"/>
  <c r="AF530" i="2"/>
  <c r="AF531" i="2"/>
  <c r="AF532" i="2"/>
  <c r="M103" i="3" s="1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M119" i="3" s="1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M120" i="3" s="1"/>
  <c r="AF637" i="2"/>
  <c r="AF638" i="2"/>
  <c r="AF639" i="2"/>
  <c r="AF640" i="2"/>
  <c r="AF641" i="2"/>
  <c r="M121" i="3" s="1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M122" i="3" s="1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L104" i="3" s="1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L105" i="3" s="1"/>
  <c r="AE47" i="2"/>
  <c r="AE48" i="2"/>
  <c r="AE49" i="2"/>
  <c r="AE50" i="2"/>
  <c r="AE51" i="2"/>
  <c r="AE52" i="2"/>
  <c r="AE53" i="2"/>
  <c r="AE54" i="2"/>
  <c r="AE55" i="2"/>
  <c r="L106" i="3" s="1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L107" i="3" s="1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L108" i="3" s="1"/>
  <c r="AE112" i="2"/>
  <c r="AE113" i="2"/>
  <c r="AE114" i="2"/>
  <c r="AE115" i="2"/>
  <c r="AE116" i="2"/>
  <c r="AE117" i="2"/>
  <c r="AE118" i="2"/>
  <c r="L109" i="3" s="1"/>
  <c r="AE119" i="2"/>
  <c r="AE120" i="2"/>
  <c r="AE121" i="2"/>
  <c r="AE122" i="2"/>
  <c r="AE123" i="2"/>
  <c r="AE124" i="2"/>
  <c r="AE125" i="2"/>
  <c r="AE126" i="2"/>
  <c r="AE127" i="2"/>
  <c r="AE128" i="2"/>
  <c r="AE129" i="2"/>
  <c r="L110" i="3" s="1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L111" i="3" s="1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L112" i="3" s="1"/>
  <c r="AE181" i="2"/>
  <c r="AE182" i="2"/>
  <c r="AE183" i="2"/>
  <c r="AE184" i="2"/>
  <c r="AE185" i="2"/>
  <c r="AE186" i="2"/>
  <c r="AE187" i="2"/>
  <c r="AE188" i="2"/>
  <c r="L113" i="3" s="1"/>
  <c r="AE189" i="2"/>
  <c r="AE190" i="2"/>
  <c r="AE191" i="2"/>
  <c r="AE192" i="2"/>
  <c r="AE193" i="2"/>
  <c r="AE194" i="2"/>
  <c r="AE195" i="2"/>
  <c r="AE196" i="2"/>
  <c r="AE197" i="2"/>
  <c r="L114" i="3" s="1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L115" i="3" s="1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L101" i="3" s="1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L116" i="3" s="1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L117" i="3" s="1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L102" i="3" s="1"/>
  <c r="AE521" i="2"/>
  <c r="AE522" i="2"/>
  <c r="AE523" i="2"/>
  <c r="AE524" i="2"/>
  <c r="L118" i="3" s="1"/>
  <c r="AE525" i="2"/>
  <c r="AE526" i="2"/>
  <c r="AE527" i="2"/>
  <c r="AE528" i="2"/>
  <c r="AE529" i="2"/>
  <c r="AE530" i="2"/>
  <c r="AE531" i="2"/>
  <c r="AE532" i="2"/>
  <c r="L103" i="3" s="1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L119" i="3" s="1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L120" i="3" s="1"/>
  <c r="AE637" i="2"/>
  <c r="AE638" i="2"/>
  <c r="AE639" i="2"/>
  <c r="AE640" i="2"/>
  <c r="AE641" i="2"/>
  <c r="L121" i="3" s="1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L122" i="3" s="1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K104" i="3" s="1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K105" i="3" s="1"/>
  <c r="AD47" i="2"/>
  <c r="AD48" i="2"/>
  <c r="AD49" i="2"/>
  <c r="AD50" i="2"/>
  <c r="AD51" i="2"/>
  <c r="AD52" i="2"/>
  <c r="AD53" i="2"/>
  <c r="AD54" i="2"/>
  <c r="AD55" i="2"/>
  <c r="K106" i="3" s="1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K107" i="3" s="1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K108" i="3" s="1"/>
  <c r="AD112" i="2"/>
  <c r="AD113" i="2"/>
  <c r="AD114" i="2"/>
  <c r="AD115" i="2"/>
  <c r="AD116" i="2"/>
  <c r="AD117" i="2"/>
  <c r="AD118" i="2"/>
  <c r="K109" i="3" s="1"/>
  <c r="AD119" i="2"/>
  <c r="AD120" i="2"/>
  <c r="AD121" i="2"/>
  <c r="AD122" i="2"/>
  <c r="AD123" i="2"/>
  <c r="AD124" i="2"/>
  <c r="AD125" i="2"/>
  <c r="AD126" i="2"/>
  <c r="AD127" i="2"/>
  <c r="AD128" i="2"/>
  <c r="AD129" i="2"/>
  <c r="K110" i="3" s="1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K111" i="3" s="1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K112" i="3" s="1"/>
  <c r="AD181" i="2"/>
  <c r="AD182" i="2"/>
  <c r="AD183" i="2"/>
  <c r="AD184" i="2"/>
  <c r="AD185" i="2"/>
  <c r="AD186" i="2"/>
  <c r="AD187" i="2"/>
  <c r="AD188" i="2"/>
  <c r="K113" i="3" s="1"/>
  <c r="AD189" i="2"/>
  <c r="AD190" i="2"/>
  <c r="AD191" i="2"/>
  <c r="AD192" i="2"/>
  <c r="AD193" i="2"/>
  <c r="AD194" i="2"/>
  <c r="AD195" i="2"/>
  <c r="AD196" i="2"/>
  <c r="AD197" i="2"/>
  <c r="K114" i="3" s="1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K115" i="3" s="1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K101" i="3" s="1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K116" i="3" s="1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K117" i="3" s="1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K102" i="3" s="1"/>
  <c r="AD521" i="2"/>
  <c r="AD522" i="2"/>
  <c r="AD523" i="2"/>
  <c r="AD524" i="2"/>
  <c r="K118" i="3" s="1"/>
  <c r="AD525" i="2"/>
  <c r="AD526" i="2"/>
  <c r="AD527" i="2"/>
  <c r="AD528" i="2"/>
  <c r="AD529" i="2"/>
  <c r="AD530" i="2"/>
  <c r="AD531" i="2"/>
  <c r="AD532" i="2"/>
  <c r="K103" i="3" s="1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K119" i="3" s="1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K120" i="3" s="1"/>
  <c r="AD637" i="2"/>
  <c r="AD638" i="2"/>
  <c r="AD639" i="2"/>
  <c r="AD640" i="2"/>
  <c r="AD641" i="2"/>
  <c r="K121" i="3" s="1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K122" i="3" s="1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J104" i="3" s="1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J105" i="3" s="1"/>
  <c r="AC47" i="2"/>
  <c r="AC48" i="2"/>
  <c r="AC49" i="2"/>
  <c r="AC50" i="2"/>
  <c r="AC51" i="2"/>
  <c r="AC52" i="2"/>
  <c r="AC53" i="2"/>
  <c r="AC54" i="2"/>
  <c r="AC55" i="2"/>
  <c r="J106" i="3" s="1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J107" i="3" s="1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J108" i="3" s="1"/>
  <c r="AC112" i="2"/>
  <c r="AC113" i="2"/>
  <c r="AC114" i="2"/>
  <c r="AC115" i="2"/>
  <c r="AC116" i="2"/>
  <c r="AC117" i="2"/>
  <c r="AC118" i="2"/>
  <c r="J109" i="3" s="1"/>
  <c r="AC119" i="2"/>
  <c r="AC120" i="2"/>
  <c r="AC121" i="2"/>
  <c r="AC122" i="2"/>
  <c r="AC123" i="2"/>
  <c r="AC124" i="2"/>
  <c r="AC125" i="2"/>
  <c r="AC126" i="2"/>
  <c r="AC127" i="2"/>
  <c r="AC128" i="2"/>
  <c r="AC129" i="2"/>
  <c r="J110" i="3" s="1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J111" i="3" s="1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J112" i="3" s="1"/>
  <c r="AC181" i="2"/>
  <c r="AC182" i="2"/>
  <c r="AC183" i="2"/>
  <c r="AC184" i="2"/>
  <c r="AC185" i="2"/>
  <c r="AC186" i="2"/>
  <c r="AC187" i="2"/>
  <c r="AC188" i="2"/>
  <c r="J113" i="3" s="1"/>
  <c r="AC189" i="2"/>
  <c r="AC190" i="2"/>
  <c r="AC191" i="2"/>
  <c r="AC192" i="2"/>
  <c r="AC193" i="2"/>
  <c r="AC194" i="2"/>
  <c r="AC195" i="2"/>
  <c r="AC196" i="2"/>
  <c r="AC197" i="2"/>
  <c r="J114" i="3" s="1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J115" i="3" s="1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J101" i="3" s="1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J116" i="3" s="1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J117" i="3" s="1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J102" i="3" s="1"/>
  <c r="AC521" i="2"/>
  <c r="AC522" i="2"/>
  <c r="AC523" i="2"/>
  <c r="AC524" i="2"/>
  <c r="J118" i="3" s="1"/>
  <c r="AC525" i="2"/>
  <c r="AC526" i="2"/>
  <c r="AC527" i="2"/>
  <c r="AC528" i="2"/>
  <c r="AC529" i="2"/>
  <c r="AC530" i="2"/>
  <c r="AC531" i="2"/>
  <c r="AC532" i="2"/>
  <c r="J103" i="3" s="1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J119" i="3" s="1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J120" i="3" s="1"/>
  <c r="AC637" i="2"/>
  <c r="AC638" i="2"/>
  <c r="AC639" i="2"/>
  <c r="AC640" i="2"/>
  <c r="AC641" i="2"/>
  <c r="J121" i="3" s="1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J122" i="3" s="1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T104" i="3" s="1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T105" i="3" s="1"/>
  <c r="U47" i="2"/>
  <c r="U48" i="2"/>
  <c r="U49" i="2"/>
  <c r="U50" i="2"/>
  <c r="U51" i="2"/>
  <c r="U52" i="2"/>
  <c r="U53" i="2"/>
  <c r="U54" i="2"/>
  <c r="U55" i="2"/>
  <c r="T106" i="3" s="1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T107" i="3" s="1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T108" i="3" s="1"/>
  <c r="U112" i="2"/>
  <c r="U113" i="2"/>
  <c r="U114" i="2"/>
  <c r="U115" i="2"/>
  <c r="U116" i="2"/>
  <c r="U117" i="2"/>
  <c r="U118" i="2"/>
  <c r="T109" i="3" s="1"/>
  <c r="U119" i="2"/>
  <c r="U120" i="2"/>
  <c r="U121" i="2"/>
  <c r="U122" i="2"/>
  <c r="U123" i="2"/>
  <c r="U124" i="2"/>
  <c r="U125" i="2"/>
  <c r="U126" i="2"/>
  <c r="U127" i="2"/>
  <c r="U128" i="2"/>
  <c r="U129" i="2"/>
  <c r="T110" i="3" s="1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T111" i="3" s="1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T112" i="3" s="1"/>
  <c r="U181" i="2"/>
  <c r="U182" i="2"/>
  <c r="U183" i="2"/>
  <c r="U184" i="2"/>
  <c r="U185" i="2"/>
  <c r="U186" i="2"/>
  <c r="U187" i="2"/>
  <c r="U188" i="2"/>
  <c r="T113" i="3" s="1"/>
  <c r="U189" i="2"/>
  <c r="U190" i="2"/>
  <c r="U191" i="2"/>
  <c r="U192" i="2"/>
  <c r="U193" i="2"/>
  <c r="U194" i="2"/>
  <c r="U195" i="2"/>
  <c r="U196" i="2"/>
  <c r="U197" i="2"/>
  <c r="T114" i="3" s="1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T115" i="3" s="1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T101" i="3" s="1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T116" i="3" s="1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T117" i="3" s="1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T102" i="3" s="1"/>
  <c r="U521" i="2"/>
  <c r="U522" i="2"/>
  <c r="U523" i="2"/>
  <c r="U524" i="2"/>
  <c r="T118" i="3" s="1"/>
  <c r="U525" i="2"/>
  <c r="U526" i="2"/>
  <c r="U527" i="2"/>
  <c r="U528" i="2"/>
  <c r="U529" i="2"/>
  <c r="U530" i="2"/>
  <c r="U531" i="2"/>
  <c r="U532" i="2"/>
  <c r="T103" i="3" s="1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T119" i="3" s="1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T120" i="3" s="1"/>
  <c r="U637" i="2"/>
  <c r="U638" i="2"/>
  <c r="U639" i="2"/>
  <c r="U640" i="2"/>
  <c r="U641" i="2"/>
  <c r="T121" i="3" s="1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T122" i="3" s="1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S104" i="3" s="1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S105" i="3" s="1"/>
  <c r="T47" i="2"/>
  <c r="T48" i="2"/>
  <c r="T49" i="2"/>
  <c r="T50" i="2"/>
  <c r="T51" i="2"/>
  <c r="T52" i="2"/>
  <c r="T53" i="2"/>
  <c r="T54" i="2"/>
  <c r="T55" i="2"/>
  <c r="S106" i="3" s="1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S107" i="3" s="1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S108" i="3" s="1"/>
  <c r="T112" i="2"/>
  <c r="T113" i="2"/>
  <c r="T114" i="2"/>
  <c r="T115" i="2"/>
  <c r="T116" i="2"/>
  <c r="T117" i="2"/>
  <c r="T118" i="2"/>
  <c r="S109" i="3" s="1"/>
  <c r="T119" i="2"/>
  <c r="T120" i="2"/>
  <c r="T121" i="2"/>
  <c r="T122" i="2"/>
  <c r="T123" i="2"/>
  <c r="T124" i="2"/>
  <c r="T125" i="2"/>
  <c r="T126" i="2"/>
  <c r="T127" i="2"/>
  <c r="T128" i="2"/>
  <c r="T129" i="2"/>
  <c r="S110" i="3" s="1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S111" i="3" s="1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S112" i="3" s="1"/>
  <c r="T181" i="2"/>
  <c r="T182" i="2"/>
  <c r="T183" i="2"/>
  <c r="T184" i="2"/>
  <c r="T185" i="2"/>
  <c r="T186" i="2"/>
  <c r="T187" i="2"/>
  <c r="T188" i="2"/>
  <c r="S113" i="3" s="1"/>
  <c r="T189" i="2"/>
  <c r="T190" i="2"/>
  <c r="T191" i="2"/>
  <c r="T192" i="2"/>
  <c r="T193" i="2"/>
  <c r="T194" i="2"/>
  <c r="T195" i="2"/>
  <c r="T196" i="2"/>
  <c r="T197" i="2"/>
  <c r="S114" i="3" s="1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S115" i="3" s="1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S101" i="3" s="1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S116" i="3" s="1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S117" i="3" s="1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S102" i="3" s="1"/>
  <c r="T521" i="2"/>
  <c r="T522" i="2"/>
  <c r="T523" i="2"/>
  <c r="T524" i="2"/>
  <c r="S118" i="3" s="1"/>
  <c r="T525" i="2"/>
  <c r="T526" i="2"/>
  <c r="T527" i="2"/>
  <c r="T528" i="2"/>
  <c r="T529" i="2"/>
  <c r="T530" i="2"/>
  <c r="T531" i="2"/>
  <c r="T532" i="2"/>
  <c r="S103" i="3" s="1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S119" i="3" s="1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S120" i="3" s="1"/>
  <c r="T637" i="2"/>
  <c r="T638" i="2"/>
  <c r="T639" i="2"/>
  <c r="T640" i="2"/>
  <c r="T641" i="2"/>
  <c r="S121" i="3" s="1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S122" i="3" s="1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R104" i="3" s="1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R105" i="3" s="1"/>
  <c r="S47" i="2"/>
  <c r="S48" i="2"/>
  <c r="S49" i="2"/>
  <c r="S50" i="2"/>
  <c r="S51" i="2"/>
  <c r="S52" i="2"/>
  <c r="S53" i="2"/>
  <c r="S54" i="2"/>
  <c r="S55" i="2"/>
  <c r="R106" i="3" s="1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R107" i="3" s="1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R108" i="3" s="1"/>
  <c r="S112" i="2"/>
  <c r="S113" i="2"/>
  <c r="S114" i="2"/>
  <c r="S115" i="2"/>
  <c r="S116" i="2"/>
  <c r="S117" i="2"/>
  <c r="S118" i="2"/>
  <c r="R109" i="3" s="1"/>
  <c r="S119" i="2"/>
  <c r="S120" i="2"/>
  <c r="S121" i="2"/>
  <c r="S122" i="2"/>
  <c r="S123" i="2"/>
  <c r="S124" i="2"/>
  <c r="S125" i="2"/>
  <c r="S126" i="2"/>
  <c r="S127" i="2"/>
  <c r="S128" i="2"/>
  <c r="S129" i="2"/>
  <c r="R110" i="3" s="1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R111" i="3" s="1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R112" i="3" s="1"/>
  <c r="S181" i="2"/>
  <c r="S182" i="2"/>
  <c r="S183" i="2"/>
  <c r="S184" i="2"/>
  <c r="S185" i="2"/>
  <c r="S186" i="2"/>
  <c r="S187" i="2"/>
  <c r="S188" i="2"/>
  <c r="R113" i="3" s="1"/>
  <c r="S189" i="2"/>
  <c r="S190" i="2"/>
  <c r="S191" i="2"/>
  <c r="S192" i="2"/>
  <c r="S193" i="2"/>
  <c r="S194" i="2"/>
  <c r="S195" i="2"/>
  <c r="S196" i="2"/>
  <c r="S197" i="2"/>
  <c r="R114" i="3" s="1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R115" i="3" s="1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R101" i="3" s="1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R116" i="3" s="1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R117" i="3" s="1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R102" i="3" s="1"/>
  <c r="S521" i="2"/>
  <c r="S522" i="2"/>
  <c r="S523" i="2"/>
  <c r="S524" i="2"/>
  <c r="R118" i="3" s="1"/>
  <c r="S525" i="2"/>
  <c r="S526" i="2"/>
  <c r="S527" i="2"/>
  <c r="S528" i="2"/>
  <c r="S529" i="2"/>
  <c r="S530" i="2"/>
  <c r="S531" i="2"/>
  <c r="S532" i="2"/>
  <c r="R103" i="3" s="1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R119" i="3" s="1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R120" i="3" s="1"/>
  <c r="S637" i="2"/>
  <c r="S638" i="2"/>
  <c r="S639" i="2"/>
  <c r="S640" i="2"/>
  <c r="S641" i="2"/>
  <c r="R121" i="3" s="1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R122" i="3" s="1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N86" i="3" l="1"/>
  <c r="J87" i="3"/>
  <c r="L81" i="3"/>
  <c r="N85" i="3"/>
  <c r="R93" i="3"/>
  <c r="K78" i="3"/>
  <c r="R95" i="3"/>
  <c r="J93" i="3"/>
  <c r="M87" i="3"/>
  <c r="R83" i="3"/>
  <c r="S97" i="3"/>
  <c r="R89" i="3"/>
  <c r="M100" i="3"/>
  <c r="M71" i="3"/>
  <c r="N88" i="3"/>
  <c r="T84" i="3"/>
  <c r="K76" i="3"/>
  <c r="L84" i="3"/>
  <c r="M91" i="3"/>
  <c r="M86" i="3"/>
  <c r="N66" i="3"/>
  <c r="N98" i="3"/>
  <c r="R72" i="3"/>
  <c r="S56" i="3"/>
  <c r="S80" i="3"/>
  <c r="T77" i="3"/>
  <c r="T64" i="3"/>
  <c r="T68" i="3"/>
  <c r="R85" i="3"/>
  <c r="S99" i="3"/>
  <c r="S76" i="3"/>
  <c r="S94" i="3"/>
  <c r="S62" i="3"/>
  <c r="S70" i="3"/>
  <c r="J91" i="3"/>
  <c r="J86" i="3"/>
  <c r="N83" i="3"/>
  <c r="N90" i="3"/>
  <c r="O87" i="3"/>
  <c r="O81" i="3"/>
  <c r="S92" i="3"/>
  <c r="O93" i="3"/>
  <c r="R38" i="3"/>
  <c r="T24" i="3"/>
  <c r="T31" i="3"/>
  <c r="J79" i="3"/>
  <c r="R81" i="3"/>
  <c r="R92" i="3"/>
  <c r="S57" i="3"/>
  <c r="T85" i="3"/>
  <c r="R20" i="3"/>
  <c r="R25" i="3"/>
  <c r="T83" i="3"/>
  <c r="T45" i="3"/>
  <c r="J97" i="3"/>
  <c r="L63" i="3"/>
  <c r="L72" i="3"/>
  <c r="M57" i="3"/>
  <c r="M80" i="3"/>
  <c r="N64" i="3"/>
  <c r="N31" i="3"/>
  <c r="N68" i="3"/>
  <c r="O79" i="3"/>
  <c r="O99" i="3"/>
  <c r="O18" i="3"/>
  <c r="O12" i="3"/>
  <c r="O62" i="3"/>
  <c r="O70" i="3"/>
  <c r="O97" i="3"/>
  <c r="J81" i="3"/>
  <c r="J92" i="3"/>
  <c r="K33" i="3"/>
  <c r="K80" i="3"/>
  <c r="L77" i="3"/>
  <c r="L85" i="3"/>
  <c r="L59" i="3"/>
  <c r="L64" i="3"/>
  <c r="L51" i="3"/>
  <c r="L68" i="3"/>
  <c r="M79" i="3"/>
  <c r="M99" i="3"/>
  <c r="M30" i="3"/>
  <c r="M76" i="3"/>
  <c r="M94" i="3"/>
  <c r="M62" i="3"/>
  <c r="N100" i="3"/>
  <c r="N47" i="3"/>
  <c r="N84" i="3"/>
  <c r="N36" i="3"/>
  <c r="N58" i="3"/>
  <c r="N41" i="3"/>
  <c r="N71" i="3"/>
  <c r="O91" i="3"/>
  <c r="O86" i="3"/>
  <c r="M88" i="3"/>
  <c r="K97" i="3"/>
  <c r="M92" i="3"/>
  <c r="L44" i="3"/>
  <c r="M93" i="3"/>
  <c r="M53" i="3"/>
  <c r="J59" i="3"/>
  <c r="J78" i="3"/>
  <c r="M74" i="3"/>
  <c r="O78" i="3"/>
  <c r="L100" i="3"/>
  <c r="R97" i="3"/>
  <c r="S49" i="3"/>
  <c r="K59" i="3"/>
  <c r="T63" i="3"/>
  <c r="T93" i="3"/>
  <c r="J89" i="3"/>
  <c r="K74" i="3"/>
  <c r="L87" i="3"/>
  <c r="N81" i="3"/>
  <c r="O72" i="3"/>
  <c r="R59" i="3"/>
  <c r="T100" i="3"/>
  <c r="T41" i="3"/>
  <c r="T40" i="3"/>
  <c r="J16" i="3"/>
  <c r="J88" i="3"/>
  <c r="J61" i="3"/>
  <c r="L58" i="3"/>
  <c r="L33" i="3"/>
  <c r="L93" i="3"/>
  <c r="L53" i="3"/>
  <c r="M60" i="3"/>
  <c r="M98" i="3"/>
  <c r="M69" i="3"/>
  <c r="N39" i="3"/>
  <c r="N45" i="3"/>
  <c r="N51" i="3"/>
  <c r="O63" i="3"/>
  <c r="O82" i="3"/>
  <c r="O53" i="3"/>
  <c r="L24" i="3"/>
  <c r="N48" i="3"/>
  <c r="O61" i="3"/>
  <c r="J53" i="3"/>
  <c r="K89" i="3"/>
  <c r="N78" i="3"/>
  <c r="O27" i="3"/>
  <c r="K35" i="3"/>
  <c r="L71" i="3"/>
  <c r="N44" i="3"/>
  <c r="O95" i="3"/>
  <c r="O25" i="3"/>
  <c r="M72" i="3"/>
  <c r="N57" i="3"/>
  <c r="O49" i="3"/>
  <c r="O59" i="3"/>
  <c r="O28" i="3"/>
  <c r="O19" i="3"/>
  <c r="S98" i="3"/>
  <c r="M15" i="3"/>
  <c r="S50" i="3"/>
  <c r="O74" i="3"/>
  <c r="O83" i="3"/>
  <c r="O51" i="3"/>
  <c r="S59" i="3"/>
  <c r="J100" i="3"/>
  <c r="N60" i="3"/>
  <c r="R60" i="3"/>
  <c r="S83" i="3"/>
  <c r="J4" i="3"/>
  <c r="J52" i="3"/>
  <c r="K81" i="3"/>
  <c r="L57" i="3"/>
  <c r="L80" i="3"/>
  <c r="M77" i="3"/>
  <c r="M64" i="3"/>
  <c r="N79" i="3"/>
  <c r="N76" i="3"/>
  <c r="O100" i="3"/>
  <c r="O84" i="3"/>
  <c r="O58" i="3"/>
  <c r="O71" i="3"/>
  <c r="J63" i="3"/>
  <c r="K75" i="3"/>
  <c r="K88" i="3"/>
  <c r="R98" i="3"/>
  <c r="S74" i="3"/>
  <c r="S90" i="3"/>
  <c r="T82" i="3"/>
  <c r="T87" i="3"/>
  <c r="K96" i="3"/>
  <c r="K95" i="3"/>
  <c r="N75" i="3"/>
  <c r="O67" i="3"/>
  <c r="J42" i="3"/>
  <c r="K37" i="3"/>
  <c r="T56" i="3"/>
  <c r="R7" i="3"/>
  <c r="R5" i="3"/>
  <c r="R87" i="3"/>
  <c r="S52" i="3"/>
  <c r="T42" i="3"/>
  <c r="T81" i="3"/>
  <c r="T72" i="3"/>
  <c r="T38" i="3"/>
  <c r="J57" i="3"/>
  <c r="J33" i="3"/>
  <c r="J56" i="3"/>
  <c r="J23" i="3"/>
  <c r="J80" i="3"/>
  <c r="J37" i="3"/>
  <c r="K77" i="3"/>
  <c r="K85" i="3"/>
  <c r="K64" i="3"/>
  <c r="K28" i="3"/>
  <c r="K24" i="3"/>
  <c r="K43" i="3"/>
  <c r="K31" i="3"/>
  <c r="K68" i="3"/>
  <c r="L79" i="3"/>
  <c r="L99" i="3"/>
  <c r="L76" i="3"/>
  <c r="L94" i="3"/>
  <c r="L15" i="3"/>
  <c r="L62" i="3"/>
  <c r="L34" i="3"/>
  <c r="L70" i="3"/>
  <c r="M42" i="3"/>
  <c r="M84" i="3"/>
  <c r="M58" i="3"/>
  <c r="M48" i="3"/>
  <c r="M40" i="3"/>
  <c r="M4" i="3"/>
  <c r="N21" i="3"/>
  <c r="N91" i="3"/>
  <c r="N61" i="3"/>
  <c r="O44" i="3"/>
  <c r="O55" i="3"/>
  <c r="O36" i="3"/>
  <c r="O30" i="3"/>
  <c r="O29" i="3"/>
  <c r="J27" i="3"/>
  <c r="R82" i="3"/>
  <c r="R73" i="3"/>
  <c r="R11" i="3"/>
  <c r="S78" i="3"/>
  <c r="S9" i="3"/>
  <c r="T92" i="3"/>
  <c r="T27" i="3"/>
  <c r="T22" i="3"/>
  <c r="R26" i="3"/>
  <c r="R91" i="3"/>
  <c r="R61" i="3"/>
  <c r="R86" i="3"/>
  <c r="S55" i="3"/>
  <c r="S30" i="3"/>
  <c r="S66" i="3"/>
  <c r="T96" i="3"/>
  <c r="T95" i="3"/>
  <c r="T50" i="3"/>
  <c r="T25" i="3"/>
  <c r="T53" i="3"/>
  <c r="J69" i="3"/>
  <c r="J13" i="3"/>
  <c r="K83" i="3"/>
  <c r="K18" i="3"/>
  <c r="K90" i="3"/>
  <c r="K25" i="3"/>
  <c r="K46" i="3"/>
  <c r="L97" i="3"/>
  <c r="L82" i="3"/>
  <c r="M78" i="3"/>
  <c r="M52" i="3"/>
  <c r="N42" i="3"/>
  <c r="N92" i="3"/>
  <c r="N63" i="3"/>
  <c r="N72" i="3"/>
  <c r="N38" i="3"/>
  <c r="O33" i="3"/>
  <c r="O56" i="3"/>
  <c r="O23" i="3"/>
  <c r="O80" i="3"/>
  <c r="O37" i="3"/>
  <c r="L91" i="3"/>
  <c r="L86" i="3"/>
  <c r="M66" i="3"/>
  <c r="N96" i="3"/>
  <c r="N93" i="3"/>
  <c r="N50" i="3"/>
  <c r="N53" i="3"/>
  <c r="R69" i="3"/>
  <c r="R10" i="3"/>
  <c r="S16" i="3"/>
  <c r="S46" i="3"/>
  <c r="S51" i="3"/>
  <c r="T75" i="3"/>
  <c r="T5" i="3"/>
  <c r="T65" i="3"/>
  <c r="J17" i="3"/>
  <c r="K63" i="3"/>
  <c r="K27" i="3"/>
  <c r="K38" i="3"/>
  <c r="K22" i="3"/>
  <c r="M59" i="3"/>
  <c r="M28" i="3"/>
  <c r="M31" i="3"/>
  <c r="M68" i="3"/>
  <c r="M19" i="3"/>
  <c r="N99" i="3"/>
  <c r="N12" i="3"/>
  <c r="N15" i="3"/>
  <c r="N62" i="3"/>
  <c r="N70" i="3"/>
  <c r="N3" i="3"/>
  <c r="O41" i="3"/>
  <c r="O34" i="3"/>
  <c r="O2" i="3"/>
  <c r="K7" i="3"/>
  <c r="L35" i="3"/>
  <c r="R13" i="3"/>
  <c r="S18" i="3"/>
  <c r="S6" i="3"/>
  <c r="S39" i="3"/>
  <c r="S45" i="3"/>
  <c r="T97" i="3"/>
  <c r="T73" i="3"/>
  <c r="T11" i="3"/>
  <c r="J49" i="3"/>
  <c r="J67" i="3"/>
  <c r="J9" i="3"/>
  <c r="K42" i="3"/>
  <c r="K92" i="3"/>
  <c r="R79" i="3"/>
  <c r="R99" i="3"/>
  <c r="R76" i="3"/>
  <c r="R94" i="3"/>
  <c r="R12" i="3"/>
  <c r="R35" i="3"/>
  <c r="R15" i="3"/>
  <c r="R62" i="3"/>
  <c r="R70" i="3"/>
  <c r="R3" i="3"/>
  <c r="S100" i="3"/>
  <c r="S84" i="3"/>
  <c r="S58" i="3"/>
  <c r="S41" i="3"/>
  <c r="S48" i="3"/>
  <c r="S40" i="3"/>
  <c r="S32" i="3"/>
  <c r="S4" i="3"/>
  <c r="S71" i="3"/>
  <c r="S34" i="3"/>
  <c r="S2" i="3"/>
  <c r="T26" i="3"/>
  <c r="T21" i="3"/>
  <c r="T88" i="3"/>
  <c r="T47" i="3"/>
  <c r="T61" i="3"/>
  <c r="T86" i="3"/>
  <c r="J14" i="3"/>
  <c r="J30" i="3"/>
  <c r="J8" i="3"/>
  <c r="K93" i="3"/>
  <c r="K50" i="3"/>
  <c r="K20" i="3"/>
  <c r="K53" i="3"/>
  <c r="L60" i="3"/>
  <c r="L89" i="3"/>
  <c r="L10" i="3"/>
  <c r="L13" i="3"/>
  <c r="M83" i="3"/>
  <c r="M16" i="3"/>
  <c r="M18" i="3"/>
  <c r="M39" i="3"/>
  <c r="M46" i="3"/>
  <c r="M45" i="3"/>
  <c r="N97" i="3"/>
  <c r="N5" i="3"/>
  <c r="N11" i="3"/>
  <c r="O10" i="3"/>
  <c r="O9" i="3"/>
  <c r="J10" i="3"/>
  <c r="K16" i="3"/>
  <c r="K6" i="3"/>
  <c r="K39" i="3"/>
  <c r="K45" i="3"/>
  <c r="K51" i="3"/>
  <c r="L75" i="3"/>
  <c r="L73" i="3"/>
  <c r="L5" i="3"/>
  <c r="L11" i="3"/>
  <c r="L65" i="3"/>
  <c r="M49" i="3"/>
  <c r="M17" i="3"/>
  <c r="M67" i="3"/>
  <c r="M9" i="3"/>
  <c r="N27" i="3"/>
  <c r="N54" i="3"/>
  <c r="N22" i="3"/>
  <c r="O57" i="3"/>
  <c r="K19" i="3"/>
  <c r="R21" i="3"/>
  <c r="S14" i="3"/>
  <c r="J99" i="3"/>
  <c r="J76" i="3"/>
  <c r="J12" i="3"/>
  <c r="J70" i="3"/>
  <c r="J3" i="3"/>
  <c r="K100" i="3"/>
  <c r="K58" i="3"/>
  <c r="K40" i="3"/>
  <c r="K32" i="3"/>
  <c r="K4" i="3"/>
  <c r="K71" i="3"/>
  <c r="K2" i="3"/>
  <c r="L21" i="3"/>
  <c r="L88" i="3"/>
  <c r="L47" i="3"/>
  <c r="M44" i="3"/>
  <c r="M55" i="3"/>
  <c r="M36" i="3"/>
  <c r="M8" i="3"/>
  <c r="N25" i="3"/>
  <c r="O60" i="3"/>
  <c r="O98" i="3"/>
  <c r="O13" i="3"/>
  <c r="S29" i="3"/>
  <c r="T20" i="3"/>
  <c r="R54" i="3"/>
  <c r="S33" i="3"/>
  <c r="T28" i="3"/>
  <c r="T43" i="3"/>
  <c r="T7" i="3"/>
  <c r="T19" i="3"/>
  <c r="R96" i="3"/>
  <c r="R50" i="3"/>
  <c r="R53" i="3"/>
  <c r="S60" i="3"/>
  <c r="S89" i="3"/>
  <c r="S69" i="3"/>
  <c r="S10" i="3"/>
  <c r="S13" i="3"/>
  <c r="T74" i="3"/>
  <c r="T16" i="3"/>
  <c r="T18" i="3"/>
  <c r="T90" i="3"/>
  <c r="T6" i="3"/>
  <c r="T39" i="3"/>
  <c r="T46" i="3"/>
  <c r="T51" i="3"/>
  <c r="J75" i="3"/>
  <c r="J82" i="3"/>
  <c r="J73" i="3"/>
  <c r="J5" i="3"/>
  <c r="J11" i="3"/>
  <c r="J65" i="3"/>
  <c r="K49" i="3"/>
  <c r="K17" i="3"/>
  <c r="K67" i="3"/>
  <c r="K52" i="3"/>
  <c r="K9" i="3"/>
  <c r="L42" i="3"/>
  <c r="L92" i="3"/>
  <c r="L27" i="3"/>
  <c r="L38" i="3"/>
  <c r="M33" i="3"/>
  <c r="N59" i="3"/>
  <c r="N28" i="3"/>
  <c r="N7" i="3"/>
  <c r="O15" i="3"/>
  <c r="O3" i="3"/>
  <c r="R75" i="3"/>
  <c r="S44" i="3"/>
  <c r="R43" i="3"/>
  <c r="S12" i="3"/>
  <c r="T58" i="3"/>
  <c r="T48" i="3"/>
  <c r="T32" i="3"/>
  <c r="T4" i="3"/>
  <c r="T71" i="3"/>
  <c r="T34" i="3"/>
  <c r="T2" i="3"/>
  <c r="J26" i="3"/>
  <c r="J21" i="3"/>
  <c r="J47" i="3"/>
  <c r="K44" i="3"/>
  <c r="K14" i="3"/>
  <c r="K55" i="3"/>
  <c r="K36" i="3"/>
  <c r="K30" i="3"/>
  <c r="K29" i="3"/>
  <c r="K66" i="3"/>
  <c r="K8" i="3"/>
  <c r="L96" i="3"/>
  <c r="L95" i="3"/>
  <c r="L50" i="3"/>
  <c r="L20" i="3"/>
  <c r="L25" i="3"/>
  <c r="M89" i="3"/>
  <c r="M10" i="3"/>
  <c r="M13" i="3"/>
  <c r="N74" i="3"/>
  <c r="N18" i="3"/>
  <c r="N46" i="3"/>
  <c r="O5" i="3"/>
  <c r="O11" i="3"/>
  <c r="R65" i="3"/>
  <c r="L3" i="3"/>
  <c r="S8" i="3"/>
  <c r="R22" i="3"/>
  <c r="R77" i="3"/>
  <c r="R28" i="3"/>
  <c r="R90" i="3"/>
  <c r="R45" i="3"/>
  <c r="S73" i="3"/>
  <c r="T78" i="3"/>
  <c r="T9" i="3"/>
  <c r="K23" i="3"/>
  <c r="L28" i="3"/>
  <c r="L43" i="3"/>
  <c r="L31" i="3"/>
  <c r="L7" i="3"/>
  <c r="L19" i="3"/>
  <c r="M12" i="3"/>
  <c r="M35" i="3"/>
  <c r="M70" i="3"/>
  <c r="M3" i="3"/>
  <c r="N40" i="3"/>
  <c r="N32" i="3"/>
  <c r="N4" i="3"/>
  <c r="N34" i="3"/>
  <c r="N2" i="3"/>
  <c r="O21" i="3"/>
  <c r="L12" i="3"/>
  <c r="J98" i="3"/>
  <c r="R24" i="3"/>
  <c r="S79" i="3"/>
  <c r="S15" i="3"/>
  <c r="R18" i="3"/>
  <c r="R46" i="3"/>
  <c r="S75" i="3"/>
  <c r="S65" i="3"/>
  <c r="T49" i="3"/>
  <c r="J38" i="3"/>
  <c r="K57" i="3"/>
  <c r="R41" i="3"/>
  <c r="R4" i="3"/>
  <c r="R71" i="3"/>
  <c r="R34" i="3"/>
  <c r="R2" i="3"/>
  <c r="S26" i="3"/>
  <c r="S21" i="3"/>
  <c r="S91" i="3"/>
  <c r="S88" i="3"/>
  <c r="S47" i="3"/>
  <c r="S61" i="3"/>
  <c r="S86" i="3"/>
  <c r="T44" i="3"/>
  <c r="T14" i="3"/>
  <c r="T55" i="3"/>
  <c r="T36" i="3"/>
  <c r="T30" i="3"/>
  <c r="T29" i="3"/>
  <c r="T66" i="3"/>
  <c r="T8" i="3"/>
  <c r="J96" i="3"/>
  <c r="J95" i="3"/>
  <c r="J50" i="3"/>
  <c r="J20" i="3"/>
  <c r="J25" i="3"/>
  <c r="K60" i="3"/>
  <c r="K10" i="3"/>
  <c r="K13" i="3"/>
  <c r="L74" i="3"/>
  <c r="L16" i="3"/>
  <c r="L6" i="3"/>
  <c r="L39" i="3"/>
  <c r="L46" i="3"/>
  <c r="M75" i="3"/>
  <c r="M82" i="3"/>
  <c r="N49" i="3"/>
  <c r="O22" i="3"/>
  <c r="S67" i="3"/>
  <c r="S23" i="3"/>
  <c r="R31" i="3"/>
  <c r="S35" i="3"/>
  <c r="R74" i="3"/>
  <c r="R51" i="3"/>
  <c r="S82" i="3"/>
  <c r="S87" i="3"/>
  <c r="T17" i="3"/>
  <c r="J54" i="3"/>
  <c r="K56" i="3"/>
  <c r="R84" i="3"/>
  <c r="R48" i="3"/>
  <c r="R67" i="3"/>
  <c r="S81" i="3"/>
  <c r="S63" i="3"/>
  <c r="S38" i="3"/>
  <c r="T33" i="3"/>
  <c r="T80" i="3"/>
  <c r="J77" i="3"/>
  <c r="J31" i="3"/>
  <c r="J7" i="3"/>
  <c r="J68" i="3"/>
  <c r="J19" i="3"/>
  <c r="K15" i="3"/>
  <c r="K62" i="3"/>
  <c r="K3" i="3"/>
  <c r="L41" i="3"/>
  <c r="L48" i="3"/>
  <c r="L40" i="3"/>
  <c r="L4" i="3"/>
  <c r="M21" i="3"/>
  <c r="M47" i="3"/>
  <c r="M61" i="3"/>
  <c r="N55" i="3"/>
  <c r="N30" i="3"/>
  <c r="N8" i="3"/>
  <c r="O50" i="3"/>
  <c r="T54" i="3"/>
  <c r="R88" i="3"/>
  <c r="R42" i="3"/>
  <c r="R63" i="3"/>
  <c r="S37" i="3"/>
  <c r="T59" i="3"/>
  <c r="R64" i="3"/>
  <c r="R19" i="3"/>
  <c r="S3" i="3"/>
  <c r="R6" i="3"/>
  <c r="S11" i="3"/>
  <c r="T67" i="3"/>
  <c r="J72" i="3"/>
  <c r="R58" i="3"/>
  <c r="R40" i="3"/>
  <c r="R49" i="3"/>
  <c r="R52" i="3"/>
  <c r="S42" i="3"/>
  <c r="S72" i="3"/>
  <c r="S54" i="3"/>
  <c r="T23" i="3"/>
  <c r="J85" i="3"/>
  <c r="J64" i="3"/>
  <c r="J28" i="3"/>
  <c r="J24" i="3"/>
  <c r="J43" i="3"/>
  <c r="R44" i="3"/>
  <c r="R14" i="3"/>
  <c r="R55" i="3"/>
  <c r="R36" i="3"/>
  <c r="R30" i="3"/>
  <c r="R29" i="3"/>
  <c r="R66" i="3"/>
  <c r="R8" i="3"/>
  <c r="S96" i="3"/>
  <c r="S95" i="3"/>
  <c r="S93" i="3"/>
  <c r="S20" i="3"/>
  <c r="S25" i="3"/>
  <c r="S53" i="3"/>
  <c r="T60" i="3"/>
  <c r="T98" i="3"/>
  <c r="T10" i="3"/>
  <c r="T13" i="3"/>
  <c r="J74" i="3"/>
  <c r="J83" i="3"/>
  <c r="J18" i="3"/>
  <c r="J6" i="3"/>
  <c r="J46" i="3"/>
  <c r="K5" i="3"/>
  <c r="K87" i="3"/>
  <c r="L78" i="3"/>
  <c r="L17" i="3"/>
  <c r="L52" i="3"/>
  <c r="L9" i="3"/>
  <c r="M81" i="3"/>
  <c r="M38" i="3"/>
  <c r="M22" i="3"/>
  <c r="N33" i="3"/>
  <c r="N80" i="3"/>
  <c r="O24" i="3"/>
  <c r="O31" i="3"/>
  <c r="O7" i="3"/>
  <c r="S17" i="3"/>
  <c r="R47" i="3"/>
  <c r="S36" i="3"/>
  <c r="J60" i="3"/>
  <c r="R27" i="3"/>
  <c r="R68" i="3"/>
  <c r="R16" i="3"/>
  <c r="R39" i="3"/>
  <c r="S5" i="3"/>
  <c r="T52" i="3"/>
  <c r="J22" i="3"/>
  <c r="R100" i="3"/>
  <c r="R32" i="3"/>
  <c r="R78" i="3"/>
  <c r="R17" i="3"/>
  <c r="R9" i="3"/>
  <c r="S27" i="3"/>
  <c r="S22" i="3"/>
  <c r="T57" i="3"/>
  <c r="T37" i="3"/>
  <c r="R57" i="3"/>
  <c r="R33" i="3"/>
  <c r="R56" i="3"/>
  <c r="R23" i="3"/>
  <c r="R80" i="3"/>
  <c r="R37" i="3"/>
  <c r="S77" i="3"/>
  <c r="S85" i="3"/>
  <c r="S64" i="3"/>
  <c r="S28" i="3"/>
  <c r="S24" i="3"/>
  <c r="S43" i="3"/>
  <c r="S31" i="3"/>
  <c r="S7" i="3"/>
  <c r="S68" i="3"/>
  <c r="S19" i="3"/>
  <c r="T79" i="3"/>
  <c r="T99" i="3"/>
  <c r="T76" i="3"/>
  <c r="T94" i="3"/>
  <c r="T12" i="3"/>
  <c r="T35" i="3"/>
  <c r="T15" i="3"/>
  <c r="T62" i="3"/>
  <c r="T70" i="3"/>
  <c r="T3" i="3"/>
  <c r="J41" i="3"/>
  <c r="J48" i="3"/>
  <c r="K21" i="3"/>
  <c r="K91" i="3"/>
  <c r="K47" i="3"/>
  <c r="L55" i="3"/>
  <c r="L36" i="3"/>
  <c r="L30" i="3"/>
  <c r="M95" i="3"/>
  <c r="M50" i="3"/>
  <c r="M20" i="3"/>
  <c r="M25" i="3"/>
  <c r="N10" i="3"/>
  <c r="N13" i="3"/>
  <c r="O39" i="3"/>
  <c r="O46" i="3"/>
  <c r="J94" i="3"/>
  <c r="J35" i="3"/>
  <c r="J15" i="3"/>
  <c r="J62" i="3"/>
  <c r="K84" i="3"/>
  <c r="K41" i="3"/>
  <c r="K48" i="3"/>
  <c r="K34" i="3"/>
  <c r="L26" i="3"/>
  <c r="L61" i="3"/>
  <c r="M14" i="3"/>
  <c r="M29" i="3"/>
  <c r="N95" i="3"/>
  <c r="N20" i="3"/>
  <c r="O89" i="3"/>
  <c r="O69" i="3"/>
  <c r="L54" i="3"/>
  <c r="L22" i="3"/>
  <c r="M56" i="3"/>
  <c r="M23" i="3"/>
  <c r="M37" i="3"/>
  <c r="N77" i="3"/>
  <c r="N24" i="3"/>
  <c r="N43" i="3"/>
  <c r="N19" i="3"/>
  <c r="O76" i="3"/>
  <c r="O94" i="3"/>
  <c r="O35" i="3"/>
  <c r="N16" i="3"/>
  <c r="N6" i="3"/>
  <c r="O75" i="3"/>
  <c r="O73" i="3"/>
  <c r="O65" i="3"/>
  <c r="O26" i="3"/>
  <c r="O88" i="3"/>
  <c r="O47" i="3"/>
  <c r="K98" i="3"/>
  <c r="K69" i="3"/>
  <c r="L83" i="3"/>
  <c r="L18" i="3"/>
  <c r="L90" i="3"/>
  <c r="L45" i="3"/>
  <c r="M97" i="3"/>
  <c r="M73" i="3"/>
  <c r="M5" i="3"/>
  <c r="M11" i="3"/>
  <c r="M65" i="3"/>
  <c r="N17" i="3"/>
  <c r="N67" i="3"/>
  <c r="N52" i="3"/>
  <c r="N9" i="3"/>
  <c r="O42" i="3"/>
  <c r="O92" i="3"/>
  <c r="O54" i="3"/>
  <c r="O38" i="3"/>
  <c r="K79" i="3"/>
  <c r="K99" i="3"/>
  <c r="K94" i="3"/>
  <c r="K12" i="3"/>
  <c r="K70" i="3"/>
  <c r="L32" i="3"/>
  <c r="L2" i="3"/>
  <c r="M26" i="3"/>
  <c r="N14" i="3"/>
  <c r="N29" i="3"/>
  <c r="O96" i="3"/>
  <c r="O20" i="3"/>
  <c r="T89" i="3"/>
  <c r="T69" i="3"/>
  <c r="J90" i="3"/>
  <c r="J39" i="3"/>
  <c r="J45" i="3"/>
  <c r="J51" i="3"/>
  <c r="K82" i="3"/>
  <c r="K73" i="3"/>
  <c r="K11" i="3"/>
  <c r="K65" i="3"/>
  <c r="L49" i="3"/>
  <c r="L67" i="3"/>
  <c r="M63" i="3"/>
  <c r="M27" i="3"/>
  <c r="M54" i="3"/>
  <c r="N56" i="3"/>
  <c r="N23" i="3"/>
  <c r="N37" i="3"/>
  <c r="O77" i="3"/>
  <c r="O85" i="3"/>
  <c r="O64" i="3"/>
  <c r="O43" i="3"/>
  <c r="O68" i="3"/>
  <c r="J84" i="3"/>
  <c r="J58" i="3"/>
  <c r="J40" i="3"/>
  <c r="J32" i="3"/>
  <c r="J71" i="3"/>
  <c r="J34" i="3"/>
  <c r="J2" i="3"/>
  <c r="K26" i="3"/>
  <c r="K61" i="3"/>
  <c r="K86" i="3"/>
  <c r="L14" i="3"/>
  <c r="L29" i="3"/>
  <c r="L66" i="3"/>
  <c r="L8" i="3"/>
  <c r="M96" i="3"/>
  <c r="N89" i="3"/>
  <c r="N69" i="3"/>
  <c r="O16" i="3"/>
  <c r="O90" i="3"/>
  <c r="O6" i="3"/>
  <c r="O45" i="3"/>
  <c r="K72" i="3"/>
  <c r="K54" i="3"/>
  <c r="L56" i="3"/>
  <c r="L23" i="3"/>
  <c r="L37" i="3"/>
  <c r="M85" i="3"/>
  <c r="M24" i="3"/>
  <c r="M43" i="3"/>
  <c r="M7" i="3"/>
  <c r="N94" i="3"/>
  <c r="N35" i="3"/>
  <c r="O48" i="3"/>
  <c r="O40" i="3"/>
  <c r="O32" i="3"/>
  <c r="O4" i="3"/>
  <c r="T91" i="3"/>
  <c r="J44" i="3"/>
  <c r="J55" i="3"/>
  <c r="J36" i="3"/>
  <c r="J29" i="3"/>
  <c r="J66" i="3"/>
  <c r="L98" i="3"/>
  <c r="L69" i="3"/>
  <c r="M90" i="3"/>
  <c r="M6" i="3"/>
  <c r="M51" i="3"/>
  <c r="N82" i="3"/>
  <c r="N73" i="3"/>
  <c r="N65" i="3"/>
  <c r="N87" i="3"/>
  <c r="O17" i="3"/>
  <c r="O52" i="3"/>
  <c r="M41" i="3"/>
  <c r="M32" i="3"/>
  <c r="M34" i="3"/>
  <c r="M2" i="3"/>
  <c r="N26" i="3"/>
  <c r="O14" i="3"/>
  <c r="O66" i="3"/>
  <c r="O8" i="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AR652" i="2" l="1"/>
  <c r="AR640" i="2"/>
  <c r="AR580" i="2"/>
  <c r="AR568" i="2"/>
  <c r="AR556" i="2"/>
  <c r="AR532" i="2"/>
  <c r="AR508" i="2"/>
  <c r="AR496" i="2"/>
  <c r="AR484" i="2"/>
  <c r="AR472" i="2"/>
  <c r="AR448" i="2"/>
  <c r="AR436" i="2"/>
  <c r="AR412" i="2"/>
  <c r="AR400" i="2"/>
  <c r="AR388" i="2"/>
  <c r="AR364" i="2"/>
  <c r="AR352" i="2"/>
  <c r="AR340" i="2"/>
  <c r="AR328" i="2"/>
  <c r="AR316" i="2"/>
  <c r="AR304" i="2"/>
  <c r="AR292" i="2"/>
  <c r="AR280" i="2"/>
  <c r="AR256" i="2"/>
  <c r="AR184" i="2"/>
  <c r="AR172" i="2"/>
  <c r="AR160" i="2"/>
  <c r="AR136" i="2"/>
  <c r="AR124" i="2"/>
  <c r="AR112" i="2"/>
  <c r="AR100" i="2"/>
  <c r="AR88" i="2"/>
  <c r="AR64" i="2"/>
  <c r="AR52" i="2"/>
  <c r="AR40" i="2"/>
  <c r="AR28" i="2"/>
  <c r="AR4" i="2"/>
  <c r="AR706" i="2"/>
  <c r="AR682" i="2"/>
  <c r="AR670" i="2"/>
  <c r="AR658" i="2"/>
  <c r="AR622" i="2"/>
  <c r="AR610" i="2"/>
  <c r="AR598" i="2"/>
  <c r="AR586" i="2"/>
  <c r="AR574" i="2"/>
  <c r="AR562" i="2"/>
  <c r="AR550" i="2"/>
  <c r="AR538" i="2"/>
  <c r="AR526" i="2"/>
  <c r="AR478" i="2"/>
  <c r="AR466" i="2"/>
  <c r="AR442" i="2"/>
  <c r="AR430" i="2"/>
  <c r="AR406" i="2"/>
  <c r="AR370" i="2"/>
  <c r="AR358" i="2"/>
  <c r="AR346" i="2"/>
  <c r="AR334" i="2"/>
  <c r="AR322" i="2"/>
  <c r="AR310" i="2"/>
  <c r="AR298" i="2"/>
  <c r="AR286" i="2"/>
  <c r="AR274" i="2"/>
  <c r="AR226" i="2"/>
  <c r="AR214" i="2"/>
  <c r="AR202" i="2"/>
  <c r="AR190" i="2"/>
  <c r="AR166" i="2"/>
  <c r="AR154" i="2"/>
  <c r="AR130" i="2"/>
  <c r="AR118" i="2"/>
  <c r="AR106" i="2"/>
  <c r="AR94" i="2"/>
  <c r="AR82" i="2"/>
  <c r="AR58" i="2"/>
  <c r="AR46" i="2"/>
  <c r="AR701" i="2"/>
  <c r="AR677" i="2"/>
  <c r="AR665" i="2"/>
  <c r="AR653" i="2"/>
  <c r="AR641" i="2"/>
  <c r="AR629" i="2"/>
  <c r="AR617" i="2"/>
  <c r="AR605" i="2"/>
  <c r="AR593" i="2"/>
  <c r="AR581" i="2"/>
  <c r="AR569" i="2"/>
  <c r="AR545" i="2"/>
  <c r="AR533" i="2"/>
  <c r="AR509" i="2"/>
  <c r="AR497" i="2"/>
  <c r="AR485" i="2"/>
  <c r="AR473" i="2"/>
  <c r="AR461" i="2"/>
  <c r="AR449" i="2"/>
  <c r="AR437" i="2"/>
  <c r="AR425" i="2"/>
  <c r="AR401" i="2"/>
  <c r="AR389" i="2"/>
  <c r="AR377" i="2"/>
  <c r="AR341" i="2"/>
  <c r="AR317" i="2"/>
  <c r="AR305" i="2"/>
  <c r="AR293" i="2"/>
  <c r="AR281" i="2"/>
  <c r="AR257" i="2"/>
  <c r="AR245" i="2"/>
  <c r="AR233" i="2"/>
  <c r="AR221" i="2"/>
  <c r="AR209" i="2"/>
  <c r="AR197" i="2"/>
  <c r="AR185" i="2"/>
  <c r="AR161" i="2"/>
  <c r="AR149" i="2"/>
  <c r="AR125" i="2"/>
  <c r="AR113" i="2"/>
  <c r="AR89" i="2"/>
  <c r="AR77" i="2"/>
  <c r="AR65" i="2"/>
  <c r="AR53" i="2"/>
  <c r="AR41" i="2"/>
  <c r="AR29" i="2"/>
  <c r="AR17" i="2"/>
  <c r="AR5" i="2"/>
  <c r="AR188" i="2"/>
  <c r="AR164" i="2"/>
  <c r="AR128" i="2"/>
  <c r="AR92" i="2"/>
  <c r="AR80" i="2"/>
  <c r="AR8" i="2"/>
  <c r="AR240" i="2"/>
  <c r="AR228" i="2"/>
  <c r="AR204" i="2"/>
  <c r="AR132" i="2"/>
  <c r="AR120" i="2"/>
  <c r="AR108" i="2"/>
  <c r="AR96" i="2"/>
  <c r="AR84" i="2"/>
  <c r="AR60" i="2"/>
  <c r="AR48" i="2"/>
  <c r="AR24" i="2"/>
  <c r="AR678" i="2"/>
  <c r="AR654" i="2"/>
  <c r="AR618" i="2"/>
  <c r="AR697" i="2"/>
  <c r="AR649" i="2"/>
  <c r="AR601" i="2"/>
  <c r="AR577" i="2"/>
  <c r="AR553" i="2"/>
  <c r="AR529" i="2"/>
  <c r="AR505" i="2"/>
  <c r="AR481" i="2"/>
  <c r="AR457" i="2"/>
  <c r="AR433" i="2"/>
  <c r="AR409" i="2"/>
  <c r="AR385" i="2"/>
  <c r="AR361" i="2"/>
  <c r="AR289" i="2"/>
  <c r="AR265" i="2"/>
  <c r="AR241" i="2"/>
  <c r="AR229" i="2"/>
  <c r="AR193" i="2"/>
  <c r="AR181" i="2"/>
  <c r="AR145" i="2"/>
  <c r="AR121" i="2"/>
  <c r="AR109" i="2"/>
  <c r="AR85" i="2"/>
  <c r="AR61" i="2"/>
  <c r="AR49" i="2"/>
  <c r="AR25" i="2"/>
  <c r="AR637" i="2"/>
  <c r="AR613" i="2"/>
  <c r="AR589" i="2"/>
  <c r="AR565" i="2"/>
  <c r="AR541" i="2"/>
  <c r="AR493" i="2"/>
  <c r="AR469" i="2"/>
  <c r="AR445" i="2"/>
  <c r="AR349" i="2"/>
  <c r="AR325" i="2"/>
  <c r="AR707" i="2"/>
  <c r="AR695" i="2"/>
  <c r="AR683" i="2"/>
  <c r="AR671" i="2"/>
  <c r="AR659" i="2"/>
  <c r="AR647" i="2"/>
  <c r="AR635" i="2"/>
  <c r="AR599" i="2"/>
  <c r="AR587" i="2"/>
  <c r="AR563" i="2"/>
  <c r="AR551" i="2"/>
  <c r="AR527" i="2"/>
  <c r="AR515" i="2"/>
  <c r="AR503" i="2"/>
  <c r="AR491" i="2"/>
  <c r="AR479" i="2"/>
  <c r="AR431" i="2"/>
  <c r="AR395" i="2"/>
  <c r="AR383" i="2"/>
  <c r="AR371" i="2"/>
  <c r="AR347" i="2"/>
  <c r="AR335" i="2"/>
  <c r="AR323" i="2"/>
  <c r="AR311" i="2"/>
  <c r="AR287" i="2"/>
  <c r="AR275" i="2"/>
  <c r="AR263" i="2"/>
  <c r="AR251" i="2"/>
  <c r="AR239" i="2"/>
  <c r="AR215" i="2"/>
  <c r="AR179" i="2"/>
  <c r="AR155" i="2"/>
  <c r="AR143" i="2"/>
  <c r="AR131" i="2"/>
  <c r="AR107" i="2"/>
  <c r="AR95" i="2"/>
  <c r="AR83" i="2"/>
  <c r="AR71" i="2"/>
  <c r="AR59" i="2"/>
  <c r="AR35" i="2"/>
  <c r="AR23" i="2"/>
  <c r="AR714" i="2"/>
  <c r="AR666" i="2"/>
  <c r="AR630" i="2"/>
  <c r="AR582" i="2"/>
  <c r="AR558" i="2"/>
  <c r="AR534" i="2"/>
  <c r="AR510" i="2"/>
  <c r="AR498" i="2"/>
  <c r="AR474" i="2"/>
  <c r="AR462" i="2"/>
  <c r="AR450" i="2"/>
  <c r="AR438" i="2"/>
  <c r="AR426" i="2"/>
  <c r="AR402" i="2"/>
  <c r="AR390" i="2"/>
  <c r="AR378" i="2"/>
  <c r="AR366" i="2"/>
  <c r="AR354" i="2"/>
  <c r="AR342" i="2"/>
  <c r="AR318" i="2"/>
  <c r="AR306" i="2"/>
  <c r="AR294" i="2"/>
  <c r="AR282" i="2"/>
  <c r="AR270" i="2"/>
  <c r="AR246" i="2"/>
  <c r="AR210" i="2"/>
  <c r="AR186" i="2"/>
  <c r="AR174" i="2"/>
  <c r="AR162" i="2"/>
  <c r="AR126" i="2"/>
  <c r="AR114" i="2"/>
  <c r="AR90" i="2"/>
  <c r="AR54" i="2"/>
  <c r="AR42" i="2"/>
  <c r="AR18" i="2"/>
  <c r="AR6" i="2"/>
  <c r="AR663" i="2"/>
  <c r="AR627" i="2"/>
  <c r="AR579" i="2"/>
  <c r="AR555" i="2"/>
  <c r="AR531" i="2"/>
  <c r="AR507" i="2"/>
  <c r="AR483" i="2"/>
  <c r="AR459" i="2"/>
  <c r="AR435" i="2"/>
  <c r="AR375" i="2"/>
  <c r="AR351" i="2"/>
  <c r="AR279" i="2"/>
  <c r="AR255" i="2"/>
  <c r="AR231" i="2"/>
  <c r="AR207" i="2"/>
  <c r="AR675" i="2"/>
  <c r="AR591" i="2"/>
  <c r="AR687" i="2"/>
  <c r="AR639" i="2"/>
  <c r="AR692" i="2"/>
  <c r="AR668" i="2"/>
  <c r="AR644" i="2"/>
  <c r="AR620" i="2"/>
  <c r="AR608" i="2"/>
  <c r="AR584" i="2"/>
  <c r="AR572" i="2"/>
  <c r="AR548" i="2"/>
  <c r="AR536" i="2"/>
  <c r="AR524" i="2"/>
  <c r="AR500" i="2"/>
  <c r="AR488" i="2"/>
  <c r="AR464" i="2"/>
  <c r="AR452" i="2"/>
  <c r="AR440" i="2"/>
  <c r="AR416" i="2"/>
  <c r="AR404" i="2"/>
  <c r="AR392" i="2"/>
  <c r="AR380" i="2"/>
  <c r="AR368" i="2"/>
  <c r="AR356" i="2"/>
  <c r="AR344" i="2"/>
  <c r="AR308" i="2"/>
  <c r="AR296" i="2"/>
  <c r="AR284" i="2"/>
  <c r="AR272" i="2"/>
  <c r="AR260" i="2"/>
  <c r="AR248" i="2"/>
  <c r="AR236" i="2"/>
  <c r="AR224" i="2"/>
  <c r="AR212" i="2"/>
  <c r="AR200" i="2"/>
  <c r="AR651" i="2"/>
  <c r="AR603" i="2"/>
  <c r="AR495" i="2"/>
  <c r="AR471" i="2"/>
  <c r="AR447" i="2"/>
  <c r="AR423" i="2"/>
  <c r="AR267" i="2"/>
  <c r="AR219" i="2"/>
  <c r="AR195" i="2"/>
  <c r="AR171" i="2"/>
  <c r="AR147" i="2"/>
  <c r="AR135" i="2"/>
  <c r="AR123" i="2"/>
  <c r="AR99" i="2"/>
  <c r="AR87" i="2"/>
  <c r="AR75" i="2"/>
  <c r="AR63" i="2"/>
  <c r="AR51" i="2"/>
  <c r="AR39" i="2"/>
  <c r="AR27" i="2"/>
  <c r="AR15" i="2"/>
  <c r="AR3" i="2"/>
  <c r="AR698" i="2"/>
  <c r="AR662" i="2"/>
  <c r="AR650" i="2"/>
  <c r="AR614" i="2"/>
  <c r="AR602" i="2"/>
  <c r="AR578" i="2"/>
  <c r="AR566" i="2"/>
  <c r="AR530" i="2"/>
  <c r="AR518" i="2"/>
  <c r="AR482" i="2"/>
  <c r="AR470" i="2"/>
  <c r="AR458" i="2"/>
  <c r="AR446" i="2"/>
  <c r="AR434" i="2"/>
  <c r="AR422" i="2"/>
  <c r="AR410" i="2"/>
  <c r="AR398" i="2"/>
  <c r="AR386" i="2"/>
  <c r="AR374" i="2"/>
  <c r="AR362" i="2"/>
  <c r="AR350" i="2"/>
  <c r="AR338" i="2"/>
  <c r="AR326" i="2"/>
  <c r="AR314" i="2"/>
  <c r="AR290" i="2"/>
  <c r="AR278" i="2"/>
  <c r="AR254" i="2"/>
  <c r="AR218" i="2"/>
  <c r="AR206" i="2"/>
  <c r="AR194" i="2"/>
  <c r="AR182" i="2"/>
  <c r="AR170" i="2"/>
  <c r="AR158" i="2"/>
  <c r="AR146" i="2"/>
  <c r="AR134" i="2"/>
  <c r="AR110" i="2"/>
  <c r="AR98" i="2"/>
  <c r="AR74" i="2"/>
  <c r="AR62" i="2"/>
  <c r="AR50" i="2"/>
  <c r="AR26" i="2"/>
  <c r="AR14" i="2"/>
  <c r="AR2" i="2"/>
  <c r="AR696" i="2"/>
  <c r="AR684" i="2"/>
  <c r="AR672" i="2"/>
  <c r="AR660" i="2"/>
  <c r="AR612" i="2"/>
  <c r="AR576" i="2"/>
  <c r="AR564" i="2"/>
  <c r="AR516" i="2"/>
  <c r="AR480" i="2"/>
  <c r="AR468" i="2"/>
  <c r="AR432" i="2"/>
  <c r="AR420" i="2"/>
  <c r="AR408" i="2"/>
  <c r="AR396" i="2"/>
  <c r="AR384" i="2"/>
  <c r="AR372" i="2"/>
  <c r="AR360" i="2"/>
  <c r="AR336" i="2"/>
  <c r="AR324" i="2"/>
  <c r="AR300" i="2"/>
  <c r="AR276" i="2"/>
  <c r="AR705" i="2"/>
  <c r="AR693" i="2"/>
  <c r="AR681" i="2"/>
  <c r="AR645" i="2"/>
  <c r="AR633" i="2"/>
  <c r="AR585" i="2"/>
  <c r="AR573" i="2"/>
  <c r="AR537" i="2"/>
  <c r="AR525" i="2"/>
  <c r="AR477" i="2"/>
  <c r="AR465" i="2"/>
  <c r="AR453" i="2"/>
  <c r="AR441" i="2"/>
  <c r="AR417" i="2"/>
  <c r="AR405" i="2"/>
  <c r="AR381" i="2"/>
  <c r="AR357" i="2"/>
  <c r="AR345" i="2"/>
  <c r="AR333" i="2"/>
  <c r="AR321" i="2"/>
  <c r="AR309" i="2"/>
  <c r="AR297" i="2"/>
  <c r="AR285" i="2"/>
  <c r="AR273" i="2"/>
  <c r="AR261" i="2"/>
  <c r="AR249" i="2"/>
  <c r="AR237" i="2"/>
  <c r="AR225" i="2"/>
  <c r="AR213" i="2"/>
  <c r="AR201" i="2"/>
  <c r="AR177" i="2"/>
  <c r="AR141" i="2"/>
  <c r="AR117" i="2"/>
  <c r="AR105" i="2"/>
  <c r="AR45" i="2"/>
  <c r="AR33" i="2"/>
  <c r="AR21" i="2"/>
  <c r="AR9" i="2"/>
  <c r="AR595" i="2"/>
  <c r="AR559" i="2"/>
  <c r="AR523" i="2"/>
  <c r="AR487" i="2"/>
  <c r="AR415" i="2"/>
  <c r="AR379" i="2"/>
  <c r="AR343" i="2"/>
  <c r="AR307" i="2"/>
  <c r="AR271" i="2"/>
  <c r="AR235" i="2"/>
  <c r="AR163" i="2"/>
  <c r="AR127" i="2"/>
  <c r="AR91" i="2"/>
  <c r="AR55" i="2"/>
  <c r="AR19" i="2"/>
  <c r="AR691" i="2"/>
  <c r="AR655" i="2"/>
  <c r="AR547" i="2"/>
  <c r="AR511" i="2"/>
  <c r="AR475" i="2"/>
  <c r="AR439" i="2"/>
  <c r="AR403" i="2"/>
  <c r="AR331" i="2"/>
  <c r="AR151" i="2"/>
  <c r="AR115" i="2"/>
  <c r="AR79" i="2"/>
  <c r="AR43" i="2"/>
  <c r="AR7" i="2"/>
  <c r="AR715" i="2"/>
  <c r="AR679" i="2"/>
  <c r="AR607" i="2"/>
  <c r="AR535" i="2"/>
  <c r="AR499" i="2"/>
  <c r="AR463" i="2"/>
  <c r="AR427" i="2"/>
  <c r="AR391" i="2"/>
  <c r="AR319" i="2"/>
  <c r="AR283" i="2"/>
  <c r="AR247" i="2"/>
  <c r="AR211" i="2"/>
  <c r="AR175" i="2"/>
  <c r="AR139" i="2"/>
  <c r="AR103" i="2"/>
  <c r="AR31" i="2"/>
</calcChain>
</file>

<file path=xl/sharedStrings.xml><?xml version="1.0" encoding="utf-8"?>
<sst xmlns="http://schemas.openxmlformats.org/spreadsheetml/2006/main" count="18687" uniqueCount="10158">
  <si>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</si>
  <si>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</si>
  <si>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</si>
  <si>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</si>
  <si>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</si>
  <si>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</si>
  <si>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</si>
  <si>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</si>
  <si>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</si>
  <si>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</si>
  <si>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</si>
  <si>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</si>
  <si>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</si>
  <si>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</si>
  <si>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</si>
  <si>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</si>
  <si>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</si>
  <si>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</si>
  <si>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</si>
  <si>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</si>
  <si>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</si>
  <si>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</si>
  <si>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</si>
  <si>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</si>
  <si>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</si>
  <si>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ICICI Bank Ltd</t>
  </si>
  <si>
    <t>ICICIBANK</t>
  </si>
  <si>
    <t>Bharti Airtel Ltd</t>
  </si>
  <si>
    <t>BHARTIARTL</t>
  </si>
  <si>
    <t>Telecom Services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</si>
  <si>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</si>
  <si>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</si>
  <si>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</si>
  <si>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</si>
  <si>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</si>
  <si>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</si>
  <si>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</si>
  <si>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</si>
  <si>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</si>
  <si>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</si>
  <si>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</si>
  <si>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</si>
  <si>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</si>
  <si>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</si>
  <si>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</si>
  <si>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</si>
  <si>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</si>
  <si>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</si>
  <si>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</si>
  <si>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</si>
  <si>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HCL Technologies Ltd</t>
  </si>
  <si>
    <t>HCLTECH</t>
  </si>
  <si>
    <t>Axis Bank Ltd</t>
  </si>
  <si>
    <t>AXISBANK</t>
  </si>
  <si>
    <t>Maruti Suzuki India Ltd</t>
  </si>
  <si>
    <t>MARUTI</t>
  </si>
  <si>
    <t>Four Wheelers</t>
  </si>
  <si>
    <t>Sun Pharmaceutical Industries Ltd</t>
  </si>
  <si>
    <t>SUNPHARMA</t>
  </si>
  <si>
    <t>Pharmaceuticals</t>
  </si>
  <si>
    <t>Hindustan Aeronautics Ltd</t>
  </si>
  <si>
    <t>HAL</t>
  </si>
  <si>
    <t>Aerospace &amp; Defense Equipments</t>
  </si>
  <si>
    <t>Tata Motors Ltd</t>
  </si>
  <si>
    <t>TATAMOTORS</t>
  </si>
  <si>
    <t>Kotak Mahindra Bank Ltd</t>
  </si>
  <si>
    <t>KOTAKBANK</t>
  </si>
  <si>
    <t>NTPC Ltd</t>
  </si>
  <si>
    <t>NTPC</t>
  </si>
  <si>
    <t>Power Generation</t>
  </si>
  <si>
    <t>Adani Enterprises Ltd</t>
  </si>
  <si>
    <t>ADANIENT</t>
  </si>
  <si>
    <t>Commodities Trading</t>
  </si>
  <si>
    <t>Oil and Natural Gas Corporation Ltd</t>
  </si>
  <si>
    <t>ONGC</t>
  </si>
  <si>
    <t>Oil &amp; Gas - Exploration &amp; Production</t>
  </si>
  <si>
    <t>Mahindra and Mahindra Ltd</t>
  </si>
  <si>
    <t>M&amp;M</t>
  </si>
  <si>
    <t>UltraTech Cement Ltd</t>
  </si>
  <si>
    <t>ULTRACEMCO</t>
  </si>
  <si>
    <t>Cement</t>
  </si>
  <si>
    <t>Adani Ports and Special Economic Zone Ltd</t>
  </si>
  <si>
    <t>ADANIPORTS</t>
  </si>
  <si>
    <t>Ports</t>
  </si>
  <si>
    <t>Power Grid Corporation of India Ltd</t>
  </si>
  <si>
    <t>POWERGRID</t>
  </si>
  <si>
    <t>Power Transmission &amp; Distribution</t>
  </si>
  <si>
    <t>Avenue Supermarts Ltd</t>
  </si>
  <si>
    <t>DMART</t>
  </si>
  <si>
    <t>Retail - Department Stores</t>
  </si>
  <si>
    <t>Coal India Ltd</t>
  </si>
  <si>
    <t>COALINDIA</t>
  </si>
  <si>
    <t>Mining - Coal</t>
  </si>
  <si>
    <t>Titan Company Ltd</t>
  </si>
  <si>
    <t>TITAN</t>
  </si>
  <si>
    <t>Precious Metals, Jewellery &amp; Watches</t>
  </si>
  <si>
    <t>Hindustan Zinc Ltd</t>
  </si>
  <si>
    <t>HINDZINC</t>
  </si>
  <si>
    <t>Mining - Diversified</t>
  </si>
  <si>
    <t>Asian Paints Ltd</t>
  </si>
  <si>
    <t>ASIANPAINT</t>
  </si>
  <si>
    <t>Paints</t>
  </si>
  <si>
    <t>Siemens Ltd</t>
  </si>
  <si>
    <t>SIEMENS</t>
  </si>
  <si>
    <t>Conglomerates</t>
  </si>
  <si>
    <t>Adani Green Energy Ltd</t>
  </si>
  <si>
    <t>ADANIGREEN</t>
  </si>
  <si>
    <t>Renewable Energy</t>
  </si>
  <si>
    <t>Wipro Ltd</t>
  </si>
  <si>
    <t>WIPRO</t>
  </si>
  <si>
    <t>Adani Power Ltd</t>
  </si>
  <si>
    <t>ADANIPOWER</t>
  </si>
  <si>
    <t>Bajaj Auto Ltd</t>
  </si>
  <si>
    <t>BAJAJ-AUTO</t>
  </si>
  <si>
    <t>Two Wheelers</t>
  </si>
  <si>
    <t>Bajaj Finserv Ltd</t>
  </si>
  <si>
    <t>BAJAJFINSV</t>
  </si>
  <si>
    <t>Nestle India Ltd</t>
  </si>
  <si>
    <t>NESTLEIND</t>
  </si>
  <si>
    <t>FMCG - Foods</t>
  </si>
  <si>
    <t>Indian Oil Corporation Ltd</t>
  </si>
  <si>
    <t>IOC</t>
  </si>
  <si>
    <t>Indian Railway Finance Corp Ltd</t>
  </si>
  <si>
    <t>IRFC</t>
  </si>
  <si>
    <t>Specialized Finance</t>
  </si>
  <si>
    <t>Bharat Electronics Ltd</t>
  </si>
  <si>
    <t>BEL</t>
  </si>
  <si>
    <t>Electronic Equipments</t>
  </si>
  <si>
    <t>JSW Steel Ltd</t>
  </si>
  <si>
    <t>JSWSTEEL</t>
  </si>
  <si>
    <t>Iron &amp; Steel</t>
  </si>
  <si>
    <t>Jio Financial Services Ltd</t>
  </si>
  <si>
    <t>JIOFIN</t>
  </si>
  <si>
    <t>Tata Steel Ltd</t>
  </si>
  <si>
    <t>TATASTEEL</t>
  </si>
  <si>
    <t>Varun Beverages Ltd</t>
  </si>
  <si>
    <t>VBL</t>
  </si>
  <si>
    <t>Soft Drinks</t>
  </si>
  <si>
    <t>DLF Ltd</t>
  </si>
  <si>
    <t>DLF</t>
  </si>
  <si>
    <t>Real Estate</t>
  </si>
  <si>
    <t>Trent Ltd</t>
  </si>
  <si>
    <t>TRENT</t>
  </si>
  <si>
    <t>Retail - Apparel</t>
  </si>
  <si>
    <t>Grasim Industries Ltd</t>
  </si>
  <si>
    <t>GRASIM</t>
  </si>
  <si>
    <t>ABB India Ltd</t>
  </si>
  <si>
    <t>ABB</t>
  </si>
  <si>
    <t>Heavy Electrical Equipments</t>
  </si>
  <si>
    <t>Zomato Ltd</t>
  </si>
  <si>
    <t>ZOMATO</t>
  </si>
  <si>
    <t>Online Services</t>
  </si>
  <si>
    <t>Power Finance Corporation Ltd</t>
  </si>
  <si>
    <t>PFC</t>
  </si>
  <si>
    <t>Vedanta Ltd</t>
  </si>
  <si>
    <t>VEDL</t>
  </si>
  <si>
    <t>Metals - Diversified</t>
  </si>
  <si>
    <t>Ambuja Cements Ltd</t>
  </si>
  <si>
    <t>AMBUJACEM</t>
  </si>
  <si>
    <t>Interglobe Aviation Ltd</t>
  </si>
  <si>
    <t>INDIGO</t>
  </si>
  <si>
    <t>Airlines</t>
  </si>
  <si>
    <t>LTIMindtree Ltd</t>
  </si>
  <si>
    <t>LTIM</t>
  </si>
  <si>
    <t>Pidilite Industries Ltd</t>
  </si>
  <si>
    <t>PIDILITIND</t>
  </si>
  <si>
    <t>Diversified Chemicals</t>
  </si>
  <si>
    <t>Hindalco Industries Ltd</t>
  </si>
  <si>
    <t>HINDALCO</t>
  </si>
  <si>
    <t>Metals - Aluminium</t>
  </si>
  <si>
    <t>TATAMTRDVR</t>
  </si>
  <si>
    <t>REC Limited</t>
  </si>
  <si>
    <t>RECLTD</t>
  </si>
  <si>
    <t>SBI Life Insurance Company Ltd</t>
  </si>
  <si>
    <t>SBILIFE</t>
  </si>
  <si>
    <t>Macrotech Developers Ltd</t>
  </si>
  <si>
    <t>LODHA</t>
  </si>
  <si>
    <t>Gail (India) Ltd</t>
  </si>
  <si>
    <t>GAIL</t>
  </si>
  <si>
    <t>Gas Distribution</t>
  </si>
  <si>
    <t>Tech Mahindra Ltd</t>
  </si>
  <si>
    <t>TECHM</t>
  </si>
  <si>
    <t>Samvardhana Motherson International Ltd</t>
  </si>
  <si>
    <t>MOTHERSON</t>
  </si>
  <si>
    <t>Auto Parts</t>
  </si>
  <si>
    <t>Bank of Baroda Ltd</t>
  </si>
  <si>
    <t>BANKBARODA</t>
  </si>
  <si>
    <t>Godrej Consumer Products Ltd</t>
  </si>
  <si>
    <t>GODREJCP</t>
  </si>
  <si>
    <t>FMCG - Personal Products</t>
  </si>
  <si>
    <t>Tata Power Company Ltd</t>
  </si>
  <si>
    <t>TATAPOWER</t>
  </si>
  <si>
    <t>Punjab National Bank</t>
  </si>
  <si>
    <t>PNB</t>
  </si>
  <si>
    <t>Bharat Petroleum Corporation Ltd</t>
  </si>
  <si>
    <t>BPCL</t>
  </si>
  <si>
    <t>Britannia Industries Ltd</t>
  </si>
  <si>
    <t>BRITANNIA</t>
  </si>
  <si>
    <t>HDFC Life Insurance Company Ltd</t>
  </si>
  <si>
    <t>HDFCLIFE</t>
  </si>
  <si>
    <t>Eicher Motors Ltd</t>
  </si>
  <si>
    <t>EICHERMOT</t>
  </si>
  <si>
    <t>Trucks &amp; Buses</t>
  </si>
  <si>
    <t>JSW Energy Ltd</t>
  </si>
  <si>
    <t>JSWENERGY</t>
  </si>
  <si>
    <t>Divi's Laboratories Ltd</t>
  </si>
  <si>
    <t>DIVISLAB</t>
  </si>
  <si>
    <t>Labs &amp; Life Sciences Services</t>
  </si>
  <si>
    <t>Cipla Ltd</t>
  </si>
  <si>
    <t>CIPLA</t>
  </si>
  <si>
    <t>Cholamandalam Investment and Finance Company Ltd</t>
  </si>
  <si>
    <t>CHOLAFIN</t>
  </si>
  <si>
    <t>Indian Overseas Bank</t>
  </si>
  <si>
    <t>IOB</t>
  </si>
  <si>
    <t>Vodafone Idea Ltd</t>
  </si>
  <si>
    <t>IDEA</t>
  </si>
  <si>
    <t>Havells India Ltd</t>
  </si>
  <si>
    <t>HAVELLS</t>
  </si>
  <si>
    <t>Electrical Components &amp; Equipments</t>
  </si>
  <si>
    <t>Adani Energy Solutions Ltd</t>
  </si>
  <si>
    <t>ADANIENSOL</t>
  </si>
  <si>
    <t>Power Infrastructure</t>
  </si>
  <si>
    <t>Zydus Lifesciences Ltd</t>
  </si>
  <si>
    <t>ZYDUSLIFE</t>
  </si>
  <si>
    <t>Cummins India Ltd</t>
  </si>
  <si>
    <t>CUMMINSIND</t>
  </si>
  <si>
    <t>Industrial Machinery</t>
  </si>
  <si>
    <t>Mazagon Dock Shipbuilders Ltd</t>
  </si>
  <si>
    <t>MAZDOCK</t>
  </si>
  <si>
    <t>Shipbuilding</t>
  </si>
  <si>
    <t>TVS Motor Company Ltd</t>
  </si>
  <si>
    <t>TVSMOTOR</t>
  </si>
  <si>
    <t>Indusind Bank Ltd</t>
  </si>
  <si>
    <t>INDUSINDBK</t>
  </si>
  <si>
    <t>Hero MotoCorp Ltd</t>
  </si>
  <si>
    <t>HEROMOTOCO</t>
  </si>
  <si>
    <t>CG Power and Industrial Solutions Ltd</t>
  </si>
  <si>
    <t>CGPOWER</t>
  </si>
  <si>
    <t>Bajaj Holdings and Investment Ltd</t>
  </si>
  <si>
    <t>BAJAJHLDNG</t>
  </si>
  <si>
    <t>Asset Management</t>
  </si>
  <si>
    <t>Solar Industries India Ltd</t>
  </si>
  <si>
    <t>SOLARINDS</t>
  </si>
  <si>
    <t>Commodity Chemicals</t>
  </si>
  <si>
    <t>Indus Towers Ltd</t>
  </si>
  <si>
    <t>INDUSTOWER</t>
  </si>
  <si>
    <t>Telecom Infrastructure</t>
  </si>
  <si>
    <t>Bharat Heavy Electricals Ltd</t>
  </si>
  <si>
    <t>BHEL</t>
  </si>
  <si>
    <t>Tata Consumer Products Ltd</t>
  </si>
  <si>
    <t>TATACONSUM</t>
  </si>
  <si>
    <t>Tea &amp; Coffee</t>
  </si>
  <si>
    <t>Dr Reddy's Laboratories Ltd</t>
  </si>
  <si>
    <t>DRREDDY</t>
  </si>
  <si>
    <t>Dabur India Ltd</t>
  </si>
  <si>
    <t>DABUR</t>
  </si>
  <si>
    <t>Shriram Finance Ltd</t>
  </si>
  <si>
    <t>SHRIRAMFIN</t>
  </si>
  <si>
    <t>Canara Bank Ltd</t>
  </si>
  <si>
    <t>CANBK</t>
  </si>
  <si>
    <t>Jindal Steel And Power Ltd</t>
  </si>
  <si>
    <t>JINDALSTEL</t>
  </si>
  <si>
    <t>NHPC Ltd</t>
  </si>
  <si>
    <t>NHPC</t>
  </si>
  <si>
    <t>Bosch Ltd</t>
  </si>
  <si>
    <t>BOSCHLTD</t>
  </si>
  <si>
    <t>Union Bank of India Ltd</t>
  </si>
  <si>
    <t>UNIONBANK</t>
  </si>
  <si>
    <t>Polycab India Ltd</t>
  </si>
  <si>
    <t>POLYCAB</t>
  </si>
  <si>
    <t>Shree Cement Ltd</t>
  </si>
  <si>
    <t>SHREECEM</t>
  </si>
  <si>
    <t>Adani Total Gas Ltd</t>
  </si>
  <si>
    <t>ATGL</t>
  </si>
  <si>
    <t>Torrent Pharmaceuticals Ltd</t>
  </si>
  <si>
    <t>TORNTPHARM</t>
  </si>
  <si>
    <t>Godrej Properties Ltd</t>
  </si>
  <si>
    <t>GODREJPROP</t>
  </si>
  <si>
    <t>United Spirits Ltd</t>
  </si>
  <si>
    <t>UNITDSPR</t>
  </si>
  <si>
    <t>Alcoholic Beverages</t>
  </si>
  <si>
    <t>ICICI Prudential Life Insurance Company Ltd</t>
  </si>
  <si>
    <t>ICICIPRULI</t>
  </si>
  <si>
    <t>Oracle Financial Services Software Ltd</t>
  </si>
  <si>
    <t>OFSS</t>
  </si>
  <si>
    <t>Software Services</t>
  </si>
  <si>
    <t>HDFC Asset Management Company Ltd</t>
  </si>
  <si>
    <t>HDFCAMC</t>
  </si>
  <si>
    <t>ICICI Lombard General Insurance Company Ltd</t>
  </si>
  <si>
    <t>ICICIGI</t>
  </si>
  <si>
    <t>IDBI Bank Ltd</t>
  </si>
  <si>
    <t>IDBI</t>
  </si>
  <si>
    <t>Private Bank</t>
  </si>
  <si>
    <t>Apollo Hospitals Enterprise Ltd</t>
  </si>
  <si>
    <t>APOLLOHOSP</t>
  </si>
  <si>
    <t>Hospitals &amp; Diagnostic Centres</t>
  </si>
  <si>
    <t>Max Healthcare Institute Ltd</t>
  </si>
  <si>
    <t>MAXHEALTH</t>
  </si>
  <si>
    <t>Rail Vikas Nigam Ltd</t>
  </si>
  <si>
    <t>RVNL</t>
  </si>
  <si>
    <t>Indian Hotels Company Ltd</t>
  </si>
  <si>
    <t>INDHOTEL</t>
  </si>
  <si>
    <t>Hotels, Resorts &amp; Cruise Lines</t>
  </si>
  <si>
    <t>Mankind Pharma Ltd</t>
  </si>
  <si>
    <t>MANKIND</t>
  </si>
  <si>
    <t>Info Edge (India) Ltd</t>
  </si>
  <si>
    <t>NAUKRI</t>
  </si>
  <si>
    <t>Tube Investments of India Ltd</t>
  </si>
  <si>
    <t>TIINDIA</t>
  </si>
  <si>
    <t>Cycles</t>
  </si>
  <si>
    <t>Indian Railway Catering and Tourism Corporation Ltd</t>
  </si>
  <si>
    <t>IRCTC</t>
  </si>
  <si>
    <t>Lupin Ltd</t>
  </si>
  <si>
    <t>LUPIN</t>
  </si>
  <si>
    <t>Oil India Ltd</t>
  </si>
  <si>
    <t>OIL</t>
  </si>
  <si>
    <t>Marico Ltd</t>
  </si>
  <si>
    <t>MARICO</t>
  </si>
  <si>
    <t>Colgate-Palmolive (India) Ltd</t>
  </si>
  <si>
    <t>COLPAL</t>
  </si>
  <si>
    <t>Bharat Forge Ltd</t>
  </si>
  <si>
    <t>BHARATFORG</t>
  </si>
  <si>
    <t>Linde India Ltd</t>
  </si>
  <si>
    <t>LINDEINDIA</t>
  </si>
  <si>
    <t>Supreme Industries Ltd</t>
  </si>
  <si>
    <t>SUPREMEIND</t>
  </si>
  <si>
    <t>Plastic Products</t>
  </si>
  <si>
    <t>Dixon Technologies (India) Ltd</t>
  </si>
  <si>
    <t>DIXON</t>
  </si>
  <si>
    <t>Home Electronics &amp; Appliances</t>
  </si>
  <si>
    <t>Yes Bank Ltd</t>
  </si>
  <si>
    <t>YESBANK</t>
  </si>
  <si>
    <t>NMDC Ltd</t>
  </si>
  <si>
    <t>NMDC</t>
  </si>
  <si>
    <t>Mining - Iron Ore</t>
  </si>
  <si>
    <t>Suzlon Energy Ltd</t>
  </si>
  <si>
    <t>SUZLON</t>
  </si>
  <si>
    <t>Renewable Energy Equipment &amp; Services</t>
  </si>
  <si>
    <t>Aurobindo Pharma Ltd</t>
  </si>
  <si>
    <t>AUROPHARMA</t>
  </si>
  <si>
    <t>Schaeffler India Ltd</t>
  </si>
  <si>
    <t>SCHAEFFLER</t>
  </si>
  <si>
    <t>Indian Bank</t>
  </si>
  <si>
    <t>INDIANB</t>
  </si>
  <si>
    <t>JSW Infrastructure Ltd</t>
  </si>
  <si>
    <t>JSWINFRA</t>
  </si>
  <si>
    <t>Torrent Power Ltd</t>
  </si>
  <si>
    <t>TORNTPOWER</t>
  </si>
  <si>
    <t>Muthoot Finance Ltd</t>
  </si>
  <si>
    <t>MUTHOOTFIN</t>
  </si>
  <si>
    <t>Persistent Systems Ltd</t>
  </si>
  <si>
    <t>PERSISTENT</t>
  </si>
  <si>
    <t>Prestige Estates Projects Ltd</t>
  </si>
  <si>
    <t>PRESTIGE</t>
  </si>
  <si>
    <t>SRF Ltd</t>
  </si>
  <si>
    <t>SRF</t>
  </si>
  <si>
    <t>Cochin Shipyard Ltd</t>
  </si>
  <si>
    <t>COCHINSHIP</t>
  </si>
  <si>
    <t>Hindustan Petroleum Corp Ltd</t>
  </si>
  <si>
    <t>HINDPETRO</t>
  </si>
  <si>
    <t>Jindal Stainless Ltd</t>
  </si>
  <si>
    <t>JSL</t>
  </si>
  <si>
    <t>SBI Cards and Payment Services Ltd</t>
  </si>
  <si>
    <t>SBICARD</t>
  </si>
  <si>
    <t>Payment Infrastructure</t>
  </si>
  <si>
    <t>General Insurance Corporation of India</t>
  </si>
  <si>
    <t>GICRE</t>
  </si>
  <si>
    <t>Ashok Leyland Ltd</t>
  </si>
  <si>
    <t>ASHOKLEY</t>
  </si>
  <si>
    <t>Phoenix Mills Ltd</t>
  </si>
  <si>
    <t>PHOENIXLTD</t>
  </si>
  <si>
    <t>UNO Minda Ltd</t>
  </si>
  <si>
    <t>UNOMINDA</t>
  </si>
  <si>
    <t>Fertilisers And Chemicals Travancore Ltd</t>
  </si>
  <si>
    <t>FACT</t>
  </si>
  <si>
    <t>Fertilizers &amp; Agro Chemicals</t>
  </si>
  <si>
    <t>Oberoi Realty Ltd</t>
  </si>
  <si>
    <t>OBEROIRLTY</t>
  </si>
  <si>
    <t>Housing and Urban Development Corporation Ltd</t>
  </si>
  <si>
    <t>HUDCO</t>
  </si>
  <si>
    <t>UCO Bank</t>
  </si>
  <si>
    <t>UCOBANK</t>
  </si>
  <si>
    <t>Astral Ltd</t>
  </si>
  <si>
    <t>ASTRAL</t>
  </si>
  <si>
    <t>Building Products - Pipes</t>
  </si>
  <si>
    <t>Container Corporation of India Ltd</t>
  </si>
  <si>
    <t>CONCOR</t>
  </si>
  <si>
    <t>Logistics</t>
  </si>
  <si>
    <t>Steel Authority of India Ltd</t>
  </si>
  <si>
    <t>SAIL</t>
  </si>
  <si>
    <t>Aditya Birla Capital Ltd</t>
  </si>
  <si>
    <t>ABCAPITAL</t>
  </si>
  <si>
    <t>Diversified Financials</t>
  </si>
  <si>
    <t>Bharat Dynamics Ltd</t>
  </si>
  <si>
    <t>BDL</t>
  </si>
  <si>
    <t>Balkrishna Industries Ltd</t>
  </si>
  <si>
    <t>BALKRISIND</t>
  </si>
  <si>
    <t>Tires &amp; Rubber</t>
  </si>
  <si>
    <t>Berger Paints India Ltd</t>
  </si>
  <si>
    <t>BERGEPAINT</t>
  </si>
  <si>
    <t>Thermax Limited</t>
  </si>
  <si>
    <t>THERMAX</t>
  </si>
  <si>
    <t>Alkem Laboratories Ltd</t>
  </si>
  <si>
    <t>ALKEM</t>
  </si>
  <si>
    <t>Abbott India Ltd</t>
  </si>
  <si>
    <t>ABBOTINDIA</t>
  </si>
  <si>
    <t>Indian Renewable Energy Development Agency Ltd</t>
  </si>
  <si>
    <t>IREDA</t>
  </si>
  <si>
    <t>Patanjali Foods Ltd</t>
  </si>
  <si>
    <t>PATANJALI</t>
  </si>
  <si>
    <t>Packaged Foods &amp; Meats</t>
  </si>
  <si>
    <t>GMR Airports Infrastructure Ltd</t>
  </si>
  <si>
    <t>GMRINFRA</t>
  </si>
  <si>
    <t>Hitachi Energy India Ltd</t>
  </si>
  <si>
    <t>POWERINDIA</t>
  </si>
  <si>
    <t>PI Industries Ltd</t>
  </si>
  <si>
    <t>PIIND</t>
  </si>
  <si>
    <t>IDFC First Bank Ltd</t>
  </si>
  <si>
    <t>IDFCFIRSTB</t>
  </si>
  <si>
    <t>SJVN Ltd</t>
  </si>
  <si>
    <t>SJVN</t>
  </si>
  <si>
    <t>MRF Ltd</t>
  </si>
  <si>
    <t>MRF</t>
  </si>
  <si>
    <t>Central Bank of India Ltd</t>
  </si>
  <si>
    <t>CENTRALBK</t>
  </si>
  <si>
    <t>Bank of India Ltd</t>
  </si>
  <si>
    <t>BANKINDIA</t>
  </si>
  <si>
    <t>Procter &amp; Gamble Hygiene and Health Care Ltd</t>
  </si>
  <si>
    <t>PGHH</t>
  </si>
  <si>
    <t>Bharti Hexacom Ltd</t>
  </si>
  <si>
    <t>BHARTIHEXA</t>
  </si>
  <si>
    <t>L&amp;T Technology Services Ltd</t>
  </si>
  <si>
    <t>LTTS</t>
  </si>
  <si>
    <t>Tata Communications Ltd</t>
  </si>
  <si>
    <t>TATACOMM</t>
  </si>
  <si>
    <t>United Breweries Ltd</t>
  </si>
  <si>
    <t>UBL</t>
  </si>
  <si>
    <t>Honeywell Automation India Ltd</t>
  </si>
  <si>
    <t>HONAUT</t>
  </si>
  <si>
    <t>ACC Ltd</t>
  </si>
  <si>
    <t>ACC</t>
  </si>
  <si>
    <t>Sundaram Finance Ltd</t>
  </si>
  <si>
    <t>SUNDARMFIN</t>
  </si>
  <si>
    <t>Kalyan Jewellers India Ltd</t>
  </si>
  <si>
    <t>KALYANKJIL</t>
  </si>
  <si>
    <t>AU Small Finance Bank Ltd</t>
  </si>
  <si>
    <t>AUBANK</t>
  </si>
  <si>
    <t>Petronet LNG Ltd</t>
  </si>
  <si>
    <t>PETRONET</t>
  </si>
  <si>
    <t>Oil &amp; Gas - Storage &amp; Transportation</t>
  </si>
  <si>
    <t>Fsn E-Commerce Ventures Ltd</t>
  </si>
  <si>
    <t>NYKAA</t>
  </si>
  <si>
    <t>Wellness Services</t>
  </si>
  <si>
    <t>Mphasis Ltd</t>
  </si>
  <si>
    <t>MPHASIS</t>
  </si>
  <si>
    <t>Exide Industries Ltd</t>
  </si>
  <si>
    <t>EXIDEIND</t>
  </si>
  <si>
    <t>Batteries</t>
  </si>
  <si>
    <t>Voltas Ltd</t>
  </si>
  <si>
    <t>VOLTAS</t>
  </si>
  <si>
    <t>KPIT Technologies Ltd</t>
  </si>
  <si>
    <t>KPITTECH</t>
  </si>
  <si>
    <t>L&amp;T Finance Ltd</t>
  </si>
  <si>
    <t>LTF</t>
  </si>
  <si>
    <t>Coromandel International Ltd</t>
  </si>
  <si>
    <t>COROMANDEL</t>
  </si>
  <si>
    <t>Bank of Maharashtra Ltd</t>
  </si>
  <si>
    <t>MAHABANK</t>
  </si>
  <si>
    <t>3M India Ltd</t>
  </si>
  <si>
    <t>3MINDIA</t>
  </si>
  <si>
    <t>Stationery</t>
  </si>
  <si>
    <t>Escorts Kubota Ltd</t>
  </si>
  <si>
    <t>ESCORTS</t>
  </si>
  <si>
    <t>Tractors</t>
  </si>
  <si>
    <t>Federal Bank Ltd</t>
  </si>
  <si>
    <t>FEDERALBNK</t>
  </si>
  <si>
    <t>Tata Elxsi Ltd</t>
  </si>
  <si>
    <t>TATAELXSI</t>
  </si>
  <si>
    <t>APL Apollo Tubes Ltd</t>
  </si>
  <si>
    <t>APLAPOLLO</t>
  </si>
  <si>
    <t>GlaxoSmithKline Pharmaceuticals Ltd</t>
  </si>
  <si>
    <t>GLAXO</t>
  </si>
  <si>
    <t>LIC Housing Finance Ltd</t>
  </si>
  <si>
    <t>LICHSGFIN</t>
  </si>
  <si>
    <t>Home Financing</t>
  </si>
  <si>
    <t>Gujarat Gas Ltd</t>
  </si>
  <si>
    <t>GUJGASLTD</t>
  </si>
  <si>
    <t>Adani Wilmar Ltd</t>
  </si>
  <si>
    <t>AWL</t>
  </si>
  <si>
    <t>Ge T&amp;D India Ltd</t>
  </si>
  <si>
    <t>GET&amp;D</t>
  </si>
  <si>
    <t>Biocon Ltd</t>
  </si>
  <si>
    <t>BIOCON</t>
  </si>
  <si>
    <t>Biotechnology</t>
  </si>
  <si>
    <t>Page Industries Ltd</t>
  </si>
  <si>
    <t>PAGEIND</t>
  </si>
  <si>
    <t>Apparel &amp; Accessories</t>
  </si>
  <si>
    <t>UPL Ltd</t>
  </si>
  <si>
    <t>UPL</t>
  </si>
  <si>
    <t>KEI Industries Ltd</t>
  </si>
  <si>
    <t>KEI</t>
  </si>
  <si>
    <t>Cables</t>
  </si>
  <si>
    <t>New India Assurance Company Ltd</t>
  </si>
  <si>
    <t>NIACL</t>
  </si>
  <si>
    <t>Nippon Life India Asset Management Ltd</t>
  </si>
  <si>
    <t>NAM-INDIA</t>
  </si>
  <si>
    <t>Tata Technologies Ltd</t>
  </si>
  <si>
    <t>TATATECH</t>
  </si>
  <si>
    <t>IRB Infrastructure Developers Ltd</t>
  </si>
  <si>
    <t>IRB</t>
  </si>
  <si>
    <t>AIA Engineering Ltd</t>
  </si>
  <si>
    <t>AIAENG</t>
  </si>
  <si>
    <t>Punjab &amp; Sind Bank</t>
  </si>
  <si>
    <t>PSB</t>
  </si>
  <si>
    <t>Coforge Ltd</t>
  </si>
  <si>
    <t>COFORGE</t>
  </si>
  <si>
    <t>Sona BLW Precision Forgings Ltd</t>
  </si>
  <si>
    <t>SONACOMS</t>
  </si>
  <si>
    <t>Endurance Technologies Ltd</t>
  </si>
  <si>
    <t>ENDURANCE</t>
  </si>
  <si>
    <t>Mangalore Refinery and Petrochemicals Ltd</t>
  </si>
  <si>
    <t>MRPL</t>
  </si>
  <si>
    <t>Jubilant Foodworks Ltd</t>
  </si>
  <si>
    <t>JUBLFOOD</t>
  </si>
  <si>
    <t>Restaurants &amp; Cafes</t>
  </si>
  <si>
    <t>Mahindra and Mahindra Financial Services Ltd</t>
  </si>
  <si>
    <t>M&amp;MFIN</t>
  </si>
  <si>
    <t>Glenmark Pharmaceuticals Ltd</t>
  </si>
  <si>
    <t>GLENMARK</t>
  </si>
  <si>
    <t>Deepak Nitrite Ltd</t>
  </si>
  <si>
    <t>DEEPAKNTR</t>
  </si>
  <si>
    <t>NLC India Ltd</t>
  </si>
  <si>
    <t>NLCINDIA</t>
  </si>
  <si>
    <t>Indraprastha Gas Ltd</t>
  </si>
  <si>
    <t>IGL</t>
  </si>
  <si>
    <t>National Aluminium Co Ltd</t>
  </si>
  <si>
    <t>NATIONALUM</t>
  </si>
  <si>
    <t>Gujarat Fluorochemicals Ltd</t>
  </si>
  <si>
    <t>FLUOROCHEM</t>
  </si>
  <si>
    <t>Specialty Chemicals</t>
  </si>
  <si>
    <t>Fortis Healthcare Ltd</t>
  </si>
  <si>
    <t>FORTIS</t>
  </si>
  <si>
    <t>Lloyds Metals And Energy Ltd</t>
  </si>
  <si>
    <t>LLOYDSME</t>
  </si>
  <si>
    <t>Max Financial Services Ltd</t>
  </si>
  <si>
    <t>MFSL</t>
  </si>
  <si>
    <t>Dalmia Bharat Ltd</t>
  </si>
  <si>
    <t>DALBHARAT</t>
  </si>
  <si>
    <t>Apar Industries Ltd</t>
  </si>
  <si>
    <t>APARINDS</t>
  </si>
  <si>
    <t>Star Health and Allied Insurance Company Ltd</t>
  </si>
  <si>
    <t>STARHEALTH</t>
  </si>
  <si>
    <t>Global Health Ltd</t>
  </si>
  <si>
    <t>MEDANTA</t>
  </si>
  <si>
    <t>Metro Brands Ltd</t>
  </si>
  <si>
    <t>METROBRAND</t>
  </si>
  <si>
    <t>Footwear</t>
  </si>
  <si>
    <t>Aditya Birla Fashion and Retail Ltd</t>
  </si>
  <si>
    <t>ABFRL</t>
  </si>
  <si>
    <t>360 One Wam Ltd</t>
  </si>
  <si>
    <t>360ONE</t>
  </si>
  <si>
    <t>Investment Banking &amp; Brokerage</t>
  </si>
  <si>
    <t>Motilal Oswal Financial Services Ltd</t>
  </si>
  <si>
    <t>MOTILALOFS</t>
  </si>
  <si>
    <t>NBCC (India) Ltd</t>
  </si>
  <si>
    <t>NBCC</t>
  </si>
  <si>
    <t>Apollo Tyres Ltd</t>
  </si>
  <si>
    <t>APOLLOTYRE</t>
  </si>
  <si>
    <t>Bandhan Bank Ltd</t>
  </si>
  <si>
    <t>BANDHANBNK</t>
  </si>
  <si>
    <t>Tata Investment Corporation Ltd</t>
  </si>
  <si>
    <t>TATAINVEST</t>
  </si>
  <si>
    <t>BSE Ltd</t>
  </si>
  <si>
    <t>BSE</t>
  </si>
  <si>
    <t>Stock Exchanges &amp; Ratings</t>
  </si>
  <si>
    <t>J K Cement Ltd</t>
  </si>
  <si>
    <t>JKCEMENT</t>
  </si>
  <si>
    <t>Blue Star Ltd</t>
  </si>
  <si>
    <t>BLUESTARCO</t>
  </si>
  <si>
    <t>Timken India Ltd</t>
  </si>
  <si>
    <t>TIMKEN</t>
  </si>
  <si>
    <t>Grindwell Norton Ltd</t>
  </si>
  <si>
    <t>GRINDWELL</t>
  </si>
  <si>
    <t>Carborundum Universal Ltd</t>
  </si>
  <si>
    <t>CARBORUNIV</t>
  </si>
  <si>
    <t>Poonawalla Fincorp Ltd</t>
  </si>
  <si>
    <t>POONAWALLA</t>
  </si>
  <si>
    <t>Motherson Sumi Wiring India Ltd</t>
  </si>
  <si>
    <t>MSUMI</t>
  </si>
  <si>
    <t>Emami Ltd</t>
  </si>
  <si>
    <t>EMAMILTD</t>
  </si>
  <si>
    <t>Embassy Office Parks REIT</t>
  </si>
  <si>
    <t>EMBASSY</t>
  </si>
  <si>
    <t>Brigade Enterprises Ltd</t>
  </si>
  <si>
    <t>BRIGADE</t>
  </si>
  <si>
    <t>SKF India Ltd</t>
  </si>
  <si>
    <t>SKFINDIA</t>
  </si>
  <si>
    <t>Hindustan Copper Ltd</t>
  </si>
  <si>
    <t>HINDCOPPER</t>
  </si>
  <si>
    <t>Mining - Copper</t>
  </si>
  <si>
    <t>CRISIL Ltd</t>
  </si>
  <si>
    <t>CRISIL</t>
  </si>
  <si>
    <t>Go Digit General Insurance Ltd</t>
  </si>
  <si>
    <t>GODIGIT</t>
  </si>
  <si>
    <t>Aegis Logistics Ltd</t>
  </si>
  <si>
    <t>AEGISLOG</t>
  </si>
  <si>
    <t>Amara Raja Energy &amp; Mobility Ltd</t>
  </si>
  <si>
    <t>ARE&amp;M</t>
  </si>
  <si>
    <t>KPR Mill Ltd</t>
  </si>
  <si>
    <t>KPRMILL</t>
  </si>
  <si>
    <t>Textiles</t>
  </si>
  <si>
    <t>Sun Tv Network Ltd</t>
  </si>
  <si>
    <t>SUNTV</t>
  </si>
  <si>
    <t>TV Channels &amp; Broadcasters</t>
  </si>
  <si>
    <t>TVS Holdings Ltd</t>
  </si>
  <si>
    <t>TVSHLTD</t>
  </si>
  <si>
    <t>Garden Reach Shipbuilders &amp; Engineers Ltd</t>
  </si>
  <si>
    <t>GRSE</t>
  </si>
  <si>
    <t>Jyoti CNC Automation Ltd</t>
  </si>
  <si>
    <t>JYOTICNC</t>
  </si>
  <si>
    <t>Computer Hardware</t>
  </si>
  <si>
    <t>ZF Commercial Vehicle Control Systems India Ltd</t>
  </si>
  <si>
    <t>ZFCVINDIA</t>
  </si>
  <si>
    <t>Godrej Industries Ltd</t>
  </si>
  <si>
    <t>GODREJIND</t>
  </si>
  <si>
    <t>IPCA Laboratories Ltd</t>
  </si>
  <si>
    <t>IPCALAB</t>
  </si>
  <si>
    <t>Gland Pharma Ltd</t>
  </si>
  <si>
    <t>GLAND</t>
  </si>
  <si>
    <t>ITI Ltd</t>
  </si>
  <si>
    <t>ITI</t>
  </si>
  <si>
    <t>Telecom Equipments</t>
  </si>
  <si>
    <t>Jupiter Wagons Ltd</t>
  </si>
  <si>
    <t>JWL</t>
  </si>
  <si>
    <t>Rail</t>
  </si>
  <si>
    <t>Sundram Fasteners Ltd</t>
  </si>
  <si>
    <t>SUNDRMFAST</t>
  </si>
  <si>
    <t>Bayer Cropscience Ltd</t>
  </si>
  <si>
    <t>BAYERCROP</t>
  </si>
  <si>
    <t>Delhivery Ltd</t>
  </si>
  <si>
    <t>DELHIVERY</t>
  </si>
  <si>
    <t>Syngene International Ltd</t>
  </si>
  <si>
    <t>SYNGENE</t>
  </si>
  <si>
    <t>KIOCL Ltd</t>
  </si>
  <si>
    <t>KIOCL</t>
  </si>
  <si>
    <t>Tata Chemicals Ltd</t>
  </si>
  <si>
    <t>TATACHEM</t>
  </si>
  <si>
    <t>PB Fintech Ltd</t>
  </si>
  <si>
    <t>POLICYBZR</t>
  </si>
  <si>
    <t>Ajanta Pharma Ltd</t>
  </si>
  <si>
    <t>AJANTPHARM</t>
  </si>
  <si>
    <t>J B Chemicals and Pharmaceuticals Ltd</t>
  </si>
  <si>
    <t>JBCHEPHARM</t>
  </si>
  <si>
    <t>Vedant Fashions Ltd</t>
  </si>
  <si>
    <t>MANYAVAR</t>
  </si>
  <si>
    <t>Cholamandalam Financial Holdings Ltd</t>
  </si>
  <si>
    <t>CHOLAHLDNG</t>
  </si>
  <si>
    <t>EIH Ltd</t>
  </si>
  <si>
    <t>EIHOTEL</t>
  </si>
  <si>
    <t>Ircon International Ltd</t>
  </si>
  <si>
    <t>IRCON</t>
  </si>
  <si>
    <t>Crompton Greaves Consumer Electricals Ltd</t>
  </si>
  <si>
    <t>CROMPTON</t>
  </si>
  <si>
    <t>One 97 Communications Ltd</t>
  </si>
  <si>
    <t>PAYTM</t>
  </si>
  <si>
    <t>Business Support Services</t>
  </si>
  <si>
    <t>Aarti Industries Ltd</t>
  </si>
  <si>
    <t>AARTIIND</t>
  </si>
  <si>
    <t>Century Textiles and Industries Ltd</t>
  </si>
  <si>
    <t>CENTURYTEX</t>
  </si>
  <si>
    <t>Paper Products</t>
  </si>
  <si>
    <t>Kaynes Technology India Ltd</t>
  </si>
  <si>
    <t>KAYNES</t>
  </si>
  <si>
    <t>Ratnamani Metals and Tubes Ltd</t>
  </si>
  <si>
    <t>RATNAMANI</t>
  </si>
  <si>
    <t>Whirlpool of India Ltd</t>
  </si>
  <si>
    <t>WHIRLPOOL</t>
  </si>
  <si>
    <t>JBM Auto Ltd</t>
  </si>
  <si>
    <t>JBMA</t>
  </si>
  <si>
    <t>ICICI Securities Ltd</t>
  </si>
  <si>
    <t>ISEC</t>
  </si>
  <si>
    <t>Narayana Hrudayalaya Ltd</t>
  </si>
  <si>
    <t>NH</t>
  </si>
  <si>
    <t>Finolex Cables Ltd</t>
  </si>
  <si>
    <t>FINCABLES</t>
  </si>
  <si>
    <t>Castrol India Ltd</t>
  </si>
  <si>
    <t>CASTROLIND</t>
  </si>
  <si>
    <t>Sumitomo Chemical India Ltd</t>
  </si>
  <si>
    <t>SUMICHEM</t>
  </si>
  <si>
    <t>Laurus Labs Ltd</t>
  </si>
  <si>
    <t>LAURUSLABS</t>
  </si>
  <si>
    <t>Tejas Networks Ltd</t>
  </si>
  <si>
    <t>TEJASNET</t>
  </si>
  <si>
    <t>Central Depository Services (India) Ltd</t>
  </si>
  <si>
    <t>CDSL</t>
  </si>
  <si>
    <t>Dr. Lal PathLabs Ltd</t>
  </si>
  <si>
    <t>LALPATHLAB</t>
  </si>
  <si>
    <t>Kajaria Ceramics Ltd</t>
  </si>
  <si>
    <t>KAJARIACER</t>
  </si>
  <si>
    <t>Building Products - Ceramics</t>
  </si>
  <si>
    <t>Titagarh Rail Systems Ltd</t>
  </si>
  <si>
    <t>TITAGARH</t>
  </si>
  <si>
    <t>Hatsun Agro Product Ltd</t>
  </si>
  <si>
    <t>HATSUN</t>
  </si>
  <si>
    <t>KEC International Ltd</t>
  </si>
  <si>
    <t>KEC</t>
  </si>
  <si>
    <t>Gillette India Ltd</t>
  </si>
  <si>
    <t>GILLETTE</t>
  </si>
  <si>
    <t>Five-Star Business Finance Ltd</t>
  </si>
  <si>
    <t>FIVESTAR</t>
  </si>
  <si>
    <t>Elgi Equipments Ltd</t>
  </si>
  <si>
    <t>ELGIEQUIP</t>
  </si>
  <si>
    <t>Radico Khaitan Ltd</t>
  </si>
  <si>
    <t>RADICO</t>
  </si>
  <si>
    <t>CPSE ETF</t>
  </si>
  <si>
    <t>CPSEETF</t>
  </si>
  <si>
    <t>Equity</t>
  </si>
  <si>
    <t>CIE Automotive India Ltd</t>
  </si>
  <si>
    <t>CIEINDIA</t>
  </si>
  <si>
    <t>BASF India Ltd</t>
  </si>
  <si>
    <t>BASF</t>
  </si>
  <si>
    <t>Godfrey Phillips India Ltd</t>
  </si>
  <si>
    <t>GODFRYPHLP</t>
  </si>
  <si>
    <t>IIFL Finance Ltd</t>
  </si>
  <si>
    <t>IIFL</t>
  </si>
  <si>
    <t>Schneider Electric Infrastructure Ltd</t>
  </si>
  <si>
    <t>SCHNEIDER</t>
  </si>
  <si>
    <t>Sobha Ltd</t>
  </si>
  <si>
    <t>SOBHA</t>
  </si>
  <si>
    <t>Natco Pharma Ltd</t>
  </si>
  <si>
    <t>NATCOPHARM</t>
  </si>
  <si>
    <t>Kansai Nerolac Paints Ltd</t>
  </si>
  <si>
    <t>KANSAINER</t>
  </si>
  <si>
    <t>PTC Industries Ltd</t>
  </si>
  <si>
    <t>PTCIL</t>
  </si>
  <si>
    <t>NCC Ltd</t>
  </si>
  <si>
    <t>NCC</t>
  </si>
  <si>
    <t>Piramal Enterprises Ltd</t>
  </si>
  <si>
    <t>PEL</t>
  </si>
  <si>
    <t>CreditAccess Grameen Ltd</t>
  </si>
  <si>
    <t>CREDITACC</t>
  </si>
  <si>
    <t>Pfizer Ltd</t>
  </si>
  <si>
    <t>PFIZER</t>
  </si>
  <si>
    <t>Angel One Ltd</t>
  </si>
  <si>
    <t>ANGELONE</t>
  </si>
  <si>
    <t>CESC Ltd</t>
  </si>
  <si>
    <t>CESC</t>
  </si>
  <si>
    <t>PNB Housing Finance Ltd</t>
  </si>
  <si>
    <t>PNBHOUSING</t>
  </si>
  <si>
    <t>Cello World Ltd</t>
  </si>
  <si>
    <t>CELLO</t>
  </si>
  <si>
    <t>Signatureglobal (India) Ltd</t>
  </si>
  <si>
    <t>SIGNATURE</t>
  </si>
  <si>
    <t>Relaxo Footwears Ltd</t>
  </si>
  <si>
    <t>RELAXO</t>
  </si>
  <si>
    <t>Piramal Pharma Ltd</t>
  </si>
  <si>
    <t>PPLPHARMA</t>
  </si>
  <si>
    <t>Chambal Fertilisers and Chemicals Ltd</t>
  </si>
  <si>
    <t>CHAMBLFERT</t>
  </si>
  <si>
    <t>Suven Pharmaceuticals Ltd</t>
  </si>
  <si>
    <t>SUVENPHAR</t>
  </si>
  <si>
    <t>Triveni Turbine Ltd</t>
  </si>
  <si>
    <t>TRITURBINE</t>
  </si>
  <si>
    <t>Inox Wind Ltd</t>
  </si>
  <si>
    <t>INOXWIND</t>
  </si>
  <si>
    <t>Waaree Renewable Technologies Ltd</t>
  </si>
  <si>
    <t>WAAREERTL</t>
  </si>
  <si>
    <t>Tbo Tek Ltd</t>
  </si>
  <si>
    <t>TBOTEK</t>
  </si>
  <si>
    <t>Tour &amp; Travel Services</t>
  </si>
  <si>
    <t>V Guard Industries Ltd</t>
  </si>
  <si>
    <t>VGUARD</t>
  </si>
  <si>
    <t>Finolex Industries Ltd</t>
  </si>
  <si>
    <t>FINPIPE</t>
  </si>
  <si>
    <t>Devyani International Ltd</t>
  </si>
  <si>
    <t>DEVYANI</t>
  </si>
  <si>
    <t>Nexus Select Trust</t>
  </si>
  <si>
    <t>NXST</t>
  </si>
  <si>
    <t>Mindspace Business Parks REIT</t>
  </si>
  <si>
    <t>MINDSPACE</t>
  </si>
  <si>
    <t>R R Kabel Ltd</t>
  </si>
  <si>
    <t>RRKABEL</t>
  </si>
  <si>
    <t>Kirloskar Oil Engines Ltd</t>
  </si>
  <si>
    <t>KIRLOSENG</t>
  </si>
  <si>
    <t>Vinati Organics Ltd</t>
  </si>
  <si>
    <t>VINATIORGA</t>
  </si>
  <si>
    <t>Cyient Ltd</t>
  </si>
  <si>
    <t>CYIENT</t>
  </si>
  <si>
    <t>Shyam Metalics and Energy Ltd</t>
  </si>
  <si>
    <t>SHYAMMETL</t>
  </si>
  <si>
    <t>Multi Commodity Exchange of India Ltd</t>
  </si>
  <si>
    <t>MCX</t>
  </si>
  <si>
    <t>Kalpataru Projects International Ltd</t>
  </si>
  <si>
    <t>KPIL</t>
  </si>
  <si>
    <t>Himadri Speciality Chemical Ltd</t>
  </si>
  <si>
    <t>HSCL</t>
  </si>
  <si>
    <t>Atul Ltd</t>
  </si>
  <si>
    <t>ATUL</t>
  </si>
  <si>
    <t>Birlasoft Ltd</t>
  </si>
  <si>
    <t>BSOFT</t>
  </si>
  <si>
    <t>Swan Energy Ltd</t>
  </si>
  <si>
    <t>SWANENERGY</t>
  </si>
  <si>
    <t>Poly Medicure Ltd</t>
  </si>
  <si>
    <t>POLYMED</t>
  </si>
  <si>
    <t>Health Care Equipment &amp; Supplies</t>
  </si>
  <si>
    <t>Raymond Ltd</t>
  </si>
  <si>
    <t>RAYMOND</t>
  </si>
  <si>
    <t>IDFC Ltd</t>
  </si>
  <si>
    <t>IDFC</t>
  </si>
  <si>
    <t>Blue Dart Express Ltd</t>
  </si>
  <si>
    <t>BLUEDART</t>
  </si>
  <si>
    <t>Bata India Ltd</t>
  </si>
  <si>
    <t>BATAINDIA</t>
  </si>
  <si>
    <t>BEML Ltd</t>
  </si>
  <si>
    <t>BEML</t>
  </si>
  <si>
    <t>Ramco Cements Limited</t>
  </si>
  <si>
    <t>RAMCOCEM</t>
  </si>
  <si>
    <t>Trident Ltd</t>
  </si>
  <si>
    <t>TRIDENT</t>
  </si>
  <si>
    <t>Affle (India) Ltd</t>
  </si>
  <si>
    <t>AFFLE</t>
  </si>
  <si>
    <t>Advertising</t>
  </si>
  <si>
    <t>Alembic Pharmaceuticals Ltd</t>
  </si>
  <si>
    <t>APLLTD</t>
  </si>
  <si>
    <t>Aditya Birla Sun Life Amc Ltd</t>
  </si>
  <si>
    <t>ABSLAMC</t>
  </si>
  <si>
    <t>Kirloskar Brothers Ltd</t>
  </si>
  <si>
    <t>KIRLOSBROS</t>
  </si>
  <si>
    <t>Aadhar Housing Finance Ltd</t>
  </si>
  <si>
    <t>AADHARHFC</t>
  </si>
  <si>
    <t>Chalet Hotels Ltd</t>
  </si>
  <si>
    <t>CHALET</t>
  </si>
  <si>
    <t>Computer Age Management Services Ltd</t>
  </si>
  <si>
    <t>CAMS</t>
  </si>
  <si>
    <t>Action Construction Equipment Ltd</t>
  </si>
  <si>
    <t>ACE</t>
  </si>
  <si>
    <t>Heavy Machinery</t>
  </si>
  <si>
    <t>Navin Fluorine International Ltd</t>
  </si>
  <si>
    <t>NAVINFLUOR</t>
  </si>
  <si>
    <t>HFCL Ltd</t>
  </si>
  <si>
    <t>HFCL</t>
  </si>
  <si>
    <t>Sonata Software Ltd</t>
  </si>
  <si>
    <t>SONATSOFTW</t>
  </si>
  <si>
    <t>RITES Ltd</t>
  </si>
  <si>
    <t>RITES</t>
  </si>
  <si>
    <t>Concord Biotech Ltd</t>
  </si>
  <si>
    <t>CONCORDBIO</t>
  </si>
  <si>
    <t>Bikaji Foods International Ltd</t>
  </si>
  <si>
    <t>BIKAJI</t>
  </si>
  <si>
    <t>Astrazeneca Pharma India Ltd</t>
  </si>
  <si>
    <t>ASTRAZEN</t>
  </si>
  <si>
    <t>Data Patterns (India) Ltd</t>
  </si>
  <si>
    <t>DATAPATTNS</t>
  </si>
  <si>
    <t>Lakshmi Machine Works Ltd</t>
  </si>
  <si>
    <t>LAXMIMACH</t>
  </si>
  <si>
    <t>Great Eastern Shipping Company Ltd</t>
  </si>
  <si>
    <t>GESHIP</t>
  </si>
  <si>
    <t>Manappuram Finance Ltd</t>
  </si>
  <si>
    <t>MANAPPURAM</t>
  </si>
  <si>
    <t>Jindal SAW Ltd</t>
  </si>
  <si>
    <t>JINDALSAW</t>
  </si>
  <si>
    <t>Capri Global Capital Ltd</t>
  </si>
  <si>
    <t>CGCL</t>
  </si>
  <si>
    <t>KSB Ltd</t>
  </si>
  <si>
    <t>KSB</t>
  </si>
  <si>
    <t>G R Infraprojects Ltd</t>
  </si>
  <si>
    <t>GRINFRA</t>
  </si>
  <si>
    <t>Jyothy Labs Ltd</t>
  </si>
  <si>
    <t>JYOTHYLAB</t>
  </si>
  <si>
    <t>Ramkrishna Forgings Ltd</t>
  </si>
  <si>
    <t>RKFORGE</t>
  </si>
  <si>
    <t>Gujarat State Petronet Ltd</t>
  </si>
  <si>
    <t>GSPL</t>
  </si>
  <si>
    <t>Redington Ltd</t>
  </si>
  <si>
    <t>REDINGTON</t>
  </si>
  <si>
    <t>Technology Hardware</t>
  </si>
  <si>
    <t>Aster DM Healthcare Ltd</t>
  </si>
  <si>
    <t>ASTERDM</t>
  </si>
  <si>
    <t>Aptus Value Housing Finance India Ltd</t>
  </si>
  <si>
    <t>APTUS</t>
  </si>
  <si>
    <t>Nuvama Wealth Management Ltd</t>
  </si>
  <si>
    <t>NUVAMA</t>
  </si>
  <si>
    <t>Zensar Technologies Ltd</t>
  </si>
  <si>
    <t>ZENSARTECH</t>
  </si>
  <si>
    <t>Krishna Institute of Medical Sciences Ltd</t>
  </si>
  <si>
    <t>KIMS</t>
  </si>
  <si>
    <t>NMDC Steel Ltd</t>
  </si>
  <si>
    <t>NSLNISP</t>
  </si>
  <si>
    <t>Anant Raj Ltd</t>
  </si>
  <si>
    <t>ANANTRAJ</t>
  </si>
  <si>
    <t>Asahi India Glass Ltd</t>
  </si>
  <si>
    <t>ASAHIINDIA</t>
  </si>
  <si>
    <t>Karur Vysya Bank Ltd</t>
  </si>
  <si>
    <t>KARURVYSYA</t>
  </si>
  <si>
    <t>Sterling and Wilson Renewable Energy Ltd</t>
  </si>
  <si>
    <t>SWSOLAR</t>
  </si>
  <si>
    <t>Mahanagar Gas Ltd</t>
  </si>
  <si>
    <t>MGL</t>
  </si>
  <si>
    <t>Jai Balaji Industries Ltd</t>
  </si>
  <si>
    <t>JAIBALAJI</t>
  </si>
  <si>
    <t>Indian Energy Exchange Ltd</t>
  </si>
  <si>
    <t>IEX</t>
  </si>
  <si>
    <t>Power Trading &amp; Consultancy</t>
  </si>
  <si>
    <t>Anand Rathi Wealth Ltd</t>
  </si>
  <si>
    <t>ANANDRATHI</t>
  </si>
  <si>
    <t>Fine Organic Industries Ltd</t>
  </si>
  <si>
    <t>FINEORG</t>
  </si>
  <si>
    <t>Indiamart Intermesh Ltd</t>
  </si>
  <si>
    <t>INDIAMART</t>
  </si>
  <si>
    <t>RBL Bank Ltd</t>
  </si>
  <si>
    <t>RBLBANK</t>
  </si>
  <si>
    <t>Century Plyboards (India) Ltd</t>
  </si>
  <si>
    <t>CENTURYPLY</t>
  </si>
  <si>
    <t>Wood Products</t>
  </si>
  <si>
    <t>Firstsource Solutions Ltd</t>
  </si>
  <si>
    <t>FSL</t>
  </si>
  <si>
    <t>Outsourced services</t>
  </si>
  <si>
    <t>Welspun Corp Ltd</t>
  </si>
  <si>
    <t>WELCORP</t>
  </si>
  <si>
    <t>Techno Electric &amp; Engineering Company Ltd</t>
  </si>
  <si>
    <t>TECHNOE</t>
  </si>
  <si>
    <t>IFCI Ltd</t>
  </si>
  <si>
    <t>IFCI</t>
  </si>
  <si>
    <t>Honasa Consumer Ltd</t>
  </si>
  <si>
    <t>HONASA</t>
  </si>
  <si>
    <t>Clean Science and Technology Ltd</t>
  </si>
  <si>
    <t>CLEAN</t>
  </si>
  <si>
    <t>Railtel Corporation of India Ltd</t>
  </si>
  <si>
    <t>RAILTEL</t>
  </si>
  <si>
    <t>Communication &amp; Networking</t>
  </si>
  <si>
    <t>DCM Shriram Ltd</t>
  </si>
  <si>
    <t>DCMSHRIRAM</t>
  </si>
  <si>
    <t>UTI S&amp;P BSE Sensex ETF</t>
  </si>
  <si>
    <t>UTISENSETF</t>
  </si>
  <si>
    <t>Godrej Agrovet Ltd</t>
  </si>
  <si>
    <t>GODREJAGRO</t>
  </si>
  <si>
    <t>Agro Products</t>
  </si>
  <si>
    <t>Bls International Services Ltd</t>
  </si>
  <si>
    <t>BLS</t>
  </si>
  <si>
    <t>Amber Enterprises India Ltd</t>
  </si>
  <si>
    <t>AMBER</t>
  </si>
  <si>
    <t>Sanofi India Ltd</t>
  </si>
  <si>
    <t>SANOFI</t>
  </si>
  <si>
    <t>Engineers India Ltd</t>
  </si>
  <si>
    <t>ENGINERSIN</t>
  </si>
  <si>
    <t>Elecon Engineering Company Ltd</t>
  </si>
  <si>
    <t>ELECON</t>
  </si>
  <si>
    <t>Intellect Design Arena Ltd</t>
  </si>
  <si>
    <t>INTELLECT</t>
  </si>
  <si>
    <t>Godawari Power and Ispat Ltd</t>
  </si>
  <si>
    <t>GPIL</t>
  </si>
  <si>
    <t>Tata Teleservices (Maharashtra) Ltd</t>
  </si>
  <si>
    <t>TTML</t>
  </si>
  <si>
    <t>Netweb Technologies India Ltd</t>
  </si>
  <si>
    <t>NETWEB</t>
  </si>
  <si>
    <t>Olectra Greentech Ltd</t>
  </si>
  <si>
    <t>OLECTRA</t>
  </si>
  <si>
    <t>Supreme Petrochem Ltd</t>
  </si>
  <si>
    <t>SPLPETRO</t>
  </si>
  <si>
    <t>HBL Power Systems Ltd</t>
  </si>
  <si>
    <t>HBLPOWER</t>
  </si>
  <si>
    <t>Welspun Living Ltd</t>
  </si>
  <si>
    <t>WELSPUNLIV</t>
  </si>
  <si>
    <t>PVR INOX Ltd</t>
  </si>
  <si>
    <t>PVRINOX</t>
  </si>
  <si>
    <t>Theatres</t>
  </si>
  <si>
    <t>Zee Entertainment Enterprises Ltd</t>
  </si>
  <si>
    <t>ZEEL</t>
  </si>
  <si>
    <t>Bombay Burmah Trading Corporation Ltd</t>
  </si>
  <si>
    <t>BBTC</t>
  </si>
  <si>
    <t>Chennai Petroleum Corporation Ltd</t>
  </si>
  <si>
    <t>CHENNPETRO</t>
  </si>
  <si>
    <t>Ingersoll-Rand (India) Ltd</t>
  </si>
  <si>
    <t>INGERRAND</t>
  </si>
  <si>
    <t>Wockhardt Ltd</t>
  </si>
  <si>
    <t>WOCKPHARMA</t>
  </si>
  <si>
    <t>Aavas Financiers Ltd</t>
  </si>
  <si>
    <t>AAVAS</t>
  </si>
  <si>
    <t>Vardhman Textiles Ltd</t>
  </si>
  <si>
    <t>VTL</t>
  </si>
  <si>
    <t>Eris Lifesciences Ltd</t>
  </si>
  <si>
    <t>ERIS</t>
  </si>
  <si>
    <t>Alok Industries Ltd</t>
  </si>
  <si>
    <t>ALOKINDS</t>
  </si>
  <si>
    <t>Craftsman Automation Ltd</t>
  </si>
  <si>
    <t>CRAFTSMAN</t>
  </si>
  <si>
    <t>Newgen Software Technologies Ltd</t>
  </si>
  <si>
    <t>NEWGEN</t>
  </si>
  <si>
    <t>E I D-Parry (India) Ltd</t>
  </si>
  <si>
    <t>EIDPARRY</t>
  </si>
  <si>
    <t>Sugar</t>
  </si>
  <si>
    <t>Praj Industries Ltd</t>
  </si>
  <si>
    <t>PRAJIND</t>
  </si>
  <si>
    <t>Rainbow Children's Medicare Ltd</t>
  </si>
  <si>
    <t>RAINBOW</t>
  </si>
  <si>
    <t>Zydus Wellness Ltd</t>
  </si>
  <si>
    <t>ZYDUSWELL</t>
  </si>
  <si>
    <t>UTI Asset Management Company Ltd</t>
  </si>
  <si>
    <t>UTIAMC</t>
  </si>
  <si>
    <t>Doms Industries Ltd</t>
  </si>
  <si>
    <t>DOMS</t>
  </si>
  <si>
    <t>Office Supplies</t>
  </si>
  <si>
    <t>CE Info Systems Ltd</t>
  </si>
  <si>
    <t>MAPMYINDIA</t>
  </si>
  <si>
    <t>Akzo Nobel India Ltd</t>
  </si>
  <si>
    <t>AKZOINDIA</t>
  </si>
  <si>
    <t>RHI Magnesita India Ltd</t>
  </si>
  <si>
    <t>RHIM</t>
  </si>
  <si>
    <t>Voltamp Transformers Ltd</t>
  </si>
  <si>
    <t>VOLTAMP</t>
  </si>
  <si>
    <t>Jaiprakash Power Ventures Ltd</t>
  </si>
  <si>
    <t>JPPOWER</t>
  </si>
  <si>
    <t>Tanla Platforms Ltd</t>
  </si>
  <si>
    <t>TANLA</t>
  </si>
  <si>
    <t>Cube Highways Trust</t>
  </si>
  <si>
    <t>CUBEINVIT</t>
  </si>
  <si>
    <t>Roads</t>
  </si>
  <si>
    <t>Indegene Ltd</t>
  </si>
  <si>
    <t>INDGN</t>
  </si>
  <si>
    <t>MMTC Ltd</t>
  </si>
  <si>
    <t>MMTC</t>
  </si>
  <si>
    <t>Authum Investment &amp; Infrastructure Ltd</t>
  </si>
  <si>
    <t>AIIL</t>
  </si>
  <si>
    <t>Kfin Technologies Ltd</t>
  </si>
  <si>
    <t>KFINTECH</t>
  </si>
  <si>
    <t>City Union Bank Ltd</t>
  </si>
  <si>
    <t>CUB</t>
  </si>
  <si>
    <t>Westlife Foodworld Ltd</t>
  </si>
  <si>
    <t>WESTLIFE</t>
  </si>
  <si>
    <t>Nuvoco Vistas Corporation Ltd</t>
  </si>
  <si>
    <t>NUVOCO</t>
  </si>
  <si>
    <t>Puravankara Ltd</t>
  </si>
  <si>
    <t>PURVA</t>
  </si>
  <si>
    <t>Bajaj Electricals Ltd</t>
  </si>
  <si>
    <t>BAJAJELEC</t>
  </si>
  <si>
    <t>Inox India Ltd</t>
  </si>
  <si>
    <t>INOXINDIA</t>
  </si>
  <si>
    <t>Sea-Borne Tankers</t>
  </si>
  <si>
    <t>Gujarat Mineral Development Corporation Ltd</t>
  </si>
  <si>
    <t>GMDCLTD</t>
  </si>
  <si>
    <t>shipping corporation of India Ltd</t>
  </si>
  <si>
    <t>SCI</t>
  </si>
  <si>
    <t>PNC Infratech Ltd</t>
  </si>
  <si>
    <t>PNCINFRA</t>
  </si>
  <si>
    <t>Jammu and Kashmir Bank Ltd</t>
  </si>
  <si>
    <t>J&amp;KBANK</t>
  </si>
  <si>
    <t>Usha Martin Ltd</t>
  </si>
  <si>
    <t>USHAMART</t>
  </si>
  <si>
    <t>Granules India Ltd</t>
  </si>
  <si>
    <t>GRANULES</t>
  </si>
  <si>
    <t>Birla Corporation Ltd</t>
  </si>
  <si>
    <t>BIRLACORPN</t>
  </si>
  <si>
    <t>Happiest Minds Technologies Ltd</t>
  </si>
  <si>
    <t>HAPPSTMNDS</t>
  </si>
  <si>
    <t>Aether Industries Ltd</t>
  </si>
  <si>
    <t>AETHER</t>
  </si>
  <si>
    <t>Eclerx Services Ltd</t>
  </si>
  <si>
    <t>ECLERX</t>
  </si>
  <si>
    <t>Zen Technologies Ltd</t>
  </si>
  <si>
    <t>ZENTEC</t>
  </si>
  <si>
    <t>Happy Forgings Ltd</t>
  </si>
  <si>
    <t>HAPPYFORGE</t>
  </si>
  <si>
    <t>Auto, Truck &amp; Motorcycle Parts</t>
  </si>
  <si>
    <t>Transformers and Rectifiers (India) Ltd</t>
  </si>
  <si>
    <t>TRIL</t>
  </si>
  <si>
    <t>JK Tyre &amp; Industries Ltd</t>
  </si>
  <si>
    <t>JKTYRE</t>
  </si>
  <si>
    <t>TTK Prestige Ltd</t>
  </si>
  <si>
    <t>TTKPRESTIG</t>
  </si>
  <si>
    <t>Jubilant Pharmova Ltd</t>
  </si>
  <si>
    <t>JUBLPHARMA</t>
  </si>
  <si>
    <t>Can Fin Homes Ltd</t>
  </si>
  <si>
    <t>CANFINHOME</t>
  </si>
  <si>
    <t>Cera Sanitaryware Ltd</t>
  </si>
  <si>
    <t>CERA</t>
  </si>
  <si>
    <t>Tega Industries Ltd</t>
  </si>
  <si>
    <t>TEGA</t>
  </si>
  <si>
    <t>Minda Corporation Ltd</t>
  </si>
  <si>
    <t>MINDACORP</t>
  </si>
  <si>
    <t>Lemon Tree Hotels Ltd</t>
  </si>
  <si>
    <t>LEMONTREE</t>
  </si>
  <si>
    <t>Thomas Cook (India) Ltd</t>
  </si>
  <si>
    <t>THOMASCOOK</t>
  </si>
  <si>
    <t>Force Motors Ltd</t>
  </si>
  <si>
    <t>FORCEMOT</t>
  </si>
  <si>
    <t>Powergrid Infrastructure Investment Trust</t>
  </si>
  <si>
    <t>PGINVIT</t>
  </si>
  <si>
    <t>HG Infra Engineering Ltd</t>
  </si>
  <si>
    <t>HGINFRA</t>
  </si>
  <si>
    <t>Electrosteel Castings Ltd</t>
  </si>
  <si>
    <t>ELECTCAST</t>
  </si>
  <si>
    <t>Graphite India Ltd</t>
  </si>
  <si>
    <t>GRAPHITE</t>
  </si>
  <si>
    <t>Reliance Power Ltd</t>
  </si>
  <si>
    <t>RPOWER</t>
  </si>
  <si>
    <t>Rattanindia Enterprises Ltd</t>
  </si>
  <si>
    <t>RTNINDIA</t>
  </si>
  <si>
    <t>Glenmark Life Sciences Ltd</t>
  </si>
  <si>
    <t>GLS</t>
  </si>
  <si>
    <t>Rashtriya Chemicals and Fertilizers Ltd</t>
  </si>
  <si>
    <t>RCF</t>
  </si>
  <si>
    <t>Route Mobile Ltd</t>
  </si>
  <si>
    <t>ROUTE</t>
  </si>
  <si>
    <t>Gujarat Pipavav Port Ltd</t>
  </si>
  <si>
    <t>GPPL</t>
  </si>
  <si>
    <t>Galaxy Surfactants Ltd</t>
  </si>
  <si>
    <t>GALAXYSURF</t>
  </si>
  <si>
    <t>Alkyl Amines Chemicals Ltd</t>
  </si>
  <si>
    <t>ALKYLAMINE</t>
  </si>
  <si>
    <t>Moil Ltd</t>
  </si>
  <si>
    <t>MOIL</t>
  </si>
  <si>
    <t>Mining - Manganese</t>
  </si>
  <si>
    <t>Azad Engineering Ltd</t>
  </si>
  <si>
    <t>AZAD</t>
  </si>
  <si>
    <t>Caplin Point Laboratories Ltd</t>
  </si>
  <si>
    <t>CAPLIPOINT</t>
  </si>
  <si>
    <t>Valor Estate Ltd</t>
  </si>
  <si>
    <t>DBREALTY</t>
  </si>
  <si>
    <t>Sheela Foam Ltd</t>
  </si>
  <si>
    <t>SFL</t>
  </si>
  <si>
    <t>Home Furnishing</t>
  </si>
  <si>
    <t>Genus Power Infrastructures Ltd</t>
  </si>
  <si>
    <t>GENUSPOWER</t>
  </si>
  <si>
    <t>KPI Green Energy Ltd</t>
  </si>
  <si>
    <t>KPIGREEN</t>
  </si>
  <si>
    <t>CEAT Ltd</t>
  </si>
  <si>
    <t>CEATLTD</t>
  </si>
  <si>
    <t>Bharat 22 ETF</t>
  </si>
  <si>
    <t>ICICIB22</t>
  </si>
  <si>
    <t>Gujarat Narmada Valley Fertilizers &amp; Chemicals Ltd</t>
  </si>
  <si>
    <t>GNFC</t>
  </si>
  <si>
    <t>Metropolis Healthcare Ltd</t>
  </si>
  <si>
    <t>METROPOLIS</t>
  </si>
  <si>
    <t>Equitas Small Finance Bank Ltd</t>
  </si>
  <si>
    <t>EQUITASBNK</t>
  </si>
  <si>
    <t>Maharashtra Scooters Ltd</t>
  </si>
  <si>
    <t>MAHSCOOTER</t>
  </si>
  <si>
    <t>Kirloskar Ferrous Industries Ltd</t>
  </si>
  <si>
    <t>KIRLFER</t>
  </si>
  <si>
    <t>Nippon India ETF Nifty Bank BeES</t>
  </si>
  <si>
    <t>BANKBEES</t>
  </si>
  <si>
    <t>RedTape</t>
  </si>
  <si>
    <t>REDTAPE</t>
  </si>
  <si>
    <t>Nava Limited</t>
  </si>
  <si>
    <t>NAVA</t>
  </si>
  <si>
    <t>Saregama India Ltd</t>
  </si>
  <si>
    <t>SAREGAMA</t>
  </si>
  <si>
    <t>Movies &amp; TV Serials</t>
  </si>
  <si>
    <t>Safari Industries (India) Ltd</t>
  </si>
  <si>
    <t>SAFARI</t>
  </si>
  <si>
    <t>Latent View Analytics Ltd</t>
  </si>
  <si>
    <t>LATENTVIEW</t>
  </si>
  <si>
    <t>JK Lakshmi Cement Ltd</t>
  </si>
  <si>
    <t>JKLAKSHMI</t>
  </si>
  <si>
    <t>Shree Renuka Sugars Ltd</t>
  </si>
  <si>
    <t>RENUKA</t>
  </si>
  <si>
    <t>Vesuvius India Ltd</t>
  </si>
  <si>
    <t>VESUVIUS</t>
  </si>
  <si>
    <t>Sammaan Capital Ltd</t>
  </si>
  <si>
    <t>IBULHSGFIN</t>
  </si>
  <si>
    <t>Varroc Engineering Ltd</t>
  </si>
  <si>
    <t>VARROC</t>
  </si>
  <si>
    <t>Sapphire Foods India Ltd</t>
  </si>
  <si>
    <t>SAPPHIRE</t>
  </si>
  <si>
    <t>KNR Constructions Ltd</t>
  </si>
  <si>
    <t>KNRCON</t>
  </si>
  <si>
    <t>Arvind Ltd</t>
  </si>
  <si>
    <t>ARVIND</t>
  </si>
  <si>
    <t>JK Paper Ltd</t>
  </si>
  <si>
    <t>JKPAPER</t>
  </si>
  <si>
    <t>Gravita India Ltd</t>
  </si>
  <si>
    <t>GRAVITA</t>
  </si>
  <si>
    <t>Metals - Lead</t>
  </si>
  <si>
    <t>Neuland Laboratories Ltd</t>
  </si>
  <si>
    <t>NEULANDLAB</t>
  </si>
  <si>
    <t>PCBL Ltd</t>
  </si>
  <si>
    <t>PCBL</t>
  </si>
  <si>
    <t>Isgec Heavy Engineering Ltd</t>
  </si>
  <si>
    <t>ISGEC</t>
  </si>
  <si>
    <t>Brookfield India Real Estate Trust</t>
  </si>
  <si>
    <t>BIRET</t>
  </si>
  <si>
    <t>Gujarat State Fertilizers &amp; Chemicals Ltd</t>
  </si>
  <si>
    <t>GSFC</t>
  </si>
  <si>
    <t>Bengal &amp; Assam Company Ltd</t>
  </si>
  <si>
    <t>BENGALASM</t>
  </si>
  <si>
    <t>PG Electroplast Ltd</t>
  </si>
  <si>
    <t>PGEL</t>
  </si>
  <si>
    <t>Juniper Hotels Ltd</t>
  </si>
  <si>
    <t>JUNIPER</t>
  </si>
  <si>
    <t>India Grid Trust</t>
  </si>
  <si>
    <t>INDIGRID</t>
  </si>
  <si>
    <t>National Standard (India) Ltd</t>
  </si>
  <si>
    <t>NATIONSTD</t>
  </si>
  <si>
    <t>Eureka Forbes Ltd</t>
  </si>
  <si>
    <t>EUREKAFORBE</t>
  </si>
  <si>
    <t>Home First Finance Company India Ltd</t>
  </si>
  <si>
    <t>HOMEFIRST</t>
  </si>
  <si>
    <t>Quess Corp Ltd</t>
  </si>
  <si>
    <t>QUESS</t>
  </si>
  <si>
    <t>Employment Services</t>
  </si>
  <si>
    <t>Rategain Travel Technologies Ltd</t>
  </si>
  <si>
    <t>RATEGAIN</t>
  </si>
  <si>
    <t>Mahindra Lifespace Developers Ltd</t>
  </si>
  <si>
    <t>MAHLIFE</t>
  </si>
  <si>
    <t>Deepak Fertilisers and Petrochemicals Corp Ltd</t>
  </si>
  <si>
    <t>DEEPAKFERT</t>
  </si>
  <si>
    <t>Equinox India Developments Ltd</t>
  </si>
  <si>
    <t>IBREALEST</t>
  </si>
  <si>
    <t>Kama Holdings Ltd</t>
  </si>
  <si>
    <t>KAMAHOLD</t>
  </si>
  <si>
    <t>ESAB India Ltd</t>
  </si>
  <si>
    <t>ESABINDIA</t>
  </si>
  <si>
    <t>Allied Blenders and Distillers Ltd</t>
  </si>
  <si>
    <t>ABDL</t>
  </si>
  <si>
    <t>RattanIndia Power Ltd</t>
  </si>
  <si>
    <t>RTNPOWER</t>
  </si>
  <si>
    <t>Mahindra Holidays and Resorts India Ltd</t>
  </si>
  <si>
    <t>MHRIL</t>
  </si>
  <si>
    <t>Sandur Manganese and Iron Ores Ltd</t>
  </si>
  <si>
    <t>SANDUMA</t>
  </si>
  <si>
    <t>Campus Activewear Ltd</t>
  </si>
  <si>
    <t>CAMPUS</t>
  </si>
  <si>
    <t>Network18 Media &amp; Investments Ltd</t>
  </si>
  <si>
    <t>NETWORK18</t>
  </si>
  <si>
    <t>Inox Wind Energy Ltd</t>
  </si>
  <si>
    <t>IWEL</t>
  </si>
  <si>
    <t>Archean Chemical Industries Ltd</t>
  </si>
  <si>
    <t>ACI</t>
  </si>
  <si>
    <t>Syrma SGS Technology Ltd</t>
  </si>
  <si>
    <t>SYRMA</t>
  </si>
  <si>
    <t>Astra Microwave Products Ltd</t>
  </si>
  <si>
    <t>ASTRAMICRO</t>
  </si>
  <si>
    <t>SBFC Finance Ltd</t>
  </si>
  <si>
    <t>SBFC</t>
  </si>
  <si>
    <t>Chemplast Sanmar Ltd</t>
  </si>
  <si>
    <t>CHEMPLASTS</t>
  </si>
  <si>
    <t>Mastek Ltd</t>
  </si>
  <si>
    <t>MASTEK</t>
  </si>
  <si>
    <t>India Cements Ltd</t>
  </si>
  <si>
    <t>INDIACEM</t>
  </si>
  <si>
    <t>Mishra Dhatu Nigam Ltd</t>
  </si>
  <si>
    <t>MIDHANI</t>
  </si>
  <si>
    <t>Just Dial Ltd</t>
  </si>
  <si>
    <t>JUSTDIAL</t>
  </si>
  <si>
    <t>LT Foods Ltd</t>
  </si>
  <si>
    <t>LTFOODS</t>
  </si>
  <si>
    <t>JM Financial Ltd</t>
  </si>
  <si>
    <t>JMFINANCIL</t>
  </si>
  <si>
    <t>Electronics Mart India Ltd</t>
  </si>
  <si>
    <t>EMIL</t>
  </si>
  <si>
    <t>Ahluwalia Contracts (India) Ltd</t>
  </si>
  <si>
    <t>AHLUCONT</t>
  </si>
  <si>
    <t>Maharashtra Seamless Ltd</t>
  </si>
  <si>
    <t>MAHSEAMLES</t>
  </si>
  <si>
    <t>Strides Pharma Science Ltd</t>
  </si>
  <si>
    <t>STAR</t>
  </si>
  <si>
    <t>Shakti Pumps (India) Ltd</t>
  </si>
  <si>
    <t>SHAKTIPUMP</t>
  </si>
  <si>
    <t>Ujjivan Small Finance Bank Ltd</t>
  </si>
  <si>
    <t>UJJIVANSFB</t>
  </si>
  <si>
    <t>HEG Ltd</t>
  </si>
  <si>
    <t>HEG</t>
  </si>
  <si>
    <t>ELANTAS Beck India Ltd</t>
  </si>
  <si>
    <t>ELANTAS</t>
  </si>
  <si>
    <t>Kotak Nifty Bank ETF</t>
  </si>
  <si>
    <t>BANKNIFTY1</t>
  </si>
  <si>
    <t>Gallantt Ispat Ltd</t>
  </si>
  <si>
    <t>GALLANTT</t>
  </si>
  <si>
    <t>Shoppers Stop Ltd</t>
  </si>
  <si>
    <t>SHOPERSTOP</t>
  </si>
  <si>
    <t>Balrampur Chini Mills Ltd</t>
  </si>
  <si>
    <t>BALRAMCHIN</t>
  </si>
  <si>
    <t>Triveni Engineering and Industries Ltd</t>
  </si>
  <si>
    <t>TRIVENI</t>
  </si>
  <si>
    <t>Procter &amp; Gamble Health Ltd</t>
  </si>
  <si>
    <t>PGHL</t>
  </si>
  <si>
    <t>Jubilant Ingrevia Ltd</t>
  </si>
  <si>
    <t>JUBLINGREA</t>
  </si>
  <si>
    <t>Rajesh Exports Ltd</t>
  </si>
  <si>
    <t>RAJESHEXPO</t>
  </si>
  <si>
    <t>Star Cement Ltd</t>
  </si>
  <si>
    <t>STARCEMENT</t>
  </si>
  <si>
    <t>Sarda Energy &amp; Minerals Ltd</t>
  </si>
  <si>
    <t>SARDAEN</t>
  </si>
  <si>
    <t>Kirloskar Pneumatic Company Ltd</t>
  </si>
  <si>
    <t>KIRLPNU</t>
  </si>
  <si>
    <t>Aurionpro Solutions Ltd</t>
  </si>
  <si>
    <t>AURIONPRO</t>
  </si>
  <si>
    <t>Lloyds Engineering Works Ltd</t>
  </si>
  <si>
    <t>LLOYDSENGG</t>
  </si>
  <si>
    <t>Keystone Realtors Ltd</t>
  </si>
  <si>
    <t>RUSTOMJEE</t>
  </si>
  <si>
    <t>Prism Johnson Ltd</t>
  </si>
  <si>
    <t>PRSMJOHNSN</t>
  </si>
  <si>
    <t>Anupam Rasayan India Ltd</t>
  </si>
  <si>
    <t>ANURAS</t>
  </si>
  <si>
    <t>Senco Gold Ltd</t>
  </si>
  <si>
    <t>SENCO</t>
  </si>
  <si>
    <t>Jupiter Life Line Hospitals Ltd</t>
  </si>
  <si>
    <t>JLHL</t>
  </si>
  <si>
    <t>SBI Nifty 50 ETF</t>
  </si>
  <si>
    <t>SETFNIF50</t>
  </si>
  <si>
    <t>ITD Cementation India Ltd</t>
  </si>
  <si>
    <t>ITDCEM</t>
  </si>
  <si>
    <t>BHARAT Bond ETF-April 2023-Growth</t>
  </si>
  <si>
    <t>EBBETF0423</t>
  </si>
  <si>
    <t>Debt</t>
  </si>
  <si>
    <t>Responsive Industries Ltd</t>
  </si>
  <si>
    <t>RESPONIND</t>
  </si>
  <si>
    <t>Building Products - Granite</t>
  </si>
  <si>
    <t>TVS Supply Chain Solutions Ltd</t>
  </si>
  <si>
    <t>TVSSCS</t>
  </si>
  <si>
    <t>Shriram Pistons &amp; Rings Ltd</t>
  </si>
  <si>
    <t>SHRIPISTON</t>
  </si>
  <si>
    <t>Infibeam Avenues Ltd</t>
  </si>
  <si>
    <t>INFIBEAM</t>
  </si>
  <si>
    <t>Avanti Feeds Ltd</t>
  </si>
  <si>
    <t>AVANTIFEED</t>
  </si>
  <si>
    <t>Va Tech Wabag Ltd</t>
  </si>
  <si>
    <t>WABAG</t>
  </si>
  <si>
    <t>Water Management</t>
  </si>
  <si>
    <t>CMS Info Systems Ltd</t>
  </si>
  <si>
    <t>CMSINFO</t>
  </si>
  <si>
    <t>Ganesh Housing Corp Ltd</t>
  </si>
  <si>
    <t>GANESHHOUC</t>
  </si>
  <si>
    <t>F D C Ltd</t>
  </si>
  <si>
    <t>FDC</t>
  </si>
  <si>
    <t>MedPlus Health Services Ltd</t>
  </si>
  <si>
    <t>MEDPLUS</t>
  </si>
  <si>
    <t>Mrs. Bectors Food Specialities Ltd</t>
  </si>
  <si>
    <t>BECTORFOOD</t>
  </si>
  <si>
    <t>Texmaco Rail &amp; Engineering Ltd</t>
  </si>
  <si>
    <t>TEXRAIL</t>
  </si>
  <si>
    <t>Indo Count Industries Ltd</t>
  </si>
  <si>
    <t>ICIL</t>
  </si>
  <si>
    <t>Ion Exchange (India) Ltd</t>
  </si>
  <si>
    <t>IONEXCHANG</t>
  </si>
  <si>
    <t>Environmental Services</t>
  </si>
  <si>
    <t>JSW Holdings Ltd</t>
  </si>
  <si>
    <t>JSWHL</t>
  </si>
  <si>
    <t>Vijaya Diagnostic Centre Ltd</t>
  </si>
  <si>
    <t>VIJAYA</t>
  </si>
  <si>
    <t>Prudent Corporate Advisory Services Ltd</t>
  </si>
  <si>
    <t>PRUDENT</t>
  </si>
  <si>
    <t>Religare Enterprises Ltd</t>
  </si>
  <si>
    <t>RELIGARE</t>
  </si>
  <si>
    <t>Hindustan Construction Company Ltd</t>
  </si>
  <si>
    <t>HCC</t>
  </si>
  <si>
    <t>Dilip Buildcon Ltd</t>
  </si>
  <si>
    <t>DBL</t>
  </si>
  <si>
    <t>India Shelter Finance Corporation Ltd</t>
  </si>
  <si>
    <t>INDIASHLTR</t>
  </si>
  <si>
    <t>Power Mech Projects Ltd</t>
  </si>
  <si>
    <t>POWERMECH</t>
  </si>
  <si>
    <t>Symphony Ltd</t>
  </si>
  <si>
    <t>SYMPHONY</t>
  </si>
  <si>
    <t>Garware Technical Fibres Ltd</t>
  </si>
  <si>
    <t>GARFIBRES</t>
  </si>
  <si>
    <t>HMT Ltd</t>
  </si>
  <si>
    <t>HMT</t>
  </si>
  <si>
    <t>Sunteck Realty Ltd</t>
  </si>
  <si>
    <t>SUNTECK</t>
  </si>
  <si>
    <t>Sun Pharma Advanced Research Co Ltd</t>
  </si>
  <si>
    <t>SPARC</t>
  </si>
  <si>
    <t>Choice International Ltd</t>
  </si>
  <si>
    <t>CHOICEIN</t>
  </si>
  <si>
    <t>Karnataka Bank Ltd</t>
  </si>
  <si>
    <t>KTKBANK</t>
  </si>
  <si>
    <t>CCL Products (India) Ltd</t>
  </si>
  <si>
    <t>CCL</t>
  </si>
  <si>
    <t>Kennametal India Ltd</t>
  </si>
  <si>
    <t>KENNAMET</t>
  </si>
  <si>
    <t>Balaji Amines Ltd</t>
  </si>
  <si>
    <t>BALAMINES</t>
  </si>
  <si>
    <t>ASK Automotive Ltd</t>
  </si>
  <si>
    <t>ASKAUTOLTD</t>
  </si>
  <si>
    <t>Dhanuka Agritech Ltd</t>
  </si>
  <si>
    <t>DHANUKA</t>
  </si>
  <si>
    <t>TV18 Broadcast Ltd</t>
  </si>
  <si>
    <t>TV18BRDCST</t>
  </si>
  <si>
    <t>Greenlam Industries Ltd</t>
  </si>
  <si>
    <t>GREENLAM</t>
  </si>
  <si>
    <t>Building Products - Laminates</t>
  </si>
  <si>
    <t>Sharda Motor Industries Ltd</t>
  </si>
  <si>
    <t>SHARDAMOTR</t>
  </si>
  <si>
    <t>Prince Pipes and Fittings Ltd</t>
  </si>
  <si>
    <t>PRINCEPIPE</t>
  </si>
  <si>
    <t>Tamilnad Mercantile Bank Ltd</t>
  </si>
  <si>
    <t>TMB</t>
  </si>
  <si>
    <t>Marksans Pharma Ltd</t>
  </si>
  <si>
    <t>MARKSANS</t>
  </si>
  <si>
    <t>Time Technoplast Ltd</t>
  </si>
  <si>
    <t>TIMETECHNO</t>
  </si>
  <si>
    <t>India Tourism Development Corp Ltd</t>
  </si>
  <si>
    <t>ITDC</t>
  </si>
  <si>
    <t>Piccadily Agro Industries Ltd</t>
  </si>
  <si>
    <t>PICCADIL</t>
  </si>
  <si>
    <t>Easy Trip Planners Ltd</t>
  </si>
  <si>
    <t>EASEMYTRIP</t>
  </si>
  <si>
    <t>Sansera Engineering Ltd</t>
  </si>
  <si>
    <t>SANSERA</t>
  </si>
  <si>
    <t>Reliance Infrastructure Ltd</t>
  </si>
  <si>
    <t>RELINFRA</t>
  </si>
  <si>
    <t>Jana Small Finance Bank Ltd</t>
  </si>
  <si>
    <t>JSFB</t>
  </si>
  <si>
    <t>Transport Corporation of India Ltd</t>
  </si>
  <si>
    <t>TCI</t>
  </si>
  <si>
    <t>eMudhra Ltd</t>
  </si>
  <si>
    <t>EMUDHRA</t>
  </si>
  <si>
    <t>Blue Jet Healthcare Ltd</t>
  </si>
  <si>
    <t>BLUEJET</t>
  </si>
  <si>
    <t>Surya Roshni Ltd</t>
  </si>
  <si>
    <t>SURYAROSNI</t>
  </si>
  <si>
    <t>Magellanic Cloud Ltd</t>
  </si>
  <si>
    <t>MCLOUD</t>
  </si>
  <si>
    <t>Laxmi Organic Industries Ltd</t>
  </si>
  <si>
    <t>LXCHEM</t>
  </si>
  <si>
    <t>PDS Limited</t>
  </si>
  <si>
    <t>PDSL</t>
  </si>
  <si>
    <t>Suprajit Engineering Ltd</t>
  </si>
  <si>
    <t>SUPRAJIT</t>
  </si>
  <si>
    <t>Man Infraconstruction Ltd</t>
  </si>
  <si>
    <t>MANINFRA</t>
  </si>
  <si>
    <t>Max Estates Ltd</t>
  </si>
  <si>
    <t>MAXESTATES</t>
  </si>
  <si>
    <t>KRBL Ltd</t>
  </si>
  <si>
    <t>KRBL</t>
  </si>
  <si>
    <t>Arvind Fashions Ltd</t>
  </si>
  <si>
    <t>ARVINDFASN</t>
  </si>
  <si>
    <t>Jai Corp Ltd</t>
  </si>
  <si>
    <t>JAICORPLTD</t>
  </si>
  <si>
    <t>Ethos Ltd</t>
  </si>
  <si>
    <t>ETHOSLTD</t>
  </si>
  <si>
    <t>EPL Ltd</t>
  </si>
  <si>
    <t>EPL</t>
  </si>
  <si>
    <t>Packaging</t>
  </si>
  <si>
    <t>Gabriel India Ltd</t>
  </si>
  <si>
    <t>GABRIEL</t>
  </si>
  <si>
    <t>South Indian Bank Ltd</t>
  </si>
  <si>
    <t>SOUTHBANK</t>
  </si>
  <si>
    <t>Nazara Technologies Ltd</t>
  </si>
  <si>
    <t>NAZARA</t>
  </si>
  <si>
    <t>Theme Parks &amp; Gaming</t>
  </si>
  <si>
    <t>Diamond Power Infrastructure Ltd</t>
  </si>
  <si>
    <t>DIACABS</t>
  </si>
  <si>
    <t>Paradeep Phosphates Ltd</t>
  </si>
  <si>
    <t>PARADEEP</t>
  </si>
  <si>
    <t>Sterlite Technologies Ltd</t>
  </si>
  <si>
    <t>STLTECH</t>
  </si>
  <si>
    <t>Jindal Worldwide Ltd</t>
  </si>
  <si>
    <t>JINDWORLD</t>
  </si>
  <si>
    <t>Rolex Rings Ltd</t>
  </si>
  <si>
    <t>ROLEXRINGS</t>
  </si>
  <si>
    <t>IFB Industries Ltd</t>
  </si>
  <si>
    <t>IFBIND</t>
  </si>
  <si>
    <t>Gokaldas Exports Ltd</t>
  </si>
  <si>
    <t>GOKEX</t>
  </si>
  <si>
    <t>J Kumar Infraprojects Ltd</t>
  </si>
  <si>
    <t>JKIL</t>
  </si>
  <si>
    <t>V I P Industries Ltd</t>
  </si>
  <si>
    <t>VIPIND</t>
  </si>
  <si>
    <t>National Highways Infra Trust</t>
  </si>
  <si>
    <t>NHIT</t>
  </si>
  <si>
    <t>Borosil Renewables Ltd</t>
  </si>
  <si>
    <t>BORORENEW</t>
  </si>
  <si>
    <t>Housewares</t>
  </si>
  <si>
    <t>Technocraft Industries (India) Ltd</t>
  </si>
  <si>
    <t>TIIL</t>
  </si>
  <si>
    <t>Paisalo Digital Ltd</t>
  </si>
  <si>
    <t>PAISALO</t>
  </si>
  <si>
    <t>BHARAT Bond ETF-April 2030-Growth</t>
  </si>
  <si>
    <t>EBBETF0430</t>
  </si>
  <si>
    <t>National Fertilizers Ltd</t>
  </si>
  <si>
    <t>NFL</t>
  </si>
  <si>
    <t>Welspun Enterprises Ltd</t>
  </si>
  <si>
    <t>WELENT</t>
  </si>
  <si>
    <t>Dodla Dairy Ltd</t>
  </si>
  <si>
    <t>DODLA</t>
  </si>
  <si>
    <t>SIS Ltd</t>
  </si>
  <si>
    <t>SIS</t>
  </si>
  <si>
    <t>Kesoram Industries Ltd</t>
  </si>
  <si>
    <t>KESORAMIND</t>
  </si>
  <si>
    <t>Nesco Ltd</t>
  </si>
  <si>
    <t>NESCO</t>
  </si>
  <si>
    <t>Indigo Paints Ltd</t>
  </si>
  <si>
    <t>INDIGOPNTS</t>
  </si>
  <si>
    <t>Rallis India Ltd</t>
  </si>
  <si>
    <t>RALLIS</t>
  </si>
  <si>
    <t>Ashoka Buildcon Ltd</t>
  </si>
  <si>
    <t>ASHOKA</t>
  </si>
  <si>
    <t>Tarc Ltd</t>
  </si>
  <si>
    <t>TARC</t>
  </si>
  <si>
    <t>Gulf Oil Lubricants India Ltd</t>
  </si>
  <si>
    <t>GULFOILLUB</t>
  </si>
  <si>
    <t>BHARAT Bond ETF-April 2032</t>
  </si>
  <si>
    <t>BBETF0432</t>
  </si>
  <si>
    <t>Niit Learning Systems Ltd</t>
  </si>
  <si>
    <t>NIITMTS</t>
  </si>
  <si>
    <t>Education Services</t>
  </si>
  <si>
    <t>Epigral Ltd</t>
  </si>
  <si>
    <t>EPIGRAL</t>
  </si>
  <si>
    <t>Gujarat Ambuja Exports Ltd</t>
  </si>
  <si>
    <t>GAEL</t>
  </si>
  <si>
    <t>Sudarshan Chemical Industries Ltd</t>
  </si>
  <si>
    <t>SUDARSCHEM</t>
  </si>
  <si>
    <t>IIFL Securities Ltd</t>
  </si>
  <si>
    <t>IIFLSEC</t>
  </si>
  <si>
    <t>DB Corp Ltd</t>
  </si>
  <si>
    <t>DBCORP</t>
  </si>
  <si>
    <t>Publishing</t>
  </si>
  <si>
    <t>Le Travenues Technology Ltd</t>
  </si>
  <si>
    <t>IXIGO</t>
  </si>
  <si>
    <t>India Infrastructure Trust</t>
  </si>
  <si>
    <t>INFRATRUST</t>
  </si>
  <si>
    <t>GMM Pfaudler Ltd</t>
  </si>
  <si>
    <t>GMMPFAUDLR</t>
  </si>
  <si>
    <t>CSB Bank Ltd</t>
  </si>
  <si>
    <t>CSBBANK</t>
  </si>
  <si>
    <t>Allcargo Logistics Ltd</t>
  </si>
  <si>
    <t>ALLCARGO</t>
  </si>
  <si>
    <t>Hindustan Foods Ltd</t>
  </si>
  <si>
    <t>HNDFDS</t>
  </si>
  <si>
    <t>PTC India Ltd</t>
  </si>
  <si>
    <t>PTC</t>
  </si>
  <si>
    <t>Bondada Engineering Ltd</t>
  </si>
  <si>
    <t>BONDADA</t>
  </si>
  <si>
    <t>Orient Cement Ltd</t>
  </si>
  <si>
    <t>ORIENTCEM</t>
  </si>
  <si>
    <t>Indinfravit Trust</t>
  </si>
  <si>
    <t>INDINFR</t>
  </si>
  <si>
    <t>Insolation Energy Ltd</t>
  </si>
  <si>
    <t>INA</t>
  </si>
  <si>
    <t>VST Industries Ltd</t>
  </si>
  <si>
    <t>VSTIND</t>
  </si>
  <si>
    <t>Privi Speciality Chemicals Ltd</t>
  </si>
  <si>
    <t>PRIVISCL</t>
  </si>
  <si>
    <t>Black Box Ltd</t>
  </si>
  <si>
    <t>BBOX</t>
  </si>
  <si>
    <t>Cyient DLM Ltd</t>
  </si>
  <si>
    <t>CYIENTDLM</t>
  </si>
  <si>
    <t>MSTC Ltd</t>
  </si>
  <si>
    <t>MSTCLTD</t>
  </si>
  <si>
    <t>V-mart Retail Ltd</t>
  </si>
  <si>
    <t>VMART</t>
  </si>
  <si>
    <t>Paras Defence and Space Technologies Ltd</t>
  </si>
  <si>
    <t>PARAS</t>
  </si>
  <si>
    <t>R Systems International Ltd</t>
  </si>
  <si>
    <t>RSYSTEMS</t>
  </si>
  <si>
    <t>TD Power Systems Ltd</t>
  </si>
  <si>
    <t>TDPOWERSYS</t>
  </si>
  <si>
    <t>Kirloskar Industries Ltd</t>
  </si>
  <si>
    <t>KIRLOSIND</t>
  </si>
  <si>
    <t>Share India Securities Ltd</t>
  </si>
  <si>
    <t>SHAREINDIA</t>
  </si>
  <si>
    <t>Pricol Ltd</t>
  </si>
  <si>
    <t>PRICOLLTD</t>
  </si>
  <si>
    <t>Exicom Tele-Systems Ltd</t>
  </si>
  <si>
    <t>EXICOM</t>
  </si>
  <si>
    <t>Bharat Bijlee Ltd</t>
  </si>
  <si>
    <t>BBL</t>
  </si>
  <si>
    <t>MTAR Technologies Ltd</t>
  </si>
  <si>
    <t>MTARTECH</t>
  </si>
  <si>
    <t>Garware Hi-Tech Films Ltd</t>
  </si>
  <si>
    <t>GRWRHITECH</t>
  </si>
  <si>
    <t>Orient Electric Ltd</t>
  </si>
  <si>
    <t>ORIENTELEC</t>
  </si>
  <si>
    <t>Edelweiss Financial Services Ltd</t>
  </si>
  <si>
    <t>EDELWEISS</t>
  </si>
  <si>
    <t>Tips Industries Ltd</t>
  </si>
  <si>
    <t>TIPSINDLTD</t>
  </si>
  <si>
    <t>Sundaram Finance Holdings Ltd</t>
  </si>
  <si>
    <t>SUNDARMHLD</t>
  </si>
  <si>
    <t>Utkarsh Small Finance Bank Ltd</t>
  </si>
  <si>
    <t>UTKARSHBNK</t>
  </si>
  <si>
    <t>Aditya Vision Ltd</t>
  </si>
  <si>
    <t>AVL</t>
  </si>
  <si>
    <t>Retail - Speciality</t>
  </si>
  <si>
    <t>Gujarat Alkalies And Chemicals Ltd</t>
  </si>
  <si>
    <t>GUJALKALI</t>
  </si>
  <si>
    <t>Orchid Pharma Ltd</t>
  </si>
  <si>
    <t>ORCHPHARMA</t>
  </si>
  <si>
    <t>Moschip Technologies Ltd</t>
  </si>
  <si>
    <t>MOSCHIP</t>
  </si>
  <si>
    <t>Protean eGov Technologies Ltd</t>
  </si>
  <si>
    <t>PROTEAN</t>
  </si>
  <si>
    <t>Pilani Investment And Industries Corporation Ltd</t>
  </si>
  <si>
    <t>PILANIINVS</t>
  </si>
  <si>
    <t>Ami Organics Ltd</t>
  </si>
  <si>
    <t>AMIORG</t>
  </si>
  <si>
    <t>Shilpa Medicare Ltd</t>
  </si>
  <si>
    <t>SHILPAMED</t>
  </si>
  <si>
    <t>Rain Industries Ltd</t>
  </si>
  <si>
    <t>RAIN</t>
  </si>
  <si>
    <t>Go Fashion (India) Ltd</t>
  </si>
  <si>
    <t>GOCOLORS</t>
  </si>
  <si>
    <t>ICRA Ltd</t>
  </si>
  <si>
    <t>ICRA</t>
  </si>
  <si>
    <t>Aarti Pharmalabs Ltd</t>
  </si>
  <si>
    <t>AARTIPHARM</t>
  </si>
  <si>
    <t>Patel Engineering Ltd</t>
  </si>
  <si>
    <t>PATELENG</t>
  </si>
  <si>
    <t>AGI Greenpac Ltd</t>
  </si>
  <si>
    <t>AGI</t>
  </si>
  <si>
    <t>JTEKT India Ltd</t>
  </si>
  <si>
    <t>JTEKTINDIA</t>
  </si>
  <si>
    <t>Hemisphere Properties India Ltd</t>
  </si>
  <si>
    <t>HEMIPROP</t>
  </si>
  <si>
    <t>Johnson Controls-Hitachi Air Conditioning India Ltd</t>
  </si>
  <si>
    <t>JCHAC</t>
  </si>
  <si>
    <t>GHCL Ltd</t>
  </si>
  <si>
    <t>GHCL</t>
  </si>
  <si>
    <t>Restaurant Brands Asia Ltd</t>
  </si>
  <si>
    <t>RBA</t>
  </si>
  <si>
    <t>GMR Power and Urban Infra Ltd</t>
  </si>
  <si>
    <t>GMRP&amp;UI</t>
  </si>
  <si>
    <t>Pansari Developers Ltd</t>
  </si>
  <si>
    <t>PANSARI</t>
  </si>
  <si>
    <t>Vaibhav Global Ltd</t>
  </si>
  <si>
    <t>VAIBHAVGBL</t>
  </si>
  <si>
    <t>Harsha Engineers International Ltd</t>
  </si>
  <si>
    <t>HARSHA</t>
  </si>
  <si>
    <t>MAS Financial Services Ltd</t>
  </si>
  <si>
    <t>MASFIN</t>
  </si>
  <si>
    <t>Gateway Distriparks Ltd</t>
  </si>
  <si>
    <t>GATEWAY</t>
  </si>
  <si>
    <t>Spandana Sphoorty Financial Ltd</t>
  </si>
  <si>
    <t>SPANDANA</t>
  </si>
  <si>
    <t>Bajaj Hindusthan Sugar Ltd</t>
  </si>
  <si>
    <t>BAJAJHIND</t>
  </si>
  <si>
    <t>Heidelbergcement India Ltd</t>
  </si>
  <si>
    <t>HEIDELBERG</t>
  </si>
  <si>
    <t>VRL Logistics Ltd</t>
  </si>
  <si>
    <t>VRLLOG</t>
  </si>
  <si>
    <t>Healthcare Global Enterprises Ltd</t>
  </si>
  <si>
    <t>HCG</t>
  </si>
  <si>
    <t>Wonderla Holidays Ltd</t>
  </si>
  <si>
    <t>WONDERLA</t>
  </si>
  <si>
    <t>Nippon India ETF Gold BeES</t>
  </si>
  <si>
    <t>GOLDBEES</t>
  </si>
  <si>
    <t>Gold</t>
  </si>
  <si>
    <t>Oriana Power Ltd</t>
  </si>
  <si>
    <t>ORIANA</t>
  </si>
  <si>
    <t>Heritage Foods Ltd</t>
  </si>
  <si>
    <t>HERITGFOOD</t>
  </si>
  <si>
    <t>Inox Green Energy Services Ltd</t>
  </si>
  <si>
    <t>INOXGREEN</t>
  </si>
  <si>
    <t>Jamna Auto Industries Ltd</t>
  </si>
  <si>
    <t>JAMNAAUTO</t>
  </si>
  <si>
    <t>GTL Infrastructure Ltd</t>
  </si>
  <si>
    <t>GTLINFRA</t>
  </si>
  <si>
    <t>Nocil Ltd</t>
  </si>
  <si>
    <t>NOCIL</t>
  </si>
  <si>
    <t>Blue Cloud Softech Solutions Ltd</t>
  </si>
  <si>
    <t>BLUECLOUDS</t>
  </si>
  <si>
    <t>Jain Irrigation Systems Ltd</t>
  </si>
  <si>
    <t>JISLJALEQS</t>
  </si>
  <si>
    <t>Agricultural &amp; Farm Machinery</t>
  </si>
  <si>
    <t>Bharat Rasayan Ltd</t>
  </si>
  <si>
    <t>BHARATRAS</t>
  </si>
  <si>
    <t>DCX Systems Ltd</t>
  </si>
  <si>
    <t>DCXINDIA</t>
  </si>
  <si>
    <t>Dynamatic Technologies Ltd</t>
  </si>
  <si>
    <t>DYNAMATECH</t>
  </si>
  <si>
    <t>Shilchar Technologies Ltd</t>
  </si>
  <si>
    <t>SHILCTECH</t>
  </si>
  <si>
    <t>TeamLease Services Ltd</t>
  </si>
  <si>
    <t>TEAMLEASE</t>
  </si>
  <si>
    <t>Aarti Drugs Ltd</t>
  </si>
  <si>
    <t>AARTIDRUGS</t>
  </si>
  <si>
    <t>Banco Products (India) Ltd</t>
  </si>
  <si>
    <t>BANCOINDIA</t>
  </si>
  <si>
    <t>SG Mart Ltd</t>
  </si>
  <si>
    <t>SGMART</t>
  </si>
  <si>
    <t>Kaveri Seed Company Ltd</t>
  </si>
  <si>
    <t>KSCL</t>
  </si>
  <si>
    <t>Seeds</t>
  </si>
  <si>
    <t>Entero Healthcare Solutions Ltd</t>
  </si>
  <si>
    <t>ENTERO</t>
  </si>
  <si>
    <t>Thangamayil Jewellery Ltd</t>
  </si>
  <si>
    <t>THANGAMAYL</t>
  </si>
  <si>
    <t>JNK India Ltd</t>
  </si>
  <si>
    <t>JNKINDIA</t>
  </si>
  <si>
    <t>TCI Express Ltd</t>
  </si>
  <si>
    <t>TCIEXP</t>
  </si>
  <si>
    <t>Shanthi Gears Ltd</t>
  </si>
  <si>
    <t>SHANTIGEAR</t>
  </si>
  <si>
    <t>Sanghvi Movers Ltd</t>
  </si>
  <si>
    <t>SANGHVIMOV</t>
  </si>
  <si>
    <t>Tilaknagar Industries Ltd</t>
  </si>
  <si>
    <t>TI</t>
  </si>
  <si>
    <t>Kovai Medical Center and Hospital Ltd</t>
  </si>
  <si>
    <t>KOVAI</t>
  </si>
  <si>
    <t>West Coast Paper Mills Ltd</t>
  </si>
  <si>
    <t>WSTCSTPAPR</t>
  </si>
  <si>
    <t>Subros Ltd</t>
  </si>
  <si>
    <t>SUBROS</t>
  </si>
  <si>
    <t>Fedbank Financial Services Ltd</t>
  </si>
  <si>
    <t>FEDFINA</t>
  </si>
  <si>
    <t>Balmer Lawrie and Company Ltd</t>
  </si>
  <si>
    <t>BALMLAWRIE</t>
  </si>
  <si>
    <t>Fusion Micro Finance Ltd</t>
  </si>
  <si>
    <t>FUSION</t>
  </si>
  <si>
    <t>Borosil Ltd</t>
  </si>
  <si>
    <t>BOROLTD</t>
  </si>
  <si>
    <t>Jayaswal Neco Industries Ltd</t>
  </si>
  <si>
    <t>JAYNECOIND</t>
  </si>
  <si>
    <t>LG Balakrishnan &amp; Bros Ltd</t>
  </si>
  <si>
    <t>LGBBROSLTD</t>
  </si>
  <si>
    <t>WPIL Ltd</t>
  </si>
  <si>
    <t>WPIL</t>
  </si>
  <si>
    <t>Rossari Biotech Ltd</t>
  </si>
  <si>
    <t>ROSSARI</t>
  </si>
  <si>
    <t>Sunflag Iron and Steel Co Ltd</t>
  </si>
  <si>
    <t>SUNFLAG</t>
  </si>
  <si>
    <t>Lux Industries Ltd</t>
  </si>
  <si>
    <t>LUXIND</t>
  </si>
  <si>
    <t>Tinplate Company of India Ltd</t>
  </si>
  <si>
    <t>TINPLATE</t>
  </si>
  <si>
    <t>Avantel Ltd</t>
  </si>
  <si>
    <t>AVANTEL</t>
  </si>
  <si>
    <t>Kewal Kiran Clothing Ltd</t>
  </si>
  <si>
    <t>KKCL</t>
  </si>
  <si>
    <t>Advanced Enzyme Technologies Ltd</t>
  </si>
  <si>
    <t>ADVENZYMES</t>
  </si>
  <si>
    <t>Nippon India ETF Nifty 50 BeES</t>
  </si>
  <si>
    <t>NIFTYBEES</t>
  </si>
  <si>
    <t>Orissa Minerals Development Company Ltd</t>
  </si>
  <si>
    <t>ORISSAMINE</t>
  </si>
  <si>
    <t>Bombay Dyeing and Mfg Co Ltd</t>
  </si>
  <si>
    <t>BOMDYEING</t>
  </si>
  <si>
    <t>Fineotex Chemical Ltd</t>
  </si>
  <si>
    <t>FCL</t>
  </si>
  <si>
    <t>Sharda Cropchem Ltd</t>
  </si>
  <si>
    <t>SHARDACROP</t>
  </si>
  <si>
    <t>DCB Bank Ltd</t>
  </si>
  <si>
    <t>DCBBANK</t>
  </si>
  <si>
    <t>Savita Oil Technologies Ltd</t>
  </si>
  <si>
    <t>SOTL</t>
  </si>
  <si>
    <t>Prime Focus Ltd</t>
  </si>
  <si>
    <t>PFOCUS</t>
  </si>
  <si>
    <t>Animation</t>
  </si>
  <si>
    <t>Neogen Chemicals Ltd</t>
  </si>
  <si>
    <t>NEOGEN</t>
  </si>
  <si>
    <t>Kalyani Steels Ltd</t>
  </si>
  <si>
    <t>KSL</t>
  </si>
  <si>
    <t>Spicejet Ltd</t>
  </si>
  <si>
    <t>SPICEJET</t>
  </si>
  <si>
    <t>Ddev Plastiks Industries Ltd</t>
  </si>
  <si>
    <t>DDEVPLASTIK</t>
  </si>
  <si>
    <t>Ramky Infrastructure Ltd</t>
  </si>
  <si>
    <t>RAMKY</t>
  </si>
  <si>
    <t>Skipper Ltd</t>
  </si>
  <si>
    <t>SKIPPER</t>
  </si>
  <si>
    <t>Lloyds Enterprises Ltd</t>
  </si>
  <si>
    <t>LLOYDSENT</t>
  </si>
  <si>
    <t>Sula Vineyards Ltd</t>
  </si>
  <si>
    <t>SULA</t>
  </si>
  <si>
    <t>Ashiana Housing Ltd</t>
  </si>
  <si>
    <t>ASHIANA</t>
  </si>
  <si>
    <t>Venus Pipes and Tubes Ltd</t>
  </si>
  <si>
    <t>VENUSPIPES</t>
  </si>
  <si>
    <t>Imagicaaworld Entertainment Ltd</t>
  </si>
  <si>
    <t>IMAGICAA</t>
  </si>
  <si>
    <t>Hikal Ltd</t>
  </si>
  <si>
    <t>HIKAL</t>
  </si>
  <si>
    <t>Honda India Power Products Ltd</t>
  </si>
  <si>
    <t>HONDAPOWER</t>
  </si>
  <si>
    <t>ISMT Ltd</t>
  </si>
  <si>
    <t>ISMTLTD</t>
  </si>
  <si>
    <t>Samhi Hotels Ltd</t>
  </si>
  <si>
    <t>SAMHI</t>
  </si>
  <si>
    <t>Greenply Industries Ltd</t>
  </si>
  <si>
    <t>GREENPLY</t>
  </si>
  <si>
    <t>Gopal Snacks Ltd</t>
  </si>
  <si>
    <t>GOPAL</t>
  </si>
  <si>
    <t>Hathway Cable and Datacom Ltd</t>
  </si>
  <si>
    <t>HATHWAY</t>
  </si>
  <si>
    <t>Cable &amp; D2H</t>
  </si>
  <si>
    <t>Apeejay Surrendra Park Hotels Ltd</t>
  </si>
  <si>
    <t>PARKHOTELS</t>
  </si>
  <si>
    <t>Hawkins Cookers Ltd</t>
  </si>
  <si>
    <t>HAWKINCOOK</t>
  </si>
  <si>
    <t>Greenpanel Industries Ltd</t>
  </si>
  <si>
    <t>GREENPANEL</t>
  </si>
  <si>
    <t>Uflex Ltd</t>
  </si>
  <si>
    <t>UFLEX</t>
  </si>
  <si>
    <t>Shrem InvIT</t>
  </si>
  <si>
    <t>SHREMINVIT</t>
  </si>
  <si>
    <t>Muthoot Microfin Ltd</t>
  </si>
  <si>
    <t>MUTHOOTMF</t>
  </si>
  <si>
    <t>Microfinancing</t>
  </si>
  <si>
    <t>Shaily Engineering Plastics Ltd</t>
  </si>
  <si>
    <t>SHAILY</t>
  </si>
  <si>
    <t>Styrenix Performance Materials Ltd</t>
  </si>
  <si>
    <t>STYRENIX</t>
  </si>
  <si>
    <t>Tide Water Oil Co India Ltd</t>
  </si>
  <si>
    <t>TIDEWATER</t>
  </si>
  <si>
    <t>Premier Explosives Ltd</t>
  </si>
  <si>
    <t>PREMEXPLN</t>
  </si>
  <si>
    <t>Hinduja Global Solutions Ltd</t>
  </si>
  <si>
    <t>HGS</t>
  </si>
  <si>
    <t>Indian Metals and Ferro Alloys Ltd</t>
  </si>
  <si>
    <t>IMFA</t>
  </si>
  <si>
    <t>Cartrade Tech Ltd</t>
  </si>
  <si>
    <t>CARTRADE</t>
  </si>
  <si>
    <t>Manorama Industries Ltd</t>
  </si>
  <si>
    <t>MANORAMA</t>
  </si>
  <si>
    <t>Datamatics Global Services Ltd</t>
  </si>
  <si>
    <t>DATAMATICS</t>
  </si>
  <si>
    <t>Lumax AutoTechnologies Ltd</t>
  </si>
  <si>
    <t>LUMAXTECH</t>
  </si>
  <si>
    <t>Bannari Amman Sugars Ltd</t>
  </si>
  <si>
    <t>BANARISUG</t>
  </si>
  <si>
    <t>Grauer And Weil (India) Ltd</t>
  </si>
  <si>
    <t>GRAUWEIL</t>
  </si>
  <si>
    <t>KDDL Ltd</t>
  </si>
  <si>
    <t>KDDL</t>
  </si>
  <si>
    <t>Thejo Engineering Ltd</t>
  </si>
  <si>
    <t>THEJO</t>
  </si>
  <si>
    <t>Shipping Corporation of India Land and Assets Ltd</t>
  </si>
  <si>
    <t>SCILAL</t>
  </si>
  <si>
    <t>Awfis Space Solutions Ltd</t>
  </si>
  <si>
    <t>AWFIS</t>
  </si>
  <si>
    <t>JTL Industries Ltd</t>
  </si>
  <si>
    <t>JTLIND</t>
  </si>
  <si>
    <t>Ashapura Minechem Ltd</t>
  </si>
  <si>
    <t>ASHAPURMIN</t>
  </si>
  <si>
    <t>Nucleus Software Exports Ltd</t>
  </si>
  <si>
    <t>NUCLEUS</t>
  </si>
  <si>
    <t>Nirlon Ltd</t>
  </si>
  <si>
    <t>NIRLON</t>
  </si>
  <si>
    <t>La Opala R G Ltd</t>
  </si>
  <si>
    <t>LAOPALA</t>
  </si>
  <si>
    <t>Medi Assist Healthcare Services Ltd</t>
  </si>
  <si>
    <t>MEDIASSIST</t>
  </si>
  <si>
    <t>Cigniti Technologies Ltd</t>
  </si>
  <si>
    <t>CIGNITITEC</t>
  </si>
  <si>
    <t>Pitti Engineering Ltd</t>
  </si>
  <si>
    <t>PITTIENG</t>
  </si>
  <si>
    <t>Dredging Corporation of India Ltd</t>
  </si>
  <si>
    <t>DREDGECORP</t>
  </si>
  <si>
    <t>Dredging</t>
  </si>
  <si>
    <t>Unichem Laboratories Ltd</t>
  </si>
  <si>
    <t>UNICHEMLAB</t>
  </si>
  <si>
    <t>Bajaj Consumer Care Ltd</t>
  </si>
  <si>
    <t>BAJAJCON</t>
  </si>
  <si>
    <t>IRB InvIT Fund</t>
  </si>
  <si>
    <t>IRBINVIT</t>
  </si>
  <si>
    <t>Mahindra Logistics Ltd</t>
  </si>
  <si>
    <t>MAHLOG</t>
  </si>
  <si>
    <t>Motilal Oswal NASDAQ 100 ETF</t>
  </si>
  <si>
    <t>MON100</t>
  </si>
  <si>
    <t>Greaves Cotton Ltd</t>
  </si>
  <si>
    <t>GREAVESCOT</t>
  </si>
  <si>
    <t>Yatharth Hospital &amp; Trauma Care Services Ltd</t>
  </si>
  <si>
    <t>YATHARTH</t>
  </si>
  <si>
    <t>Gufic Biosciences Ltd</t>
  </si>
  <si>
    <t>GUFICBIO</t>
  </si>
  <si>
    <t>Steel Strips Wheels Ltd</t>
  </si>
  <si>
    <t>SSWL</t>
  </si>
  <si>
    <t>Maithan Alloys Ltd</t>
  </si>
  <si>
    <t>MAITHANALL</t>
  </si>
  <si>
    <t>Gujarat Industries Power Company Ltd</t>
  </si>
  <si>
    <t>GIPCL</t>
  </si>
  <si>
    <t>Spectrum Electrical Industries Ltd</t>
  </si>
  <si>
    <t>SPECTRUM</t>
  </si>
  <si>
    <t>Balu Forge Industries Ltd</t>
  </si>
  <si>
    <t>BALUFORGE</t>
  </si>
  <si>
    <t>EMS Ltd</t>
  </si>
  <si>
    <t>EMSLIMITED</t>
  </si>
  <si>
    <t>Jindal Poly Films Ltd</t>
  </si>
  <si>
    <t>JINDALPOLY</t>
  </si>
  <si>
    <t>Prakash Industries Ltd</t>
  </si>
  <si>
    <t>PRAKASH</t>
  </si>
  <si>
    <t>Navneet Education Ltd</t>
  </si>
  <si>
    <t>NAVNETEDUL</t>
  </si>
  <si>
    <t>VST Tillers Tractors Ltd</t>
  </si>
  <si>
    <t>VSTTILLERS</t>
  </si>
  <si>
    <t>Delta Corp Ltd</t>
  </si>
  <si>
    <t>DELTACORP</t>
  </si>
  <si>
    <t>Zaggle Prepaid Ocean Services Ltd</t>
  </si>
  <si>
    <t>ZAGGLE</t>
  </si>
  <si>
    <t>Ganesha Ecosphere Ltd</t>
  </si>
  <si>
    <t>GANECOS</t>
  </si>
  <si>
    <t>Anup Engineering Ltd</t>
  </si>
  <si>
    <t>ANUP</t>
  </si>
  <si>
    <t>TCNS Clothing Co Ltd</t>
  </si>
  <si>
    <t>TCNSBRANDS</t>
  </si>
  <si>
    <t>MPS Ltd</t>
  </si>
  <si>
    <t>MPSLTD</t>
  </si>
  <si>
    <t>Gensol Engineering Ltd</t>
  </si>
  <si>
    <t>GENSOL</t>
  </si>
  <si>
    <t>Avalon Technologies Ltd</t>
  </si>
  <si>
    <t>AVALON</t>
  </si>
  <si>
    <t>Sandhar Technologies Ltd</t>
  </si>
  <si>
    <t>SANDHAR</t>
  </si>
  <si>
    <t>Sundaram Clayton Ltd</t>
  </si>
  <si>
    <t>SUNCLAY</t>
  </si>
  <si>
    <t>Fiem Industries Ltd</t>
  </si>
  <si>
    <t>FIEMIND</t>
  </si>
  <si>
    <t>Bhansali Engg Polymers Ltd</t>
  </si>
  <si>
    <t>BEPL</t>
  </si>
  <si>
    <t>Swaraj Engines Ltd</t>
  </si>
  <si>
    <t>SWARAJENG</t>
  </si>
  <si>
    <t>ideaForge Technology Ltd</t>
  </si>
  <si>
    <t>IDEAFORGE</t>
  </si>
  <si>
    <t>Sindhu Trade Links Ltd</t>
  </si>
  <si>
    <t>SINDHUTRAD</t>
  </si>
  <si>
    <t>Repco Home Finance Ltd</t>
  </si>
  <si>
    <t>REPCOHOME</t>
  </si>
  <si>
    <t>Gujarat Themis Biosyn Ltd</t>
  </si>
  <si>
    <t>GUJTHEM</t>
  </si>
  <si>
    <t>Bajel Projects Ltd</t>
  </si>
  <si>
    <t>BAJEL</t>
  </si>
  <si>
    <t>Electric Utilities</t>
  </si>
  <si>
    <t>Shivalik Bimetal Controls Ltd</t>
  </si>
  <si>
    <t>SBCL</t>
  </si>
  <si>
    <t>IndoStar Capital Finance Ltd</t>
  </si>
  <si>
    <t>INDOSTAR</t>
  </si>
  <si>
    <t>Network People Services Technologies Ltd</t>
  </si>
  <si>
    <t>NPST</t>
  </si>
  <si>
    <t>Thyrocare Technologies Ltd</t>
  </si>
  <si>
    <t>THYROCARE</t>
  </si>
  <si>
    <t>Polyplex Corp Ltd</t>
  </si>
  <si>
    <t>POLYPLEX</t>
  </si>
  <si>
    <t>Hindware Home Innovation Ltd</t>
  </si>
  <si>
    <t>HINDWAREAP</t>
  </si>
  <si>
    <t>HLE Glascoat Ltd</t>
  </si>
  <si>
    <t>HLEGLAS</t>
  </si>
  <si>
    <t>NRB Bearings Ltd</t>
  </si>
  <si>
    <t>NRBBEARING</t>
  </si>
  <si>
    <t>TVS Srichakra Ltd</t>
  </si>
  <si>
    <t>TVSSRICHAK</t>
  </si>
  <si>
    <t>Flair Writing Industries Ltd</t>
  </si>
  <si>
    <t>FLAIR</t>
  </si>
  <si>
    <t>Somany Ceramics Ltd</t>
  </si>
  <si>
    <t>SOMANYCERA</t>
  </si>
  <si>
    <t>Seamec Ltd</t>
  </si>
  <si>
    <t>SEAMECLTD</t>
  </si>
  <si>
    <t>Oil &amp; Gas - Equipment &amp; Services</t>
  </si>
  <si>
    <t>Stylam Industries Ltd</t>
  </si>
  <si>
    <t>STYLAMIND</t>
  </si>
  <si>
    <t>SeQuent Scientific Ltd</t>
  </si>
  <si>
    <t>SEQUENT</t>
  </si>
  <si>
    <t>Arvind Smartspaces Ltd</t>
  </si>
  <si>
    <t>ARVSMART</t>
  </si>
  <si>
    <t>Dalmia Bharat Sugar and Industries Ltd</t>
  </si>
  <si>
    <t>DALMIASUG</t>
  </si>
  <si>
    <t>Sagar Cements Ltd</t>
  </si>
  <si>
    <t>SAGCEM</t>
  </si>
  <si>
    <t>KCP Ltd</t>
  </si>
  <si>
    <t>KCP</t>
  </si>
  <si>
    <t>Salasar Techno Engineering Ltd</t>
  </si>
  <si>
    <t>SALASAR</t>
  </si>
  <si>
    <t>Optiemus Infracom Ltd</t>
  </si>
  <si>
    <t>OPTIEMUS</t>
  </si>
  <si>
    <t>Pearl Global Industries Ltd</t>
  </si>
  <si>
    <t>PGIL</t>
  </si>
  <si>
    <t>Dhani Services Ltd</t>
  </si>
  <si>
    <t>DHANI</t>
  </si>
  <si>
    <t>Supriya Lifescience Ltd</t>
  </si>
  <si>
    <t>SUPRIYA</t>
  </si>
  <si>
    <t>CARE Ratings Ltd</t>
  </si>
  <si>
    <t>CARERATING</t>
  </si>
  <si>
    <t>Kolte-Patil Developers Ltd</t>
  </si>
  <si>
    <t>KOLTEPATIL</t>
  </si>
  <si>
    <t>Fischer Medical Ventures Ltd</t>
  </si>
  <si>
    <t>FISCHER</t>
  </si>
  <si>
    <t>BF Utilities Ltd</t>
  </si>
  <si>
    <t>BFUTILITIE</t>
  </si>
  <si>
    <t>Veritas (India) Ltd</t>
  </si>
  <si>
    <t>VERITAS</t>
  </si>
  <si>
    <t>Thirumalai Chemicals Ltd</t>
  </si>
  <si>
    <t>TIRUMALCHM</t>
  </si>
  <si>
    <t>Indoco Remedies Ltd</t>
  </si>
  <si>
    <t>INDOCO</t>
  </si>
  <si>
    <t>Apollo Micro Systems Ltd</t>
  </si>
  <si>
    <t>APOLLO</t>
  </si>
  <si>
    <t>Bhagiradha Chemicals and Industries Ltd</t>
  </si>
  <si>
    <t>BHAGCHEM</t>
  </si>
  <si>
    <t>Max Ventures and Industries Ltd</t>
  </si>
  <si>
    <t>MAXVIL</t>
  </si>
  <si>
    <t>Vadilal Industries Ltd</t>
  </si>
  <si>
    <t>VADILALIND</t>
  </si>
  <si>
    <t>Kingfa Science and Technology (India) Ltd</t>
  </si>
  <si>
    <t>KINGFA</t>
  </si>
  <si>
    <t>Automotive Axles Ltd</t>
  </si>
  <si>
    <t>AUTOAXLES</t>
  </si>
  <si>
    <t>MM Forgings Ltd</t>
  </si>
  <si>
    <t>MMFL</t>
  </si>
  <si>
    <t>Tinna Rubber and Infrastructure Ltd</t>
  </si>
  <si>
    <t>TINNARUBR</t>
  </si>
  <si>
    <t>Wendt (India) Limited</t>
  </si>
  <si>
    <t>WENDT</t>
  </si>
  <si>
    <t>Ge Power India Ltd</t>
  </si>
  <si>
    <t>GEPIL</t>
  </si>
  <si>
    <t>PTC India Financial Services Ltd</t>
  </si>
  <si>
    <t>PFS</t>
  </si>
  <si>
    <t>Marathon Nextgen Realty Ltd</t>
  </si>
  <si>
    <t>MARATHON</t>
  </si>
  <si>
    <t>Goodluck India Ltd</t>
  </si>
  <si>
    <t>GOODLUCK</t>
  </si>
  <si>
    <t>SEPC Ltd</t>
  </si>
  <si>
    <t>SEPC</t>
  </si>
  <si>
    <t>D P Abhushan Ltd</t>
  </si>
  <si>
    <t>DPABHUSHAN</t>
  </si>
  <si>
    <t>Vishnu Chemicals Ltd</t>
  </si>
  <si>
    <t>VISHNU</t>
  </si>
  <si>
    <t>Dollar Industries Ltd</t>
  </si>
  <si>
    <t>DOLLAR</t>
  </si>
  <si>
    <t>SML Isuzu Ltd</t>
  </si>
  <si>
    <t>SMLISUZU</t>
  </si>
  <si>
    <t>K.P. Energy Ltd</t>
  </si>
  <si>
    <t>KPEL</t>
  </si>
  <si>
    <t>Vindhya Telelinks Ltd</t>
  </si>
  <si>
    <t>VINDHYATEL</t>
  </si>
  <si>
    <t>KP Green Engineering Ltd</t>
  </si>
  <si>
    <t>KPGEL</t>
  </si>
  <si>
    <t>Shalby Ltd</t>
  </si>
  <si>
    <t>SHALBY</t>
  </si>
  <si>
    <t>Rajratan Global Wire Ltd</t>
  </si>
  <si>
    <t>RAJRATAN</t>
  </si>
  <si>
    <t>Alembic Ltd</t>
  </si>
  <si>
    <t>ALEMBICLTD</t>
  </si>
  <si>
    <t>Huhtamaki India Ltd</t>
  </si>
  <si>
    <t>HUHTAMAKI</t>
  </si>
  <si>
    <t>Precision Wires India Ltd</t>
  </si>
  <si>
    <t>PRECWIRE</t>
  </si>
  <si>
    <t>Man Industries (India) Ltd</t>
  </si>
  <si>
    <t>MANINDS</t>
  </si>
  <si>
    <t>Vertoz Advertising Ltd</t>
  </si>
  <si>
    <t>VERTOZ</t>
  </si>
  <si>
    <t>Nilkamal Ltd</t>
  </si>
  <si>
    <t>NILKAMAL</t>
  </si>
  <si>
    <t>Spright Agro Ltd</t>
  </si>
  <si>
    <t>SPRIGHT</t>
  </si>
  <si>
    <t>Unitech Ltd</t>
  </si>
  <si>
    <t>UNITECH</t>
  </si>
  <si>
    <t>Innova Captab Ltd</t>
  </si>
  <si>
    <t>INNOVACAP</t>
  </si>
  <si>
    <t>Landmark Cars Ltd</t>
  </si>
  <si>
    <t>LANDMARK</t>
  </si>
  <si>
    <t>Saksoft Ltd</t>
  </si>
  <si>
    <t>SAKSOFT</t>
  </si>
  <si>
    <t>Dish TV India Ltd</t>
  </si>
  <si>
    <t>DISHTV</t>
  </si>
  <si>
    <t>EIH Associated Hotels Ltd</t>
  </si>
  <si>
    <t>EIHAHOTELS</t>
  </si>
  <si>
    <t>HPL Electric &amp; Power Ltd</t>
  </si>
  <si>
    <t>HPL</t>
  </si>
  <si>
    <t>EFC (I) Ltd</t>
  </si>
  <si>
    <t>EFCIL</t>
  </si>
  <si>
    <t>Morepen Laboratories Ltd</t>
  </si>
  <si>
    <t>MOREPENLAB</t>
  </si>
  <si>
    <t>Mayur Uniquoters Ltd</t>
  </si>
  <si>
    <t>MAYURUNIQ</t>
  </si>
  <si>
    <t>Astec Lifesciences Ltd</t>
  </si>
  <si>
    <t>ASTEC</t>
  </si>
  <si>
    <t>Kalyani Investment Company Ltd</t>
  </si>
  <si>
    <t>KICL</t>
  </si>
  <si>
    <t>India Glycols Ltd</t>
  </si>
  <si>
    <t>INDIAGLYCO</t>
  </si>
  <si>
    <t>Sasken Technologies Ltd</t>
  </si>
  <si>
    <t>SASKEN</t>
  </si>
  <si>
    <t>Sai Silks (Kalamandir) Ltd</t>
  </si>
  <si>
    <t>KALAMANDIR</t>
  </si>
  <si>
    <t>Dolphin Offshore Enterprises (India) Ltd</t>
  </si>
  <si>
    <t>DOLPHIN</t>
  </si>
  <si>
    <t>Stanley Lifestyles Ltd</t>
  </si>
  <si>
    <t>STANLEY</t>
  </si>
  <si>
    <t>Venky's (India) Ltd</t>
  </si>
  <si>
    <t>VENKEYS</t>
  </si>
  <si>
    <t>Quick Heal Technologies Ltd</t>
  </si>
  <si>
    <t>QUICKHEAL</t>
  </si>
  <si>
    <t>Hindustan Oil Exploration Company Ltd</t>
  </si>
  <si>
    <t>HINDOILEXP</t>
  </si>
  <si>
    <t>Ujaas Energy Ltd</t>
  </si>
  <si>
    <t>UEL</t>
  </si>
  <si>
    <t>Foseco India Ltd</t>
  </si>
  <si>
    <t>FOSECOIND</t>
  </si>
  <si>
    <t>Jeena Sikho Lifecare Ltd</t>
  </si>
  <si>
    <t>JSLL</t>
  </si>
  <si>
    <t>Goodyear India Ltd</t>
  </si>
  <si>
    <t>GOODYEAR</t>
  </si>
  <si>
    <t>Confidence Petroleum India Ltd</t>
  </si>
  <si>
    <t>CONFIPET</t>
  </si>
  <si>
    <t>John Cockerill India Ltd</t>
  </si>
  <si>
    <t>COCKERILL</t>
  </si>
  <si>
    <t>Lumax Industries Ltd</t>
  </si>
  <si>
    <t>LUMAXIND</t>
  </si>
  <si>
    <t>V2 Retail Ltd</t>
  </si>
  <si>
    <t>V2RETAIL</t>
  </si>
  <si>
    <t>Novartis India Ltd</t>
  </si>
  <si>
    <t>NOVARTIND</t>
  </si>
  <si>
    <t>S H Kelkar and Company Ltd</t>
  </si>
  <si>
    <t>SHK</t>
  </si>
  <si>
    <t>Tatva Chintan Pharma Chem Ltd</t>
  </si>
  <si>
    <t>TATVA</t>
  </si>
  <si>
    <t>ESAF Small Finance Bank Limited</t>
  </si>
  <si>
    <t>ESAFSFB</t>
  </si>
  <si>
    <t>PSP Projects Ltd</t>
  </si>
  <si>
    <t>PSPPROJECT</t>
  </si>
  <si>
    <t>Dishman Carbogen Amcis Ltd</t>
  </si>
  <si>
    <t>DCAL</t>
  </si>
  <si>
    <t>HMA Agro Industries Ltd</t>
  </si>
  <si>
    <t>HMAAGRO</t>
  </si>
  <si>
    <t>Mold-Tek Packaging Ltd</t>
  </si>
  <si>
    <t>MOLDTKPAC</t>
  </si>
  <si>
    <t>NIBE Ltd</t>
  </si>
  <si>
    <t>NIBE</t>
  </si>
  <si>
    <t>Tarsons Products Ltd</t>
  </si>
  <si>
    <t>TARSONS</t>
  </si>
  <si>
    <t>SJS Enterprises Ltd</t>
  </si>
  <si>
    <t>SJS</t>
  </si>
  <si>
    <t>Tasty Bite Eatables Ltd</t>
  </si>
  <si>
    <t>TASTYBITE</t>
  </si>
  <si>
    <t>Rashi Peripherals Ltd</t>
  </si>
  <si>
    <t>RPTECH</t>
  </si>
  <si>
    <t>Suraj Estate Developers Ltd</t>
  </si>
  <si>
    <t>SURAJEST</t>
  </si>
  <si>
    <t>Real Estate Rental, Development &amp; Operations</t>
  </si>
  <si>
    <t>SBI Gold ETF</t>
  </si>
  <si>
    <t>SETFGOLD</t>
  </si>
  <si>
    <t>Universal Cables Ltd</t>
  </si>
  <si>
    <t>UNIVCABLES</t>
  </si>
  <si>
    <t>Jash Engineering Ltd</t>
  </si>
  <si>
    <t>JASH</t>
  </si>
  <si>
    <t>Eveready Industries India Ltd</t>
  </si>
  <si>
    <t>EVEREADY</t>
  </si>
  <si>
    <t>DEN Networks Ltd</t>
  </si>
  <si>
    <t>DEN</t>
  </si>
  <si>
    <t>Apollo Pipes Ltd</t>
  </si>
  <si>
    <t>APOLLOPIPE</t>
  </si>
  <si>
    <t>Accelya Solutions India Ltd</t>
  </si>
  <si>
    <t>ACCELYA</t>
  </si>
  <si>
    <t>India Pesticides Ltd</t>
  </si>
  <si>
    <t>IPL</t>
  </si>
  <si>
    <t>RPG Life Sciences Limited</t>
  </si>
  <si>
    <t>RPGLIFE</t>
  </si>
  <si>
    <t>ADF Foods Ltd</t>
  </si>
  <si>
    <t>ADFFOODS</t>
  </si>
  <si>
    <t>Fino Payments Bank Ltd</t>
  </si>
  <si>
    <t>FINOPB</t>
  </si>
  <si>
    <t>Nippon India ETF Nifty 1D Rate Liquid BeES</t>
  </si>
  <si>
    <t>LIQUIDBEES</t>
  </si>
  <si>
    <t>Sanghi Industries Ltd</t>
  </si>
  <si>
    <t>SANGHIIND</t>
  </si>
  <si>
    <t>Gokul Agro Resources Ltd</t>
  </si>
  <si>
    <t>GOKULAGRO</t>
  </si>
  <si>
    <t>Vishnu Prakash R Punglia Ltd</t>
  </si>
  <si>
    <t>VPRPL</t>
  </si>
  <si>
    <t>Alpex Solar Ltd</t>
  </si>
  <si>
    <t>ALPEXSOLAR</t>
  </si>
  <si>
    <t>Dreamfolks Services Ltd</t>
  </si>
  <si>
    <t>DREAMFOLKS</t>
  </si>
  <si>
    <t>Mahanagar Telephone Nigam Ltd</t>
  </si>
  <si>
    <t>MTNL</t>
  </si>
  <si>
    <t>BF Investment Ltd</t>
  </si>
  <si>
    <t>BFINVEST</t>
  </si>
  <si>
    <t>Ajmera Realty &amp; Infra India Ltd</t>
  </si>
  <si>
    <t>AJMERA</t>
  </si>
  <si>
    <t>Capacite Infraprojects Ltd</t>
  </si>
  <si>
    <t>CAPACITE</t>
  </si>
  <si>
    <t>Suven Life Sciences Ltd</t>
  </si>
  <si>
    <t>SUVEN</t>
  </si>
  <si>
    <t>Mangalam Cement Ltd</t>
  </si>
  <si>
    <t>MANGLMCEM</t>
  </si>
  <si>
    <t>Artemis Medicare Services Ltd</t>
  </si>
  <si>
    <t>ARTEMISMED</t>
  </si>
  <si>
    <t>Ugro Capital Ltd</t>
  </si>
  <si>
    <t>UGROCAP</t>
  </si>
  <si>
    <t>Vardhman Special Steels Ltd</t>
  </si>
  <si>
    <t>VSSL</t>
  </si>
  <si>
    <t>IOL Chemicals and Pharmaceuticals Ltd</t>
  </si>
  <si>
    <t>IOLCP</t>
  </si>
  <si>
    <t>Andhra Paper Ltd</t>
  </si>
  <si>
    <t>ANDHRAPAP</t>
  </si>
  <si>
    <t>Rane Holdings Ltd</t>
  </si>
  <si>
    <t>RANEHOLDIN</t>
  </si>
  <si>
    <t>Panama Petrochem Ltd</t>
  </si>
  <si>
    <t>PANAMAPET</t>
  </si>
  <si>
    <t>Abans Holdings Ltd</t>
  </si>
  <si>
    <t>AHL</t>
  </si>
  <si>
    <t>Axiscades Technologies Ltd</t>
  </si>
  <si>
    <t>AXISCADES</t>
  </si>
  <si>
    <t>Oriental Hotels Ltd</t>
  </si>
  <si>
    <t>ORIENTHOT</t>
  </si>
  <si>
    <t>Websol Energy System Ltd</t>
  </si>
  <si>
    <t>WEBELSOLAR</t>
  </si>
  <si>
    <t>Epack Durable Ltd</t>
  </si>
  <si>
    <t>EPACK</t>
  </si>
  <si>
    <t>RPSG Ventures Ltd</t>
  </si>
  <si>
    <t>RPSGVENT</t>
  </si>
  <si>
    <t>Satin Creditcare Network Ltd</t>
  </si>
  <si>
    <t>SATIN</t>
  </si>
  <si>
    <t>Federal-Mogul Goetze (India) Ltd</t>
  </si>
  <si>
    <t>FMGOETZE</t>
  </si>
  <si>
    <t>Genesys International Corporation Ltd</t>
  </si>
  <si>
    <t>GENESYS</t>
  </si>
  <si>
    <t>Refex Industries Ltd</t>
  </si>
  <si>
    <t>REFEX</t>
  </si>
  <si>
    <t>Owais Metal and Mineral Processing Ltd</t>
  </si>
  <si>
    <t>OWAIS</t>
  </si>
  <si>
    <t>Jubilant Industries Ltd</t>
  </si>
  <si>
    <t>JUBLINDS</t>
  </si>
  <si>
    <t>Mukand Ltd</t>
  </si>
  <si>
    <t>MUKANDLTD</t>
  </si>
  <si>
    <t>Vakrangee Limited</t>
  </si>
  <si>
    <t>VAKRANGEE</t>
  </si>
  <si>
    <t>Globus Spirits Ltd</t>
  </si>
  <si>
    <t>GLOBUSSPR</t>
  </si>
  <si>
    <t>Paramount Communications Ltd</t>
  </si>
  <si>
    <t>PARACABLES</t>
  </si>
  <si>
    <t>PC Jeweller Ltd</t>
  </si>
  <si>
    <t>PCJEWELLER</t>
  </si>
  <si>
    <t>Pnb Gilts Ltd</t>
  </si>
  <si>
    <t>PNBGILTS</t>
  </si>
  <si>
    <t>Kody Technolab Ltd</t>
  </si>
  <si>
    <t>KODYTECH</t>
  </si>
  <si>
    <t>Marine Electricals (India) Ltd</t>
  </si>
  <si>
    <t>MARINE</t>
  </si>
  <si>
    <t>Apcotex Industries Ltd</t>
  </si>
  <si>
    <t>APCOTEXIND</t>
  </si>
  <si>
    <t>Solara Active Pharma Sciences Ltd</t>
  </si>
  <si>
    <t>SOLARA</t>
  </si>
  <si>
    <t>Dolat Algotech Ltd</t>
  </si>
  <si>
    <t>DOLATALGO</t>
  </si>
  <si>
    <t>DEE Development Engineers Ltd</t>
  </si>
  <si>
    <t>DEEDEV</t>
  </si>
  <si>
    <t>Geojit Financial Services Ltd</t>
  </si>
  <si>
    <t>GEOJITFSL</t>
  </si>
  <si>
    <t>Jyoti Structures Ltd</t>
  </si>
  <si>
    <t>JYOTISTRUC</t>
  </si>
  <si>
    <t>IFGL Refractories Ltd</t>
  </si>
  <si>
    <t>IFGLEXPOR</t>
  </si>
  <si>
    <t>IKIO Lighting Ltd</t>
  </si>
  <si>
    <t>IKIO</t>
  </si>
  <si>
    <t>Siyaram Silk Mills Ltd</t>
  </si>
  <si>
    <t>SIYSIL</t>
  </si>
  <si>
    <t>E2E Networks Ltd</t>
  </si>
  <si>
    <t>E2E</t>
  </si>
  <si>
    <t>Cupid Ltd</t>
  </si>
  <si>
    <t>CUPID</t>
  </si>
  <si>
    <t>Nalwa Sons Investments Ltd</t>
  </si>
  <si>
    <t>NSIL</t>
  </si>
  <si>
    <t>Uniparts India Ltd</t>
  </si>
  <si>
    <t>UNIPARTS</t>
  </si>
  <si>
    <t>Gocl Corporation Ltd</t>
  </si>
  <si>
    <t>GOCLCORP</t>
  </si>
  <si>
    <t>Welspun Specialty Solutions Ltd</t>
  </si>
  <si>
    <t>WELSPLSOL</t>
  </si>
  <si>
    <t>Pokarna Ltd</t>
  </si>
  <si>
    <t>POKARNA</t>
  </si>
  <si>
    <t>Som Distilleries and Breweries Ltd</t>
  </si>
  <si>
    <t>SDBL</t>
  </si>
  <si>
    <t>Pennar Industries Ltd</t>
  </si>
  <si>
    <t>PENIND</t>
  </si>
  <si>
    <t>Cosmo First Ltd</t>
  </si>
  <si>
    <t>COSMOFIRST</t>
  </si>
  <si>
    <t>Carysil Ltd</t>
  </si>
  <si>
    <t>CARYSIL</t>
  </si>
  <si>
    <t>Omaxe Ltd</t>
  </si>
  <si>
    <t>OMAXE</t>
  </si>
  <si>
    <t>DISA India Ltd</t>
  </si>
  <si>
    <t>DISAQ</t>
  </si>
  <si>
    <t>Barbeque-Nation Hospitality Ltd</t>
  </si>
  <si>
    <t>BARBEQUE</t>
  </si>
  <si>
    <t>Amrutanjan Health Care Ltd</t>
  </si>
  <si>
    <t>AMRUTANJAN</t>
  </si>
  <si>
    <t>Sky Gold Ltd</t>
  </si>
  <si>
    <t>SKYGOLD</t>
  </si>
  <si>
    <t>TCPL Packaging Ltd</t>
  </si>
  <si>
    <t>TCPLPACK</t>
  </si>
  <si>
    <t>BLS E-Services Ltd</t>
  </si>
  <si>
    <t>BLSE</t>
  </si>
  <si>
    <t>Ramco Industries Ltd</t>
  </si>
  <si>
    <t>RAMCOIND</t>
  </si>
  <si>
    <t>Rupa &amp; Company Ltd</t>
  </si>
  <si>
    <t>RUPA</t>
  </si>
  <si>
    <t>Bombay Super Hybrid Seeds Ltd</t>
  </si>
  <si>
    <t>BSHSL</t>
  </si>
  <si>
    <t>Seshasayee Paper and Boards Ltd</t>
  </si>
  <si>
    <t>SESHAPAPER</t>
  </si>
  <si>
    <t>Yasho Industries Ltd</t>
  </si>
  <si>
    <t>YASHO</t>
  </si>
  <si>
    <t>Indian Hume Pipe Company Ltd</t>
  </si>
  <si>
    <t>INDIANHUME</t>
  </si>
  <si>
    <t>Krsnaa Diagnostics Ltd</t>
  </si>
  <si>
    <t>KRSNAA</t>
  </si>
  <si>
    <t>Roto Pumps Ltd</t>
  </si>
  <si>
    <t>ROTO</t>
  </si>
  <si>
    <t>SG Finserve Ltd</t>
  </si>
  <si>
    <t>SGFIN</t>
  </si>
  <si>
    <t>HIL Ltd</t>
  </si>
  <si>
    <t>HIL</t>
  </si>
  <si>
    <t>Peninsula Land Ltd</t>
  </si>
  <si>
    <t>PENINLAND</t>
  </si>
  <si>
    <t>Atul Auto Ltd</t>
  </si>
  <si>
    <t>ATULAUTO</t>
  </si>
  <si>
    <t>Three Wheelers</t>
  </si>
  <si>
    <t>Arman Financial Services Ltd</t>
  </si>
  <si>
    <t>ARMANFIN</t>
  </si>
  <si>
    <t>Tanfac Industries Ltd</t>
  </si>
  <si>
    <t>TANFACIND</t>
  </si>
  <si>
    <t>Vidhi Specialty Food Ingredients Ltd</t>
  </si>
  <si>
    <t>VIDHIING</t>
  </si>
  <si>
    <t>Prataap Snacks Ltd</t>
  </si>
  <si>
    <t>DIAMONDYD</t>
  </si>
  <si>
    <t>TIL Ltd</t>
  </si>
  <si>
    <t>TIL</t>
  </si>
  <si>
    <t>ICICI Prudential Nifty 50 ETF</t>
  </si>
  <si>
    <t>NIFTYIETF</t>
  </si>
  <si>
    <t>Parag Milk Foods Ltd</t>
  </si>
  <si>
    <t>PARAGMILK</t>
  </si>
  <si>
    <t>Hi-Tech Pipes Ltd</t>
  </si>
  <si>
    <t>HITECH</t>
  </si>
  <si>
    <t>Indraprastha Medical Corporation Ltd</t>
  </si>
  <si>
    <t>INDRAMEDCO</t>
  </si>
  <si>
    <t>Divgi TorqTransfer Systems Ltd</t>
  </si>
  <si>
    <t>DIVGIITTS</t>
  </si>
  <si>
    <t>Xpro India Ltd</t>
  </si>
  <si>
    <t>XPROINDIA</t>
  </si>
  <si>
    <t>Udaipur Cement Works Ltd</t>
  </si>
  <si>
    <t>UDAICEMENT</t>
  </si>
  <si>
    <t>Praveg Ltd</t>
  </si>
  <si>
    <t>PRAVEG</t>
  </si>
  <si>
    <t>Rossell India Ltd</t>
  </si>
  <si>
    <t>ROSSELLIND</t>
  </si>
  <si>
    <t>Centum Electronics Ltd</t>
  </si>
  <si>
    <t>CENTUM</t>
  </si>
  <si>
    <t>B L Kashyap and Sons Ltd</t>
  </si>
  <si>
    <t>BLKASHYAP</t>
  </si>
  <si>
    <t>Cantabil Retail India Ltd</t>
  </si>
  <si>
    <t>CANTABIL</t>
  </si>
  <si>
    <t>Hester Biosciences Ltd</t>
  </si>
  <si>
    <t>HESTERBIO</t>
  </si>
  <si>
    <t>Gandhar Oil Refinery (INDIA) Ltd</t>
  </si>
  <si>
    <t>GANDHAR</t>
  </si>
  <si>
    <t>JITF Infralogistics Ltd</t>
  </si>
  <si>
    <t>JITFINFRA</t>
  </si>
  <si>
    <t>Suratwwala Business Group Ltd</t>
  </si>
  <si>
    <t>SBGLP</t>
  </si>
  <si>
    <t>Andrew Yule &amp; Co Ltd</t>
  </si>
  <si>
    <t>ANDREWYU</t>
  </si>
  <si>
    <t>Stove Kraft Ltd</t>
  </si>
  <si>
    <t>STOVEKRAFT</t>
  </si>
  <si>
    <t>Wheels India Ltd</t>
  </si>
  <si>
    <t>WHEELS</t>
  </si>
  <si>
    <t>Jaiprakash Associates Ltd</t>
  </si>
  <si>
    <t>JPASSOCIAT</t>
  </si>
  <si>
    <t>Alicon Castalloy Ltd</t>
  </si>
  <si>
    <t>ALICON</t>
  </si>
  <si>
    <t>Meghmani Organics Ltd</t>
  </si>
  <si>
    <t>MOL</t>
  </si>
  <si>
    <t>JISLDVREQS</t>
  </si>
  <si>
    <t>Insecticides (India) Ltd</t>
  </si>
  <si>
    <t>INSECTICID</t>
  </si>
  <si>
    <t>Updater Services Ltd</t>
  </si>
  <si>
    <t>UDS</t>
  </si>
  <si>
    <t>Reliance Industrial Infrastructure Ltd</t>
  </si>
  <si>
    <t>RIIL</t>
  </si>
  <si>
    <t>Orient Green Power Company Ltd</t>
  </si>
  <si>
    <t>GREENPOWER</t>
  </si>
  <si>
    <t>Summit Securities Ltd</t>
  </si>
  <si>
    <t>SUMMITSEC</t>
  </si>
  <si>
    <t>Talbros Automotive Components Ltd</t>
  </si>
  <si>
    <t>TALBROAUTO</t>
  </si>
  <si>
    <t>TAJ GVK Hotels and Resorts Ltd</t>
  </si>
  <si>
    <t>TAJGVK</t>
  </si>
  <si>
    <t>SMS Pharmaceuticals Ltd</t>
  </si>
  <si>
    <t>SMSPHARMA</t>
  </si>
  <si>
    <t>Nitin Spinners Ltd</t>
  </si>
  <si>
    <t>NITINSPIN</t>
  </si>
  <si>
    <t>Aeroflex Industries Ltd</t>
  </si>
  <si>
    <t>AEROFLEX</t>
  </si>
  <si>
    <t>Sigachi Industries Ltd</t>
  </si>
  <si>
    <t>SIGACHI</t>
  </si>
  <si>
    <t>Sangam (India) Ltd</t>
  </si>
  <si>
    <t>SANGAMIND</t>
  </si>
  <si>
    <t>TTK Healthcare Ltd</t>
  </si>
  <si>
    <t>TTKHLTCARE</t>
  </si>
  <si>
    <t>Suryoday Small Finance Bank Ltd</t>
  </si>
  <si>
    <t>SURYODAY</t>
  </si>
  <si>
    <t>G M Breweries Ltd</t>
  </si>
  <si>
    <t>GMBREW</t>
  </si>
  <si>
    <t>Madhya Bharat Agro Products Ltd</t>
  </si>
  <si>
    <t>MBAPL</t>
  </si>
  <si>
    <t>Kesar India Ltd</t>
  </si>
  <si>
    <t>KESAR</t>
  </si>
  <si>
    <t>Media Matrix Worldwide Ltd</t>
  </si>
  <si>
    <t>MMWL</t>
  </si>
  <si>
    <t>Jagran Prakashan Ltd</t>
  </si>
  <si>
    <t>JAGRAN</t>
  </si>
  <si>
    <t>Nelco Ltd</t>
  </si>
  <si>
    <t>NELCO</t>
  </si>
  <si>
    <t>Yatra Online Ltd</t>
  </si>
  <si>
    <t>YATRA</t>
  </si>
  <si>
    <t>Mufin Green Finance Ltd</t>
  </si>
  <si>
    <t>MUFIN</t>
  </si>
  <si>
    <t>MIC Electronics Ltd</t>
  </si>
  <si>
    <t>MICEL</t>
  </si>
  <si>
    <t>Expleo Solutions Ltd</t>
  </si>
  <si>
    <t>EXPLEOSOL</t>
  </si>
  <si>
    <t>S.P.Apparels Ltd</t>
  </si>
  <si>
    <t>SPAL</t>
  </si>
  <si>
    <t>GTPL Hathway Ltd</t>
  </si>
  <si>
    <t>GTPL</t>
  </si>
  <si>
    <t>GRP Ltd</t>
  </si>
  <si>
    <t>GRPLTD</t>
  </si>
  <si>
    <t>Kotak Gold Etf</t>
  </si>
  <si>
    <t>GOLD1</t>
  </si>
  <si>
    <t>Tamilnadu Newsprint &amp; Papers Ltd</t>
  </si>
  <si>
    <t>TNPL</t>
  </si>
  <si>
    <t>Swelect Energy Systems Ltd</t>
  </si>
  <si>
    <t>SWELECTES</t>
  </si>
  <si>
    <t>Servotech Power Systems Ltd</t>
  </si>
  <si>
    <t>SERVOTECH</t>
  </si>
  <si>
    <t>I G Petrochemicals Ltd</t>
  </si>
  <si>
    <t>IGPL</t>
  </si>
  <si>
    <t>Balmer Lawrie Investments Ltd</t>
  </si>
  <si>
    <t>BLIL</t>
  </si>
  <si>
    <t>Veranda Learning Solutions Ltd</t>
  </si>
  <si>
    <t>VERANDA</t>
  </si>
  <si>
    <t>Agro Tech Foods Ltd</t>
  </si>
  <si>
    <t>ATFL</t>
  </si>
  <si>
    <t>Irm Energy Ltd</t>
  </si>
  <si>
    <t>IRMENERGY</t>
  </si>
  <si>
    <t>Hi-Tech Gears Ltd</t>
  </si>
  <si>
    <t>HITECHGEAR</t>
  </si>
  <si>
    <t>Sirca Paints India Ltd</t>
  </si>
  <si>
    <t>SIRCA</t>
  </si>
  <si>
    <t>D Link (India) Limited</t>
  </si>
  <si>
    <t>DLINKINDIA</t>
  </si>
  <si>
    <t>Fairchem Organics Ltd</t>
  </si>
  <si>
    <t>FAIRCHEMOR</t>
  </si>
  <si>
    <t>Ador Welding Ltd</t>
  </si>
  <si>
    <t>ADORWELD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</si>
  <si>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</si>
  <si>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</si>
  <si>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</si>
  <si>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</si>
  <si>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</si>
  <si>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</si>
  <si>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Rajoo Engineers Ltd</t>
  </si>
  <si>
    <t>RAJOOENG</t>
  </si>
  <si>
    <t>Themis Medicare Ltd</t>
  </si>
  <si>
    <t>THEMISMED</t>
  </si>
  <si>
    <t>Goldiam International Ltd</t>
  </si>
  <si>
    <t>GOLDIAM</t>
  </si>
  <si>
    <t>Tourism Finance Corporation of India Ltd</t>
  </si>
  <si>
    <t>TFCILTD</t>
  </si>
  <si>
    <t>KKRRAFTON Developers Limited</t>
  </si>
  <si>
    <t>KDL</t>
  </si>
  <si>
    <t>Advait Infratech Ltd</t>
  </si>
  <si>
    <t>ADVAIT</t>
  </si>
  <si>
    <t>Kilburn Engineering Ltd</t>
  </si>
  <si>
    <t>KLBRENG-B</t>
  </si>
  <si>
    <t>Dcm Shriram Industries Ltd</t>
  </si>
  <si>
    <t>DCMSRIND</t>
  </si>
  <si>
    <t>Indo Tech Transformers Ltd</t>
  </si>
  <si>
    <t>INDOTECH</t>
  </si>
  <si>
    <t>PIX Transmissions Ltd</t>
  </si>
  <si>
    <t>PIXTRANS</t>
  </si>
  <si>
    <t>Shriram Properties Ltd</t>
  </si>
  <si>
    <t>SHRIRAMPPS</t>
  </si>
  <si>
    <t>GNA Axles Ltd</t>
  </si>
  <si>
    <t>GNA</t>
  </si>
  <si>
    <t>Everest Industries Ltd</t>
  </si>
  <si>
    <t>EVERESTIND</t>
  </si>
  <si>
    <t>Building Products - Prefab Structures</t>
  </si>
  <si>
    <t>Hercules Hoists Ltd</t>
  </si>
  <si>
    <t>HERCULES</t>
  </si>
  <si>
    <t>Precision Camshafts Ltd</t>
  </si>
  <si>
    <t>PRECAM</t>
  </si>
  <si>
    <t>Agarwal Industrial Corporation Ltd</t>
  </si>
  <si>
    <t>AGARIND</t>
  </si>
  <si>
    <t>Borosil Scientific Ltd</t>
  </si>
  <si>
    <t>BOROSCI</t>
  </si>
  <si>
    <t>India Nippon Electricals Ltd</t>
  </si>
  <si>
    <t>INDNIPPON</t>
  </si>
  <si>
    <t>Hariom Pipe Industries Ltd</t>
  </si>
  <si>
    <t>HARIOMPIPE</t>
  </si>
  <si>
    <t>Deep Industries Ltd</t>
  </si>
  <si>
    <t>DEEPINDS</t>
  </si>
  <si>
    <t>Rico Auto Industries Ltd</t>
  </si>
  <si>
    <t>RICOAUTO</t>
  </si>
  <si>
    <t>Oriental Rail Infrastructure Ltd</t>
  </si>
  <si>
    <t>ORIRAIL</t>
  </si>
  <si>
    <t>Jindal Drilling and Industries Ltd</t>
  </si>
  <si>
    <t>JINDRILL</t>
  </si>
  <si>
    <t>Bharat Wire Ropes Ltd</t>
  </si>
  <si>
    <t>BHARATWIRE</t>
  </si>
  <si>
    <t>Mishtann Foods Ltd</t>
  </si>
  <si>
    <t>MISHTANN</t>
  </si>
  <si>
    <t>Krishana Phoschem Ltd</t>
  </si>
  <si>
    <t>KRISHANA</t>
  </si>
  <si>
    <t>Forbes Precision Tools and Machine Parts Ltd</t>
  </si>
  <si>
    <t>TOTEM</t>
  </si>
  <si>
    <t>Popular Vehicles and Services Ltd</t>
  </si>
  <si>
    <t>PVSL</t>
  </si>
  <si>
    <t>Brightcom Group Ltd</t>
  </si>
  <si>
    <t>BCG</t>
  </si>
  <si>
    <t>Likhitha Infrastructure Ltd</t>
  </si>
  <si>
    <t>LIKHITHA</t>
  </si>
  <si>
    <t>Spacenet Enterprises India Ltd</t>
  </si>
  <si>
    <t>SPCENET</t>
  </si>
  <si>
    <t>Subex Ltd</t>
  </si>
  <si>
    <t>SUBEXLTD</t>
  </si>
  <si>
    <t>Paushak Ltd</t>
  </si>
  <si>
    <t>PAUSHAKLTD</t>
  </si>
  <si>
    <t>Elpro International Ltd</t>
  </si>
  <si>
    <t>ELPROINTL</t>
  </si>
  <si>
    <t>Texmaco Infrastructure &amp; Holdings Ltd</t>
  </si>
  <si>
    <t>TEXINFRA</t>
  </si>
  <si>
    <t>Ram Ratna Wires Ltd</t>
  </si>
  <si>
    <t>RAMRAT</t>
  </si>
  <si>
    <t>Raghav Productivity Enhancers Ltd</t>
  </si>
  <si>
    <t>RPEL</t>
  </si>
  <si>
    <t>Camlin Fine Sciences Ltd</t>
  </si>
  <si>
    <t>CAMLINFINE</t>
  </si>
  <si>
    <t>Madras Fertilizers Ltd</t>
  </si>
  <si>
    <t>MADRASFERT</t>
  </si>
  <si>
    <t>Master Trust Ltd</t>
  </si>
  <si>
    <t>MASTERTR</t>
  </si>
  <si>
    <t>GKW Ltd</t>
  </si>
  <si>
    <t>GKWLIMITED</t>
  </si>
  <si>
    <t>Monarch Networth Capital Ltd</t>
  </si>
  <si>
    <t>MONARCH</t>
  </si>
  <si>
    <t>Allsec Technologies Ltd</t>
  </si>
  <si>
    <t>ALLSEC</t>
  </si>
  <si>
    <t>Jyoti Resins and Adhesives Ltd</t>
  </si>
  <si>
    <t>JYOTIRES</t>
  </si>
  <si>
    <t>Systematix Corporate Services Ltd</t>
  </si>
  <si>
    <t>SYSTMTXC</t>
  </si>
  <si>
    <t>Rama Steel Tubes Ltd</t>
  </si>
  <si>
    <t>RAMASTEEL</t>
  </si>
  <si>
    <t>Shankara Building Products Ltd</t>
  </si>
  <si>
    <t>SHANKARA</t>
  </si>
  <si>
    <t>GVK Power &amp; Infrastructure Ltd</t>
  </si>
  <si>
    <t>GVKPIL</t>
  </si>
  <si>
    <t>Airports</t>
  </si>
  <si>
    <t>Southern Petrochemical Industries Corporation Ltd</t>
  </si>
  <si>
    <t>SPIC</t>
  </si>
  <si>
    <t>Navkar Corporation Ltd</t>
  </si>
  <si>
    <t>NAVKARCORP</t>
  </si>
  <si>
    <t>Kiri Industries Ltd</t>
  </si>
  <si>
    <t>KIRIINDUS</t>
  </si>
  <si>
    <t>CFF Fluid Control Ltd</t>
  </si>
  <si>
    <t>CFF</t>
  </si>
  <si>
    <t>Rishabh Instruments Ltd</t>
  </si>
  <si>
    <t>RISHABH</t>
  </si>
  <si>
    <t>Trident Techlabs Ltd</t>
  </si>
  <si>
    <t>TECHLABS</t>
  </si>
  <si>
    <t>India Power Corporation Ltd</t>
  </si>
  <si>
    <t>DPSCLTD</t>
  </si>
  <si>
    <t>Punjab Chemicals and Crop Protection Ltd</t>
  </si>
  <si>
    <t>PUNJABCHEM</t>
  </si>
  <si>
    <t>Steel Exchange India Ltd</t>
  </si>
  <si>
    <t>STEELXIND</t>
  </si>
  <si>
    <t>Filatex India Ltd</t>
  </si>
  <si>
    <t>FILATEX</t>
  </si>
  <si>
    <t>63 Moons Technologies Ltd</t>
  </si>
  <si>
    <t>63MOONS</t>
  </si>
  <si>
    <t>Bigbloc Construction Ltd</t>
  </si>
  <si>
    <t>BIGBLOC</t>
  </si>
  <si>
    <t>Tinna Trade Ltd</t>
  </si>
  <si>
    <t>TINNATFL</t>
  </si>
  <si>
    <t>Sadhana Nitro Chem Ltd</t>
  </si>
  <si>
    <t>SADHNANIQ</t>
  </si>
  <si>
    <t>Salzer Electronics Ltd</t>
  </si>
  <si>
    <t>SALZERELEC</t>
  </si>
  <si>
    <t>Shree Digvijay Cement Co Ltd</t>
  </si>
  <si>
    <t>SHREDIGCEM</t>
  </si>
  <si>
    <t>TechNVision Ventures Ltd</t>
  </si>
  <si>
    <t>TECHNVISN</t>
  </si>
  <si>
    <t>Vashu Bhagnani Industries Ltd</t>
  </si>
  <si>
    <t>POOJAENT</t>
  </si>
  <si>
    <t>Om Infra Ltd</t>
  </si>
  <si>
    <t>OMINFRAL</t>
  </si>
  <si>
    <t>Automotive Stampings and Assemblies Ltd</t>
  </si>
  <si>
    <t>ASAL</t>
  </si>
  <si>
    <t>DCW Ltd</t>
  </si>
  <si>
    <t>DCW</t>
  </si>
  <si>
    <t>Vascon Engineers Ltd</t>
  </si>
  <si>
    <t>VASCONEQ</t>
  </si>
  <si>
    <t>Last Mile Enterprises Ltd</t>
  </si>
  <si>
    <t>LASTMILE</t>
  </si>
  <si>
    <t>SMC Global Securities Ltd</t>
  </si>
  <si>
    <t>SMCGLOBAL</t>
  </si>
  <si>
    <t>Manali Petrochemicals Ltd</t>
  </si>
  <si>
    <t>MANALIPETC</t>
  </si>
  <si>
    <t>HLV Ltd</t>
  </si>
  <si>
    <t>HLVLTD</t>
  </si>
  <si>
    <t>Zota Health Care Ltd</t>
  </si>
  <si>
    <t>ZOTA</t>
  </si>
  <si>
    <t>Deccan Gold Mines Ltd</t>
  </si>
  <si>
    <t>DECNGOLD</t>
  </si>
  <si>
    <t>Dynacons Systems and Solutions Ltd</t>
  </si>
  <si>
    <t>DSSL</t>
  </si>
  <si>
    <t>NIIT Ltd</t>
  </si>
  <si>
    <t>NIITLTD</t>
  </si>
  <si>
    <t>Yamuna Syndicate Ltd</t>
  </si>
  <si>
    <t>YSL</t>
  </si>
  <si>
    <t>Everest Kanto Cylinder Ltd</t>
  </si>
  <si>
    <t>EKC</t>
  </si>
  <si>
    <t>Amines and Plasticizers Ltd</t>
  </si>
  <si>
    <t>AMNPLST</t>
  </si>
  <si>
    <t>Andhra Sugars Ltd</t>
  </si>
  <si>
    <t>ANDHRSUGAR</t>
  </si>
  <si>
    <t>Walchandnagar Industries Ltd</t>
  </si>
  <si>
    <t>WALCHANNAG</t>
  </si>
  <si>
    <t>Eimco Elecon (India) Ltd</t>
  </si>
  <si>
    <t>EIMCOELECO</t>
  </si>
  <si>
    <t>Centrum Capital Ltd</t>
  </si>
  <si>
    <t>CENTRUM</t>
  </si>
  <si>
    <t>Vinyas Innovative Technologies Ltd</t>
  </si>
  <si>
    <t>VINYAS</t>
  </si>
  <si>
    <t>Taneja Aerospace and Aviation Ltd</t>
  </si>
  <si>
    <t>TANAA</t>
  </si>
  <si>
    <t>5Paisa Capital Ltd</t>
  </si>
  <si>
    <t>5PAISA</t>
  </si>
  <si>
    <t>Kamdhenu Ltd</t>
  </si>
  <si>
    <t>KAMDHENU</t>
  </si>
  <si>
    <t>Best Agrolife Ltd</t>
  </si>
  <si>
    <t>BESTAGRO</t>
  </si>
  <si>
    <t>Capital Small Finance Bank Ltd</t>
  </si>
  <si>
    <t>CAPITALSFB</t>
  </si>
  <si>
    <t>Timex Group India Ltd</t>
  </si>
  <si>
    <t>TIMEX</t>
  </si>
  <si>
    <t>Wardwizard Innovations &amp; Mobility Ltd</t>
  </si>
  <si>
    <t>WARDINMOBI</t>
  </si>
  <si>
    <t>Kokuyo Camlin Ltd</t>
  </si>
  <si>
    <t>KOKUYOCMLN</t>
  </si>
  <si>
    <t>Igarashi Motors India Ltd</t>
  </si>
  <si>
    <t>IGARASHI</t>
  </si>
  <si>
    <t>BCL Industries Ltd</t>
  </si>
  <si>
    <t>BCLIND</t>
  </si>
  <si>
    <t>Polo Queen Industrial and Fintech Ltd</t>
  </si>
  <si>
    <t>PQIF</t>
  </si>
  <si>
    <t>Butterfly Gandhimathi Appliances Ltd</t>
  </si>
  <si>
    <t>BUTTERFLY</t>
  </si>
  <si>
    <t>Dr Agarwal's Eye Hospital Ltd</t>
  </si>
  <si>
    <t>DRAGARWQ</t>
  </si>
  <si>
    <t>Yuken India Ltd</t>
  </si>
  <si>
    <t>YUKEN</t>
  </si>
  <si>
    <t>Kuantum Papers Ltd</t>
  </si>
  <si>
    <t>KUANTUM</t>
  </si>
  <si>
    <t>Motisons Jewellers Ltd</t>
  </si>
  <si>
    <t>MOTISONS</t>
  </si>
  <si>
    <t>Apparel &amp; Accessories Retailers</t>
  </si>
  <si>
    <t>Heranba Industries Ltd</t>
  </si>
  <si>
    <t>HERANBA</t>
  </si>
  <si>
    <t>Shiva Cement Ltd</t>
  </si>
  <si>
    <t>SHIVACEM</t>
  </si>
  <si>
    <t>Antony Waste Handling Cell Ltd</t>
  </si>
  <si>
    <t>AWHCL</t>
  </si>
  <si>
    <t>AMIC Forging Ltd</t>
  </si>
  <si>
    <t>AMIC</t>
  </si>
  <si>
    <t>Mangalore Chemicals and Fertilisers Ltd</t>
  </si>
  <si>
    <t>MANGCHEFER</t>
  </si>
  <si>
    <t>One Point One Solutions Ltd</t>
  </si>
  <si>
    <t>ONEPOINT</t>
  </si>
  <si>
    <t>Knowledge Marine &amp; Engineering Works Ltd</t>
  </si>
  <si>
    <t>KMEW</t>
  </si>
  <si>
    <t>Kotak Nifty 50 ETF</t>
  </si>
  <si>
    <t>NIFTY1</t>
  </si>
  <si>
    <t>Arihant Superstructures Ltd</t>
  </si>
  <si>
    <t>ARIHANTSUP</t>
  </si>
  <si>
    <t>Excel Industries Ltd</t>
  </si>
  <si>
    <t>EXCELINDUS</t>
  </si>
  <si>
    <t>Beekay Steel Industries Ltd</t>
  </si>
  <si>
    <t>BEEKAY</t>
  </si>
  <si>
    <t>Signpost India Ltd</t>
  </si>
  <si>
    <t>SIGNPOST</t>
  </si>
  <si>
    <t>Waaree Technologies Ltd</t>
  </si>
  <si>
    <t>WAAREE</t>
  </si>
  <si>
    <t>Windlas Biotech Ltd</t>
  </si>
  <si>
    <t>WINDLAS</t>
  </si>
  <si>
    <t>Ngl Fine Chem Ltd</t>
  </si>
  <si>
    <t>NGLFINE</t>
  </si>
  <si>
    <t>Oriental Aromatics Ltd</t>
  </si>
  <si>
    <t>OAL</t>
  </si>
  <si>
    <t>Allcargo Gati Ltd</t>
  </si>
  <si>
    <t>ACLGATI</t>
  </si>
  <si>
    <t>Dhampur Sugar Mills Ltd</t>
  </si>
  <si>
    <t>DHAMPURSUG</t>
  </si>
  <si>
    <t>Mafatlal Industries Ltd</t>
  </si>
  <si>
    <t>MAFATIND</t>
  </si>
  <si>
    <t>Automobile Corp Of Goa Ltd</t>
  </si>
  <si>
    <t>ACGL</t>
  </si>
  <si>
    <t>Sahana System Ltd</t>
  </si>
  <si>
    <t>SAHANA</t>
  </si>
  <si>
    <t>Rane (Madras) Ltd</t>
  </si>
  <si>
    <t>RML</t>
  </si>
  <si>
    <t>Kabra Extrusion Technik Ltd</t>
  </si>
  <si>
    <t>KABRAEXTRU</t>
  </si>
  <si>
    <t>New Delhi Television Ltd</t>
  </si>
  <si>
    <t>NDTV</t>
  </si>
  <si>
    <t>Dynamic Cables Ltd</t>
  </si>
  <si>
    <t>DYCL</t>
  </si>
  <si>
    <t>Monte Carlo Fashions Ltd</t>
  </si>
  <si>
    <t>MONTECARLO</t>
  </si>
  <si>
    <t>India Motor Parts &amp; Accessories Ltd</t>
  </si>
  <si>
    <t>IMPAL</t>
  </si>
  <si>
    <t>Matrimony.Com Ltd</t>
  </si>
  <si>
    <t>MATRIMONY</t>
  </si>
  <si>
    <t>Kitex Garments Ltd</t>
  </si>
  <si>
    <t>KITEX</t>
  </si>
  <si>
    <t>TV Today Network Limited</t>
  </si>
  <si>
    <t>TVTODAY</t>
  </si>
  <si>
    <t>Max India Ltd</t>
  </si>
  <si>
    <t>MAXIND</t>
  </si>
  <si>
    <t>Eco Recycling Ltd</t>
  </si>
  <si>
    <t>ECORECO</t>
  </si>
  <si>
    <t>Aaswa Trading and Exports Ltd</t>
  </si>
  <si>
    <t>TCC</t>
  </si>
  <si>
    <t>Dwarikesh Sugar Industries Ltd</t>
  </si>
  <si>
    <t>DWARKESH</t>
  </si>
  <si>
    <t>Hubtown Ltd</t>
  </si>
  <si>
    <t>HUBTOWN</t>
  </si>
  <si>
    <t>Alphalogic Techsys Ltd</t>
  </si>
  <si>
    <t>ALPHALOGIC</t>
  </si>
  <si>
    <t>Himatsingka Seide Ltd</t>
  </si>
  <si>
    <t>HIMATSEIDE</t>
  </si>
  <si>
    <t>KMC Speciality Hospitals (India) Ltd</t>
  </si>
  <si>
    <t>KMCSHIL</t>
  </si>
  <si>
    <t>Xchanging Solutions Ltd</t>
  </si>
  <si>
    <t>XCHANGING</t>
  </si>
  <si>
    <t>NACL Industries Ltd</t>
  </si>
  <si>
    <t>NACLIND</t>
  </si>
  <si>
    <t>Satia Industries Ltd</t>
  </si>
  <si>
    <t>SATIA</t>
  </si>
  <si>
    <t>Macpower CNC Machines Ltd</t>
  </si>
  <si>
    <t>MACPOWER</t>
  </si>
  <si>
    <t>GPT Healthcare Ltd</t>
  </si>
  <si>
    <t>GPTHEALTH</t>
  </si>
  <si>
    <t>BMW Industries Ltd</t>
  </si>
  <si>
    <t>BMW</t>
  </si>
  <si>
    <t>Steelcast Ltd</t>
  </si>
  <si>
    <t>STEELCAS</t>
  </si>
  <si>
    <t>Ice Make Refrigeration Ltd</t>
  </si>
  <si>
    <t>ICEMAKE</t>
  </si>
  <si>
    <t>Sterling Tools Ltd</t>
  </si>
  <si>
    <t>STERTOOLS</t>
  </si>
  <si>
    <t>Kirloskar Electric Company Ltd</t>
  </si>
  <si>
    <t>KECL</t>
  </si>
  <si>
    <t>ULTRAMARINE &amp; PIGMENTS Ltd</t>
  </si>
  <si>
    <t>ULTRAMAR</t>
  </si>
  <si>
    <t>Aimtron Electronics Ltd</t>
  </si>
  <si>
    <t>AIMTRON</t>
  </si>
  <si>
    <t>Control Print Ltd</t>
  </si>
  <si>
    <t>CONTROLPR</t>
  </si>
  <si>
    <t>GIC Housing Finance Ltd</t>
  </si>
  <si>
    <t>GICHSGFIN</t>
  </si>
  <si>
    <t>RIR Power Electronics Ltd</t>
  </si>
  <si>
    <t>RIR</t>
  </si>
  <si>
    <t>Ksolves India Ltd</t>
  </si>
  <si>
    <t>KSOLVES</t>
  </si>
  <si>
    <t>Uttam Sugar Mills Ltd</t>
  </si>
  <si>
    <t>UTTAMSUGAR</t>
  </si>
  <si>
    <t>Lincoln Pharmaceuticals Ltd</t>
  </si>
  <si>
    <t>LINCOLN</t>
  </si>
  <si>
    <t>Krishna Defence &amp; Allied Industries Ltd</t>
  </si>
  <si>
    <t>KRISHNADEF</t>
  </si>
  <si>
    <t>R K Swamy Ltd</t>
  </si>
  <si>
    <t>RKSWAMY</t>
  </si>
  <si>
    <t>Century Enka Ltd</t>
  </si>
  <si>
    <t>CENTENKA</t>
  </si>
  <si>
    <t>Shanti Educational Initiatives Ltd</t>
  </si>
  <si>
    <t>SEIL</t>
  </si>
  <si>
    <t>AVT Natural Products Ltd</t>
  </si>
  <si>
    <t>AVTNPL</t>
  </si>
  <si>
    <t>Nelcast Ltd</t>
  </si>
  <si>
    <t>NELCAST</t>
  </si>
  <si>
    <t>Sika Interplant Systems Ltd</t>
  </si>
  <si>
    <t>SIKA</t>
  </si>
  <si>
    <t>Snowman Logistics Ltd</t>
  </si>
  <si>
    <t>SNOWMAN</t>
  </si>
  <si>
    <t>Vardhman Holdings Ltd</t>
  </si>
  <si>
    <t>VHL</t>
  </si>
  <si>
    <t>Basilic Fly Studio Ltd</t>
  </si>
  <si>
    <t>BASILIC</t>
  </si>
  <si>
    <t>Wonder Electricals Ltd</t>
  </si>
  <si>
    <t>WEL</t>
  </si>
  <si>
    <t>Avadh Sugar &amp; Energy Ltd</t>
  </si>
  <si>
    <t>AVADHSUGAR</t>
  </si>
  <si>
    <t>Cosmic CRF Ltd</t>
  </si>
  <si>
    <t>COSMICCRF</t>
  </si>
  <si>
    <t>ASM Technologies Ltd</t>
  </si>
  <si>
    <t>ASMTEC</t>
  </si>
  <si>
    <t>Asian Energy Services Ltd</t>
  </si>
  <si>
    <t>ASIANENE</t>
  </si>
  <si>
    <t>Gulshan Polyols Ltd</t>
  </si>
  <si>
    <t>GULPOLY</t>
  </si>
  <si>
    <t>Shalimar Paints Ltd</t>
  </si>
  <si>
    <t>SHALPAINTS</t>
  </si>
  <si>
    <t>Saint-Gobain Sekurit India Ltd</t>
  </si>
  <si>
    <t>SAINTGOBAIN</t>
  </si>
  <si>
    <t>Aptech Ltd</t>
  </si>
  <si>
    <t>APTECHT</t>
  </si>
  <si>
    <t>Australian Premium Solar (India) Ltd</t>
  </si>
  <si>
    <t>APS</t>
  </si>
  <si>
    <t>Photovoltaic Solar Systems &amp; Equipment</t>
  </si>
  <si>
    <t>Filatex Fashions Ltd</t>
  </si>
  <si>
    <t>FILATFASH</t>
  </si>
  <si>
    <t>Asian Star Co Ltd</t>
  </si>
  <si>
    <t>ASTAR</t>
  </si>
  <si>
    <t>Meson Valves India Ltd</t>
  </si>
  <si>
    <t>MESON</t>
  </si>
  <si>
    <t>Allcargo Terminals Ltd</t>
  </si>
  <si>
    <t>ATL</t>
  </si>
  <si>
    <t>BEML Land Assets Ltd</t>
  </si>
  <si>
    <t>BLAL</t>
  </si>
  <si>
    <t>RACL Geartech Ltd</t>
  </si>
  <si>
    <t>RACLGEAR</t>
  </si>
  <si>
    <t>Kamdhenu Ventures Ltd</t>
  </si>
  <si>
    <t>KAMOPAINTS</t>
  </si>
  <si>
    <t>Dhunseri Ventures Ltd</t>
  </si>
  <si>
    <t>DVL</t>
  </si>
  <si>
    <t>Suyog Telematics Ltd</t>
  </si>
  <si>
    <t>SUYOG</t>
  </si>
  <si>
    <t>Ramco Systems Ltd</t>
  </si>
  <si>
    <t>RAMCOSYS</t>
  </si>
  <si>
    <t>Saurashtra Cement Ltd</t>
  </si>
  <si>
    <t>SAURASHCEM</t>
  </si>
  <si>
    <t>Vilas Transcore Ltd</t>
  </si>
  <si>
    <t>VILAS</t>
  </si>
  <si>
    <t>Indo Rama Synthetics (India) Ltd</t>
  </si>
  <si>
    <t>INDORAMA</t>
  </si>
  <si>
    <t>Orient Paper and Industries Ltd</t>
  </si>
  <si>
    <t>ORIENTPPR</t>
  </si>
  <si>
    <t>Associated Alcohols &amp; Breweries Ltd</t>
  </si>
  <si>
    <t>ASALCBR</t>
  </si>
  <si>
    <t>Allied Digital Services Ltd</t>
  </si>
  <si>
    <t>ADSL</t>
  </si>
  <si>
    <t>Mercury Ev-Tech Ltd</t>
  </si>
  <si>
    <t>MERCURYEV</t>
  </si>
  <si>
    <t>Panorama Studios International Ltd</t>
  </si>
  <si>
    <t>PANORAMA</t>
  </si>
  <si>
    <t>Entertainment Network (India) Ltd</t>
  </si>
  <si>
    <t>ENIL</t>
  </si>
  <si>
    <t>Radio</t>
  </si>
  <si>
    <t>Pudumjee Paper Products Ltd</t>
  </si>
  <si>
    <t>PDMJEPAPER</t>
  </si>
  <si>
    <t>Kopran Ltd</t>
  </si>
  <si>
    <t>KOPRAN</t>
  </si>
  <si>
    <t>Crest Ventures Ltd</t>
  </si>
  <si>
    <t>CREST</t>
  </si>
  <si>
    <t>Eraaya Lifespaces Ltd</t>
  </si>
  <si>
    <t>ERAAYA</t>
  </si>
  <si>
    <t>Alliance Integrated Metaliks Ltd</t>
  </si>
  <si>
    <t>AIML</t>
  </si>
  <si>
    <t>SPEL Semiconductor Ltd</t>
  </si>
  <si>
    <t>SPELS</t>
  </si>
  <si>
    <t>Uniphos Enterprises Ltd</t>
  </si>
  <si>
    <t>UNIENTER</t>
  </si>
  <si>
    <t>Lancer Container Lines Ltd</t>
  </si>
  <si>
    <t>LANCER</t>
  </si>
  <si>
    <t>Hind Rectifiers Ltd</t>
  </si>
  <si>
    <t>HIRECT</t>
  </si>
  <si>
    <t>Remus Pharmaceuticals Ltd</t>
  </si>
  <si>
    <t>REMUS</t>
  </si>
  <si>
    <t>Bliss GVS Pharma Ltd</t>
  </si>
  <si>
    <t>BLISSGVS</t>
  </si>
  <si>
    <t>Syncom Formulations (India) Ltd</t>
  </si>
  <si>
    <t>SYNCOMF</t>
  </si>
  <si>
    <t>Enkei Wheels (India) Ltd</t>
  </si>
  <si>
    <t>ENKEIWHEL</t>
  </si>
  <si>
    <t>Zuari Industries Ltd</t>
  </si>
  <si>
    <t>ZUARIIND</t>
  </si>
  <si>
    <t>Coffee Day Enterprises Ltd</t>
  </si>
  <si>
    <t>COFFEEDAY</t>
  </si>
  <si>
    <t>Zodiac Energy Ltd</t>
  </si>
  <si>
    <t>ZODIAC</t>
  </si>
  <si>
    <t>Jay Bharat Maruti Ltd</t>
  </si>
  <si>
    <t>JAYBARMARU</t>
  </si>
  <si>
    <t>Solex Energy Ltd</t>
  </si>
  <si>
    <t>SOLEX</t>
  </si>
  <si>
    <t>Krystal Integrated Services Ltd</t>
  </si>
  <si>
    <t>KRYSTAL</t>
  </si>
  <si>
    <t>Shivalik Rasayan Ltd</t>
  </si>
  <si>
    <t>SHIVALIK</t>
  </si>
  <si>
    <t>Raj Rayon Industries Ltd</t>
  </si>
  <si>
    <t>RAJRILTD</t>
  </si>
  <si>
    <t>Platinum Industries Ltd</t>
  </si>
  <si>
    <t>PLATIND</t>
  </si>
  <si>
    <t>Sandesh Ltd</t>
  </si>
  <si>
    <t>SANDESH</t>
  </si>
  <si>
    <t>Windsor Machines Ltd</t>
  </si>
  <si>
    <t>WINDMACHIN</t>
  </si>
  <si>
    <t>Rhetan TMT Ltd</t>
  </si>
  <si>
    <t>RHETAN</t>
  </si>
  <si>
    <t>NCL Industries Ltd</t>
  </si>
  <si>
    <t>NCLIND</t>
  </si>
  <si>
    <t>Vimta Labs Ltd</t>
  </si>
  <si>
    <t>VIMTALABS</t>
  </si>
  <si>
    <t>Anuh Pharma Ltd</t>
  </si>
  <si>
    <t>ANUHPHR</t>
  </si>
  <si>
    <t>Beta Drugs Ltd</t>
  </si>
  <si>
    <t>BETA</t>
  </si>
  <si>
    <t>Valiant Organics Ltd</t>
  </si>
  <si>
    <t>VALIANTORG</t>
  </si>
  <si>
    <t>Ester Industries Ltd</t>
  </si>
  <si>
    <t>ESTER</t>
  </si>
  <si>
    <t>SPML Infra Ltd</t>
  </si>
  <si>
    <t>SPMLINFRA</t>
  </si>
  <si>
    <t>Infobeans Technologies Ltd</t>
  </si>
  <si>
    <t>INFOBEAN</t>
  </si>
  <si>
    <t>IST Ltd</t>
  </si>
  <si>
    <t>ISTLTD</t>
  </si>
  <si>
    <t>Benares Hotels Ltd</t>
  </si>
  <si>
    <t>BENARAS</t>
  </si>
  <si>
    <t>Prakash Pipes Ltd</t>
  </si>
  <si>
    <t>PPL</t>
  </si>
  <si>
    <t>Essar Shipping Ltd</t>
  </si>
  <si>
    <t>ESSARSHPNG</t>
  </si>
  <si>
    <t>Nahar Spinning Mills Ltd</t>
  </si>
  <si>
    <t>NAHARSPING</t>
  </si>
  <si>
    <t>Voith Paper Fabrics India Ltd</t>
  </si>
  <si>
    <t>VOITHPAPR</t>
  </si>
  <si>
    <t>Giriraj Civil Developers Ltd</t>
  </si>
  <si>
    <t>GIRIRAJ</t>
  </si>
  <si>
    <t>Manoj Vaibhav Gems N Jewellers Ltd</t>
  </si>
  <si>
    <t>MVGJL</t>
  </si>
  <si>
    <t>Heubach Colorants India Ltd</t>
  </si>
  <si>
    <t>HEUBACHIND</t>
  </si>
  <si>
    <t>Creative Newtech Ltd</t>
  </si>
  <si>
    <t>CREATIVE</t>
  </si>
  <si>
    <t>Sical Logistics Ltd</t>
  </si>
  <si>
    <t>SICALLOG</t>
  </si>
  <si>
    <t>Transindia Real Estate Ltd</t>
  </si>
  <si>
    <t>TREL</t>
  </si>
  <si>
    <t>Urja Global Ltd</t>
  </si>
  <si>
    <t>URJA</t>
  </si>
  <si>
    <t>Faze Three Ltd</t>
  </si>
  <si>
    <t>FAZE3Q</t>
  </si>
  <si>
    <t>Sportking India Ltd</t>
  </si>
  <si>
    <t>SPORTKING</t>
  </si>
  <si>
    <t>Selan Exploration Technology Ltd</t>
  </si>
  <si>
    <t>SELAN</t>
  </si>
  <si>
    <t>Industrial and Prudential Investment Co Ltd</t>
  </si>
  <si>
    <t>INDPRUD</t>
  </si>
  <si>
    <t>Foods and Inns Ltd</t>
  </si>
  <si>
    <t>FOODSIN</t>
  </si>
  <si>
    <t>Credo Brands Marketing Ltd</t>
  </si>
  <si>
    <t>MUFTI</t>
  </si>
  <si>
    <t>Men's Clothing</t>
  </si>
  <si>
    <t>Hardwyn India Ltd</t>
  </si>
  <si>
    <t>HARDWYN</t>
  </si>
  <si>
    <t>Building Products - Glass</t>
  </si>
  <si>
    <t>Tuticorin Alkali Chemicals and Fertilizers Ltd</t>
  </si>
  <si>
    <t>TUTIALKA</t>
  </si>
  <si>
    <t>Shree Ganesh Remedies Ltd</t>
  </si>
  <si>
    <t>SGRL</t>
  </si>
  <si>
    <t>NDR Auto Components Ltd</t>
  </si>
  <si>
    <t>NDRAUTO</t>
  </si>
  <si>
    <t>Chaman Lal Setia Exports Ltd</t>
  </si>
  <si>
    <t>CLSEL</t>
  </si>
  <si>
    <t>Ganesh Benzoplast Ltd</t>
  </si>
  <si>
    <t>GANESHBE</t>
  </si>
  <si>
    <t>Kellton Tech Solutions Ltd</t>
  </si>
  <si>
    <t>KELLTONTEC</t>
  </si>
  <si>
    <t>Magadh Sugar &amp; Energy Ltd</t>
  </si>
  <si>
    <t>MAGADSUGAR</t>
  </si>
  <si>
    <t>RSWM Ltd</t>
  </si>
  <si>
    <t>RSWM</t>
  </si>
  <si>
    <t>MSP Steel &amp; Power Ltd</t>
  </si>
  <si>
    <t>MSPL</t>
  </si>
  <si>
    <t>Dhanlaxmi Bank Ltd</t>
  </si>
  <si>
    <t>DHANBANK</t>
  </si>
  <si>
    <t>Sar Auto Products Ltd</t>
  </si>
  <si>
    <t>SAPL</t>
  </si>
  <si>
    <t>Innovana Thinklabs Ltd</t>
  </si>
  <si>
    <t>INNOVANA</t>
  </si>
  <si>
    <t>State Trading Corporation of India Ltd</t>
  </si>
  <si>
    <t>STCINDIA</t>
  </si>
  <si>
    <t>CSL Finance Ltd</t>
  </si>
  <si>
    <t>CSLFINANCE</t>
  </si>
  <si>
    <t>Sastasundar Ventures Ltd</t>
  </si>
  <si>
    <t>SASTASUNDR</t>
  </si>
  <si>
    <t>Emkay Taps and Cutting Tools Ltd</t>
  </si>
  <si>
    <t>EMKAYTOOLS</t>
  </si>
  <si>
    <t>Asian Granito India Ltd</t>
  </si>
  <si>
    <t>ASIANTILES</t>
  </si>
  <si>
    <t>AGI Infra Ltd</t>
  </si>
  <si>
    <t>AGIIL</t>
  </si>
  <si>
    <t>Drone Destination Ltd</t>
  </si>
  <si>
    <t>DRONE</t>
  </si>
  <si>
    <t>Mukka Proteins Ltd</t>
  </si>
  <si>
    <t>MUKKA</t>
  </si>
  <si>
    <t>Cropster Agro Ltd</t>
  </si>
  <si>
    <t>CROPSTER</t>
  </si>
  <si>
    <t>Dharmaj Crop Guard Ltd</t>
  </si>
  <si>
    <t>DHARMAJ</t>
  </si>
  <si>
    <t>Fedders Holding Ltd</t>
  </si>
  <si>
    <t>IMCAP</t>
  </si>
  <si>
    <t>VLS Finance Ltd</t>
  </si>
  <si>
    <t>VLSFINANCE</t>
  </si>
  <si>
    <t>Sat Industries Ltd</t>
  </si>
  <si>
    <t>SATINDLTD</t>
  </si>
  <si>
    <t>Sutlej Textiles and Industries Ltd</t>
  </si>
  <si>
    <t>SUTLEJTEX</t>
  </si>
  <si>
    <t>De Nora India Ltd</t>
  </si>
  <si>
    <t>DENORA</t>
  </si>
  <si>
    <t>Vikas Lifecare Ltd</t>
  </si>
  <si>
    <t>VIKASLIFE</t>
  </si>
  <si>
    <t>ADC India Communications Ltd</t>
  </si>
  <si>
    <t>ADCINDIA</t>
  </si>
  <si>
    <t>3B Blackbio DX Ltd</t>
  </si>
  <si>
    <t>3BBLACKBIO</t>
  </si>
  <si>
    <t>Ravindra Energy Ltd</t>
  </si>
  <si>
    <t>RELTD</t>
  </si>
  <si>
    <t>Khazanchi Jewellers Ltd</t>
  </si>
  <si>
    <t>KHAZANCHI</t>
  </si>
  <si>
    <t>Jagatjit Industries Ltd</t>
  </si>
  <si>
    <t>JAGAJITIND</t>
  </si>
  <si>
    <t>Sarveshwar Foods Ltd</t>
  </si>
  <si>
    <t>SARVESHWAR</t>
  </si>
  <si>
    <t>Elin Electronics Ltd</t>
  </si>
  <si>
    <t>ELIN</t>
  </si>
  <si>
    <t>Visaka Industries Ltd</t>
  </si>
  <si>
    <t>VISAKAIND</t>
  </si>
  <si>
    <t>Rajapalayam Mills Ltd</t>
  </si>
  <si>
    <t>RAJPALAYAM</t>
  </si>
  <si>
    <t>Tracxn Technologies Ltd</t>
  </si>
  <si>
    <t>TRACXN</t>
  </si>
  <si>
    <t>Veefin Solutions Ltd</t>
  </si>
  <si>
    <t>VEEFIN</t>
  </si>
  <si>
    <t>Pakka Limited</t>
  </si>
  <si>
    <t>PAKKA</t>
  </si>
  <si>
    <t>Eldeco Housing and Industries Ltd</t>
  </si>
  <si>
    <t>ELDEHSG</t>
  </si>
  <si>
    <t>JG Chemicals Ltd</t>
  </si>
  <si>
    <t>JGCHEM</t>
  </si>
  <si>
    <t>Newtime Infrastructure Ltd</t>
  </si>
  <si>
    <t>NEWINFRA</t>
  </si>
  <si>
    <t>Royal Orchid Hotels Ltd</t>
  </si>
  <si>
    <t>ROHLTD</t>
  </si>
  <si>
    <t>Gandhi Special Tubes Ltd</t>
  </si>
  <si>
    <t>GANDHITUBE</t>
  </si>
  <si>
    <t>Renaissance Global Ltd</t>
  </si>
  <si>
    <t>RGL</t>
  </si>
  <si>
    <t>ABS Marine Services Ltd</t>
  </si>
  <si>
    <t>ABSMARINE</t>
  </si>
  <si>
    <t>Axtel Industries Ltd</t>
  </si>
  <si>
    <t>AXTEL</t>
  </si>
  <si>
    <t>Bharat Parenterals Ltd</t>
  </si>
  <si>
    <t>BPLPHARMA</t>
  </si>
  <si>
    <t>Kotyark Industries Ltd</t>
  </si>
  <si>
    <t>KOTYARK</t>
  </si>
  <si>
    <t>Bodal Chemicals Ltd</t>
  </si>
  <si>
    <t>BODALCHEM</t>
  </si>
  <si>
    <t>Z F Steering Gear (India) Ltd</t>
  </si>
  <si>
    <t>ZFSTEERING</t>
  </si>
  <si>
    <t>Sakuma Exports Ltd</t>
  </si>
  <si>
    <t>SAKUMA</t>
  </si>
  <si>
    <t>Digispice Technologies Ltd</t>
  </si>
  <si>
    <t>DIGISPICE</t>
  </si>
  <si>
    <t>Supreme Power Equipment Ltd</t>
  </si>
  <si>
    <t>SUPREMEPWR</t>
  </si>
  <si>
    <t>Heavy Electrical Equipment</t>
  </si>
  <si>
    <t>Electrotherm (India) Ltd</t>
  </si>
  <si>
    <t>ELECTHERM</t>
  </si>
  <si>
    <t>Chemcon Speciality Chemicals Ltd</t>
  </si>
  <si>
    <t>CHEMCON</t>
  </si>
  <si>
    <t>Aurum Proptech Ltd</t>
  </si>
  <si>
    <t>AURUM</t>
  </si>
  <si>
    <t>TGV SRAAC Ltd</t>
  </si>
  <si>
    <t>TGVSL</t>
  </si>
  <si>
    <t>Investment Trust of India Ltd</t>
  </si>
  <si>
    <t>THEINVEST</t>
  </si>
  <si>
    <t>Algoquant Fintech Ltd</t>
  </si>
  <si>
    <t>AQFINTECH</t>
  </si>
  <si>
    <t>K&amp;R Rail Engineering Ltd</t>
  </si>
  <si>
    <t>KRRAIL</t>
  </si>
  <si>
    <t>Transpek Industry Ltd</t>
  </si>
  <si>
    <t>TRANSPEK</t>
  </si>
  <si>
    <t>Indo Amines Ltd</t>
  </si>
  <si>
    <t>INDOAMIN</t>
  </si>
  <si>
    <t>Focus Lighting and Fixtures Ltd</t>
  </si>
  <si>
    <t>FOCUS</t>
  </si>
  <si>
    <t>Aditya Birla Money Ltd</t>
  </si>
  <si>
    <t>BIRLAMONEY</t>
  </si>
  <si>
    <t>Sree Rayalaseema Hi-Strength Hypo Ltd</t>
  </si>
  <si>
    <t>SRHHYPOLTD</t>
  </si>
  <si>
    <t>Andhra Petrochemicals Ltd</t>
  </si>
  <si>
    <t>ANDHRAPET</t>
  </si>
  <si>
    <t>AGS Transact Technologies Ltd</t>
  </si>
  <si>
    <t>AGSTRA</t>
  </si>
  <si>
    <t>Kriti Industries (India) Limited</t>
  </si>
  <si>
    <t>KRITI</t>
  </si>
  <si>
    <t>Integra Engineering India Ltd</t>
  </si>
  <si>
    <t>INTEGRAEN</t>
  </si>
  <si>
    <t>Vasa Denticity Ltd</t>
  </si>
  <si>
    <t>DENTALKART</t>
  </si>
  <si>
    <t>Jayant Agro-Organics Ltd</t>
  </si>
  <si>
    <t>JAYAGROGN</t>
  </si>
  <si>
    <t>Oswal Greentech Ltd</t>
  </si>
  <si>
    <t>OSWALGREEN</t>
  </si>
  <si>
    <t>Onward Technologies Ltd</t>
  </si>
  <si>
    <t>ONWARDTEC</t>
  </si>
  <si>
    <t>NINtec Systems Ltd</t>
  </si>
  <si>
    <t>NINSYS</t>
  </si>
  <si>
    <t>Hexa Tradex Ltd</t>
  </si>
  <si>
    <t>HEXATRADEX</t>
  </si>
  <si>
    <t>Ambika Cotton Mills Ltd</t>
  </si>
  <si>
    <t>AMBIKCO</t>
  </si>
  <si>
    <t>ATMASTCO Ltd</t>
  </si>
  <si>
    <t>ATMASTCO</t>
  </si>
  <si>
    <t>Rushil Decor Ltd</t>
  </si>
  <si>
    <t>RUSHIL</t>
  </si>
  <si>
    <t>Permanent Magnets Ltd</t>
  </si>
  <si>
    <t>PERMAGN</t>
  </si>
  <si>
    <t>Moneyboxx Finance Ltd</t>
  </si>
  <si>
    <t>MONEYBOXX</t>
  </si>
  <si>
    <t>Dhampur Bio Organics Ltd</t>
  </si>
  <si>
    <t>DBOL</t>
  </si>
  <si>
    <t>Danlaw Technologies India Ltd</t>
  </si>
  <si>
    <t>DANLAW</t>
  </si>
  <si>
    <t>Jindal Poly Investment and Finance Company Ltd</t>
  </si>
  <si>
    <t>JPOLYINVST</t>
  </si>
  <si>
    <t>Deccan Cements Ltd</t>
  </si>
  <si>
    <t>DECCANCE</t>
  </si>
  <si>
    <t>Zuari Agro Chemicals Ltd</t>
  </si>
  <si>
    <t>ZUARI</t>
  </si>
  <si>
    <t>Primo Chemicals Ltd</t>
  </si>
  <si>
    <t>PRIMO</t>
  </si>
  <si>
    <t>Ugar Sugar Works Ltd</t>
  </si>
  <si>
    <t>UGARSUGAR</t>
  </si>
  <si>
    <t>Saraswati Commercial (India) Ltd</t>
  </si>
  <si>
    <t>ZSARACOM</t>
  </si>
  <si>
    <t>Davangere Sugar Company Ltd</t>
  </si>
  <si>
    <t>DAVANGERE</t>
  </si>
  <si>
    <t>Zee Media Corporation Ltd</t>
  </si>
  <si>
    <t>ZEEMEDIA</t>
  </si>
  <si>
    <t>Kothari Petrochemicals Ltd</t>
  </si>
  <si>
    <t>KOTHARIPET</t>
  </si>
  <si>
    <t>Silver Touch Technologies Ltd</t>
  </si>
  <si>
    <t>SILVERTUC</t>
  </si>
  <si>
    <t>Pondy Oxides and Chemicals Ltd</t>
  </si>
  <si>
    <t>POCL</t>
  </si>
  <si>
    <t>Jindal Photo Ltd</t>
  </si>
  <si>
    <t>JINDALPHOT</t>
  </si>
  <si>
    <t>Global Surfaces Ltd</t>
  </si>
  <si>
    <t>GSLSU</t>
  </si>
  <si>
    <t>Shivalic Power Control Ltd</t>
  </si>
  <si>
    <t>SPCL</t>
  </si>
  <si>
    <t>Hp Adhesives Ltd</t>
  </si>
  <si>
    <t>HPAL</t>
  </si>
  <si>
    <t>Bajaj Healthcare Ltd</t>
  </si>
  <si>
    <t>BAJAJHCARE</t>
  </si>
  <si>
    <t>Morganite Crucible (India) Ltd</t>
  </si>
  <si>
    <t>MORGANITE</t>
  </si>
  <si>
    <t>Andhra Cements Ltd</t>
  </si>
  <si>
    <t>ACL</t>
  </si>
  <si>
    <t>EKI Energy Services Ltd</t>
  </si>
  <si>
    <t>EKI</t>
  </si>
  <si>
    <t>W S Industries (India) Ltd</t>
  </si>
  <si>
    <t>WSI</t>
  </si>
  <si>
    <t>Munjal Auto Industries Ltd</t>
  </si>
  <si>
    <t>MUNJALAU</t>
  </si>
  <si>
    <t>TAAL Enterprises Ltd</t>
  </si>
  <si>
    <t>TAALENT</t>
  </si>
  <si>
    <t>Marsons Ltd</t>
  </si>
  <si>
    <t>MARSONS</t>
  </si>
  <si>
    <t>Chemfab Alkalis Ltd</t>
  </si>
  <si>
    <t>CHEMFAB</t>
  </si>
  <si>
    <t>Gloster Ltd</t>
  </si>
  <si>
    <t>GLOSTERLTD</t>
  </si>
  <si>
    <t>Repro India Ltd</t>
  </si>
  <si>
    <t>REPRO</t>
  </si>
  <si>
    <t>U. P. Hotels Ltd</t>
  </si>
  <si>
    <t>UPHOT</t>
  </si>
  <si>
    <t>Jaykay Enterprises Ltd</t>
  </si>
  <si>
    <t>JAYKAY</t>
  </si>
  <si>
    <t>Sarla Performance Fibers Ltd</t>
  </si>
  <si>
    <t>SARLAPOLY</t>
  </si>
  <si>
    <t>Linc Ltd</t>
  </si>
  <si>
    <t>LINC</t>
  </si>
  <si>
    <t>Bajaj Steel Industries Ltd</t>
  </si>
  <si>
    <t>BAJAJST</t>
  </si>
  <si>
    <t>Jay Jalaram Technologies Ltd</t>
  </si>
  <si>
    <t>KORE</t>
  </si>
  <si>
    <t>Hampton Sky Realty Ltd</t>
  </si>
  <si>
    <t>HAMPTON</t>
  </si>
  <si>
    <t>Jagsonpal Pharmaceuticals Ltd</t>
  </si>
  <si>
    <t>JAGSNPHARM</t>
  </si>
  <si>
    <t>GHCL Textiles Ltd</t>
  </si>
  <si>
    <t>GHCLTEXTIL</t>
  </si>
  <si>
    <t>Tribhovandas Bhimji Zaveri Ltd</t>
  </si>
  <si>
    <t>TBZ</t>
  </si>
  <si>
    <t>SBC Exports Ltd</t>
  </si>
  <si>
    <t>SBC</t>
  </si>
  <si>
    <t>Lotus Chocolate Company Ltd</t>
  </si>
  <si>
    <t>LOTUSCHO</t>
  </si>
  <si>
    <t>Panacea Biotec Ltd</t>
  </si>
  <si>
    <t>PANACEABIO</t>
  </si>
  <si>
    <t>Mkventures Capital Ltd</t>
  </si>
  <si>
    <t>MKVENTURES</t>
  </si>
  <si>
    <t>HDFC Nifty 50 ETF</t>
  </si>
  <si>
    <t>HDFCNIFTY</t>
  </si>
  <si>
    <t>Tamilnadu Petroproducts Ltd</t>
  </si>
  <si>
    <t>TNPETRO</t>
  </si>
  <si>
    <t>GPT Infraprojects Ltd</t>
  </si>
  <si>
    <t>GPTINFRA</t>
  </si>
  <si>
    <t>GFL Ltd</t>
  </si>
  <si>
    <t>GFLLIMITED</t>
  </si>
  <si>
    <t>Ceinsys Tech Ltd</t>
  </si>
  <si>
    <t>CEINSYSTECH</t>
  </si>
  <si>
    <t>Arrow Greentech Ltd</t>
  </si>
  <si>
    <t>ARROWGREEN</t>
  </si>
  <si>
    <t>Chembond Chemicals Ltd</t>
  </si>
  <si>
    <t>CHEMBOND</t>
  </si>
  <si>
    <t>GRM Overseas Ltd</t>
  </si>
  <si>
    <t>GRMOVER</t>
  </si>
  <si>
    <t>Veljan Denison Ltd</t>
  </si>
  <si>
    <t>VELJAN</t>
  </si>
  <si>
    <t>Petro Carbon and Chemicals Ltd</t>
  </si>
  <si>
    <t>PCCL</t>
  </si>
  <si>
    <t>Vintage Coffee and Beverages Ltd</t>
  </si>
  <si>
    <t>VINCOFE</t>
  </si>
  <si>
    <t>Ashima Ltd</t>
  </si>
  <si>
    <t>ASHIMASYN</t>
  </si>
  <si>
    <t>Kisan Mouldings Ltd</t>
  </si>
  <si>
    <t>KISAN</t>
  </si>
  <si>
    <t>Megatherm Induction Ltd</t>
  </si>
  <si>
    <t>MEGATHERM</t>
  </si>
  <si>
    <t>Radiant Cash Management Services Ltd</t>
  </si>
  <si>
    <t>RADIANTCMS</t>
  </si>
  <si>
    <t>Mindteck (India) Ltd</t>
  </si>
  <si>
    <t>MINDTECK</t>
  </si>
  <si>
    <t>STEL Holdings Ltd</t>
  </si>
  <si>
    <t>STEL</t>
  </si>
  <si>
    <t>Dhunseri Investments Ltd</t>
  </si>
  <si>
    <t>DHUNINV</t>
  </si>
  <si>
    <t>Wealth First Portfolio Managers Ltd</t>
  </si>
  <si>
    <t>WEALTH</t>
  </si>
  <si>
    <t>Mallcom (India) Ltd</t>
  </si>
  <si>
    <t>MALLCOM</t>
  </si>
  <si>
    <t>Cheviot Co Ltd</t>
  </si>
  <si>
    <t>CHEVIOT</t>
  </si>
  <si>
    <t>Simplex Infrastructures Ltd</t>
  </si>
  <si>
    <t>SIMPLEXINF</t>
  </si>
  <si>
    <t>MBL Infrastructure Ltd</t>
  </si>
  <si>
    <t>MBLINFRA</t>
  </si>
  <si>
    <t>N R Agarwal Industries Ltd</t>
  </si>
  <si>
    <t>NRAIL</t>
  </si>
  <si>
    <t>S Chand and Company Ltd</t>
  </si>
  <si>
    <t>SCHAND</t>
  </si>
  <si>
    <t>Speciality Restaurants Ltd</t>
  </si>
  <si>
    <t>SPECIALITY</t>
  </si>
  <si>
    <t>Race Eco Chain Ltd</t>
  </si>
  <si>
    <t>RACE</t>
  </si>
  <si>
    <t>Ratnaveer Precision Engineering Ltd</t>
  </si>
  <si>
    <t>RATNAVEER</t>
  </si>
  <si>
    <t>Suraj Products Ltd</t>
  </si>
  <si>
    <t>SURAJ</t>
  </si>
  <si>
    <t>Forbes &amp; Company Ltd</t>
  </si>
  <si>
    <t>FORBESCO</t>
  </si>
  <si>
    <t>GeeCee Ventures Ltd</t>
  </si>
  <si>
    <t>GEECEE</t>
  </si>
  <si>
    <t>KSE Ltd</t>
  </si>
  <si>
    <t>KSE</t>
  </si>
  <si>
    <t>Tantia Constructions Ltd</t>
  </si>
  <si>
    <t>TCLCONS</t>
  </si>
  <si>
    <t>20 Microns Ltd</t>
  </si>
  <si>
    <t>20MICRONS</t>
  </si>
  <si>
    <t>Emami Paper Mills Ltd</t>
  </si>
  <si>
    <t>EMAMIPAP</t>
  </si>
  <si>
    <t>DMCC Speciality Chemicals Ltd</t>
  </si>
  <si>
    <t>DMCC</t>
  </si>
  <si>
    <t>The Ruby Mills Ltd</t>
  </si>
  <si>
    <t>RUBYMILLS</t>
  </si>
  <si>
    <t>Lokesh Machines Ltd</t>
  </si>
  <si>
    <t>LOKESHMACH</t>
  </si>
  <si>
    <t>Modern Insulators Ltd</t>
  </si>
  <si>
    <t>MODINSU</t>
  </si>
  <si>
    <t>Virtuoso Optoelectronics Ltd</t>
  </si>
  <si>
    <t>VOEPL</t>
  </si>
  <si>
    <t>Artemis Electricals and Projects Ltd</t>
  </si>
  <si>
    <t>AEPL</t>
  </si>
  <si>
    <t>Capital India Finance Ltd</t>
  </si>
  <si>
    <t>CIFL</t>
  </si>
  <si>
    <t>Onmobile Global Ltd</t>
  </si>
  <si>
    <t>ONMOBILE</t>
  </si>
  <si>
    <t>Hindustan Composites Ltd</t>
  </si>
  <si>
    <t>HINDCOMPOS</t>
  </si>
  <si>
    <t>Spencer's Retail Ltd</t>
  </si>
  <si>
    <t>SPENCERS</t>
  </si>
  <si>
    <t>Shree Tirupati Balajee FIBC Ltd</t>
  </si>
  <si>
    <t>TIRUPATI</t>
  </si>
  <si>
    <t>Sunshield Chemicals Ltd</t>
  </si>
  <si>
    <t>SUNSHIEL</t>
  </si>
  <si>
    <t>Rane Brake Linings Ltd</t>
  </si>
  <si>
    <t>RBL</t>
  </si>
  <si>
    <t>Bedmutha Industries Ltd</t>
  </si>
  <si>
    <t>BEDMUTHA</t>
  </si>
  <si>
    <t>Vinyl Chemicals (India) Ltd</t>
  </si>
  <si>
    <t>VINYLINDIA</t>
  </si>
  <si>
    <t>Nitta Gelatin India Ltd</t>
  </si>
  <si>
    <t>NITTAGELA</t>
  </si>
  <si>
    <t>Hindustan Media Ventures Ltd</t>
  </si>
  <si>
    <t>HMVL</t>
  </si>
  <si>
    <t>Maan Aluminium Ltd</t>
  </si>
  <si>
    <t>MAANALU</t>
  </si>
  <si>
    <t>Ritco Logistics Ltd</t>
  </si>
  <si>
    <t>RITCO</t>
  </si>
  <si>
    <t>Haldyn Glass Ltd</t>
  </si>
  <si>
    <t>HALDYNGL</t>
  </si>
  <si>
    <t>Birla Cable Ltd</t>
  </si>
  <si>
    <t>BIRLACABLE</t>
  </si>
  <si>
    <t>PREVEST DENPRO LTD</t>
  </si>
  <si>
    <t>PREVEST</t>
  </si>
  <si>
    <t>Arihant Capital Markets Ltd</t>
  </si>
  <si>
    <t>ARIHANTCAP</t>
  </si>
  <si>
    <t>Prime Securities Ltd</t>
  </si>
  <si>
    <t>PRIMESECU</t>
  </si>
  <si>
    <t>IND Swift Laboratories Ltd</t>
  </si>
  <si>
    <t>INDSWFTLAB</t>
  </si>
  <si>
    <t>Albert David Ltd</t>
  </si>
  <si>
    <t>ALBERTDAVD</t>
  </si>
  <si>
    <t>TPL Plastech Ltd</t>
  </si>
  <si>
    <t>TPLPLASTEH</t>
  </si>
  <si>
    <t>Plastiblends India Ltd</t>
  </si>
  <si>
    <t>PLASTIBLEN</t>
  </si>
  <si>
    <t>Remsons Industries Ltd</t>
  </si>
  <si>
    <t>REMSONSIND</t>
  </si>
  <si>
    <t>Shreyas Shipping and Logistics Ltd</t>
  </si>
  <si>
    <t>SHREYAS</t>
  </si>
  <si>
    <t>Menon Bearings Ltd</t>
  </si>
  <si>
    <t>MENONBE</t>
  </si>
  <si>
    <t>Goa Carbon Ltd</t>
  </si>
  <si>
    <t>GOACARBON</t>
  </si>
  <si>
    <t>Metals - Coke</t>
  </si>
  <si>
    <t>Bhageria Industries Ltd</t>
  </si>
  <si>
    <t>BHAGERIA</t>
  </si>
  <si>
    <t>Wim Plast Ltd</t>
  </si>
  <si>
    <t>WIMPLAST</t>
  </si>
  <si>
    <t>Concord Control Systems Ltd</t>
  </si>
  <si>
    <t>CNCRD</t>
  </si>
  <si>
    <t>Nagarjuna Fertilizers and Chemicals Ltd</t>
  </si>
  <si>
    <t>NAGAFERT</t>
  </si>
  <si>
    <t>High Energy Batteries (India) Ltd</t>
  </si>
  <si>
    <t>HIGHENE</t>
  </si>
  <si>
    <t>Khaitan Chemicals and Fertilizers Ltd</t>
  </si>
  <si>
    <t>KHAICHEM</t>
  </si>
  <si>
    <t>Mold-Tek Technologies Ltd</t>
  </si>
  <si>
    <t>MOLDTECH</t>
  </si>
  <si>
    <t>Finkurve Financial Services Ltd</t>
  </si>
  <si>
    <t>FINKURVE</t>
  </si>
  <si>
    <t>Arfin India Ltd</t>
  </si>
  <si>
    <t>ARFIN</t>
  </si>
  <si>
    <t>Radhika Jeweltech Ltd</t>
  </si>
  <si>
    <t>RADHIKAJWE</t>
  </si>
  <si>
    <t>Nahar Poly Films Ltd</t>
  </si>
  <si>
    <t>NAHARPOLY</t>
  </si>
  <si>
    <t>Viceroy Hotels Ltd</t>
  </si>
  <si>
    <t>VHLTD</t>
  </si>
  <si>
    <t>R S Software (India) Ltd</t>
  </si>
  <si>
    <t>RSSOFTWARE</t>
  </si>
  <si>
    <t>Balaji Telefilms Ltd</t>
  </si>
  <si>
    <t>BALAJITELE</t>
  </si>
  <si>
    <t>D P Wires Ltd</t>
  </si>
  <si>
    <t>DPWIRES</t>
  </si>
  <si>
    <t>Vikas Ecotech Ltd</t>
  </si>
  <si>
    <t>VIKASECO</t>
  </si>
  <si>
    <t>Laxmi Goldorna House Ltd</t>
  </si>
  <si>
    <t>LGHL</t>
  </si>
  <si>
    <t>Wise Travel India Ltd</t>
  </si>
  <si>
    <t>WTICAB</t>
  </si>
  <si>
    <t>Vipul Ltd</t>
  </si>
  <si>
    <t>VIPULLTD</t>
  </si>
  <si>
    <t>Kernex Microsystems (India) Ltd</t>
  </si>
  <si>
    <t>KERNEX</t>
  </si>
  <si>
    <t>Shree Pushkar Chemicals &amp; Fertilisers Ltd</t>
  </si>
  <si>
    <t>SHREEPUSHK</t>
  </si>
  <si>
    <t>FCS Software Solutions Ltd</t>
  </si>
  <si>
    <t>FCSSOFT</t>
  </si>
  <si>
    <t>A K Capital Services Ltd</t>
  </si>
  <si>
    <t>AKCAPIT</t>
  </si>
  <si>
    <t>MMP Industries Ltd</t>
  </si>
  <si>
    <t>MMP</t>
  </si>
  <si>
    <t>Apex Frozen Foods Ltd</t>
  </si>
  <si>
    <t>APEX</t>
  </si>
  <si>
    <t>Career Point Ltd</t>
  </si>
  <si>
    <t>CAREERP</t>
  </si>
  <si>
    <t>Pyramid Technoplast Ltd</t>
  </si>
  <si>
    <t>PYRAMID</t>
  </si>
  <si>
    <t>Remedium Lifecare Ltd</t>
  </si>
  <si>
    <t>REMLIFE</t>
  </si>
  <si>
    <t>Liberty Shoes Ltd</t>
  </si>
  <si>
    <t>LIBERTSHOE</t>
  </si>
  <si>
    <t>Shankar Lal Rampal Dye-Chem Ltd</t>
  </si>
  <si>
    <t>SRD</t>
  </si>
  <si>
    <t>VL E-Governance &amp; IT Solutions Ltd</t>
  </si>
  <si>
    <t>VLEGOV</t>
  </si>
  <si>
    <t>Rudra Ecovation Ltd</t>
  </si>
  <si>
    <t>RUDRAECO</t>
  </si>
  <si>
    <t>Nectar Lifesciences Ltd</t>
  </si>
  <si>
    <t>NECLIFE</t>
  </si>
  <si>
    <t>PVP Ventures Ltd</t>
  </si>
  <si>
    <t>PVP</t>
  </si>
  <si>
    <t>Nicco Parks &amp; Resorts Ltd</t>
  </si>
  <si>
    <t>NICCOPAR</t>
  </si>
  <si>
    <t>Sakar Healthcare Ltd</t>
  </si>
  <si>
    <t>SAKAR</t>
  </si>
  <si>
    <t>Pashupati Cotspin Ltd</t>
  </si>
  <si>
    <t>PASHUPATI</t>
  </si>
  <si>
    <t>SKM Egg Products Export India Ltd</t>
  </si>
  <si>
    <t>SKMEGGPROD</t>
  </si>
  <si>
    <t>Kore Digital Ltd</t>
  </si>
  <si>
    <t>Sukhjit Starch and Chemicals Ltd</t>
  </si>
  <si>
    <t>SUKHJITS</t>
  </si>
  <si>
    <t>Tara Chand Infralogistic Solutions Ltd</t>
  </si>
  <si>
    <t>TARACHAND</t>
  </si>
  <si>
    <t>Black Rose Industries Ltd</t>
  </si>
  <si>
    <t>BLACKROSE</t>
  </si>
  <si>
    <t>Donear Industries Ltd</t>
  </si>
  <si>
    <t>DONEAR</t>
  </si>
  <si>
    <t>Sreeleathers Ltd</t>
  </si>
  <si>
    <t>SREEL</t>
  </si>
  <si>
    <t>S J Logistics (India) Ltd</t>
  </si>
  <si>
    <t>SJLOGISTIC</t>
  </si>
  <si>
    <t>Brand Concepts Ltd</t>
  </si>
  <si>
    <t>BCONCEPTS</t>
  </si>
  <si>
    <t>RMC Switchgears Ltd</t>
  </si>
  <si>
    <t>RMC</t>
  </si>
  <si>
    <t>TVS Electronics Ltd</t>
  </si>
  <si>
    <t>TVSELECT</t>
  </si>
  <si>
    <t>LIC MF S&amp;P BSE Sensex ETF</t>
  </si>
  <si>
    <t>LICNETFSEN</t>
  </si>
  <si>
    <t>Sayaji Hotels Ltd</t>
  </si>
  <si>
    <t>SAYAJIHOTL</t>
  </si>
  <si>
    <t>Hindustan Motors Ltd</t>
  </si>
  <si>
    <t>HINDMOTORS</t>
  </si>
  <si>
    <t>3i Infotech Ltd</t>
  </si>
  <si>
    <t>3IINFOLTD</t>
  </si>
  <si>
    <t>Nandan Denim Ltd</t>
  </si>
  <si>
    <t>NDL</t>
  </si>
  <si>
    <t>KN Agri Resources Ltd</t>
  </si>
  <si>
    <t>KNAGRI</t>
  </si>
  <si>
    <t>Khadim India Ltd</t>
  </si>
  <si>
    <t>KHADIM</t>
  </si>
  <si>
    <t>Macfos Ltd</t>
  </si>
  <si>
    <t>ROBU</t>
  </si>
  <si>
    <t>Stovec Industries Ltd</t>
  </si>
  <si>
    <t>STOVACQ</t>
  </si>
  <si>
    <t>Teerth Gopicon Ltd</t>
  </si>
  <si>
    <t>TGL</t>
  </si>
  <si>
    <t>AVG Logistics Ltd</t>
  </si>
  <si>
    <t>AVG</t>
  </si>
  <si>
    <t>Balaxi Pharmaceuticals Ltd</t>
  </si>
  <si>
    <t>BALAXI</t>
  </si>
  <si>
    <t>TBI Corn Ltd</t>
  </si>
  <si>
    <t>TBI</t>
  </si>
  <si>
    <t>Orient Ceratech Ltd</t>
  </si>
  <si>
    <t>ORIENTCER</t>
  </si>
  <si>
    <t>Bright Outdoor Media Ltd</t>
  </si>
  <si>
    <t>BRIGHT</t>
  </si>
  <si>
    <t>Bartronics India Ltd</t>
  </si>
  <si>
    <t>ASMS</t>
  </si>
  <si>
    <t>Empire Industries Ltd</t>
  </si>
  <si>
    <t>EMPIND</t>
  </si>
  <si>
    <t>Cellecor Gadgets Ltd</t>
  </si>
  <si>
    <t>CELLECOR</t>
  </si>
  <si>
    <t>BPL Ltd</t>
  </si>
  <si>
    <t>BPL</t>
  </si>
  <si>
    <t>Medicamen Biotech Ltd</t>
  </si>
  <si>
    <t>MEDICAMEQ</t>
  </si>
  <si>
    <t>Advani Hotels and Resorts (India) Ltd</t>
  </si>
  <si>
    <t>ADVANIHOTR</t>
  </si>
  <si>
    <t>Sri Adhikari Brothers Television Network Ltd</t>
  </si>
  <si>
    <t>SABTNL</t>
  </si>
  <si>
    <t>Kaya Ltd</t>
  </si>
  <si>
    <t>KAYA</t>
  </si>
  <si>
    <t>UTI Gold Exchange Traded Fund</t>
  </si>
  <si>
    <t>GOLDSHARE</t>
  </si>
  <si>
    <t>HT Media Ltd</t>
  </si>
  <si>
    <t>HTMEDIA</t>
  </si>
  <si>
    <t>Sil Investments Ltd</t>
  </si>
  <si>
    <t>SILINV</t>
  </si>
  <si>
    <t>Music Broadcast Ltd</t>
  </si>
  <si>
    <t>RADIOCITY</t>
  </si>
  <si>
    <t>Indo Borax and Chemicals Ltd</t>
  </si>
  <si>
    <t>INDOBORAX</t>
  </si>
  <si>
    <t>Hazoor Multi Projects Ltd</t>
  </si>
  <si>
    <t>HAZOOR</t>
  </si>
  <si>
    <t>Alankit Ltd</t>
  </si>
  <si>
    <t>ALANKIT</t>
  </si>
  <si>
    <t>Manaksia Ltd</t>
  </si>
  <si>
    <t>MANAKSIA</t>
  </si>
  <si>
    <t>Munjal Showa Ltd</t>
  </si>
  <si>
    <t>MUNJALSHOW</t>
  </si>
  <si>
    <t>Niyogin Fintech Ltd</t>
  </si>
  <si>
    <t>NIYOGIN</t>
  </si>
  <si>
    <t>Supershakti Metaliks Ltd</t>
  </si>
  <si>
    <t>SUPERSHAKT</t>
  </si>
  <si>
    <t>Shri Jagdamba Polymers Ltd</t>
  </si>
  <si>
    <t>SHRJAGP</t>
  </si>
  <si>
    <t>Consolidated Finvest &amp; Holdings Ltd</t>
  </si>
  <si>
    <t>CONSOFINVT</t>
  </si>
  <si>
    <t>Indag Rubber Ltd</t>
  </si>
  <si>
    <t>INDAG</t>
  </si>
  <si>
    <t>Mirza International Ltd</t>
  </si>
  <si>
    <t>MIRZAINT</t>
  </si>
  <si>
    <t>Gourmet Gateway India Ltd</t>
  </si>
  <si>
    <t>GOURMET</t>
  </si>
  <si>
    <t>Aarti Surfactants Ltd</t>
  </si>
  <si>
    <t>AARTISURF</t>
  </si>
  <si>
    <t>Orient Bell Ltd</t>
  </si>
  <si>
    <t>ORIENTBELL</t>
  </si>
  <si>
    <t>Precot Ltd</t>
  </si>
  <si>
    <t>PRECOT</t>
  </si>
  <si>
    <t>Frontier Springs Ltd</t>
  </si>
  <si>
    <t>FRONTSP</t>
  </si>
  <si>
    <t>Viviana Power Tech Ltd</t>
  </si>
  <si>
    <t>VIVIANA</t>
  </si>
  <si>
    <t>Sealmatic India Ltd</t>
  </si>
  <si>
    <t>SEALMATIC</t>
  </si>
  <si>
    <t>Affordable Robotic &amp; Automation Ltd</t>
  </si>
  <si>
    <t>AFFORDABLE</t>
  </si>
  <si>
    <t>Uravi T &amp; Wedge Lamps Ltd</t>
  </si>
  <si>
    <t>URAVI</t>
  </si>
  <si>
    <t>PNGS Gargi Fashion Jewellery Ltd</t>
  </si>
  <si>
    <t>GARGI</t>
  </si>
  <si>
    <t>Oswal Agro Mills Ltd</t>
  </si>
  <si>
    <t>OSWALAGRO</t>
  </si>
  <si>
    <t>Phantom Digital Effects Ltd</t>
  </si>
  <si>
    <t>PHANTOMFX</t>
  </si>
  <si>
    <t>NBI Industrial Finance Company Ltd</t>
  </si>
  <si>
    <t>NBIFIN</t>
  </si>
  <si>
    <t>Sheetal Cool Products Ltd</t>
  </si>
  <si>
    <t>SCPL</t>
  </si>
  <si>
    <t>PTL Enterprises Ltd</t>
  </si>
  <si>
    <t>PTL</t>
  </si>
  <si>
    <t>Accent Microcell Ltd</t>
  </si>
  <si>
    <t>ACCENTMIC</t>
  </si>
  <si>
    <t>Mac Charles (India) Ltd</t>
  </si>
  <si>
    <t>MCCHRLS-B</t>
  </si>
  <si>
    <t>Valiant Laboratories Ltd</t>
  </si>
  <si>
    <t>VALIANTLAB</t>
  </si>
  <si>
    <t>Naperol Investments Ltd</t>
  </si>
  <si>
    <t>NAPEROL</t>
  </si>
  <si>
    <t>Kamat Hotels (India) Ltd</t>
  </si>
  <si>
    <t>KAMATHOTEL</t>
  </si>
  <si>
    <t>Pavna Industries Ltd</t>
  </si>
  <si>
    <t>PAVNAIND</t>
  </si>
  <si>
    <t>UTI Nifty Next 50 Exchange Traded Fund</t>
  </si>
  <si>
    <t>UTINEXT50</t>
  </si>
  <si>
    <t>Aym Syntex Ltd</t>
  </si>
  <si>
    <t>AYMSYNTEX</t>
  </si>
  <si>
    <t>Oricon Enterprises Ltd</t>
  </si>
  <si>
    <t>ORICONENT</t>
  </si>
  <si>
    <t>Nupur Recyclers Ltd</t>
  </si>
  <si>
    <t>NRL</t>
  </si>
  <si>
    <t>Harita Seating Systems Ltd</t>
  </si>
  <si>
    <t>HARITASEAT</t>
  </si>
  <si>
    <t>Anjani Portland Cement Ltd</t>
  </si>
  <si>
    <t>APCL</t>
  </si>
  <si>
    <t>Diamines and Chemicals Ltd</t>
  </si>
  <si>
    <t>DIAMINESQ</t>
  </si>
  <si>
    <t>TRF Ltd</t>
  </si>
  <si>
    <t>TRF</t>
  </si>
  <si>
    <t>R &amp; B Denims Ltd</t>
  </si>
  <si>
    <t>RNBDENIMS</t>
  </si>
  <si>
    <t>Gretex Corporate Services Ltd</t>
  </si>
  <si>
    <t>GCSL</t>
  </si>
  <si>
    <t>Nahar Industrial Enterprises Ltd</t>
  </si>
  <si>
    <t>NAHARINDUS</t>
  </si>
  <si>
    <t>Pratham EPC Projects Ltd</t>
  </si>
  <si>
    <t>PRATHAM</t>
  </si>
  <si>
    <t>Nikhil Adhesives Ltd</t>
  </si>
  <si>
    <t>NIKHILAD</t>
  </si>
  <si>
    <t>Vikram Thermo (India) Ltd</t>
  </si>
  <si>
    <t>VIKRAMTH</t>
  </si>
  <si>
    <t>Bhartiya International Ltd</t>
  </si>
  <si>
    <t>BIL</t>
  </si>
  <si>
    <t>Sinclairs Hotels Ltd</t>
  </si>
  <si>
    <t>SINCLAIR</t>
  </si>
  <si>
    <t>RBM Infracon Ltd</t>
  </si>
  <si>
    <t>RBMINFRA</t>
  </si>
  <si>
    <t>Uni-Abex Alloy Products Ltd</t>
  </si>
  <si>
    <t>UNIABEXAL</t>
  </si>
  <si>
    <t>Vishnusurya Projects and Infra Ltd</t>
  </si>
  <si>
    <t>VISHNUINFR</t>
  </si>
  <si>
    <t>Taylormade Renewables Ltd</t>
  </si>
  <si>
    <t>TRL</t>
  </si>
  <si>
    <t>Nova Agritech Ltd</t>
  </si>
  <si>
    <t>NOVAAGRI</t>
  </si>
  <si>
    <t>Saakshi Medtech and Panels Ltd</t>
  </si>
  <si>
    <t>SAAKSHI</t>
  </si>
  <si>
    <t>Frog Cellsat Ltd</t>
  </si>
  <si>
    <t>FROG</t>
  </si>
  <si>
    <t>Kronox Lab Sciences Ltd</t>
  </si>
  <si>
    <t>KRONOX</t>
  </si>
  <si>
    <t>StarlinePS Enterprises Ltd</t>
  </si>
  <si>
    <t>STARLENT</t>
  </si>
  <si>
    <t>Mazda Ltd</t>
  </si>
  <si>
    <t>MAZDA</t>
  </si>
  <si>
    <t>Kritika Wires Ltd</t>
  </si>
  <si>
    <t>KRITIKA</t>
  </si>
  <si>
    <t>Swadeshi Polytex Ltd</t>
  </si>
  <si>
    <t>SWADPOL</t>
  </si>
  <si>
    <t>Kilitch Drugs (India) Ltd</t>
  </si>
  <si>
    <t>KILITCH</t>
  </si>
  <si>
    <t>Annapurna Swadisht Ltd</t>
  </si>
  <si>
    <t>ANNAPURNA</t>
  </si>
  <si>
    <t>Singer India Ltd</t>
  </si>
  <si>
    <t>SINGER</t>
  </si>
  <si>
    <t>Swaraj Suiting Ltd</t>
  </si>
  <si>
    <t>SWARAJ</t>
  </si>
  <si>
    <t>Axita Cotton Ltd</t>
  </si>
  <si>
    <t>AXITA</t>
  </si>
  <si>
    <t>Trucap Finance Ltd</t>
  </si>
  <si>
    <t>TRU</t>
  </si>
  <si>
    <t>Genus Paper &amp; Boards Ltd</t>
  </si>
  <si>
    <t>GENUSPAPER</t>
  </si>
  <si>
    <t>IFB Agro Industries Ltd</t>
  </si>
  <si>
    <t>IFBAGRO</t>
  </si>
  <si>
    <t>Izmo Ltd</t>
  </si>
  <si>
    <t>IZMO</t>
  </si>
  <si>
    <t>Cybertech Systems and Software Ltd</t>
  </si>
  <si>
    <t>CYBERTECH</t>
  </si>
  <si>
    <t>HCL Infosystems Ltd</t>
  </si>
  <si>
    <t>HCL-INSYS</t>
  </si>
  <si>
    <t>Kanoria Chemicals and Industries Ltd</t>
  </si>
  <si>
    <t>KANORICHEM</t>
  </si>
  <si>
    <t>Nitco Ltd</t>
  </si>
  <si>
    <t>NITCO</t>
  </si>
  <si>
    <t>Synergy Green Industries Ltd</t>
  </si>
  <si>
    <t>SGIL</t>
  </si>
  <si>
    <t>Parsvnath Developers Ltd</t>
  </si>
  <si>
    <t>PARSVNATH</t>
  </si>
  <si>
    <t>Vinsys IT Services India Ltd</t>
  </si>
  <si>
    <t>VINSYS</t>
  </si>
  <si>
    <t>TAC Infosec Ltd</t>
  </si>
  <si>
    <t>TAC</t>
  </si>
  <si>
    <t>Kriti Nutrients Ltd</t>
  </si>
  <si>
    <t>KRITINUT</t>
  </si>
  <si>
    <t>Iris Clothings Ltd</t>
  </si>
  <si>
    <t>IRISDOREME</t>
  </si>
  <si>
    <t>Asahi Songwon Colors Ltd</t>
  </si>
  <si>
    <t>ASAHISONG</t>
  </si>
  <si>
    <t>BEW Engineering Ltd</t>
  </si>
  <si>
    <t>BEWLTD</t>
  </si>
  <si>
    <t>Rudra Global Infra Products Ltd</t>
  </si>
  <si>
    <t>RUDRA</t>
  </si>
  <si>
    <t>Xtglobal Infotech Ltd</t>
  </si>
  <si>
    <t>XTGLOBAL</t>
  </si>
  <si>
    <t>Wanbury Ltd</t>
  </si>
  <si>
    <t>WANBURY</t>
  </si>
  <si>
    <t>Autoline Industries Ltd</t>
  </si>
  <si>
    <t>AUTOIND</t>
  </si>
  <si>
    <t>Banswara Syntex Ltd</t>
  </si>
  <si>
    <t>BANSWRAS</t>
  </si>
  <si>
    <t>RBZ Jewellers Ltd</t>
  </si>
  <si>
    <t>RBZJEWEL</t>
  </si>
  <si>
    <t>Jewelry &amp; Watch Retailers</t>
  </si>
  <si>
    <t>Deep Energy Resources Ltd</t>
  </si>
  <si>
    <t>DEEPENR</t>
  </si>
  <si>
    <t>Winsol Engineers Ltd</t>
  </si>
  <si>
    <t>WINSOL</t>
  </si>
  <si>
    <t>Indian Emulsifiers Ltd</t>
  </si>
  <si>
    <t>IEML</t>
  </si>
  <si>
    <t>RPP Infra Projects Ltd</t>
  </si>
  <si>
    <t>RPPINFRA</t>
  </si>
  <si>
    <t>Addictive Learning Technology Ltd</t>
  </si>
  <si>
    <t>LAWSIKHO</t>
  </si>
  <si>
    <t>Nahar Capital and Financial Services Ltd</t>
  </si>
  <si>
    <t>NAHARCAP</t>
  </si>
  <si>
    <t>Fermenta Biotech Ltd</t>
  </si>
  <si>
    <t>FERMENTA</t>
  </si>
  <si>
    <t>Refractory Shapes Ltd</t>
  </si>
  <si>
    <t>REFRACTORY</t>
  </si>
  <si>
    <t>International Conveyors Ltd</t>
  </si>
  <si>
    <t>INTLCONV</t>
  </si>
  <si>
    <t>Thaai Casting Limited</t>
  </si>
  <si>
    <t>TCL</t>
  </si>
  <si>
    <t>DCM Nouvelle Ltd</t>
  </si>
  <si>
    <t>DCMNVL</t>
  </si>
  <si>
    <t>SRG Housing Finance Ltd</t>
  </si>
  <si>
    <t>SRGHFL</t>
  </si>
  <si>
    <t>Reliance Communications Ltd</t>
  </si>
  <si>
    <t>RCOM</t>
  </si>
  <si>
    <t>Megasoft Ltd</t>
  </si>
  <si>
    <t>MEGASOFT</t>
  </si>
  <si>
    <t>Sadbhav Engineering Ltd</t>
  </si>
  <si>
    <t>SADBHAV</t>
  </si>
  <si>
    <t>Valiant Communications Ltd</t>
  </si>
  <si>
    <t>VALIANT</t>
  </si>
  <si>
    <t>Muthoot Capital Services Ltd</t>
  </si>
  <si>
    <t>MUTHOOTCAP</t>
  </si>
  <si>
    <t>Kwality Pharmaceuticals Ltd</t>
  </si>
  <si>
    <t>KPL</t>
  </si>
  <si>
    <t>UFO Moviez India Ltd</t>
  </si>
  <si>
    <t>UFO</t>
  </si>
  <si>
    <t>SoftSol India Ltd</t>
  </si>
  <si>
    <t>SOFTSOL</t>
  </si>
  <si>
    <t>B&amp;B Triplewall Containers Ltd</t>
  </si>
  <si>
    <t>BBTCL</t>
  </si>
  <si>
    <t>Kothari Products Ltd</t>
  </si>
  <si>
    <t>KOTHARIPRO</t>
  </si>
  <si>
    <t>Bharat Agri Fert &amp; Realty Ltd</t>
  </si>
  <si>
    <t>BHARATAGRI</t>
  </si>
  <si>
    <t>Trust Fintech Ltd</t>
  </si>
  <si>
    <t>TRUST</t>
  </si>
  <si>
    <t>Euro Panel Products Ltd</t>
  </si>
  <si>
    <t>EUROBOND</t>
  </si>
  <si>
    <t>Shriram Asset Management Co Ltd</t>
  </si>
  <si>
    <t>SRAMSET</t>
  </si>
  <si>
    <t>Kiran Vyapar Ltd</t>
  </si>
  <si>
    <t>KIRANVYPAR</t>
  </si>
  <si>
    <t>Shivam Autotech Ltd</t>
  </si>
  <si>
    <t>SHIVAMAUTO</t>
  </si>
  <si>
    <t>DU Digital Global Ltd</t>
  </si>
  <si>
    <t>DUGLOBAL</t>
  </si>
  <si>
    <t>Aion-Tech Solutions Ltd</t>
  </si>
  <si>
    <t>GOLDTECH</t>
  </si>
  <si>
    <t>ZIM Laboratories Ltd</t>
  </si>
  <si>
    <t>ZIMLAB</t>
  </si>
  <si>
    <t>Krishival Foods Ltd</t>
  </si>
  <si>
    <t>KRISHIVAL</t>
  </si>
  <si>
    <t>Swiss Military Consumer Goods Ltd</t>
  </si>
  <si>
    <t>SWISSMLTRY</t>
  </si>
  <si>
    <t>Dai Ichi Karkaria Ltd</t>
  </si>
  <si>
    <t>DAICHI</t>
  </si>
  <si>
    <t>KCP Sugar and Industries Corp Ltd</t>
  </si>
  <si>
    <t>KCPSUGIND</t>
  </si>
  <si>
    <t>Vardhman Acrylics Ltd</t>
  </si>
  <si>
    <t>VARDHACRLC</t>
  </si>
  <si>
    <t>Raj Television Network Ltd</t>
  </si>
  <si>
    <t>RAJTV</t>
  </si>
  <si>
    <t>Venus Remedies Ltd</t>
  </si>
  <si>
    <t>VENUSREM</t>
  </si>
  <si>
    <t>Markolines Pavement Technologies Ltd</t>
  </si>
  <si>
    <t>MARKOLINES</t>
  </si>
  <si>
    <t>International Travel House Ltd</t>
  </si>
  <si>
    <t>ITHL</t>
  </si>
  <si>
    <t>Ador Fontech Ltd</t>
  </si>
  <si>
    <t>ADORFO</t>
  </si>
  <si>
    <t>All e Technologies Ltd</t>
  </si>
  <si>
    <t>ALLETEC</t>
  </si>
  <si>
    <t>Titan Biotech Ltd</t>
  </si>
  <si>
    <t>TITANBIO</t>
  </si>
  <si>
    <t>Nile Ltd</t>
  </si>
  <si>
    <t>NILE</t>
  </si>
  <si>
    <t>Meghna Infracon Infrastructure Ltd</t>
  </si>
  <si>
    <t>MIIL</t>
  </si>
  <si>
    <t>Nila Infrastructures Ltd</t>
  </si>
  <si>
    <t>NILAINFRA</t>
  </si>
  <si>
    <t>Bharat Seats Ltd</t>
  </si>
  <si>
    <t>BHARATSE</t>
  </si>
  <si>
    <t>Nath Bio-Genes (I) Ltd</t>
  </si>
  <si>
    <t>NATHBIOGEN</t>
  </si>
  <si>
    <t>Super Sales India Ltd</t>
  </si>
  <si>
    <t>SUPER</t>
  </si>
  <si>
    <t>Foce India Ltd</t>
  </si>
  <si>
    <t>FOCE</t>
  </si>
  <si>
    <t>Mawana Sugars Ltd</t>
  </si>
  <si>
    <t>MAWANASUG</t>
  </si>
  <si>
    <t>Kothari Sugars and Chemicals Ltd</t>
  </si>
  <si>
    <t>KOTARISUG</t>
  </si>
  <si>
    <t>Vibhor Steel Tubes Ltd</t>
  </si>
  <si>
    <t>VSTL</t>
  </si>
  <si>
    <t>Jost's Engineering Company Ltd</t>
  </si>
  <si>
    <t>JOSTS</t>
  </si>
  <si>
    <t>Country Club Hospitality &amp; Holidays Ltd</t>
  </si>
  <si>
    <t>CCHHL</t>
  </si>
  <si>
    <t>Creative Graphics Solutions India Ltd</t>
  </si>
  <si>
    <t>CGRAPHICS</t>
  </si>
  <si>
    <t>Aditya BSL Nifty 50 ETF</t>
  </si>
  <si>
    <t>BSLNIFTY</t>
  </si>
  <si>
    <t>Geekay Wires Ltd</t>
  </si>
  <si>
    <t>GEEKAYWIRE</t>
  </si>
  <si>
    <t>Kerala Ayurveda Ltd</t>
  </si>
  <si>
    <t>KERALAYUR</t>
  </si>
  <si>
    <t>Orbit Exports Ltd</t>
  </si>
  <si>
    <t>ORBTEXP</t>
  </si>
  <si>
    <t>DIC India Ltd</t>
  </si>
  <si>
    <t>DICIND</t>
  </si>
  <si>
    <t>U Y Fincorp Ltd</t>
  </si>
  <si>
    <t>UYFINCORP</t>
  </si>
  <si>
    <t>Amal Ltd</t>
  </si>
  <si>
    <t>AMAL</t>
  </si>
  <si>
    <t>Shish Industries Ltd</t>
  </si>
  <si>
    <t>SHISHIND</t>
  </si>
  <si>
    <t>Cressanda Railway Solutions Ltd</t>
  </si>
  <si>
    <t>CRESSAN</t>
  </si>
  <si>
    <t>Jet Airways (India) Ltd</t>
  </si>
  <si>
    <t>JETAIRWAYS</t>
  </si>
  <si>
    <t>United Drilling Tools Ltd</t>
  </si>
  <si>
    <t>UNIDT</t>
  </si>
  <si>
    <t>Akme Fintrade India Ltd</t>
  </si>
  <si>
    <t>AFIL</t>
  </si>
  <si>
    <t>Modi's Navnirman Ltd</t>
  </si>
  <si>
    <t>MODIS</t>
  </si>
  <si>
    <t>Rubfila International Ltd</t>
  </si>
  <si>
    <t>RUBFILA</t>
  </si>
  <si>
    <t>Indian Bright Steel Co Ltd</t>
  </si>
  <si>
    <t>IBRIGST</t>
  </si>
  <si>
    <t>Poddar Pigments Ltd</t>
  </si>
  <si>
    <t>PODDARMENT</t>
  </si>
  <si>
    <t>Mangalam Industrial Finance Ltd</t>
  </si>
  <si>
    <t>MANGIND</t>
  </si>
  <si>
    <t>Shree Karni Fabcom Ltd</t>
  </si>
  <si>
    <t>SHREEKARNI</t>
  </si>
  <si>
    <t>MIRC Electronics Ltd</t>
  </si>
  <si>
    <t>MIRCELECTR</t>
  </si>
  <si>
    <t>Manaksia Coated Metals &amp; Industries Ltd</t>
  </si>
  <si>
    <t>MANAKCOAT</t>
  </si>
  <si>
    <t>Hi-Green Carbon Ltd</t>
  </si>
  <si>
    <t>HIGREEN</t>
  </si>
  <si>
    <t>Integrated Industries Ltd</t>
  </si>
  <si>
    <t>IIL</t>
  </si>
  <si>
    <t>GP Eco Solutions India Ltd</t>
  </si>
  <si>
    <t>GPECO</t>
  </si>
  <si>
    <t>Inspirisys Solutions Ltd</t>
  </si>
  <si>
    <t>INSPIRISYS</t>
  </si>
  <si>
    <t>Menon Pistons Ltd</t>
  </si>
  <si>
    <t>MENNPIS</t>
  </si>
  <si>
    <t>Kinetic Engineering Ltd</t>
  </si>
  <si>
    <t>KINETICENG</t>
  </si>
  <si>
    <t>Bharat Road Network Ltd</t>
  </si>
  <si>
    <t>BRNL</t>
  </si>
  <si>
    <t>SoftTech Engineers Ltd</t>
  </si>
  <si>
    <t>SOFTTECH</t>
  </si>
  <si>
    <t>Ponni Sugars (Erode) Ltd</t>
  </si>
  <si>
    <t>PONNIERODE</t>
  </si>
  <si>
    <t>Sakthi Sugars Ltd</t>
  </si>
  <si>
    <t>SAKHTISUG</t>
  </si>
  <si>
    <t>Prozone Realty Ltd</t>
  </si>
  <si>
    <t>PROZONER</t>
  </si>
  <si>
    <t>Vantage Knowledge Academy Ltd</t>
  </si>
  <si>
    <t>VKAL</t>
  </si>
  <si>
    <t>Cineline India Ltd</t>
  </si>
  <si>
    <t>CINELINE</t>
  </si>
  <si>
    <t>Mahindra EPC Irrigation Ltd</t>
  </si>
  <si>
    <t>MAHEPC</t>
  </si>
  <si>
    <t>Galaxy Bearings Ltd</t>
  </si>
  <si>
    <t>GALXBRG</t>
  </si>
  <si>
    <t>GEM Enviro Management Ltd</t>
  </si>
  <si>
    <t>GEMENVIRO</t>
  </si>
  <si>
    <t>Shukra Pharmaceuticals Ltd</t>
  </si>
  <si>
    <t>SHUKRAPHAR</t>
  </si>
  <si>
    <t>Raghuvir Synthetics Ltd</t>
  </si>
  <si>
    <t>RAGHUSYN</t>
  </si>
  <si>
    <t>M K Proteins Ltd</t>
  </si>
  <si>
    <t>MKPL</t>
  </si>
  <si>
    <t>CL Educate Ltd</t>
  </si>
  <si>
    <t>CLEDUCATE</t>
  </si>
  <si>
    <t>Delton Cables Ltd</t>
  </si>
  <si>
    <t>DLTNCBL</t>
  </si>
  <si>
    <t>Premier Polyfilm Ltd</t>
  </si>
  <si>
    <t>PREMIERPOL</t>
  </si>
  <si>
    <t>Quint Digital Ltd</t>
  </si>
  <si>
    <t>QUINT</t>
  </si>
  <si>
    <t>Pritika Auto Industries Ltd</t>
  </si>
  <si>
    <t>PRITIKAUTO</t>
  </si>
  <si>
    <t>Shardul Securities Ltd</t>
  </si>
  <si>
    <t>SHARDUL</t>
  </si>
  <si>
    <t>Suraj Ltd</t>
  </si>
  <si>
    <t>SURAJLTD</t>
  </si>
  <si>
    <t>V-Marc India Ltd</t>
  </si>
  <si>
    <t>VMARCIND</t>
  </si>
  <si>
    <t>Dynamic Services &amp; Security Ltd</t>
  </si>
  <si>
    <t>DYNAMIC</t>
  </si>
  <si>
    <t>Indo National Ltd</t>
  </si>
  <si>
    <t>NIPPOBATRY</t>
  </si>
  <si>
    <t>Logica Infoway Ltd</t>
  </si>
  <si>
    <t>LOGICA</t>
  </si>
  <si>
    <t>G G Engineering Ltd</t>
  </si>
  <si>
    <t>GGENG</t>
  </si>
  <si>
    <t>Bombay Oxygen Investments Ltd</t>
  </si>
  <si>
    <t>BOMOXY-B1</t>
  </si>
  <si>
    <t>Shalibhadra Finance Ltd</t>
  </si>
  <si>
    <t>SAHLIBHFI</t>
  </si>
  <si>
    <t>Mangalam Global Enterprise Ltd</t>
  </si>
  <si>
    <t>MGEL</t>
  </si>
  <si>
    <t>Industrial Investment Trust Ltd</t>
  </si>
  <si>
    <t>IITL</t>
  </si>
  <si>
    <t>Udayshivakumar Infra Ltd</t>
  </si>
  <si>
    <t>USK</t>
  </si>
  <si>
    <t>Sigma Solve Ltd</t>
  </si>
  <si>
    <t>SIGMA</t>
  </si>
  <si>
    <t>Shemaroo Entertainment Ltd</t>
  </si>
  <si>
    <t>SHEMAROO</t>
  </si>
  <si>
    <t>Goodricke Group Ltd</t>
  </si>
  <si>
    <t>GOODRICKE</t>
  </si>
  <si>
    <t>Sunita Tools Ltd</t>
  </si>
  <si>
    <t>SUNITATOOL</t>
  </si>
  <si>
    <t>IRIS Business Services Ltd</t>
  </si>
  <si>
    <t>IRIS</t>
  </si>
  <si>
    <t>Batliboi Ltd</t>
  </si>
  <si>
    <t>BATLIBOI</t>
  </si>
  <si>
    <t>Innovators Facade Systems Ltd</t>
  </si>
  <si>
    <t>INNOVATORS</t>
  </si>
  <si>
    <t>Energy-Mission Machineries (India) Ltd</t>
  </si>
  <si>
    <t>EMMIL</t>
  </si>
  <si>
    <t>Esconet Technologies Ltd</t>
  </si>
  <si>
    <t>ESCONET</t>
  </si>
  <si>
    <t>Modison Ltd</t>
  </si>
  <si>
    <t>MODISONLTD</t>
  </si>
  <si>
    <t>Star Housing Finance Ltd</t>
  </si>
  <si>
    <t>STARHFL</t>
  </si>
  <si>
    <t>Ruchira Papers Ltd</t>
  </si>
  <si>
    <t>RUCHIRA</t>
  </si>
  <si>
    <t>Indo Us Bio-Tech Ltd</t>
  </si>
  <si>
    <t>INDOUS</t>
  </si>
  <si>
    <t>Trigyn Technologies Ltd</t>
  </si>
  <si>
    <t>TRIGYN</t>
  </si>
  <si>
    <t>Kaycee Industries Ltd</t>
  </si>
  <si>
    <t>KAYCEEI</t>
  </si>
  <si>
    <t>Riddhi Siddhi Gluco Biols Ltd</t>
  </si>
  <si>
    <t>RIDDHI</t>
  </si>
  <si>
    <t>Integra Essentia Ltd</t>
  </si>
  <si>
    <t>ESSENTIA</t>
  </si>
  <si>
    <t>Universus Photo Imagings Ltd</t>
  </si>
  <si>
    <t>UNIVPHOTO</t>
  </si>
  <si>
    <t>Lakshmi Mills Company Ltd</t>
  </si>
  <si>
    <t>LAKSHMIMIL</t>
  </si>
  <si>
    <t>Pradeep Metals Ltd</t>
  </si>
  <si>
    <t>PRADPME</t>
  </si>
  <si>
    <t>Tiger Logistics (India) Ltd</t>
  </si>
  <si>
    <t>TIGERLOGS</t>
  </si>
  <si>
    <t>Nitin Castings Ltd</t>
  </si>
  <si>
    <t>NITINCAST</t>
  </si>
  <si>
    <t>Metals - Iron</t>
  </si>
  <si>
    <t>Panchmahal Steel Ltd</t>
  </si>
  <si>
    <t>PANCHMAHQ</t>
  </si>
  <si>
    <t>Surani Steel Tubes Ltd</t>
  </si>
  <si>
    <t>SURANI</t>
  </si>
  <si>
    <t>Star Paper Mills Ltd</t>
  </si>
  <si>
    <t>STARPAPER</t>
  </si>
  <si>
    <t>Shera Energy Ltd</t>
  </si>
  <si>
    <t>SHERA</t>
  </si>
  <si>
    <t>Emkay Global Financial Services Ltd</t>
  </si>
  <si>
    <t>EMKAY</t>
  </si>
  <si>
    <t>Rathi Steel and Power Ltd</t>
  </si>
  <si>
    <t>RATHIST</t>
  </si>
  <si>
    <t>Aerpace Industries Ltd</t>
  </si>
  <si>
    <t>AERPACE</t>
  </si>
  <si>
    <t>Exxaro Tiles Ltd</t>
  </si>
  <si>
    <t>EXXARO</t>
  </si>
  <si>
    <t>Systango Technologies Ltd</t>
  </si>
  <si>
    <t>SYSTANGO</t>
  </si>
  <si>
    <t>Chavda Infra Ltd</t>
  </si>
  <si>
    <t>CHAVDA</t>
  </si>
  <si>
    <t>Hitech Corporation Ltd</t>
  </si>
  <si>
    <t>HITECHCORP</t>
  </si>
  <si>
    <t>Shiv Aum Steels Ltd</t>
  </si>
  <si>
    <t>SHIVAUM</t>
  </si>
  <si>
    <t>K2 Infragen Ltd</t>
  </si>
  <si>
    <t>K2INFRA</t>
  </si>
  <si>
    <t>A-1 Acid Ltd</t>
  </si>
  <si>
    <t>AAL</t>
  </si>
  <si>
    <t>Zodiac Clothing Company Ltd</t>
  </si>
  <si>
    <t>ZODIACLOTH</t>
  </si>
  <si>
    <t>Harrisons Malayalam Ltd</t>
  </si>
  <si>
    <t>HARRMALAYA</t>
  </si>
  <si>
    <t>Globus Power Generation Ltd</t>
  </si>
  <si>
    <t>GLOBUSCON</t>
  </si>
  <si>
    <t>SRM Contractors Ltd</t>
  </si>
  <si>
    <t>SRM</t>
  </si>
  <si>
    <t>SAR Televenture Ltd</t>
  </si>
  <si>
    <t>SARTELE</t>
  </si>
  <si>
    <t>Vishal Fabrics Ltd</t>
  </si>
  <si>
    <t>VISHAL</t>
  </si>
  <si>
    <t>Kay Cee Energy &amp; Infra Ltd</t>
  </si>
  <si>
    <t>KCEIL</t>
  </si>
  <si>
    <t>Ambalal Sarabhai Enterprises Ltd</t>
  </si>
  <si>
    <t>AMBALALSA</t>
  </si>
  <si>
    <t>Fredun Pharmaceuticals Ltd</t>
  </si>
  <si>
    <t>FREDUN</t>
  </si>
  <si>
    <t>Aban Offshore Ltd</t>
  </si>
  <si>
    <t>ABAN</t>
  </si>
  <si>
    <t>Surana Telecom and Power Ltd</t>
  </si>
  <si>
    <t>SURANAT&amp;P</t>
  </si>
  <si>
    <t>Thirdwave Financial Intermediaries Ltd</t>
  </si>
  <si>
    <t>THIRDFIN</t>
  </si>
  <si>
    <t>Dhabriya Polywood Ltd</t>
  </si>
  <si>
    <t>DHABRIYA</t>
  </si>
  <si>
    <t>Emmforce Autotech Ltd</t>
  </si>
  <si>
    <t>EMMFORCE</t>
  </si>
  <si>
    <t>UCAL Ltd</t>
  </si>
  <si>
    <t>UCAL</t>
  </si>
  <si>
    <t>K M Sugar Mills Ltd</t>
  </si>
  <si>
    <t>KMSUGAR</t>
  </si>
  <si>
    <t>Quest Capital Markets Ltd</t>
  </si>
  <si>
    <t>QUESTCAP</t>
  </si>
  <si>
    <t>Birla Precision Technologies Ltd</t>
  </si>
  <si>
    <t>BIRLAPREC</t>
  </si>
  <si>
    <t>Cool Caps Industries Ltd</t>
  </si>
  <si>
    <t>COOLCAPS</t>
  </si>
  <si>
    <t>Newjaisa Technologies Ltd</t>
  </si>
  <si>
    <t>NEWJAISA</t>
  </si>
  <si>
    <t>Felix Industries Ltd</t>
  </si>
  <si>
    <t>FELIX</t>
  </si>
  <si>
    <t>Kings Infra Ventures Ltd</t>
  </si>
  <si>
    <t>KINGSINFR</t>
  </si>
  <si>
    <t>Panasonic Energy India Co Ltd</t>
  </si>
  <si>
    <t>PANAENERG</t>
  </si>
  <si>
    <t>Sahyadri Industries Ltd</t>
  </si>
  <si>
    <t>SAHYADRI</t>
  </si>
  <si>
    <t>ELGI Rubber Co Ltd</t>
  </si>
  <si>
    <t>ELGIRUBCO</t>
  </si>
  <si>
    <t>Apollo Sindoori Hotels Ltd</t>
  </si>
  <si>
    <t>APOLSINHOT</t>
  </si>
  <si>
    <t>Bhagyanagar India Ltd</t>
  </si>
  <si>
    <t>BHAGYANGR</t>
  </si>
  <si>
    <t>IL &amp; FS Investment Managers Ltd</t>
  </si>
  <si>
    <t>IVC</t>
  </si>
  <si>
    <t>Gokul Refoils and Solvent Ltd</t>
  </si>
  <si>
    <t>GOKUL</t>
  </si>
  <si>
    <t>Alufluoride Ltd</t>
  </si>
  <si>
    <t>ALUFLUOR</t>
  </si>
  <si>
    <t>International Combustion (India) Ltd</t>
  </si>
  <si>
    <t>INTLCOMBQ</t>
  </si>
  <si>
    <t>Sayaji Hotels (Indore) Ltd</t>
  </si>
  <si>
    <t>SHILINDORE</t>
  </si>
  <si>
    <t>Bella Casa Fashion &amp; Retail Ltd</t>
  </si>
  <si>
    <t>BELLACASA</t>
  </si>
  <si>
    <t>Jenburkt Pharmaceuticals Ltd</t>
  </si>
  <si>
    <t>JENBURPH</t>
  </si>
  <si>
    <t>Hindusthan Urban Infrastructure Ltd</t>
  </si>
  <si>
    <t>HUIL</t>
  </si>
  <si>
    <t>Kapston Services Ltd</t>
  </si>
  <si>
    <t>KAPSTON</t>
  </si>
  <si>
    <t>Aryaman Financial Services Ltd</t>
  </si>
  <si>
    <t>ARYAMAN</t>
  </si>
  <si>
    <t>Purv Flexipack Ltd</t>
  </si>
  <si>
    <t>PURVFLEXI</t>
  </si>
  <si>
    <t>OK Play India Ltd</t>
  </si>
  <si>
    <t>OKPLA</t>
  </si>
  <si>
    <t>Rana Sugars Ltd</t>
  </si>
  <si>
    <t>RANASUG</t>
  </si>
  <si>
    <t>Lyka Labs Ltd</t>
  </si>
  <si>
    <t>LYKALABS</t>
  </si>
  <si>
    <t>Capital Trade Links Ltd</t>
  </si>
  <si>
    <t>CTL</t>
  </si>
  <si>
    <t>RM Drip &amp; Sprinklers Systems Ltd</t>
  </si>
  <si>
    <t>RMDRIP</t>
  </si>
  <si>
    <t>Plaza Wires Ltd</t>
  </si>
  <si>
    <t>PLAZACABLE</t>
  </si>
  <si>
    <t>Byke Hospitality Ltd</t>
  </si>
  <si>
    <t>BYKE</t>
  </si>
  <si>
    <t>Emami Realty Ltd</t>
  </si>
  <si>
    <t>EMAMIREAL</t>
  </si>
  <si>
    <t>Patels Airtemp (India) Ltd</t>
  </si>
  <si>
    <t>PATELSAI</t>
  </si>
  <si>
    <t>MOS Utility Ltd</t>
  </si>
  <si>
    <t>MOS</t>
  </si>
  <si>
    <t>Sintercom India Ltd</t>
  </si>
  <si>
    <t>SINTERCOM</t>
  </si>
  <si>
    <t>Shreyans Industries Ltd</t>
  </si>
  <si>
    <t>SHREYANIND</t>
  </si>
  <si>
    <t>Manaksia Steels Ltd</t>
  </si>
  <si>
    <t>MANAKSTEEL</t>
  </si>
  <si>
    <t>Baroda Rayon Corporation Ltd</t>
  </si>
  <si>
    <t>BARODARY</t>
  </si>
  <si>
    <t>AVP Infracon Ltd</t>
  </si>
  <si>
    <t>AVPINFRA</t>
  </si>
  <si>
    <t>Exhicon Events Media Solutions Ltd</t>
  </si>
  <si>
    <t>EXHICON</t>
  </si>
  <si>
    <t>Zenotech Laboratories Ltd</t>
  </si>
  <si>
    <t>ZENOTECH</t>
  </si>
  <si>
    <t>DRC Systems India Ltd</t>
  </si>
  <si>
    <t>DRCSYSTEMS</t>
  </si>
  <si>
    <t>Nippon India ETF Nifty Midcap 150</t>
  </si>
  <si>
    <t>MID150BEES</t>
  </si>
  <si>
    <t>Nila Spaces Ltd</t>
  </si>
  <si>
    <t>NILASPACES</t>
  </si>
  <si>
    <t>SKP Bearing Industries Ltd</t>
  </si>
  <si>
    <t>SKP</t>
  </si>
  <si>
    <t>Intense Technologies Ltd</t>
  </si>
  <si>
    <t>INTENTECH</t>
  </si>
  <si>
    <t>Keltech Energies Ltd</t>
  </si>
  <si>
    <t>KELENRG</t>
  </si>
  <si>
    <t>Majestic Auto Ltd</t>
  </si>
  <si>
    <t>MAJESAUT</t>
  </si>
  <si>
    <t>Dynemic Products Ltd</t>
  </si>
  <si>
    <t>DYNPRO</t>
  </si>
  <si>
    <t>Tierra Agrotech Ltd</t>
  </si>
  <si>
    <t>TIERRA</t>
  </si>
  <si>
    <t>Triton Valves Ltd</t>
  </si>
  <si>
    <t>TRITONV</t>
  </si>
  <si>
    <t>GEE Ltd</t>
  </si>
  <si>
    <t>GEE</t>
  </si>
  <si>
    <t>Almondz Global Securities Ltd</t>
  </si>
  <si>
    <t>ALMONDZ</t>
  </si>
  <si>
    <t>Airan Ltd</t>
  </si>
  <si>
    <t>AIRAN</t>
  </si>
  <si>
    <t>Shree Rama Multi-Tech Ltd</t>
  </si>
  <si>
    <t>SHREERAMA</t>
  </si>
  <si>
    <t>Karnika Industries Ltd</t>
  </si>
  <si>
    <t>KARNIKA</t>
  </si>
  <si>
    <t>GP Petroleums Ltd</t>
  </si>
  <si>
    <t>GULFPETRO</t>
  </si>
  <si>
    <t>Mangalam Worldwide Ltd</t>
  </si>
  <si>
    <t>MWL</t>
  </si>
  <si>
    <t>A2z Infra Engineering Ltd</t>
  </si>
  <si>
    <t>A2ZINFRA</t>
  </si>
  <si>
    <t>Rockingdeals Circular Economy Ltd</t>
  </si>
  <si>
    <t>ROCKINGDCE</t>
  </si>
  <si>
    <t>Shyam Century Ferrous Ltd</t>
  </si>
  <si>
    <t>SHYAMCENT</t>
  </si>
  <si>
    <t>Rajnish Wellness Ltd</t>
  </si>
  <si>
    <t>RAJNISH</t>
  </si>
  <si>
    <t>Vaarad Ventures Ltd</t>
  </si>
  <si>
    <t>VAARAD</t>
  </si>
  <si>
    <t>Variman Global Enterprises Ltd</t>
  </si>
  <si>
    <t>VARIMAN</t>
  </si>
  <si>
    <t>Droneacharya Aerial Innovations Ltd</t>
  </si>
  <si>
    <t>DRONACHRYA</t>
  </si>
  <si>
    <t>Aries Agro Ltd (CN)</t>
  </si>
  <si>
    <t>ARIES</t>
  </si>
  <si>
    <t>Chemcrux Enterprises Ltd</t>
  </si>
  <si>
    <t>CHEMCRUX</t>
  </si>
  <si>
    <t>Suyog Gurbaxani Funicular Ropeways Ltd</t>
  </si>
  <si>
    <t>SGFRL</t>
  </si>
  <si>
    <t>Jhaveri Credits and Capital Ltd</t>
  </si>
  <si>
    <t>JHACC</t>
  </si>
  <si>
    <t>Pasupati Acrylon Ltd</t>
  </si>
  <si>
    <t>PASUPTAC</t>
  </si>
  <si>
    <t>Sejal Glass Ltd</t>
  </si>
  <si>
    <t>SEJALLTD</t>
  </si>
  <si>
    <t>Sumit Woods Ltd</t>
  </si>
  <si>
    <t>SUMIT</t>
  </si>
  <si>
    <t>Milkfood Ltd</t>
  </si>
  <si>
    <t>MLKFOOD</t>
  </si>
  <si>
    <t>Kalyani Cast-Tech Ltd</t>
  </si>
  <si>
    <t>KALYANI</t>
  </si>
  <si>
    <t>Essen Speciality Films Ltd</t>
  </si>
  <si>
    <t>ESFL</t>
  </si>
  <si>
    <t>Aditya BSL Gold ETF</t>
  </si>
  <si>
    <t>BSLGOLDETF</t>
  </si>
  <si>
    <t>Premier Roadlines Ltd</t>
  </si>
  <si>
    <t>PRLIND</t>
  </si>
  <si>
    <t>Inflame Appliances Ltd</t>
  </si>
  <si>
    <t>INFLAME</t>
  </si>
  <si>
    <t>DC Infotech and Communication Ltd</t>
  </si>
  <si>
    <t>DCI</t>
  </si>
  <si>
    <t>Shri Keshav Cements and Infra Ltd</t>
  </si>
  <si>
    <t>SKCIL</t>
  </si>
  <si>
    <t>Competent Automobiles Company Ltd</t>
  </si>
  <si>
    <t>COMPEAU</t>
  </si>
  <si>
    <t>DJ Mediaprint &amp; Logistics Ltd</t>
  </si>
  <si>
    <t>DJML</t>
  </si>
  <si>
    <t>Madhuveer Com 18 Network Ltd</t>
  </si>
  <si>
    <t>MADHUVEER</t>
  </si>
  <si>
    <t>Z-Tech (India) Ltd</t>
  </si>
  <si>
    <t>ZTECH</t>
  </si>
  <si>
    <t>South West Pinnacle Exploration Ltd</t>
  </si>
  <si>
    <t>SOUTHWEST</t>
  </si>
  <si>
    <t>Talbros Engineering Ltd</t>
  </si>
  <si>
    <t>TALBROSENG</t>
  </si>
  <si>
    <t>Virinchi Ltd</t>
  </si>
  <si>
    <t>VIRINCHI</t>
  </si>
  <si>
    <t>Vijay Solvex Ltd</t>
  </si>
  <si>
    <t>VIJSOLX</t>
  </si>
  <si>
    <t>Sadhav Shipping Ltd</t>
  </si>
  <si>
    <t>SADHAV</t>
  </si>
  <si>
    <t>Global Education Ltd</t>
  </si>
  <si>
    <t>GLOBAL</t>
  </si>
  <si>
    <t>Apollo Finvest (India) Ltd</t>
  </si>
  <si>
    <t>APOLLOFI</t>
  </si>
  <si>
    <t>Rama Phosphates Ltd</t>
  </si>
  <si>
    <t>RAMAPHO</t>
  </si>
  <si>
    <t>Naga Dhunseri Group Ltd</t>
  </si>
  <si>
    <t>NDGL</t>
  </si>
  <si>
    <t>Gennex Laboratories Ltd</t>
  </si>
  <si>
    <t>GENNEX</t>
  </si>
  <si>
    <t>Jasch Gauging Technologies Ltd</t>
  </si>
  <si>
    <t>JGTL</t>
  </si>
  <si>
    <t>Modi Naturals Ltd</t>
  </si>
  <si>
    <t>MODINATUR</t>
  </si>
  <si>
    <t>Atlantaa Ltd</t>
  </si>
  <si>
    <t>ATLANTAA</t>
  </si>
  <si>
    <t>Waterbase Ltd</t>
  </si>
  <si>
    <t>WATERBASE</t>
  </si>
  <si>
    <t>Euro India Fresh Foods Ltd</t>
  </si>
  <si>
    <t>EIFFL</t>
  </si>
  <si>
    <t>Lorenzini Apparels Ltd</t>
  </si>
  <si>
    <t>LAL</t>
  </si>
  <si>
    <t>Proventus Agrocom Ltd</t>
  </si>
  <si>
    <t>PROV</t>
  </si>
  <si>
    <t>Goyal Salt Ltd</t>
  </si>
  <si>
    <t>GOYALSALT</t>
  </si>
  <si>
    <t>Crown Lifters Ltd</t>
  </si>
  <si>
    <t>CROWN</t>
  </si>
  <si>
    <t>Scan Steels Ltd</t>
  </si>
  <si>
    <t>SCANSTL</t>
  </si>
  <si>
    <t>Manomay Tex India Ltd</t>
  </si>
  <si>
    <t>MANOMAY</t>
  </si>
  <si>
    <t>Fluidomat Ltd</t>
  </si>
  <si>
    <t>FLUIDOM</t>
  </si>
  <si>
    <t>Jay Shree Tea and Industries Ltd</t>
  </si>
  <si>
    <t>JAYSREETEA</t>
  </si>
  <si>
    <t>Indowind Energy Ltd</t>
  </si>
  <si>
    <t>INDOWIND</t>
  </si>
  <si>
    <t>Indian Terrain Fashions Ltd</t>
  </si>
  <si>
    <t>INDTERRAIN</t>
  </si>
  <si>
    <t>Mangalam Organics Ltd</t>
  </si>
  <si>
    <t>MANORG</t>
  </si>
  <si>
    <t>Dindigul Farm Product Ltd</t>
  </si>
  <si>
    <t>DFPL</t>
  </si>
  <si>
    <t>Goldstar Power Ltd</t>
  </si>
  <si>
    <t>GOLDSTAR</t>
  </si>
  <si>
    <t>India Finsec Ltd</t>
  </si>
  <si>
    <t>IFINSEC</t>
  </si>
  <si>
    <t>Akanksha Power and Infrastructure Ltd</t>
  </si>
  <si>
    <t>AKANKSHA</t>
  </si>
  <si>
    <t>Electrical Components &amp; Equipment</t>
  </si>
  <si>
    <t>Shradha Infraprojects Ltd</t>
  </si>
  <si>
    <t>SHRADHA</t>
  </si>
  <si>
    <t>Medico Remedies Ltd</t>
  </si>
  <si>
    <t>MEDICO</t>
  </si>
  <si>
    <t>Multibase India Ltd</t>
  </si>
  <si>
    <t>MULTIBASE</t>
  </si>
  <si>
    <t>Anlon Technology Solutions Ltd</t>
  </si>
  <si>
    <t>ANLON</t>
  </si>
  <si>
    <t>Purple Finance Ltd</t>
  </si>
  <si>
    <t>PURPLEFIN</t>
  </si>
  <si>
    <t>Vishwaraj Sugar Industries Ltd</t>
  </si>
  <si>
    <t>VISHWARAJ</t>
  </si>
  <si>
    <t>Rajnandini Metal Ltd</t>
  </si>
  <si>
    <t>RAJMET</t>
  </si>
  <si>
    <t>S &amp; S Power Switchgear Ltd</t>
  </si>
  <si>
    <t>S&amp;SPOWER</t>
  </si>
  <si>
    <t>Crayons Advertising Ltd</t>
  </si>
  <si>
    <t>CRAYONS</t>
  </si>
  <si>
    <t>NDL Ventures Ltd</t>
  </si>
  <si>
    <t>NDLVENTURE</t>
  </si>
  <si>
    <t>Mercantile Ventures Ltd</t>
  </si>
  <si>
    <t>MERCANTILE</t>
  </si>
  <si>
    <t>Le Merite Exports Ltd</t>
  </si>
  <si>
    <t>LEMERITE</t>
  </si>
  <si>
    <t>Avonmore Capital &amp; Management Services Ltd</t>
  </si>
  <si>
    <t>AVONMORE</t>
  </si>
  <si>
    <t>Coastal Corporation Ltd</t>
  </si>
  <si>
    <t>COASTCORP</t>
  </si>
  <si>
    <t>E Factor Experiences Ltd</t>
  </si>
  <si>
    <t>EFACTOR</t>
  </si>
  <si>
    <t>Indian Toners &amp; Developers Ltd</t>
  </si>
  <si>
    <t>INDTONER</t>
  </si>
  <si>
    <t>Visa Steel Ltd</t>
  </si>
  <si>
    <t>VISASTEEL</t>
  </si>
  <si>
    <t>Robust Hotels Ltd</t>
  </si>
  <si>
    <t>RHL</t>
  </si>
  <si>
    <t>Northern Spirits Ltd</t>
  </si>
  <si>
    <t>NSL</t>
  </si>
  <si>
    <t>VIP Clothing Ltd</t>
  </si>
  <si>
    <t>VIPCLOTHNG</t>
  </si>
  <si>
    <t>Axis Gold ETF</t>
  </si>
  <si>
    <t>AXISGOLD</t>
  </si>
  <si>
    <t>Digikore Studios Ltd</t>
  </si>
  <si>
    <t>DIGIKORE</t>
  </si>
  <si>
    <t>Sona Machinery Ltd</t>
  </si>
  <si>
    <t>SONAMAC</t>
  </si>
  <si>
    <t>Navkar Urbanstructure Ltd</t>
  </si>
  <si>
    <t>NAVKAR</t>
  </si>
  <si>
    <t>Rudrabhishek Enterprises Ltd</t>
  </si>
  <si>
    <t>REPL</t>
  </si>
  <si>
    <t>Canarys Automations Ltd</t>
  </si>
  <si>
    <t>CANARYS</t>
  </si>
  <si>
    <t>Vadilal Enterprises Ltd</t>
  </si>
  <si>
    <t>VADILENT</t>
  </si>
  <si>
    <t>Take Solutions Ltd</t>
  </si>
  <si>
    <t>TAKE</t>
  </si>
  <si>
    <t>Captain Polyplast Ltd</t>
  </si>
  <si>
    <t>CPL</t>
  </si>
  <si>
    <t>Kaka Industries Ltd</t>
  </si>
  <si>
    <t>KAKA</t>
  </si>
  <si>
    <t>Asian Hotels (North) Ltd</t>
  </si>
  <si>
    <t>ASIANHOTNR</t>
  </si>
  <si>
    <t>Infinium Pharmachem Ltd</t>
  </si>
  <si>
    <t>INFINIUM</t>
  </si>
  <si>
    <t>Magnum Ventures Ltd</t>
  </si>
  <si>
    <t>MAGNUM</t>
  </si>
  <si>
    <t>Bannari Amman Spinning Mills Ltd</t>
  </si>
  <si>
    <t>BASML</t>
  </si>
  <si>
    <t>Prime Industries Ltd</t>
  </si>
  <si>
    <t>PRIMIND</t>
  </si>
  <si>
    <t>Omax Autos Ltd</t>
  </si>
  <si>
    <t>OMAXAUTO</t>
  </si>
  <si>
    <t>P.E. Analytics Ltd</t>
  </si>
  <si>
    <t>PROPEQUITY</t>
  </si>
  <si>
    <t>Bemco Hydraulics Ltd</t>
  </si>
  <si>
    <t>BEMHY</t>
  </si>
  <si>
    <t>Osia Hyper Retail Ltd</t>
  </si>
  <si>
    <t>OSIAHYPER</t>
  </si>
  <si>
    <t>Lancor Holdings Ltd</t>
  </si>
  <si>
    <t>LANCORHOL</t>
  </si>
  <si>
    <t>Alphalogic Industries Ltd</t>
  </si>
  <si>
    <t>ALPHAIND</t>
  </si>
  <si>
    <t>Shri Venkatesh Refineries Ltd</t>
  </si>
  <si>
    <t>SVRL</t>
  </si>
  <si>
    <t>Ruchi Infrastructure Ltd</t>
  </si>
  <si>
    <t>RUCHINFRA</t>
  </si>
  <si>
    <t>ABM Knowledgeware Ltd</t>
  </si>
  <si>
    <t>ABMKNO</t>
  </si>
  <si>
    <t>Konstelec Engineers Ltd</t>
  </si>
  <si>
    <t>KONSTELEC</t>
  </si>
  <si>
    <t>Smartlink Holdings Ltd</t>
  </si>
  <si>
    <t>SMARTLINK</t>
  </si>
  <si>
    <t>Cords Cable Industries Ltd</t>
  </si>
  <si>
    <t>CORDSCABLE</t>
  </si>
  <si>
    <t>Maral Overseas Ltd</t>
  </si>
  <si>
    <t>MARALOVER</t>
  </si>
  <si>
    <t>Sundaram Brake Linings Ltd</t>
  </si>
  <si>
    <t>SUNDRMBRAK</t>
  </si>
  <si>
    <t>PPAP Automotive Ltd</t>
  </si>
  <si>
    <t>PPAP</t>
  </si>
  <si>
    <t>Commercial Syn Bags Ltd</t>
  </si>
  <si>
    <t>COMSYN</t>
  </si>
  <si>
    <t>Rane Engine Valve Ltd</t>
  </si>
  <si>
    <t>RANEENGINE</t>
  </si>
  <si>
    <t>Hindustan Organic Chemicals Ltd</t>
  </si>
  <si>
    <t>HOCL</t>
  </si>
  <si>
    <t>Paragon Fine &amp; Speciality Chemical Ltd</t>
  </si>
  <si>
    <t>PARAGON</t>
  </si>
  <si>
    <t>Comfort Intech Ltd</t>
  </si>
  <si>
    <t>COMFINTE</t>
  </si>
  <si>
    <t>BGR Energy Systems Ltd</t>
  </si>
  <si>
    <t>BGRENERGY</t>
  </si>
  <si>
    <t>Murudeshwar Ceramics Ltd</t>
  </si>
  <si>
    <t>MURUDCERA</t>
  </si>
  <si>
    <t>Empower India Ltd</t>
  </si>
  <si>
    <t>EMPOWER</t>
  </si>
  <si>
    <t>Caspian Corporate Services Ltd</t>
  </si>
  <si>
    <t>CASPIAN</t>
  </si>
  <si>
    <t>Rox Hi-Tech Ltd</t>
  </si>
  <si>
    <t>ROXHITECH</t>
  </si>
  <si>
    <t>Global Vectra Helicorp Ltd</t>
  </si>
  <si>
    <t>GLOBALVECT</t>
  </si>
  <si>
    <t>Par Drugs and Chemicals Ltd</t>
  </si>
  <si>
    <t>PAR</t>
  </si>
  <si>
    <t>Amba Enterprises Ltd</t>
  </si>
  <si>
    <t>AEL</t>
  </si>
  <si>
    <t>Shree Rama Newsprint Ltd</t>
  </si>
  <si>
    <t>RAMANEWS</t>
  </si>
  <si>
    <t>Axis Nifty AAA Bond Plus SDL Apr 2026 50:50 ETF</t>
  </si>
  <si>
    <t>AXISBPSETF</t>
  </si>
  <si>
    <t>Lords Chloro Alkali Ltd</t>
  </si>
  <si>
    <t>LORDSCHLO</t>
  </si>
  <si>
    <t>LGB Forge Ltd</t>
  </si>
  <si>
    <t>LGBFORGE</t>
  </si>
  <si>
    <t>Uday Jewellery Industries Ltd</t>
  </si>
  <si>
    <t>UDAYJEW</t>
  </si>
  <si>
    <t>Thomas Scott (India) Ltd</t>
  </si>
  <si>
    <t>THOMASCOTT</t>
  </si>
  <si>
    <t>Welspun Investments and Commercials Ltd</t>
  </si>
  <si>
    <t>WELINV</t>
  </si>
  <si>
    <t>Shri Dinesh Mills Ltd</t>
  </si>
  <si>
    <t>SHRIDINE</t>
  </si>
  <si>
    <t>Duroply Industries Ltd</t>
  </si>
  <si>
    <t>DUROPLY</t>
  </si>
  <si>
    <t>Divine Power Energy Ltd</t>
  </si>
  <si>
    <t>DPEL</t>
  </si>
  <si>
    <t>Standard Capital Markets Ltd</t>
  </si>
  <si>
    <t>STANCAP</t>
  </si>
  <si>
    <t>Graviss Hospitality Ltd</t>
  </si>
  <si>
    <t>GRAVISSHO</t>
  </si>
  <si>
    <t>Vintron Informatics Ltd</t>
  </si>
  <si>
    <t>VINTRON</t>
  </si>
  <si>
    <t>DEV Information Technology Ltd</t>
  </si>
  <si>
    <t>DEVIT</t>
  </si>
  <si>
    <t>Natural Capsules Ltd</t>
  </si>
  <si>
    <t>NATCAPSUQ</t>
  </si>
  <si>
    <t>Lehar Footwears Ltd</t>
  </si>
  <si>
    <t>LEHAR</t>
  </si>
  <si>
    <t>Megastar Foods Ltd</t>
  </si>
  <si>
    <t>MEGASTAR</t>
  </si>
  <si>
    <t>Maagh Advertising and Marketing Services Ltd</t>
  </si>
  <si>
    <t>MAAGHADV</t>
  </si>
  <si>
    <t>Bambino Agro Industries Ltd</t>
  </si>
  <si>
    <t>BAMBINO</t>
  </si>
  <si>
    <t>Equippp Social Impact Technologies Ltd</t>
  </si>
  <si>
    <t>EQUIPPP</t>
  </si>
  <si>
    <t xml:space="preserve"> IT Services &amp; Consulting</t>
  </si>
  <si>
    <t>Starteck Finance Ltd</t>
  </si>
  <si>
    <t>STARTECK</t>
  </si>
  <si>
    <t>Gujarat Apollo Industries Ltd</t>
  </si>
  <si>
    <t>GUJAPOLLO</t>
  </si>
  <si>
    <t>MK Exim (India) Ltd</t>
  </si>
  <si>
    <t>MKEXIM</t>
  </si>
  <si>
    <t>UMA Exports Ltd</t>
  </si>
  <si>
    <t>UMAEXPORTS</t>
  </si>
  <si>
    <t>RKEC Projects Ltd</t>
  </si>
  <si>
    <t>RKEC</t>
  </si>
  <si>
    <t>Loyal Textile Mills Ltd</t>
  </si>
  <si>
    <t>LOYALTEX</t>
  </si>
  <si>
    <t>Sharda Ispat Ltd</t>
  </si>
  <si>
    <t>SHRDAIS</t>
  </si>
  <si>
    <t>DCG Cables &amp; Wires Ltd</t>
  </si>
  <si>
    <t>DCG</t>
  </si>
  <si>
    <t>Brahmaputra Infrastructure Ltd</t>
  </si>
  <si>
    <t>BRAHMINFRA</t>
  </si>
  <si>
    <t>Aurangabad Distillery Ltd</t>
  </si>
  <si>
    <t>AURDIS</t>
  </si>
  <si>
    <t>Zeal Global Services Ltd</t>
  </si>
  <si>
    <t>ZEAL</t>
  </si>
  <si>
    <t>POCL Enterprises Ltd</t>
  </si>
  <si>
    <t>POEL</t>
  </si>
  <si>
    <t>Bhilwara Technical Textiles Ltd</t>
  </si>
  <si>
    <t>BTTL</t>
  </si>
  <si>
    <t>Mirae Asset Nifty 50 ETF</t>
  </si>
  <si>
    <t>NIFTYETF</t>
  </si>
  <si>
    <t>ASI Industries Ltd</t>
  </si>
  <si>
    <t>ASIIL</t>
  </si>
  <si>
    <t>Baheti Recycling Industries Ltd</t>
  </si>
  <si>
    <t>BAHETI</t>
  </si>
  <si>
    <t>KPT Industries Ltd</t>
  </si>
  <si>
    <t>KPT</t>
  </si>
  <si>
    <t>Ravinder Heights Ltd</t>
  </si>
  <si>
    <t>RVHL</t>
  </si>
  <si>
    <t>Jay Ushin Ltd</t>
  </si>
  <si>
    <t>JAYUSH</t>
  </si>
  <si>
    <t>Aashka Hospitals Ltd</t>
  </si>
  <si>
    <t>AASHKA</t>
  </si>
  <si>
    <t>Investment &amp; Precision Castings Ltd</t>
  </si>
  <si>
    <t>INVPRECQ</t>
  </si>
  <si>
    <t>Chemtech Industrial Valves Ltd</t>
  </si>
  <si>
    <t>CHEMTECH</t>
  </si>
  <si>
    <t>India Gelatine &amp; Chemicals Ltd</t>
  </si>
  <si>
    <t>INDGELA</t>
  </si>
  <si>
    <t>SBEC Sugar Ltd</t>
  </si>
  <si>
    <t>SBECSUG</t>
  </si>
  <si>
    <t>North Eastern Carrying Corporation Ltd</t>
  </si>
  <si>
    <t>NECCLTD</t>
  </si>
  <si>
    <t>Brady And Morris Engineering Co Ltd</t>
  </si>
  <si>
    <t>BRADYM</t>
  </si>
  <si>
    <t>IIRM Holdings India Ltd</t>
  </si>
  <si>
    <t>IIRM</t>
  </si>
  <si>
    <t>Infollion Research Services Ltd</t>
  </si>
  <si>
    <t>INFOLLION</t>
  </si>
  <si>
    <t>Il&amp;Fs Engineering and Construction Company Ltd</t>
  </si>
  <si>
    <t>IL&amp;FSENGG</t>
  </si>
  <si>
    <t>Madhav Infra Projects Ltd</t>
  </si>
  <si>
    <t>MADHAVIPL</t>
  </si>
  <si>
    <t>Pil Italica Lifestyle Ltd</t>
  </si>
  <si>
    <t>PILITA</t>
  </si>
  <si>
    <t>A B Infrabuild Ltd</t>
  </si>
  <si>
    <t>ABINFRA</t>
  </si>
  <si>
    <t>McLeod Russel India Ltd</t>
  </si>
  <si>
    <t>MCLEODRUSS</t>
  </si>
  <si>
    <t>Prime Fresh Ltd</t>
  </si>
  <si>
    <t>PRIMEFRESH</t>
  </si>
  <si>
    <t>Ginni Filaments Ltd</t>
  </si>
  <si>
    <t>GINNIFILA</t>
  </si>
  <si>
    <t>JSL Industries Ltd</t>
  </si>
  <si>
    <t>JSLINDL</t>
  </si>
  <si>
    <t>Aaron Industries Ltd</t>
  </si>
  <si>
    <t>AARON</t>
  </si>
  <si>
    <t>VTM Ltd</t>
  </si>
  <si>
    <t>VTMLTD</t>
  </si>
  <si>
    <t>Nureca Ltd</t>
  </si>
  <si>
    <t>NURECA</t>
  </si>
  <si>
    <t>On Door Concepts Ltd</t>
  </si>
  <si>
    <t>ONDOOR</t>
  </si>
  <si>
    <t>Retail - Online</t>
  </si>
  <si>
    <t>Storage Technologies and Automation Ltd</t>
  </si>
  <si>
    <t>STAL</t>
  </si>
  <si>
    <t>RRIL Ltd</t>
  </si>
  <si>
    <t>RRIL</t>
  </si>
  <si>
    <t>CAPTAIN PIPES Ltd</t>
  </si>
  <si>
    <t>CAPPIPES</t>
  </si>
  <si>
    <t>Available Finance Ltd</t>
  </si>
  <si>
    <t>AVAILFC</t>
  </si>
  <si>
    <t>Nitiraj Engineers Ltd</t>
  </si>
  <si>
    <t>NITIRAJ</t>
  </si>
  <si>
    <t>Sarthak Metals Ltd</t>
  </si>
  <si>
    <t>SMLT</t>
  </si>
  <si>
    <t>Sanmit Infra Ltd</t>
  </si>
  <si>
    <t>SANINFRA</t>
  </si>
  <si>
    <t>Mangalam Seeds Ltd</t>
  </si>
  <si>
    <t>MSL</t>
  </si>
  <si>
    <t>Supreme Infrastructure India Ltd</t>
  </si>
  <si>
    <t>SUPREMEINF</t>
  </si>
  <si>
    <t>Maruti Infrastructure Ltd</t>
  </si>
  <si>
    <t>MAINFRA</t>
  </si>
  <si>
    <t>Indo Thai Securities Ltd</t>
  </si>
  <si>
    <t>INDOTHAI</t>
  </si>
  <si>
    <t>Kanoria Energy &amp; Infrastructure Limited</t>
  </si>
  <si>
    <t>KEIL</t>
  </si>
  <si>
    <t>Yash Optics &amp; Lens Ltd</t>
  </si>
  <si>
    <t>YASHOPTICS</t>
  </si>
  <si>
    <t>Ceenik Exports (India) Ltd</t>
  </si>
  <si>
    <t>CEENIK</t>
  </si>
  <si>
    <t>VETO Switch Gears And Cables Ltd</t>
  </si>
  <si>
    <t>VETO</t>
  </si>
  <si>
    <t>Arham Technologies Ltd</t>
  </si>
  <si>
    <t>ARHAM</t>
  </si>
  <si>
    <t>Star Delta Transformers Ltd</t>
  </si>
  <si>
    <t>STARDELTA</t>
  </si>
  <si>
    <t>Seacoast Shipping Services Ltd</t>
  </si>
  <si>
    <t>SEACOAST</t>
  </si>
  <si>
    <t>Trejhara Solutions Ltd</t>
  </si>
  <si>
    <t>TREJHARA</t>
  </si>
  <si>
    <t>Shree Ajit Pulp and Paper Ltd</t>
  </si>
  <si>
    <t>SAPPL</t>
  </si>
  <si>
    <t>Veer Global Infraconstruction Ltd</t>
  </si>
  <si>
    <t>VGIL</t>
  </si>
  <si>
    <t>Indrayani Biotech Ltd</t>
  </si>
  <si>
    <t>INDRANIB</t>
  </si>
  <si>
    <t>Pune E - Stock Broking Ltd</t>
  </si>
  <si>
    <t>PESB</t>
  </si>
  <si>
    <t>Denis Chem Lab Ltd</t>
  </si>
  <si>
    <t>DENISCHEM</t>
  </si>
  <si>
    <t>Hindcon Chemicals Ltd</t>
  </si>
  <si>
    <t>HINDCON</t>
  </si>
  <si>
    <t>Rulka Electricals Ltd</t>
  </si>
  <si>
    <t>RULKA</t>
  </si>
  <si>
    <t>Shri Bajrang Alliance Ltd</t>
  </si>
  <si>
    <t>SHBAJRG</t>
  </si>
  <si>
    <t>Confidence Futuristic Energetech Ltd</t>
  </si>
  <si>
    <t>CFEL</t>
  </si>
  <si>
    <t>Chatha Foods Ltd</t>
  </si>
  <si>
    <t>CHATHA</t>
  </si>
  <si>
    <t>Shree Vasu Logistics Ltd</t>
  </si>
  <si>
    <t>SVLL</t>
  </si>
  <si>
    <t>CWD Limited</t>
  </si>
  <si>
    <t>CWD</t>
  </si>
  <si>
    <t>Sicagen India Ltd</t>
  </si>
  <si>
    <t>SICAGEN</t>
  </si>
  <si>
    <t>Paul Merchants Ltd</t>
  </si>
  <si>
    <t>PML</t>
  </si>
  <si>
    <t>Lagnam Spintex Ltd</t>
  </si>
  <si>
    <t>LAGNAM</t>
  </si>
  <si>
    <t>Tembo Global Industries Ltd</t>
  </si>
  <si>
    <t>TEMBO</t>
  </si>
  <si>
    <t>Lloyds Luxuries Ltd</t>
  </si>
  <si>
    <t>LLOYDS</t>
  </si>
  <si>
    <t>IP Rings Ltd</t>
  </si>
  <si>
    <t>IPRINGLTD</t>
  </si>
  <si>
    <t>Neelamalai Agro Industries Ltd</t>
  </si>
  <si>
    <t>NEAGI</t>
  </si>
  <si>
    <t>Trident Lifeline Ltd</t>
  </si>
  <si>
    <t>TLL</t>
  </si>
  <si>
    <t>Vardhman Polytex Ltd</t>
  </si>
  <si>
    <t>VARDMNPOLY</t>
  </si>
  <si>
    <t>Sizemasters Technology Ltd</t>
  </si>
  <si>
    <t>SIZEMASTER</t>
  </si>
  <si>
    <t>Sunshine Capital Ltd</t>
  </si>
  <si>
    <t>SCL</t>
  </si>
  <si>
    <t>Tirupati Forge Ltd</t>
  </si>
  <si>
    <t>TIRUPATIFL</t>
  </si>
  <si>
    <t>Aksharchem (India) Ltd</t>
  </si>
  <si>
    <t>AKSHARCHEM</t>
  </si>
  <si>
    <t>G M Polyplast Ltd</t>
  </si>
  <si>
    <t>GMPL</t>
  </si>
  <si>
    <t>SAB Industries Ltd</t>
  </si>
  <si>
    <t>SAB</t>
  </si>
  <si>
    <t>Zee Learn Ltd</t>
  </si>
  <si>
    <t>ZEELEARN</t>
  </si>
  <si>
    <t>Sanjivani Paranteral Ltd</t>
  </si>
  <si>
    <t>SANJIVIN</t>
  </si>
  <si>
    <t>Quest Laboratories Ltd</t>
  </si>
  <si>
    <t>QUESTLAB</t>
  </si>
  <si>
    <t>Kimia Biosciences Ltd</t>
  </si>
  <si>
    <t>KIMIABL</t>
  </si>
  <si>
    <t>Signet Industries Ltd</t>
  </si>
  <si>
    <t>SIGIND</t>
  </si>
  <si>
    <t>Beacon Trusteeship Ltd</t>
  </si>
  <si>
    <t>BEACON</t>
  </si>
  <si>
    <t>Sayaji Hotels (Pune) Ltd</t>
  </si>
  <si>
    <t>SHPLPUNE</t>
  </si>
  <si>
    <t>Spectrum Talent Management Ltd</t>
  </si>
  <si>
    <t>SPECTSTM</t>
  </si>
  <si>
    <t>SMS Lifesciences India Ltd</t>
  </si>
  <si>
    <t>SMSLIFE</t>
  </si>
  <si>
    <t>Bhatia Communications &amp; Retail (India) Ltd</t>
  </si>
  <si>
    <t>BHATIA</t>
  </si>
  <si>
    <t>Nettlinx Ltd</t>
  </si>
  <si>
    <t>NETTLINX</t>
  </si>
  <si>
    <t>QMS Medical Allied Services Ltd</t>
  </si>
  <si>
    <t>QMSMEDI</t>
  </si>
  <si>
    <t>T T Ltd</t>
  </si>
  <si>
    <t>TTL</t>
  </si>
  <si>
    <t>A B Cotspin India Ltd</t>
  </si>
  <si>
    <t>ABCOTS</t>
  </si>
  <si>
    <t>Techknowgreen Solutions Ltd</t>
  </si>
  <si>
    <t>TECHKGREEN</t>
  </si>
  <si>
    <t>Rajshree Sugars &amp; Chemicals Ltd</t>
  </si>
  <si>
    <t>RAJSREESUG</t>
  </si>
  <si>
    <t>Rajshree Polypack Ltd</t>
  </si>
  <si>
    <t>RPPL</t>
  </si>
  <si>
    <t>Prithvi Exchange (India) Ltd</t>
  </si>
  <si>
    <t>PRITHVIEXCH</t>
  </si>
  <si>
    <t>RDB Rasayans Ltd</t>
  </si>
  <si>
    <t>RDBRL</t>
  </si>
  <si>
    <t>Alphageo (India) Ltd</t>
  </si>
  <si>
    <t>ALPHAGEO</t>
  </si>
  <si>
    <t>Ashapuri Gold Ornament Ltd</t>
  </si>
  <si>
    <t>AGOL</t>
  </si>
  <si>
    <t>Maximus International Ltd</t>
  </si>
  <si>
    <t>MAXIMUS</t>
  </si>
  <si>
    <t>Bimetal Bearings Ltd</t>
  </si>
  <si>
    <t>BIMETAL</t>
  </si>
  <si>
    <t>Prajay Engineers Syndicate Ltd</t>
  </si>
  <si>
    <t>PRAENG</t>
  </si>
  <si>
    <t>Umang Dairies Ltd</t>
  </si>
  <si>
    <t>UMANGDAIRY</t>
  </si>
  <si>
    <t>Noida Toll Bridge Company Ltd</t>
  </si>
  <si>
    <t>NOIDATOLL</t>
  </si>
  <si>
    <t>Panasonic Carbon India Co Ltd</t>
  </si>
  <si>
    <t>PANCARBON</t>
  </si>
  <si>
    <t>Asian Hotels (East) Ltd</t>
  </si>
  <si>
    <t>AHLEAST</t>
  </si>
  <si>
    <t>RDB Realty &amp; Infrastructure Ltd</t>
  </si>
  <si>
    <t>RDBRIL</t>
  </si>
  <si>
    <t>ShreeOswal Seeds and Chemicals Ltd</t>
  </si>
  <si>
    <t>OSWALSEEDS</t>
  </si>
  <si>
    <t>Delphi World Money Ltd</t>
  </si>
  <si>
    <t>DELPHIFX</t>
  </si>
  <si>
    <t>Ajanta Soya Ltd</t>
  </si>
  <si>
    <t>AJANTSOY</t>
  </si>
  <si>
    <t>Maha Rashtra Apex Corporation Ltd</t>
  </si>
  <si>
    <t>MAHAPEXLTD</t>
  </si>
  <si>
    <t>KCK Industries Ltd</t>
  </si>
  <si>
    <t>KCK</t>
  </si>
  <si>
    <t>Jullundur Motor Agency (Delhi) Ltd</t>
  </si>
  <si>
    <t>JMA</t>
  </si>
  <si>
    <t>LA Tim Metal &amp; Industries Ltd</t>
  </si>
  <si>
    <t>LATIMMETAL</t>
  </si>
  <si>
    <t>Odyssey Technologies Ltd</t>
  </si>
  <si>
    <t>ODYSSEY</t>
  </si>
  <si>
    <t>Coral Laboratories Ltd</t>
  </si>
  <si>
    <t>CORALAB</t>
  </si>
  <si>
    <t>Modi Rubber Ltd</t>
  </si>
  <si>
    <t>MODIRUBBER</t>
  </si>
  <si>
    <t>Cambridge Technology Enterprises Ltd</t>
  </si>
  <si>
    <t>CTE</t>
  </si>
  <si>
    <t>Generic Engineering Construction and Projects Ltd</t>
  </si>
  <si>
    <t>GENCON</t>
  </si>
  <si>
    <t>IL&amp;FS Transportation Networks Ltd</t>
  </si>
  <si>
    <t>IL&amp;FSTRANS</t>
  </si>
  <si>
    <t>Raghuvansh Agrofarms Ltd</t>
  </si>
  <si>
    <t>RAFL</t>
  </si>
  <si>
    <t>LOYAL EQUIPMENTS Ltd</t>
  </si>
  <si>
    <t>LOYAL</t>
  </si>
  <si>
    <t>National Plastic Technologies Ltd</t>
  </si>
  <si>
    <t>NATPLASTI</t>
  </si>
  <si>
    <t>SBI Nifty Bank ETF</t>
  </si>
  <si>
    <t>SETFNIFBK</t>
  </si>
  <si>
    <t>Alpine Housing Development Corporation Limited</t>
  </si>
  <si>
    <t>ALPINEHOU</t>
  </si>
  <si>
    <t>Shiva Texyarn Ltd</t>
  </si>
  <si>
    <t>SHIVATEX</t>
  </si>
  <si>
    <t>Shree Osfm E-Mobility Ltd</t>
  </si>
  <si>
    <t>SHREEOSFM</t>
  </si>
  <si>
    <t>Regis Industries Ltd</t>
  </si>
  <si>
    <t>REGIS</t>
  </si>
  <si>
    <t>delaPlex Ltd</t>
  </si>
  <si>
    <t>DELAPLEX</t>
  </si>
  <si>
    <t>Maxposure Ltd</t>
  </si>
  <si>
    <t>MAXPOSURE</t>
  </si>
  <si>
    <t>Diksat Transworld Ltd</t>
  </si>
  <si>
    <t>DIKSAT</t>
  </si>
  <si>
    <t>Inventure Growth &amp; Securities Ltd</t>
  </si>
  <si>
    <t>INVENTURE</t>
  </si>
  <si>
    <t>GSS Infotech Ltd</t>
  </si>
  <si>
    <t>GSS</t>
  </si>
  <si>
    <t>WAA Solar Ltd</t>
  </si>
  <si>
    <t>WAA</t>
  </si>
  <si>
    <t>Super House Ltd</t>
  </si>
  <si>
    <t>SUPERHOUSE</t>
  </si>
  <si>
    <t>Narmada Gelatines Ltd</t>
  </si>
  <si>
    <t>SHAWGELTIN</t>
  </si>
  <si>
    <t>SAH Polymers Ltd</t>
  </si>
  <si>
    <t>SAH</t>
  </si>
  <si>
    <t>Pmc Fincorp Ltd</t>
  </si>
  <si>
    <t>PMCFIN</t>
  </si>
  <si>
    <t>Vital Chemtech Ltd</t>
  </si>
  <si>
    <t>VITAL</t>
  </si>
  <si>
    <t>Tirupati Starch &amp; Chemicals Ltd</t>
  </si>
  <si>
    <t>TIRUSTA</t>
  </si>
  <si>
    <t>Lactose (India) Ltd</t>
  </si>
  <si>
    <t>LACTOSE</t>
  </si>
  <si>
    <t>Tips Films Ltd</t>
  </si>
  <si>
    <t>TIPSFILMS</t>
  </si>
  <si>
    <t>Shradha AI Technologies Ltd</t>
  </si>
  <si>
    <t>SHRAAITECH</t>
  </si>
  <si>
    <t>Indiabulls Enterprises Ltd</t>
  </si>
  <si>
    <t>IEL</t>
  </si>
  <si>
    <t>ICICI Prudential Nifty 100 Low Vol 30 ETF</t>
  </si>
  <si>
    <t>LOWVOLIETF</t>
  </si>
  <si>
    <t>Modern Threads (India) Ltd</t>
  </si>
  <si>
    <t>MODTHREAD</t>
  </si>
  <si>
    <t>Rajnish Retail Ltd</t>
  </si>
  <si>
    <t>RRETAIL</t>
  </si>
  <si>
    <t>Parin Furniture Ltd</t>
  </si>
  <si>
    <t>PARIN</t>
  </si>
  <si>
    <t>Wardwizard Foods and Beverages Ltd</t>
  </si>
  <si>
    <t>WARDWIZFBL</t>
  </si>
  <si>
    <t>Hindusthan National Glass And Industries Ltd</t>
  </si>
  <si>
    <t>HINDNATGLS</t>
  </si>
  <si>
    <t>PG Foils Ltd</t>
  </si>
  <si>
    <t>PGFOILQ</t>
  </si>
  <si>
    <t>MITCON Consultancy &amp; Engineering Services Ltd</t>
  </si>
  <si>
    <t>MITCON</t>
  </si>
  <si>
    <t>Ducol Organics &amp; Colours Ltd</t>
  </si>
  <si>
    <t>DUCOL</t>
  </si>
  <si>
    <t>Kanpur Plastipack Ltd</t>
  </si>
  <si>
    <t>KANPRPLA</t>
  </si>
  <si>
    <t>Ratnabhumi Developers Ltd</t>
  </si>
  <si>
    <t>RATNABHUMI</t>
  </si>
  <si>
    <t>Supreme Holdings &amp; Hospitality (India) Ltd</t>
  </si>
  <si>
    <t>SUPREME</t>
  </si>
  <si>
    <t>Halder Venture Ltd</t>
  </si>
  <si>
    <t>HALDER</t>
  </si>
  <si>
    <t>Madhusudan Masala Ltd</t>
  </si>
  <si>
    <t>MADHUSUDAN</t>
  </si>
  <si>
    <t>Brooks Laboratories Ltd</t>
  </si>
  <si>
    <t>BROOKS</t>
  </si>
  <si>
    <t>Swastika Investmart Ltd</t>
  </si>
  <si>
    <t>SWASTIKA</t>
  </si>
  <si>
    <t>Shraddha Prime Projects Ltd</t>
  </si>
  <si>
    <t>SHRADDHA</t>
  </si>
  <si>
    <t>Vipul Organics Ltd</t>
  </si>
  <si>
    <t>VIPULORG</t>
  </si>
  <si>
    <t>Radix Industries (India) Ltd</t>
  </si>
  <si>
    <t>RADIXIND</t>
  </si>
  <si>
    <t>Dhruv Consultancy Services Ltd</t>
  </si>
  <si>
    <t>DHRUV</t>
  </si>
  <si>
    <t>Atam Valves Ltd</t>
  </si>
  <si>
    <t>ATAM</t>
  </si>
  <si>
    <t>Dhunseri Tea &amp; Industries Ltd</t>
  </si>
  <si>
    <t>DTIL</t>
  </si>
  <si>
    <t>GVP Infotech Ltd</t>
  </si>
  <si>
    <t>GVPTECH</t>
  </si>
  <si>
    <t>Compucom Software Ltd</t>
  </si>
  <si>
    <t>COMPUSOFT</t>
  </si>
  <si>
    <t>GTL Ltd</t>
  </si>
  <si>
    <t>GTL</t>
  </si>
  <si>
    <t>Texmo Pipes and Products Ltd</t>
  </si>
  <si>
    <t>TEXMOPIPES</t>
  </si>
  <si>
    <t>Indbank Merchant Banking Services Ltd</t>
  </si>
  <si>
    <t>INDBANK</t>
  </si>
  <si>
    <t>Gujarat State Financial Corp</t>
  </si>
  <si>
    <t>GUJSTATFIN</t>
  </si>
  <si>
    <t>Cochin Minerals and Rutile Ltd</t>
  </si>
  <si>
    <t>COCHINM</t>
  </si>
  <si>
    <t>Ramdevbaba Solvent Ltd</t>
  </si>
  <si>
    <t>RBS</t>
  </si>
  <si>
    <t>Vibrant Global Capital Ltd</t>
  </si>
  <si>
    <t>VGCL</t>
  </si>
  <si>
    <t>KBC Global Ltd</t>
  </si>
  <si>
    <t>KBCGLOBAL</t>
  </si>
  <si>
    <t>DHP India Ltd</t>
  </si>
  <si>
    <t>DHPIND</t>
  </si>
  <si>
    <t>Organic Recycling Systems Ltd</t>
  </si>
  <si>
    <t>ORGANICREC</t>
  </si>
  <si>
    <t>Jyoti Ltd</t>
  </si>
  <si>
    <t>JYOTI</t>
  </si>
  <si>
    <t>AKI India Ltd</t>
  </si>
  <si>
    <t>AKI</t>
  </si>
  <si>
    <t>Samkrg Pistons and Rings Ltd</t>
  </si>
  <si>
    <t>SAMKRG</t>
  </si>
  <si>
    <t>Kesar Petroproducts Ltd</t>
  </si>
  <si>
    <t>KESARPE</t>
  </si>
  <si>
    <t>Panchsheel Organics Ltd</t>
  </si>
  <si>
    <t>PANCHSHEEL</t>
  </si>
  <si>
    <t>Oriental Carbon &amp; Chemicals Ltd</t>
  </si>
  <si>
    <t>OCCL</t>
  </si>
  <si>
    <t>Nagpur Power and Industries Ltd</t>
  </si>
  <si>
    <t>NAGPI</t>
  </si>
  <si>
    <t>Digicontent Ltd</t>
  </si>
  <si>
    <t>DGCONTENT</t>
  </si>
  <si>
    <t>Bafna Pharmaceuticals Ltd</t>
  </si>
  <si>
    <t>BAFNAPH</t>
  </si>
  <si>
    <t>Aspinwall and Company Ltd</t>
  </si>
  <si>
    <t>ASPINWALL</t>
  </si>
  <si>
    <t>Upsurge Seeds Of Agriculture Ltd</t>
  </si>
  <si>
    <t>USASEEDS</t>
  </si>
  <si>
    <t>Nirman Agri Genetics Ltd</t>
  </si>
  <si>
    <t>NIRMAN</t>
  </si>
  <si>
    <t>Indian Infotech and Software Ltd</t>
  </si>
  <si>
    <t>INDINFO</t>
  </si>
  <si>
    <t>Mahalaxmi Rubtech Ltd</t>
  </si>
  <si>
    <t>MHLXMIRU</t>
  </si>
  <si>
    <t>Mangal Credit and Fincorp Ltd</t>
  </si>
  <si>
    <t>MANCREDIT</t>
  </si>
  <si>
    <t>Homesfy Realty Ltd</t>
  </si>
  <si>
    <t>HOMESFY</t>
  </si>
  <si>
    <t>Kalyani Forge Ltd</t>
  </si>
  <si>
    <t>KALYANIFRG</t>
  </si>
  <si>
    <t>Coral India Finance and Housing Ltd</t>
  </si>
  <si>
    <t>CORALFINAC</t>
  </si>
  <si>
    <t>Zenith Exports Ltd</t>
  </si>
  <si>
    <t>ZENITHEXPO</t>
  </si>
  <si>
    <t>Intrasoft Technologies Ltd</t>
  </si>
  <si>
    <t>ISFT</t>
  </si>
  <si>
    <t>Niraj Cement Structurals Ltd</t>
  </si>
  <si>
    <t>NIRAJ</t>
  </si>
  <si>
    <t>Hindprakash Industries Ltd</t>
  </si>
  <si>
    <t>HPIL</t>
  </si>
  <si>
    <t>Cosmo Ferrites Ltd</t>
  </si>
  <si>
    <t>COSMOFE</t>
  </si>
  <si>
    <t>Precision Electronics Ltd</t>
  </si>
  <si>
    <t>PRECISIO</t>
  </si>
  <si>
    <t>United Polyfab Gujarat Ltd</t>
  </si>
  <si>
    <t>UNITEDPOLY</t>
  </si>
  <si>
    <t>New Swan Multitech Ltd</t>
  </si>
  <si>
    <t>SWANAGRO</t>
  </si>
  <si>
    <t>Universal Autofoundry Ltd</t>
  </si>
  <si>
    <t>UNIAUTO</t>
  </si>
  <si>
    <t>Mitsu Chem Plast Ltd</t>
  </si>
  <si>
    <t>MITSU</t>
  </si>
  <si>
    <t>Zenith Steel Pipes &amp; Industries Ltd</t>
  </si>
  <si>
    <t>ZENITHSTL</t>
  </si>
  <si>
    <t>Aarvi Encon Ltd</t>
  </si>
  <si>
    <t>AARVI</t>
  </si>
  <si>
    <t>Baid Finserv Ltd</t>
  </si>
  <si>
    <t>BAIDFIN</t>
  </si>
  <si>
    <t>Airo Lam Ltd</t>
  </si>
  <si>
    <t>AIROLAM</t>
  </si>
  <si>
    <t>Rungta Irrigation Ltd</t>
  </si>
  <si>
    <t>RUNGTAIR</t>
  </si>
  <si>
    <t>Prima Plastics Ltd</t>
  </si>
  <si>
    <t>PRIMAPLA</t>
  </si>
  <si>
    <t>Sprayking Ltd</t>
  </si>
  <si>
    <t>SPRAYKING</t>
  </si>
  <si>
    <t>Hindustan Adhesives Ltd</t>
  </si>
  <si>
    <t>HINDADH</t>
  </si>
  <si>
    <t>Captain Technocast Ltd</t>
  </si>
  <si>
    <t>CTCL</t>
  </si>
  <si>
    <t>Ducon Infratechnologies Ltd</t>
  </si>
  <si>
    <t>DUCON</t>
  </si>
  <si>
    <t>BSL Ltd</t>
  </si>
  <si>
    <t>BSL</t>
  </si>
  <si>
    <t>Somi Conveyor Beltings Ltd</t>
  </si>
  <si>
    <t>SOMICONVEY</t>
  </si>
  <si>
    <t>Avance Technologies Ltd</t>
  </si>
  <si>
    <t>AVANCE</t>
  </si>
  <si>
    <t>Arvee Laboratories (India) Ltd</t>
  </si>
  <si>
    <t>ARVEE</t>
  </si>
  <si>
    <t>Incredible Industries Ltd</t>
  </si>
  <si>
    <t>INCREDIBLE</t>
  </si>
  <si>
    <t>Gillanders Arbuthnot &amp; Co Ltd</t>
  </si>
  <si>
    <t>GILLANDERS</t>
  </si>
  <si>
    <t>Housing Development and Infrastructure Ltd</t>
  </si>
  <si>
    <t>HDIL</t>
  </si>
  <si>
    <t>Kanchi Karpooram Ltd</t>
  </si>
  <si>
    <t>KANCHI</t>
  </si>
  <si>
    <t>Aartech Solonics Ltd</t>
  </si>
  <si>
    <t>AARTECH</t>
  </si>
  <si>
    <t>Deep Polymers Ltd</t>
  </si>
  <si>
    <t>DEEP</t>
  </si>
  <si>
    <t>Vaishali Pharma Ltd</t>
  </si>
  <si>
    <t>VAISHALI</t>
  </si>
  <si>
    <t>Emmbi Industries Ltd</t>
  </si>
  <si>
    <t>EMMBI</t>
  </si>
  <si>
    <t>Refex Renewables &amp; Infrastructure Ltd</t>
  </si>
  <si>
    <t>REFEXRENEW</t>
  </si>
  <si>
    <t>Dolfin Rubbers Ltd</t>
  </si>
  <si>
    <t>DOLFIN</t>
  </si>
  <si>
    <t>SAL Steel Ltd</t>
  </si>
  <si>
    <t>SALSTEEL</t>
  </si>
  <si>
    <t>BDH Industries Ltd</t>
  </si>
  <si>
    <t>BDH</t>
  </si>
  <si>
    <t>Anmol India Ltd</t>
  </si>
  <si>
    <t>ANMOL</t>
  </si>
  <si>
    <t>Univastu India Ltd</t>
  </si>
  <si>
    <t>UNIVASTU</t>
  </si>
  <si>
    <t>GIR Natureview Resorts Ltd</t>
  </si>
  <si>
    <t>GIRRESORTS</t>
  </si>
  <si>
    <t>Lovable Lingerie Ltd</t>
  </si>
  <si>
    <t>LOVABLE</t>
  </si>
  <si>
    <t>Fonebox Retail Ltd</t>
  </si>
  <si>
    <t>FONEBOX</t>
  </si>
  <si>
    <t>Shigan Quantum Technologies Ltd</t>
  </si>
  <si>
    <t>SHIGAN</t>
  </si>
  <si>
    <t>Setco Automotive Ltd</t>
  </si>
  <si>
    <t>SETCO</t>
  </si>
  <si>
    <t>Magna Electro Castings Ltd</t>
  </si>
  <si>
    <t>MAGNAELQ</t>
  </si>
  <si>
    <t>United Nilgiri Tea Estates Company Ltd</t>
  </si>
  <si>
    <t>UNITEDTEA</t>
  </si>
  <si>
    <t>Basant Agro Tech (India) Ltd</t>
  </si>
  <si>
    <t>BASANTGL</t>
  </si>
  <si>
    <t>Surat Trade and Mercantile Ltd</t>
  </si>
  <si>
    <t>SURATRAML</t>
  </si>
  <si>
    <t>Caprihans India Ltd</t>
  </si>
  <si>
    <t>CAPRIHANS</t>
  </si>
  <si>
    <t>Sudarshan Pharma Industries Ltd</t>
  </si>
  <si>
    <t>SUDARSHAN</t>
  </si>
  <si>
    <t>Tulive Developers Ltd</t>
  </si>
  <si>
    <t>TULIVE</t>
  </si>
  <si>
    <t>JK Agri Genetics Ltd</t>
  </si>
  <si>
    <t>JK AGRI</t>
  </si>
  <si>
    <t>Indian Sucrose Ltd</t>
  </si>
  <si>
    <t>INDSUCR</t>
  </si>
  <si>
    <t>Weizmann Limited</t>
  </si>
  <si>
    <t>WEIZMANIND</t>
  </si>
  <si>
    <t>Aveer Foods Ltd</t>
  </si>
  <si>
    <t>AVEER</t>
  </si>
  <si>
    <t>Shri Balaji Valve Components Ltd</t>
  </si>
  <si>
    <t>SBVCL</t>
  </si>
  <si>
    <t>Rajasthan Gases Ltd</t>
  </si>
  <si>
    <t>RAJGASES</t>
  </si>
  <si>
    <t>AMJ Land Holdings Ltd</t>
  </si>
  <si>
    <t>AMJLAND</t>
  </si>
  <si>
    <t>Worth Peripherals Ltd</t>
  </si>
  <si>
    <t>WORTH</t>
  </si>
  <si>
    <t>Sel Manufacturing Company Ltd</t>
  </si>
  <si>
    <t>SELMC</t>
  </si>
  <si>
    <t>LKP Finance Ltd</t>
  </si>
  <si>
    <t>LKPFIN</t>
  </si>
  <si>
    <t>Samor Reality Ltd</t>
  </si>
  <si>
    <t>SAMOR</t>
  </si>
  <si>
    <t>Calcom Vision Ltd</t>
  </si>
  <si>
    <t>CALCOM</t>
  </si>
  <si>
    <t>Dhoot Industrial Finance Ltd</t>
  </si>
  <si>
    <t>DHOOTIN</t>
  </si>
  <si>
    <t>Archidply Industries Ltd</t>
  </si>
  <si>
    <t>ARCHIDPLY</t>
  </si>
  <si>
    <t>Indian Wood Products Co Ltd</t>
  </si>
  <si>
    <t>IWP</t>
  </si>
  <si>
    <t>Aarnav Fashions Ltd</t>
  </si>
  <si>
    <t>AARNAV</t>
  </si>
  <si>
    <t>Evexia Lifecare Ltd</t>
  </si>
  <si>
    <t>EVEXIA</t>
  </si>
  <si>
    <t>IVP Ltd</t>
  </si>
  <si>
    <t>IVP</t>
  </si>
  <si>
    <t>Toyam Sports Ltd</t>
  </si>
  <si>
    <t>TOYAMSL</t>
  </si>
  <si>
    <t>Surana Solar Ltd</t>
  </si>
  <si>
    <t>SURANASOL</t>
  </si>
  <si>
    <t>Kovilpatti Lakshmi Roller Flour Mills Ltd</t>
  </si>
  <si>
    <t>KLRFM</t>
  </si>
  <si>
    <t>Swati Projects Ltd</t>
  </si>
  <si>
    <t>SWATIPRO</t>
  </si>
  <si>
    <t>Sadbhav Infrastructure Projects Ltd</t>
  </si>
  <si>
    <t>SADBHIN</t>
  </si>
  <si>
    <t>Capital Trust Ltd</t>
  </si>
  <si>
    <t>CAPTRUST</t>
  </si>
  <si>
    <t>Semac Consultants Ltd</t>
  </si>
  <si>
    <t>SEMAC</t>
  </si>
  <si>
    <t>Panyam Cements And Mineral Industrties Ltd</t>
  </si>
  <si>
    <t>PANCM</t>
  </si>
  <si>
    <t>Duncan Engineering Ltd</t>
  </si>
  <si>
    <t>DUNCANENG</t>
  </si>
  <si>
    <t>Total Transport Systems Ltd</t>
  </si>
  <si>
    <t>TOTAL</t>
  </si>
  <si>
    <t>Tanvi Foods (India) Ltd</t>
  </si>
  <si>
    <t>TANVI</t>
  </si>
  <si>
    <t>B &amp; A Ltd</t>
  </si>
  <si>
    <t>BNALTD</t>
  </si>
  <si>
    <t>Rts Power Corporation Ltd</t>
  </si>
  <si>
    <t>RTSPOWR</t>
  </si>
  <si>
    <t>Smruthi Organics Ltd</t>
  </si>
  <si>
    <t>SMRUTHIORG</t>
  </si>
  <si>
    <t>Galaxy Cloud Kitchens Ltd</t>
  </si>
  <si>
    <t>GCKL</t>
  </si>
  <si>
    <t>Sir Shadi Lal Enterprises Ltd</t>
  </si>
  <si>
    <t>SSLEL</t>
  </si>
  <si>
    <t>Silicon Rental Solutions Ltd</t>
  </si>
  <si>
    <t>SRSOLTD</t>
  </si>
  <si>
    <t>Gayatri Rubbers and Chemicals Ltd</t>
  </si>
  <si>
    <t>GRCL</t>
  </si>
  <si>
    <t>Future Consumer Ltd</t>
  </si>
  <si>
    <t>FCONSUMER</t>
  </si>
  <si>
    <t>Phoenix Township Ltd</t>
  </si>
  <si>
    <t>PHOENIXTN</t>
  </si>
  <si>
    <t>Maheshwari Logistics Ltd</t>
  </si>
  <si>
    <t>MAHESHWARI</t>
  </si>
  <si>
    <t>Dhatre Udyog Ltd</t>
  </si>
  <si>
    <t>DHATRE</t>
  </si>
  <si>
    <t>Alacrity Securities Ltd</t>
  </si>
  <si>
    <t>ALSL</t>
  </si>
  <si>
    <t>Enfuse Solutions Ltd</t>
  </si>
  <si>
    <t>ENFUSE</t>
  </si>
  <si>
    <t>DRS Dilip Roadlines Ltd</t>
  </si>
  <si>
    <t>DRSDILIP</t>
  </si>
  <si>
    <t>Bal Pharma Ltd</t>
  </si>
  <si>
    <t>BALPHARMA</t>
  </si>
  <si>
    <t>Eros International Media Ltd</t>
  </si>
  <si>
    <t>EROSMEDIA</t>
  </si>
  <si>
    <t>Metroglobal Ltd</t>
  </si>
  <si>
    <t>METROGLOBL</t>
  </si>
  <si>
    <t>Priti International Ltd</t>
  </si>
  <si>
    <t>PRITI</t>
  </si>
  <si>
    <t>Arihant Foundations &amp; Housing Ltd</t>
  </si>
  <si>
    <t>ARIHANT</t>
  </si>
  <si>
    <t>Interiors &amp; More Ltd</t>
  </si>
  <si>
    <t>INM</t>
  </si>
  <si>
    <t>Mason Infratech Ltd</t>
  </si>
  <si>
    <t>MASON</t>
  </si>
  <si>
    <t>Century Extrusions Ltd</t>
  </si>
  <si>
    <t>CENTEXT</t>
  </si>
  <si>
    <t>Srivari Spices and Foods Ltd</t>
  </si>
  <si>
    <t>SSFL</t>
  </si>
  <si>
    <t>Bodhi Tree Multimedia Ltd</t>
  </si>
  <si>
    <t>BTML</t>
  </si>
  <si>
    <t>Bhandari Hosiery Exports Ltd</t>
  </si>
  <si>
    <t>BHANDARI</t>
  </si>
  <si>
    <t>Ovobel Foods Ltd</t>
  </si>
  <si>
    <t>OVOBELE</t>
  </si>
  <si>
    <t>Reliance Chemotex Industries Ltd</t>
  </si>
  <si>
    <t>RELCHEMQ</t>
  </si>
  <si>
    <t>Lakshmi Automatic Loom Works Ltd</t>
  </si>
  <si>
    <t>LXMIATO</t>
  </si>
  <si>
    <t>Shreeji Translogistics Ltd</t>
  </si>
  <si>
    <t>STL</t>
  </si>
  <si>
    <t>Unihealth Consultancy Ltd</t>
  </si>
  <si>
    <t>UNIHEALTH</t>
  </si>
  <si>
    <t>Khemani Distributors &amp; Marketing Ltd</t>
  </si>
  <si>
    <t>KDML</t>
  </si>
  <si>
    <t>Lucent Industries Ltd</t>
  </si>
  <si>
    <t>LUCENT</t>
  </si>
  <si>
    <t>Kakatiya Cement Sugar and Industries Ltd</t>
  </si>
  <si>
    <t>KAKATCEM</t>
  </si>
  <si>
    <t>CG VAK Software and Exports Ltd</t>
  </si>
  <si>
    <t>CGVAK</t>
  </si>
  <si>
    <t>Parvati Sweetners and Power Ltd</t>
  </si>
  <si>
    <t>PARVATI</t>
  </si>
  <si>
    <t>BCPL Railway Infrastructure Ltd</t>
  </si>
  <si>
    <t>BCPL</t>
  </si>
  <si>
    <t>Tyche Industries Ltd</t>
  </si>
  <si>
    <t>TYCHE</t>
  </si>
  <si>
    <t>Praxis Home Retail Ltd</t>
  </si>
  <si>
    <t>PRAXIS</t>
  </si>
  <si>
    <t>Kesar Enterprises Ltd</t>
  </si>
  <si>
    <t>KESARENT</t>
  </si>
  <si>
    <t>NipponINETFNifty SDL Apr 2026 Top 20 Equal Weight</t>
  </si>
  <si>
    <t>SDL26BEES</t>
  </si>
  <si>
    <t>Kifs Financial Services Ltd</t>
  </si>
  <si>
    <t>KIFS</t>
  </si>
  <si>
    <t>South India Paper Mills Ltd</t>
  </si>
  <si>
    <t>STHINPA</t>
  </si>
  <si>
    <t>Abans Enterprises Ltd</t>
  </si>
  <si>
    <t>ABANSENT</t>
  </si>
  <si>
    <t>B.A.G. Films and Media Ltd</t>
  </si>
  <si>
    <t>BAGFILMS</t>
  </si>
  <si>
    <t>Accuracy Shipping Ltd</t>
  </si>
  <si>
    <t>ACCURACY</t>
  </si>
  <si>
    <t>Syschem (India) Ltd</t>
  </si>
  <si>
    <t>SYSCHEM</t>
  </si>
  <si>
    <t>Goldkart Jewels Ltd</t>
  </si>
  <si>
    <t>GOLDKART</t>
  </si>
  <si>
    <t>Manaksia Aluminium Co Ltd</t>
  </si>
  <si>
    <t>MANAKALUCO</t>
  </si>
  <si>
    <t>Jocil Ltd</t>
  </si>
  <si>
    <t>JOCIL</t>
  </si>
  <si>
    <t>Alpa Laboratories Ltd</t>
  </si>
  <si>
    <t>ALPA</t>
  </si>
  <si>
    <t>Salasar Exteriors and Contour Ltd</t>
  </si>
  <si>
    <t>SECL</t>
  </si>
  <si>
    <t>Electro Force (India) Ltd</t>
  </si>
  <si>
    <t>EFORCE</t>
  </si>
  <si>
    <t>Electronic Equipment &amp; Parts</t>
  </si>
  <si>
    <t>Kaira Can Co Ltd</t>
  </si>
  <si>
    <t>KAIRA</t>
  </si>
  <si>
    <t>Hemant Surgical Industries Ltd</t>
  </si>
  <si>
    <t>HSIL</t>
  </si>
  <si>
    <t>Ganges Securities Ltd</t>
  </si>
  <si>
    <t>GANGESSECU</t>
  </si>
  <si>
    <t>SPL Industries Ltd</t>
  </si>
  <si>
    <t>SPLIL</t>
  </si>
  <si>
    <t>CHL Ltd</t>
  </si>
  <si>
    <t>CHLLTD</t>
  </si>
  <si>
    <t>Shahlon Silk Industries Ltd</t>
  </si>
  <si>
    <t>SHAHLON</t>
  </si>
  <si>
    <t>LKP Securities Ltd</t>
  </si>
  <si>
    <t>LKPSEC</t>
  </si>
  <si>
    <t>S V Global Mill Ltd</t>
  </si>
  <si>
    <t>SVGLOBAL</t>
  </si>
  <si>
    <t>Polson Ltd</t>
  </si>
  <si>
    <t>POLSON</t>
  </si>
  <si>
    <t>Indian Acrylics Ltd</t>
  </si>
  <si>
    <t>INDIANACRY</t>
  </si>
  <si>
    <t>Marvel Decor Ltd</t>
  </si>
  <si>
    <t>MDL</t>
  </si>
  <si>
    <t>Cenlub Industries Ltd</t>
  </si>
  <si>
    <t>CENLUB</t>
  </si>
  <si>
    <t>Reliance Home Finance Ltd</t>
  </si>
  <si>
    <t>RHFL</t>
  </si>
  <si>
    <t>ResGen Ltd</t>
  </si>
  <si>
    <t>RESGEN</t>
  </si>
  <si>
    <t>Hilton Metal Forging Ltd</t>
  </si>
  <si>
    <t>HILTON</t>
  </si>
  <si>
    <t>Tainwala Chemicals and Plastics (India) Ltd</t>
  </si>
  <si>
    <t>TAINWALCHM</t>
  </si>
  <si>
    <t>JHS Svendgaard Laboratories Ltd</t>
  </si>
  <si>
    <t>JHS</t>
  </si>
  <si>
    <t>Suryalata Spinning Mills Ltd</t>
  </si>
  <si>
    <t>SURYALA</t>
  </si>
  <si>
    <t>Vaidya Sane Ayurved Laboratories Ltd</t>
  </si>
  <si>
    <t>MADHAVBAUG</t>
  </si>
  <si>
    <t>Aluwind Architectural Ltd</t>
  </si>
  <si>
    <t>ALUWIND</t>
  </si>
  <si>
    <t>Building Products - Others</t>
  </si>
  <si>
    <t>Bharat Gears Ltd</t>
  </si>
  <si>
    <t>BHARATGEAR</t>
  </si>
  <si>
    <t>Xelpmoc Design and Tech Ltd</t>
  </si>
  <si>
    <t>XELPMOC</t>
  </si>
  <si>
    <t>Varanium Cloud Ltd</t>
  </si>
  <si>
    <t>CLOUD</t>
  </si>
  <si>
    <t>Hindustan Tin Works Ltd</t>
  </si>
  <si>
    <t>HINDTIN</t>
  </si>
  <si>
    <t>Ai Champdany Industries Ltd</t>
  </si>
  <si>
    <t>AICHAMP</t>
  </si>
  <si>
    <t>Greenchef Appliances Ltd</t>
  </si>
  <si>
    <t>GREENCHEF</t>
  </si>
  <si>
    <t>Eyantra Ventures Ltd</t>
  </si>
  <si>
    <t>EY</t>
  </si>
  <si>
    <t>Oil Country Tubular Ltd</t>
  </si>
  <si>
    <t>OILCOUNTUB</t>
  </si>
  <si>
    <t>Parshva Enterprises Ltd</t>
  </si>
  <si>
    <t>PARSHVA</t>
  </si>
  <si>
    <t>Aspire &amp; Innovative Advertising Ltd</t>
  </si>
  <si>
    <t>ASPIRE</t>
  </si>
  <si>
    <t>Motor and General Finance Ltd</t>
  </si>
  <si>
    <t>MOTOGENFIN</t>
  </si>
  <si>
    <t>Tahmar Enterprises Ltd</t>
  </si>
  <si>
    <t>TAHMARENT</t>
  </si>
  <si>
    <t>Shri Techtex Ltd</t>
  </si>
  <si>
    <t>SHRITECH</t>
  </si>
  <si>
    <t>De Neers Tools Ltd</t>
  </si>
  <si>
    <t>DENEERS</t>
  </si>
  <si>
    <t>Mangalam Drugs and Organics Ltd</t>
  </si>
  <si>
    <t>MANGALAM</t>
  </si>
  <si>
    <t>BN Holdings Ltd</t>
  </si>
  <si>
    <t>BNHOLDINGS</t>
  </si>
  <si>
    <t>Standard Industries Ltd</t>
  </si>
  <si>
    <t>SIL</t>
  </si>
  <si>
    <t>Piccadily Sugar and Allied Industries Ltd</t>
  </si>
  <si>
    <t>PICCASUG</t>
  </si>
  <si>
    <t>Mahamaya Steel Industries Ltd</t>
  </si>
  <si>
    <t>MAHASTEEL</t>
  </si>
  <si>
    <t>Quadrant Televentures Ltd</t>
  </si>
  <si>
    <t>QUADRANT</t>
  </si>
  <si>
    <t>Jayant Infratech Ltd</t>
  </si>
  <si>
    <t>JAYANT</t>
  </si>
  <si>
    <t>Chaman Metallics Ltd</t>
  </si>
  <si>
    <t>CMNL</t>
  </si>
  <si>
    <t>Reliance Naval and Engineering Ltd</t>
  </si>
  <si>
    <t>RNAVAL</t>
  </si>
  <si>
    <t>ATV Projects India Ltd</t>
  </si>
  <si>
    <t>ATVPR</t>
  </si>
  <si>
    <t>Visco Trade Associates Ltd</t>
  </si>
  <si>
    <t>VISCO</t>
  </si>
  <si>
    <t>Shah Metacorp Ltd</t>
  </si>
  <si>
    <t>SHAH</t>
  </si>
  <si>
    <t>Thakkers Developers Ltd</t>
  </si>
  <si>
    <t>THAKDEV</t>
  </si>
  <si>
    <t>Radhe Developers (India) Ltd</t>
  </si>
  <si>
    <t>RADHEDE</t>
  </si>
  <si>
    <t>GTV Engineering Ltd</t>
  </si>
  <si>
    <t>GTV</t>
  </si>
  <si>
    <t>HCP Plastene Bulkpack Ltd</t>
  </si>
  <si>
    <t>HPBL</t>
  </si>
  <si>
    <t>DIGJAM Ltd</t>
  </si>
  <si>
    <t>DIGJAMLMTD</t>
  </si>
  <si>
    <t>Jainam Ferro Alloys (I) Ltd</t>
  </si>
  <si>
    <t>JAINAM</t>
  </si>
  <si>
    <t>Kaushalya Logistics Ltd</t>
  </si>
  <si>
    <t>KLL</t>
  </si>
  <si>
    <t>Ground Freight &amp; Logistics</t>
  </si>
  <si>
    <t>Winsome Textile Industries Ltd</t>
  </si>
  <si>
    <t>WINSOMTX</t>
  </si>
  <si>
    <t>DB (International) Stock Brokers Ltd</t>
  </si>
  <si>
    <t>DBSTOCKBRO</t>
  </si>
  <si>
    <t>India Steel Works Ltd</t>
  </si>
  <si>
    <t>ISWL</t>
  </si>
  <si>
    <t>Rexnord Electronics and Controls Ltd</t>
  </si>
  <si>
    <t>REXNORD</t>
  </si>
  <si>
    <t>Pharmaids Pharmaceuticals Ltd</t>
  </si>
  <si>
    <t>PHARMAID</t>
  </si>
  <si>
    <t>Surya Lakshmi Cotton Mills Ltd</t>
  </si>
  <si>
    <t>SURYALAXMI</t>
  </si>
  <si>
    <t>Gujarat Toolroom Ltd</t>
  </si>
  <si>
    <t>GUJTLRM</t>
  </si>
  <si>
    <t>Prakash Steelage Ltd</t>
  </si>
  <si>
    <t>PRAKASHSTL</t>
  </si>
  <si>
    <t>Indsil Hydro Power and Manganese Ltd</t>
  </si>
  <si>
    <t>INDSILHYD</t>
  </si>
  <si>
    <t>Srivasavi Adhesive Tapes Ltd</t>
  </si>
  <si>
    <t>SRIVASAVI</t>
  </si>
  <si>
    <t>ACE Software Exports Ltd</t>
  </si>
  <si>
    <t>ACESOFT</t>
  </si>
  <si>
    <t>Fidel Softech Ltd</t>
  </si>
  <si>
    <t>FIDEL</t>
  </si>
  <si>
    <t>Sikko Industries Ltd</t>
  </si>
  <si>
    <t>SIKKO</t>
  </si>
  <si>
    <t>Swastik Pipe Ltd</t>
  </si>
  <si>
    <t>SWASTIK</t>
  </si>
  <si>
    <t>Premco Global Ltd</t>
  </si>
  <si>
    <t>PREMCO</t>
  </si>
  <si>
    <t>Rachana Infrastructure Ltd</t>
  </si>
  <si>
    <t>RILINFRA</t>
  </si>
  <si>
    <t>VJTF Eduservices Ltd</t>
  </si>
  <si>
    <t>VJTFEDU</t>
  </si>
  <si>
    <t>Prerna Infrabuild Ltd</t>
  </si>
  <si>
    <t>PRERINFRA</t>
  </si>
  <si>
    <t>Nippon India ETF Nifty PSU Bank BeES</t>
  </si>
  <si>
    <t>PSUBNKBEES</t>
  </si>
  <si>
    <t>Pacific Industries Ltd</t>
  </si>
  <si>
    <t>PACIFICI</t>
  </si>
  <si>
    <t>Salona Cotspin Ltd</t>
  </si>
  <si>
    <t>SALONA</t>
  </si>
  <si>
    <t>K I C Metaliks Ltd</t>
  </si>
  <si>
    <t>KAJARIR</t>
  </si>
  <si>
    <t>Sonal Mercantile Ltd</t>
  </si>
  <si>
    <t>SONAL</t>
  </si>
  <si>
    <t>Indian Card Clothing Company Ltd</t>
  </si>
  <si>
    <t>INDIANCARD</t>
  </si>
  <si>
    <t>Manas Properties Ltd</t>
  </si>
  <si>
    <t>MANAS</t>
  </si>
  <si>
    <t>Lambodhara Textiles Ltd</t>
  </si>
  <si>
    <t>LAMBODHARA</t>
  </si>
  <si>
    <t>Srestha Finvest Ltd</t>
  </si>
  <si>
    <t>SRESTHA</t>
  </si>
  <si>
    <t>Global Offshore Services Ltd</t>
  </si>
  <si>
    <t>GLOBOFFS</t>
  </si>
  <si>
    <t>Art Nirman Ltd</t>
  </si>
  <si>
    <t>ARTNIRMAN</t>
  </si>
  <si>
    <t>Royal Cushion Vinyl Products Ltd</t>
  </si>
  <si>
    <t>ROYALCU</t>
  </si>
  <si>
    <t>Future Retail Ltd</t>
  </si>
  <si>
    <t>FRETAIL</t>
  </si>
  <si>
    <t>Dcm Ltd</t>
  </si>
  <si>
    <t>DCM</t>
  </si>
  <si>
    <t>Rishiroop Ltd</t>
  </si>
  <si>
    <t>RISHIROOP</t>
  </si>
  <si>
    <t>Ahlada Engineers Ltd</t>
  </si>
  <si>
    <t>AHLADA</t>
  </si>
  <si>
    <t>Aryaman Capital Markets Ltd</t>
  </si>
  <si>
    <t>ARYACAPM</t>
  </si>
  <si>
    <t>Akm Creations Ltd</t>
  </si>
  <si>
    <t>AKM</t>
  </si>
  <si>
    <t>Deepak Spinners Ltd</t>
  </si>
  <si>
    <t>DEEPAKSP</t>
  </si>
  <si>
    <t>W H Brady &amp; Company Ltd</t>
  </si>
  <si>
    <t>WHBRADY</t>
  </si>
  <si>
    <t>HIM Teknoforge Ltd</t>
  </si>
  <si>
    <t>HIMTEK</t>
  </si>
  <si>
    <t>Aakash Exploration Services Ltd</t>
  </si>
  <si>
    <t>AAKASH</t>
  </si>
  <si>
    <t>Garnet International Ltd</t>
  </si>
  <si>
    <t>GARNETINT</t>
  </si>
  <si>
    <t>Cadsys (India) Ltd</t>
  </si>
  <si>
    <t>CADSYS</t>
  </si>
  <si>
    <t>Kohinoor Foods Ltd</t>
  </si>
  <si>
    <t>KOHINOOR</t>
  </si>
  <si>
    <t>Sampann Utpadan India Ltd</t>
  </si>
  <si>
    <t>SAMPANN</t>
  </si>
  <si>
    <t>Pramara Promotions Ltd</t>
  </si>
  <si>
    <t>PRAMARA</t>
  </si>
  <si>
    <t>Money Masters Leasing and Finance Ltd</t>
  </si>
  <si>
    <t>MMLF</t>
  </si>
  <si>
    <t>Winsome Breweries Ltd</t>
  </si>
  <si>
    <t>WINSOMBR</t>
  </si>
  <si>
    <t>Touchwood Entertainment Ltd</t>
  </si>
  <si>
    <t>TOUCHWOOD</t>
  </si>
  <si>
    <t>Shekhawati Poly-Yarn Ltd</t>
  </si>
  <si>
    <t>SPYL</t>
  </si>
  <si>
    <t>Tarmat Ltd</t>
  </si>
  <si>
    <t>TARMAT</t>
  </si>
  <si>
    <t>Dhruva Capital Services Ltd</t>
  </si>
  <si>
    <t>DHRUVCA</t>
  </si>
  <si>
    <t>Bihar Sponge Iron Ltd</t>
  </si>
  <si>
    <t>BIHSPONG</t>
  </si>
  <si>
    <t>Colab Cloud Platforms Ltd</t>
  </si>
  <si>
    <t>COLABCLOUD</t>
  </si>
  <si>
    <t>Baweja Studios Ltd</t>
  </si>
  <si>
    <t>BAWEJA</t>
  </si>
  <si>
    <t>Steelman Telecom Ltd</t>
  </si>
  <si>
    <t>STML</t>
  </si>
  <si>
    <t>Shervani Industrial Syndicate Ltd</t>
  </si>
  <si>
    <t>SHERVANI</t>
  </si>
  <si>
    <t>Sharat Industries Ltd</t>
  </si>
  <si>
    <t>SHINDL</t>
  </si>
  <si>
    <t>Lahoti Overseas Ltd</t>
  </si>
  <si>
    <t>LAHOTIOV</t>
  </si>
  <si>
    <t>MRO-TEK Realty Ltd</t>
  </si>
  <si>
    <t>MRO-TEK</t>
  </si>
  <si>
    <t>Samrat Forgings Ltd</t>
  </si>
  <si>
    <t>SAMRATFORG</t>
  </si>
  <si>
    <t>Regency Ceramics Ltd</t>
  </si>
  <si>
    <t>REGENCERAM</t>
  </si>
  <si>
    <t>Sundaram Multi Pap Ltd</t>
  </si>
  <si>
    <t>SUNDARAM</t>
  </si>
  <si>
    <t>V R Infraspace Ltd</t>
  </si>
  <si>
    <t>VR</t>
  </si>
  <si>
    <t>RSD Finance Ltd</t>
  </si>
  <si>
    <t>RSDFIN</t>
  </si>
  <si>
    <t>Enser Communications Ltd</t>
  </si>
  <si>
    <t>ENSER</t>
  </si>
  <si>
    <t>Active Clothing Co Ltd</t>
  </si>
  <si>
    <t>ACTIVE</t>
  </si>
  <si>
    <t>Eco Hotels and Resorts Ltd</t>
  </si>
  <si>
    <t>ECOHOTELS</t>
  </si>
  <si>
    <t>WeP Solutions Ltd</t>
  </si>
  <si>
    <t>WEPSOLN</t>
  </si>
  <si>
    <t>Landmark Property Development Co Ltd</t>
  </si>
  <si>
    <t>LPDC</t>
  </si>
  <si>
    <t>Flex Foods Ltd</t>
  </si>
  <si>
    <t>FLEXFO</t>
  </si>
  <si>
    <t>Sotac Pharmaceuticals Ltd</t>
  </si>
  <si>
    <t>SOTAC</t>
  </si>
  <si>
    <t>Mukta Arts Ltd</t>
  </si>
  <si>
    <t>MUKTAARTS</t>
  </si>
  <si>
    <t>KHFM Hospitality and Facility Management Services Ltd</t>
  </si>
  <si>
    <t>KHFM</t>
  </si>
  <si>
    <t>Krebs Biochemicals and Industries Ltd</t>
  </si>
  <si>
    <t>KREBSBIO</t>
  </si>
  <si>
    <t>Medicamen Organics Ltd</t>
  </si>
  <si>
    <t>MEDIORG</t>
  </si>
  <si>
    <t>NTC Industries Ltd</t>
  </si>
  <si>
    <t>NTCIND</t>
  </si>
  <si>
    <t>Sonam Ltd</t>
  </si>
  <si>
    <t>SONAMLTD</t>
  </si>
  <si>
    <t>Atishay Ltd</t>
  </si>
  <si>
    <t>ATISHAY</t>
  </si>
  <si>
    <t>Ansal Properties and Infrastructure Ltd</t>
  </si>
  <si>
    <t>ANSALAPI</t>
  </si>
  <si>
    <t>BN Rathi Securities Ltd</t>
  </si>
  <si>
    <t>BNRSEC</t>
  </si>
  <si>
    <t>Alkali Metals Ltd</t>
  </si>
  <si>
    <t>ALKALI</t>
  </si>
  <si>
    <t>Kundan Edifice Ltd</t>
  </si>
  <si>
    <t>KEL</t>
  </si>
  <si>
    <t>Beardsell Ltd</t>
  </si>
  <si>
    <t>BEARDSELL</t>
  </si>
  <si>
    <t>Urban Enviro Waste Management Ltd</t>
  </si>
  <si>
    <t>URBAN</t>
  </si>
  <si>
    <t>MPS Infotecnics Ltd</t>
  </si>
  <si>
    <t>VISESHINFO</t>
  </si>
  <si>
    <t>B-Right RealEstate Ltd</t>
  </si>
  <si>
    <t>BRRL</t>
  </si>
  <si>
    <t>Shri Krishna Devcon Ltd</t>
  </si>
  <si>
    <t>SHRIKRISH</t>
  </si>
  <si>
    <t>Abhinav Capital Services Ltd</t>
  </si>
  <si>
    <t>ABHICAP</t>
  </si>
  <si>
    <t>Panache Digilife Ltd</t>
  </si>
  <si>
    <t>PANACHE</t>
  </si>
  <si>
    <t>Rudra Gas Enterprise Ltd</t>
  </si>
  <si>
    <t>RUDRAGAS</t>
  </si>
  <si>
    <t>Amarjothi Spinning Mills Ltd</t>
  </si>
  <si>
    <t>AMARJOTHI</t>
  </si>
  <si>
    <t>Transteel Seating Technologies Ltd</t>
  </si>
  <si>
    <t>TRANSTEEL</t>
  </si>
  <si>
    <t>ITL Industries Ltd</t>
  </si>
  <si>
    <t>ITL</t>
  </si>
  <si>
    <t>Scanpoint Geomatics Ltd</t>
  </si>
  <si>
    <t>SCANPGEOM</t>
  </si>
  <si>
    <t>Facor Alloys Ltd</t>
  </si>
  <si>
    <t>FACORALL</t>
  </si>
  <si>
    <t>Savera Industries Ltd</t>
  </si>
  <si>
    <t>SAVERA</t>
  </si>
  <si>
    <t>NCL Research and Financial Services Ltd</t>
  </si>
  <si>
    <t>NCLRESE</t>
  </si>
  <si>
    <t>Qualitek Labs Ltd</t>
  </si>
  <si>
    <t>QLL</t>
  </si>
  <si>
    <t>Simplex Castings Ltd</t>
  </si>
  <si>
    <t>SIMPLEXCAS</t>
  </si>
  <si>
    <t>AMD Industries Ltd</t>
  </si>
  <si>
    <t>AMDIND</t>
  </si>
  <si>
    <t>Patel Integrated Logistics Ltd</t>
  </si>
  <si>
    <t>PATINTLOG</t>
  </si>
  <si>
    <t>Adtech Systems Ltd</t>
  </si>
  <si>
    <t>ADTECH</t>
  </si>
  <si>
    <t>Vishal Bearings Ltd</t>
  </si>
  <si>
    <t>VISHALBL</t>
  </si>
  <si>
    <t>Durlax Top Surface Ltd</t>
  </si>
  <si>
    <t>DURLAX</t>
  </si>
  <si>
    <t>BLS Infotech Ltd</t>
  </si>
  <si>
    <t>BLSINFOTE</t>
  </si>
  <si>
    <t>Machino Plastics Ltd</t>
  </si>
  <si>
    <t>MACPLASQ</t>
  </si>
  <si>
    <t>Cubex Tubings Ltd</t>
  </si>
  <si>
    <t>CUBEXTUB</t>
  </si>
  <si>
    <t>Metals - Copper</t>
  </si>
  <si>
    <t>3rd Rock Multimedia Ltd</t>
  </si>
  <si>
    <t>3RDROCK</t>
  </si>
  <si>
    <t>Arunjyoti Bio Ventures Ltd</t>
  </si>
  <si>
    <t>ABVL</t>
  </si>
  <si>
    <t>United Van Der Horst Ltd</t>
  </si>
  <si>
    <t>UVDRHOR</t>
  </si>
  <si>
    <t>Mcon Rasayan India Ltd</t>
  </si>
  <si>
    <t>MCON</t>
  </si>
  <si>
    <t>Likhami Consulting Ltd</t>
  </si>
  <si>
    <t>LIKHAMI</t>
  </si>
  <si>
    <t>Binayak Tex Processors Ltd</t>
  </si>
  <si>
    <t>ZBINTXPP</t>
  </si>
  <si>
    <t>Athena Global Technologies Ltd</t>
  </si>
  <si>
    <t>ATHENAGLO</t>
  </si>
  <si>
    <t>Gayatri Sugars Ltd</t>
  </si>
  <si>
    <t>GAYATRI</t>
  </si>
  <si>
    <t>HB Estate Developers Ltd</t>
  </si>
  <si>
    <t>HBESD</t>
  </si>
  <si>
    <t>Rishi Laser Ltd</t>
  </si>
  <si>
    <t>RISHILASE</t>
  </si>
  <si>
    <t>Zeal Aqua Ltd</t>
  </si>
  <si>
    <t>Anik Industries Ltd</t>
  </si>
  <si>
    <t>ANIKINDS</t>
  </si>
  <si>
    <t>G. G. Automotive Gears Ltd</t>
  </si>
  <si>
    <t>GGAUTO</t>
  </si>
  <si>
    <t>Kotak S&amp;P BSE Sensex ETF</t>
  </si>
  <si>
    <t>SENSEX1</t>
  </si>
  <si>
    <t>Pioneer Embroideries Ltd</t>
  </si>
  <si>
    <t>PIONEEREMB</t>
  </si>
  <si>
    <t>Bhagwati Autocast Ltd</t>
  </si>
  <si>
    <t>BGWTATO</t>
  </si>
  <si>
    <t>Asarfi Hospital Ltd</t>
  </si>
  <si>
    <t>ASARFI</t>
  </si>
  <si>
    <t>Barak Valley Cements Ltd</t>
  </si>
  <si>
    <t>BVCL</t>
  </si>
  <si>
    <t>Himalaya Food International Ltd</t>
  </si>
  <si>
    <t>HFIL</t>
  </si>
  <si>
    <t>ANI Integrated Services Ltd</t>
  </si>
  <si>
    <t>AISL</t>
  </si>
  <si>
    <t>ICICI Prudential Nifty Next 50 ETF</t>
  </si>
  <si>
    <t>NEXT50IETF</t>
  </si>
  <si>
    <t>Nath Industries Ltd</t>
  </si>
  <si>
    <t>NATHIND</t>
  </si>
  <si>
    <t>B &amp; A Packaging India Ltd</t>
  </si>
  <si>
    <t>BAPACK</t>
  </si>
  <si>
    <t>Peria Karamalai Tea and Produce Company Ltd</t>
  </si>
  <si>
    <t>PKTEA</t>
  </si>
  <si>
    <t>Saumya Consultants Ltd</t>
  </si>
  <si>
    <t>SAUMYA</t>
  </si>
  <si>
    <t>Sumuka Agro Industries Ltd</t>
  </si>
  <si>
    <t>SUMUKA</t>
  </si>
  <si>
    <t>Milgrey Finance and Investments Ltd</t>
  </si>
  <si>
    <t>ZMILGFIN</t>
  </si>
  <si>
    <t>Bengal Tea &amp; Fabrics Ltd</t>
  </si>
  <si>
    <t>BENGALT</t>
  </si>
  <si>
    <t>Palash Securities Ltd</t>
  </si>
  <si>
    <t>PALASHSECU</t>
  </si>
  <si>
    <t>Digidrive Distributors Ltd</t>
  </si>
  <si>
    <t>DIGIDRIVE</t>
  </si>
  <si>
    <t>MEP Infrastructure Developers Ltd</t>
  </si>
  <si>
    <t>MEP</t>
  </si>
  <si>
    <t>Cinerad Communications Ltd</t>
  </si>
  <si>
    <t>CINERAD</t>
  </si>
  <si>
    <t>Securekloud Technologies Ltd</t>
  </si>
  <si>
    <t>SECURKLOUD</t>
  </si>
  <si>
    <t>Master Components Ltd</t>
  </si>
  <si>
    <t>MASTER</t>
  </si>
  <si>
    <t>Bilcare Ltd</t>
  </si>
  <si>
    <t>BI</t>
  </si>
  <si>
    <t>Shri Gang Industries and Allied Products Ltd</t>
  </si>
  <si>
    <t>SHRIGANG</t>
  </si>
  <si>
    <t>Virat Crane Industries Ltd</t>
  </si>
  <si>
    <t>VIRATCRA</t>
  </si>
  <si>
    <t>Arshiya Ltd</t>
  </si>
  <si>
    <t>ARSHIYA</t>
  </si>
  <si>
    <t>Party Cruisers Ltd</t>
  </si>
  <si>
    <t>PARTYCRUS</t>
  </si>
  <si>
    <t>Goyal Aluminiums Ltd</t>
  </si>
  <si>
    <t>GOYALALUM</t>
  </si>
  <si>
    <t>Gujarat Intrux Ltd</t>
  </si>
  <si>
    <t>GUJINTRX</t>
  </si>
  <si>
    <t>Aarey Drugs and Pharmaceuticals Ltd</t>
  </si>
  <si>
    <t>AAREYDRUGS</t>
  </si>
  <si>
    <t>Ultracab (India) Ltd</t>
  </si>
  <si>
    <t>ULTRACAB</t>
  </si>
  <si>
    <t>Swashthik Plascon Ltd</t>
  </si>
  <si>
    <t>SPL</t>
  </si>
  <si>
    <t>Aksh Optifibre Ltd</t>
  </si>
  <si>
    <t>AKSHOPTFBR</t>
  </si>
  <si>
    <t>Gayatri Projects Ltd</t>
  </si>
  <si>
    <t>GAYAPROJ</t>
  </si>
  <si>
    <t>Teamo Productions HQ Ltd</t>
  </si>
  <si>
    <t>TPHQ</t>
  </si>
  <si>
    <t>Sylvan Plyboard India Ltd</t>
  </si>
  <si>
    <t>SYLVANPLY</t>
  </si>
  <si>
    <t>COSCO (India) Ltd</t>
  </si>
  <si>
    <t>COSCO</t>
  </si>
  <si>
    <t>Ascom Leasing &amp; Investments Ltd</t>
  </si>
  <si>
    <t>ASCOM</t>
  </si>
  <si>
    <t>Steel City Securities Ltd</t>
  </si>
  <si>
    <t>STEELCITY</t>
  </si>
  <si>
    <t>Genpharmasec Ltd</t>
  </si>
  <si>
    <t>GENPHARMA</t>
  </si>
  <si>
    <t>Promax Power Ltd</t>
  </si>
  <si>
    <t>PROMAX</t>
  </si>
  <si>
    <t>SNL Bearings Ltd</t>
  </si>
  <si>
    <t>SNL</t>
  </si>
  <si>
    <t>Bhagyanagar Properties Ltd</t>
  </si>
  <si>
    <t>BHAGYAPROP</t>
  </si>
  <si>
    <t>Simbhaoli Sugars Ltd</t>
  </si>
  <si>
    <t>SIMBHALS</t>
  </si>
  <si>
    <t>Western India Plywoods Ltd</t>
  </si>
  <si>
    <t>WIPL</t>
  </si>
  <si>
    <t>Keynote Financial Services Ltd</t>
  </si>
  <si>
    <t>KEYFINSERV</t>
  </si>
  <si>
    <t>Apis India Ltd</t>
  </si>
  <si>
    <t>APIS</t>
  </si>
  <si>
    <t>Jhandewalas Foods Ltd</t>
  </si>
  <si>
    <t>JFL</t>
  </si>
  <si>
    <t>Siyaram Recycling Industries Ltd</t>
  </si>
  <si>
    <t>SIYARAM</t>
  </si>
  <si>
    <t>Tilak Ventures Ltd</t>
  </si>
  <si>
    <t>TILAK</t>
  </si>
  <si>
    <t>Credent Global Finance Ltd</t>
  </si>
  <si>
    <t>CGFL</t>
  </si>
  <si>
    <t>Asit C Mehta Financial Services Ltd</t>
  </si>
  <si>
    <t>ASITCFIN</t>
  </si>
  <si>
    <t>AAA Technologies Ltd</t>
  </si>
  <si>
    <t>AAATECH</t>
  </si>
  <si>
    <t>Mauria Udyog Ltd</t>
  </si>
  <si>
    <t>MUL</t>
  </si>
  <si>
    <t>Garg Furnace Ltd</t>
  </si>
  <si>
    <t>GARGFUR</t>
  </si>
  <si>
    <t>Sattrix Information Security Ltd</t>
  </si>
  <si>
    <t>SATTRIX</t>
  </si>
  <si>
    <t>Modern Dairies Ltd</t>
  </si>
  <si>
    <t>MODAIRY</t>
  </si>
  <si>
    <t>Ausom Enterprise Ltd</t>
  </si>
  <si>
    <t>AUSOMENT</t>
  </si>
  <si>
    <t>IBL Finance Ltd</t>
  </si>
  <si>
    <t>IBLFL</t>
  </si>
  <si>
    <t>Financial Technology</t>
  </si>
  <si>
    <t>Maiden Forgings Ltd</t>
  </si>
  <si>
    <t>MAIDEN</t>
  </si>
  <si>
    <t>Sanco Trans Ltd</t>
  </si>
  <si>
    <t>SANCTRN</t>
  </si>
  <si>
    <t>Sagarsoft (India) Ltd</t>
  </si>
  <si>
    <t>SAGARSOFT</t>
  </si>
  <si>
    <t>7Seas Entertainment Ltd</t>
  </si>
  <si>
    <t>7SEASL</t>
  </si>
  <si>
    <t>WSFx Global Pay Ltd</t>
  </si>
  <si>
    <t>WSFX</t>
  </si>
  <si>
    <t>TCI Industries Ltd</t>
  </si>
  <si>
    <t>TCIIND</t>
  </si>
  <si>
    <t>Quantum Gold Fund</t>
  </si>
  <si>
    <t>QGOLDHALF</t>
  </si>
  <si>
    <t>APM Industries Ltd</t>
  </si>
  <si>
    <t>APMIN</t>
  </si>
  <si>
    <t>Accel Ltd</t>
  </si>
  <si>
    <t>ACCEL</t>
  </si>
  <si>
    <t>National Fittings Ltd</t>
  </si>
  <si>
    <t>NATFIT</t>
  </si>
  <si>
    <t>HDFC S&amp;P BSE Sensex ETF</t>
  </si>
  <si>
    <t>HDFCSENSEX</t>
  </si>
  <si>
    <t>Som Datt Finance Corporation Ltd</t>
  </si>
  <si>
    <t>SODFC</t>
  </si>
  <si>
    <t>United Cotfab Ltd</t>
  </si>
  <si>
    <t>COTFAB</t>
  </si>
  <si>
    <t>Sera Investments &amp; Finance India Ltd</t>
  </si>
  <si>
    <t>SERA</t>
  </si>
  <si>
    <t>Trescon Ltd</t>
  </si>
  <si>
    <t>TRESCON</t>
  </si>
  <si>
    <t>Debock Industries Ltd</t>
  </si>
  <si>
    <t>DIL</t>
  </si>
  <si>
    <t>Fiberweb (India) Ltd</t>
  </si>
  <si>
    <t>FIBERWEB</t>
  </si>
  <si>
    <t>Tamboli Industries Ltd</t>
  </si>
  <si>
    <t>TAMBOLIIN</t>
  </si>
  <si>
    <t>Palred Technologies Ltd</t>
  </si>
  <si>
    <t>PALREDTEC</t>
  </si>
  <si>
    <t>Pulz Electronics Ltd</t>
  </si>
  <si>
    <t>PULZ</t>
  </si>
  <si>
    <t>Skil Infrastructure Ltd</t>
  </si>
  <si>
    <t>SKIL</t>
  </si>
  <si>
    <t>Bharat Immunologicals and Biologicals Corporation Ltd</t>
  </si>
  <si>
    <t>BIBCL</t>
  </si>
  <si>
    <t>Golkunda Diamonds and Jewellery Ltd</t>
  </si>
  <si>
    <t>GOLKUNDIA</t>
  </si>
  <si>
    <t>Shah Alloys Ltd</t>
  </si>
  <si>
    <t>SHAHALLOYS</t>
  </si>
  <si>
    <t>Transwarranty Finance Ltd</t>
  </si>
  <si>
    <t>TFL</t>
  </si>
  <si>
    <t>Paras Petrofils Ltd</t>
  </si>
  <si>
    <t>PARASPETRO</t>
  </si>
  <si>
    <t>Veekayem Fashion &amp; Apparels Ltd</t>
  </si>
  <si>
    <t>VEEKAYEM</t>
  </si>
  <si>
    <t>Orissa Bengal Carrier Ltd</t>
  </si>
  <si>
    <t>OBCL</t>
  </si>
  <si>
    <t>Alstone Textiles (India) Ltd</t>
  </si>
  <si>
    <t>ALSTONE</t>
  </si>
  <si>
    <t>Espire Hospitality Ltd</t>
  </si>
  <si>
    <t>ESPIRE</t>
  </si>
  <si>
    <t>Vedavaag Systems Ltd</t>
  </si>
  <si>
    <t>VEDAVAAG</t>
  </si>
  <si>
    <t>Banka BioLoo Ltd</t>
  </si>
  <si>
    <t>BANKA</t>
  </si>
  <si>
    <t>Lotus Eye Hospital and Institute Ltd</t>
  </si>
  <si>
    <t>LOTUSEYE</t>
  </si>
  <si>
    <t>Kesar Terminals &amp; Infrastructure Ltd</t>
  </si>
  <si>
    <t>KTIL</t>
  </si>
  <si>
    <t>Dynavision Ltd</t>
  </si>
  <si>
    <t>DYNAVSN</t>
  </si>
  <si>
    <t>Ansal Housing Ltd</t>
  </si>
  <si>
    <t>ANSALHSG</t>
  </si>
  <si>
    <t>Sal Automotive Ltd</t>
  </si>
  <si>
    <t>SALAUTO</t>
  </si>
  <si>
    <t>Maruti Interior Products Ltd</t>
  </si>
  <si>
    <t>SPITZE</t>
  </si>
  <si>
    <t>Kaizen Agro Infrabuild Ltd</t>
  </si>
  <si>
    <t>KAIZENAGRO</t>
  </si>
  <si>
    <t>Ishan Dyes and Chemicals Ltd</t>
  </si>
  <si>
    <t>ISHANCH</t>
  </si>
  <si>
    <t>Naman In-Store (India) Ltd</t>
  </si>
  <si>
    <t>NAMAN</t>
  </si>
  <si>
    <t>Kkalpana Industries (India) Ltd</t>
  </si>
  <si>
    <t>KKALPANAIND</t>
  </si>
  <si>
    <t>T &amp; I Global Ltd</t>
  </si>
  <si>
    <t>TIGLOB</t>
  </si>
  <si>
    <t>Aditya Consumer Marketing Ltd</t>
  </si>
  <si>
    <t>ACML</t>
  </si>
  <si>
    <t>Fortis Malar Hospitals Ltd</t>
  </si>
  <si>
    <t>FORTISMLR</t>
  </si>
  <si>
    <t>Simmonds Marshall Ltd</t>
  </si>
  <si>
    <t>SIMMOND</t>
  </si>
  <si>
    <t>Sharp Chucks and Machines Ltd</t>
  </si>
  <si>
    <t>SCML</t>
  </si>
  <si>
    <t>Murae Organisor Ltd</t>
  </si>
  <si>
    <t>MURAE</t>
  </si>
  <si>
    <t>Pressure Sensitive Systems (India) Ltd</t>
  </si>
  <si>
    <t>PRESSURS</t>
  </si>
  <si>
    <t>Haryana Capfin Ltd</t>
  </si>
  <si>
    <t>HARYNACAP</t>
  </si>
  <si>
    <t>Lasa Supergenerics Ltd</t>
  </si>
  <si>
    <t>LASA</t>
  </si>
  <si>
    <t>AK Spintex Ltd</t>
  </si>
  <si>
    <t>AKSPINTEX</t>
  </si>
  <si>
    <t>Damodar Industries Ltd</t>
  </si>
  <si>
    <t>DAMODARIND</t>
  </si>
  <si>
    <t>Astron Paper &amp; Board Mill Ltd</t>
  </si>
  <si>
    <t>ASTRON</t>
  </si>
  <si>
    <t>Globe International Carriers Ltd</t>
  </si>
  <si>
    <t>GICL</t>
  </si>
  <si>
    <t>HEC Infra Projects Ltd</t>
  </si>
  <si>
    <t>HECPROJECT</t>
  </si>
  <si>
    <t>Anjani Foods Ltd</t>
  </si>
  <si>
    <t>ANJANIFOODS</t>
  </si>
  <si>
    <t>Mercury Laboratories Ltd</t>
  </si>
  <si>
    <t>MERCURYLAB</t>
  </si>
  <si>
    <t>Mohini Health &amp; Hygiene Ltd</t>
  </si>
  <si>
    <t>MHHL</t>
  </si>
  <si>
    <t>Auro Laboratories Ltd</t>
  </si>
  <si>
    <t>AUROLAB</t>
  </si>
  <si>
    <t>Dangee Dums Ltd</t>
  </si>
  <si>
    <t>DANGEE</t>
  </si>
  <si>
    <t>Tokyo Plast International Ltd</t>
  </si>
  <si>
    <t>TOKYOPLAST</t>
  </si>
  <si>
    <t>Nagreeka Exports Ltd</t>
  </si>
  <si>
    <t>NAGREEKEXP</t>
  </si>
  <si>
    <t>Avro India Ltd</t>
  </si>
  <si>
    <t>AVROIND</t>
  </si>
  <si>
    <t>Polychem Ltd</t>
  </si>
  <si>
    <t>POLYCHEM</t>
  </si>
  <si>
    <t>Pee Cee Cosma Sope Ltd</t>
  </si>
  <si>
    <t>PCCOSMA</t>
  </si>
  <si>
    <t>Resonance Specialties Ltd</t>
  </si>
  <si>
    <t>RESONANCE</t>
  </si>
  <si>
    <t>Porwal Auto Components Ltd</t>
  </si>
  <si>
    <t>PORWAL</t>
  </si>
  <si>
    <t>Advik Capital Ltd</t>
  </si>
  <si>
    <t>ADVIKCA</t>
  </si>
  <si>
    <t>Agri-Tech (India) Ltd</t>
  </si>
  <si>
    <t>AGRITECH</t>
  </si>
  <si>
    <t>Narbada Gems and Jewellery Ltd</t>
  </si>
  <si>
    <t>NARBADA</t>
  </si>
  <si>
    <t>KG Petrochem Ltd</t>
  </si>
  <si>
    <t>KGPETRO</t>
  </si>
  <si>
    <t>Oxygenta Pharmaceutical Ltd</t>
  </si>
  <si>
    <t>OXYGENTAPH</t>
  </si>
  <si>
    <t>Times Guaranty Ltd</t>
  </si>
  <si>
    <t>TIMESGTY</t>
  </si>
  <si>
    <t>Creative Castings Ltd</t>
  </si>
  <si>
    <t>Tree House Education and Accessories Ltd</t>
  </si>
  <si>
    <t>TREEHOUSE</t>
  </si>
  <si>
    <t>Suvidhaa Infoserve Ltd</t>
  </si>
  <si>
    <t>SUVIDHAA</t>
  </si>
  <si>
    <t>Transcorp International Ltd</t>
  </si>
  <si>
    <t>TRANSCOR</t>
  </si>
  <si>
    <t>Raja Bahadur International Ltd</t>
  </si>
  <si>
    <t>RAJABAH</t>
  </si>
  <si>
    <t>Virat Leasing Ltd</t>
  </si>
  <si>
    <t>VLL</t>
  </si>
  <si>
    <t>Rollatainers Ltd</t>
  </si>
  <si>
    <t>ROLLT</t>
  </si>
  <si>
    <t>Akar Auto Industries Ltd</t>
  </si>
  <si>
    <t>AAIL</t>
  </si>
  <si>
    <t>Arnold Holdings Ltd</t>
  </si>
  <si>
    <t>ARNOLD</t>
  </si>
  <si>
    <t>MRP Agro Ltd</t>
  </si>
  <si>
    <t>MRP</t>
  </si>
  <si>
    <t>Holmarc Opto-Mechatronics Ltd</t>
  </si>
  <si>
    <t>HOLMARC</t>
  </si>
  <si>
    <t>Parnax Lab Ltd</t>
  </si>
  <si>
    <t>PARNAXLAB</t>
  </si>
  <si>
    <t>Ecoplast Ltd</t>
  </si>
  <si>
    <t>ECOPLAST</t>
  </si>
  <si>
    <t>Cian Agro Industries &amp; Infrastructure Ltd</t>
  </si>
  <si>
    <t>CIANAGRO</t>
  </si>
  <si>
    <t>Wallfort Financial Services Ltd</t>
  </si>
  <si>
    <t>WALLFORT</t>
  </si>
  <si>
    <t>Nidhi Granites Ltd</t>
  </si>
  <si>
    <t>NIDHGRN</t>
  </si>
  <si>
    <t>Krishanveer Forge Ltd</t>
  </si>
  <si>
    <t>KVFORGE</t>
  </si>
  <si>
    <t>Agni Green Power Ltd</t>
  </si>
  <si>
    <t>AGNI</t>
  </si>
  <si>
    <t>Mysore Petro Chemicals Ltd</t>
  </si>
  <si>
    <t>MYSORPETRO</t>
  </si>
  <si>
    <t>Emerald Leisures Ltd</t>
  </si>
  <si>
    <t>EMERALL</t>
  </si>
  <si>
    <t>DRS Cargo Movers Ltd</t>
  </si>
  <si>
    <t>DRSCARGO</t>
  </si>
  <si>
    <t>Ind Swift Ltd</t>
  </si>
  <si>
    <t>INDSWFTLTD</t>
  </si>
  <si>
    <t>Blue Pebble Ltd</t>
  </si>
  <si>
    <t>BLUEPEBBLE</t>
  </si>
  <si>
    <t>Everlon Financials Ltd</t>
  </si>
  <si>
    <t>EVERFIN</t>
  </si>
  <si>
    <t>Mayank Cattle Food Ltd</t>
  </si>
  <si>
    <t>MCFL</t>
  </si>
  <si>
    <t>Yogi Ltd</t>
  </si>
  <si>
    <t>YOGI</t>
  </si>
  <si>
    <t>Bansal Roofing Products Ltd</t>
  </si>
  <si>
    <t>BRPL</t>
  </si>
  <si>
    <t>Gujarat Natural Resources Ltd</t>
  </si>
  <si>
    <t>GNRL</t>
  </si>
  <si>
    <t>IFL Enterprises Ltd</t>
  </si>
  <si>
    <t>IFL</t>
  </si>
  <si>
    <t>Edvenswa Enterprises Ltd</t>
  </si>
  <si>
    <t>EDVENSWA</t>
  </si>
  <si>
    <t>Alfred Herbert (India) Ltd</t>
  </si>
  <si>
    <t>ALFREDHE</t>
  </si>
  <si>
    <t>Everest Organics Ltd</t>
  </si>
  <si>
    <t>EVERESTO</t>
  </si>
  <si>
    <t>Retina Paints Ltd</t>
  </si>
  <si>
    <t>RETINA</t>
  </si>
  <si>
    <t>Ajooni Biotech Ltd</t>
  </si>
  <si>
    <t>AJOONI</t>
  </si>
  <si>
    <t>Source Natural Foods and Herbal Supplements Ltd</t>
  </si>
  <si>
    <t>SOURCENTRL</t>
  </si>
  <si>
    <t>Key Corp Ltd</t>
  </si>
  <si>
    <t>KEYCORP</t>
  </si>
  <si>
    <t>Aztec Fluids &amp; Machinery Ltd</t>
  </si>
  <si>
    <t>AZTEC</t>
  </si>
  <si>
    <t>Biofil Chemicals and Pharmaceuticals Ltd</t>
  </si>
  <si>
    <t>BIOFILCHEM</t>
  </si>
  <si>
    <t>Aditya BSL Nifty Next 50 ETF</t>
  </si>
  <si>
    <t>ABSLNN50ET</t>
  </si>
  <si>
    <t>Sayaji Industries Ltd</t>
  </si>
  <si>
    <t>SAYAJIIND</t>
  </si>
  <si>
    <t>Mohite Industries Ltd</t>
  </si>
  <si>
    <t>MOHITE</t>
  </si>
  <si>
    <t>Zenith Drugs Ltd</t>
  </si>
  <si>
    <t>ZENITHDRUG</t>
  </si>
  <si>
    <t>Grob Tea Co Ltd</t>
  </si>
  <si>
    <t>GROBTEA</t>
  </si>
  <si>
    <t>Virya Resources Ltd</t>
  </si>
  <si>
    <t>VIRYA</t>
  </si>
  <si>
    <t>Titan Intech Ltd</t>
  </si>
  <si>
    <t>TITANIN</t>
  </si>
  <si>
    <t>Ganga Papers India Ltd</t>
  </si>
  <si>
    <t>GANGAPA</t>
  </si>
  <si>
    <t>Yarn Syndicate Ltd</t>
  </si>
  <si>
    <t>YARNSYN</t>
  </si>
  <si>
    <t>Energy Development Company Ltd</t>
  </si>
  <si>
    <t>ENERGYDEV</t>
  </si>
  <si>
    <t>Soma Textiles &amp; Industries Ltd</t>
  </si>
  <si>
    <t>SOMATEX</t>
  </si>
  <si>
    <t>Dutron Polymers Ltd</t>
  </si>
  <si>
    <t>DUTRON</t>
  </si>
  <si>
    <t>Shanti Spintex Ltd</t>
  </si>
  <si>
    <t>SHANTIDENM</t>
  </si>
  <si>
    <t>Bhilwara Spinners Ltd</t>
  </si>
  <si>
    <t>BHILSPIN</t>
  </si>
  <si>
    <t>Emerald Finance Ltd</t>
  </si>
  <si>
    <t>EMERALD</t>
  </si>
  <si>
    <t>Max Heights Infrastructure Ltd</t>
  </si>
  <si>
    <t>MAXHEIGHTS</t>
  </si>
  <si>
    <t>Nilachal Refractories Ltd</t>
  </si>
  <si>
    <t>NILACHAL</t>
  </si>
  <si>
    <t>Relicab Cable Manufacturing Ltd</t>
  </si>
  <si>
    <t>RELICAB</t>
  </si>
  <si>
    <t>Globe Textiles (India) Ltd</t>
  </si>
  <si>
    <t>GLOBE</t>
  </si>
  <si>
    <t>Thacker and Company Ltd</t>
  </si>
  <si>
    <t>THACKER</t>
  </si>
  <si>
    <t>Hisar Metal Industries Ltd</t>
  </si>
  <si>
    <t>HISARMETAL</t>
  </si>
  <si>
    <t>AVSL Industries Ltd</t>
  </si>
  <si>
    <t>AVSL</t>
  </si>
  <si>
    <t>Manoj Ceramic Ltd</t>
  </si>
  <si>
    <t>MCPL</t>
  </si>
  <si>
    <t>Freshtrop Fruits Ltd</t>
  </si>
  <si>
    <t>FRSHTRP</t>
  </si>
  <si>
    <t>Chartered Logistics Ltd</t>
  </si>
  <si>
    <t>CHLOGIST</t>
  </si>
  <si>
    <t>Celebrity Fashions Ltd</t>
  </si>
  <si>
    <t>CELEBRITY</t>
  </si>
  <si>
    <t>Jasch Industries Ltd</t>
  </si>
  <si>
    <t>JASCH</t>
  </si>
  <si>
    <t>Kemp and Company Ltd</t>
  </si>
  <si>
    <t>KEMP</t>
  </si>
  <si>
    <t>Sharika Enterprises Ltd</t>
  </si>
  <si>
    <t>SHARIKA</t>
  </si>
  <si>
    <t>Cravatex Ltd</t>
  </si>
  <si>
    <t>CRAVATEX</t>
  </si>
  <si>
    <t>VMS Industries Ltd</t>
  </si>
  <si>
    <t>VMS</t>
  </si>
  <si>
    <t>Baroda Extrusion Ltd</t>
  </si>
  <si>
    <t>BAROEXT</t>
  </si>
  <si>
    <t>ICICI Prudential Silver ETF</t>
  </si>
  <si>
    <t>SILVERIETF</t>
  </si>
  <si>
    <t>One Global Service Provider Ltd</t>
  </si>
  <si>
    <t>ONEGLOBAL</t>
  </si>
  <si>
    <t>D &amp; H India Ltd</t>
  </si>
  <si>
    <t>DHINDIA</t>
  </si>
  <si>
    <t>Srei Infrastructure Finance Ltd</t>
  </si>
  <si>
    <t>SREINFRA</t>
  </si>
  <si>
    <t>Shalimar Wires Industries Ltd</t>
  </si>
  <si>
    <t>SHALIWIR</t>
  </si>
  <si>
    <t>Trans India House Impex Ltd</t>
  </si>
  <si>
    <t>TIHIL</t>
  </si>
  <si>
    <t>Krishna Ventures Ltd</t>
  </si>
  <si>
    <t>KRISHNA</t>
  </si>
  <si>
    <t>Aplab Ltd</t>
  </si>
  <si>
    <t>APLAB</t>
  </si>
  <si>
    <t>Super Tannery Ltd</t>
  </si>
  <si>
    <t>SUPTANERY</t>
  </si>
  <si>
    <t>Madhucon Projects Ltd</t>
  </si>
  <si>
    <t>MADHUCON</t>
  </si>
  <si>
    <t>Saptarishi Agro Industries Ltd</t>
  </si>
  <si>
    <t>SPTRSHI</t>
  </si>
  <si>
    <t>Skyline Millars Ltd</t>
  </si>
  <si>
    <t>SKYLMILAR</t>
  </si>
  <si>
    <t>Shetron Ltd</t>
  </si>
  <si>
    <t>SHETR</t>
  </si>
  <si>
    <t>Marco Cables &amp; Conductors Ltd</t>
  </si>
  <si>
    <t>MARCO</t>
  </si>
  <si>
    <t>Titan Securities Ltd</t>
  </si>
  <si>
    <t>TITANSEC</t>
  </si>
  <si>
    <t>Delta Manufacturing Ltd</t>
  </si>
  <si>
    <t>DELTAMAGNT</t>
  </si>
  <si>
    <t>Integrated Personnel Services Ltd</t>
  </si>
  <si>
    <t>IPSL</t>
  </si>
  <si>
    <t>Deepak Chemtex Ltd</t>
  </si>
  <si>
    <t>DEEPAKCHEM</t>
  </si>
  <si>
    <t>Lykis Ltd</t>
  </si>
  <si>
    <t>LYKISLTD</t>
  </si>
  <si>
    <t>Ganga Forging Ltd</t>
  </si>
  <si>
    <t>GANGAFORGE</t>
  </si>
  <si>
    <t>Samrat Pharmachem Ltd</t>
  </si>
  <si>
    <t>SAMRATPH</t>
  </si>
  <si>
    <t>Yaari Digital Integrated Services Ltd</t>
  </si>
  <si>
    <t>YAARI</t>
  </si>
  <si>
    <t>SecMark Consultancy Ltd</t>
  </si>
  <si>
    <t>SECMARK</t>
  </si>
  <si>
    <t>Futuristic Solutions Ltd</t>
  </si>
  <si>
    <t>FUTSOL</t>
  </si>
  <si>
    <t>Remi Edelstahl Tubulars Ltd</t>
  </si>
  <si>
    <t>REMIEDEL</t>
  </si>
  <si>
    <t>Vinny Overseas Ltd</t>
  </si>
  <si>
    <t>VINNY</t>
  </si>
  <si>
    <t>Orient Press Ltd</t>
  </si>
  <si>
    <t>ORIENTLTD</t>
  </si>
  <si>
    <t>Chowgule Steamships Ltd</t>
  </si>
  <si>
    <t>CHOWGULSTM</t>
  </si>
  <si>
    <t>Cinevista Ltd</t>
  </si>
  <si>
    <t>CINEVISTA</t>
  </si>
  <si>
    <t>Scoobee Day Garments (India) Ltd</t>
  </si>
  <si>
    <t>SCOOBEEDAY</t>
  </si>
  <si>
    <t>East West Holdings Ltd</t>
  </si>
  <si>
    <t>EASTWEST</t>
  </si>
  <si>
    <t>Gokak Textiles Ltd</t>
  </si>
  <si>
    <t>GOKAKTEX</t>
  </si>
  <si>
    <t>Clara Industries Ltd</t>
  </si>
  <si>
    <t>CLARA</t>
  </si>
  <si>
    <t>Tayo Rolls Ltd</t>
  </si>
  <si>
    <t>TATAYODOGA</t>
  </si>
  <si>
    <t>Future Enterprises Ltd</t>
  </si>
  <si>
    <t>FELDVR</t>
  </si>
  <si>
    <t>Archit Organosys Ltd</t>
  </si>
  <si>
    <t>ARCHITORG</t>
  </si>
  <si>
    <t>Upsurge Investment and Finance Ltd</t>
  </si>
  <si>
    <t>UPSURGE</t>
  </si>
  <si>
    <t>Ahasolar Technologies Ltd</t>
  </si>
  <si>
    <t>AHASOLAR</t>
  </si>
  <si>
    <t>B C C Fuba India Ltd</t>
  </si>
  <si>
    <t>BCCFUBA</t>
  </si>
  <si>
    <t>Vaswani Industries Ltd</t>
  </si>
  <si>
    <t>VASWANI</t>
  </si>
  <si>
    <t>Vippy Spinpro Ltd</t>
  </si>
  <si>
    <t>VIPPYSP</t>
  </si>
  <si>
    <t>Mangalam Alloys Ltd</t>
  </si>
  <si>
    <t>MAL</t>
  </si>
  <si>
    <t>Latteys Industries Ltd</t>
  </si>
  <si>
    <t>LATTEYS</t>
  </si>
  <si>
    <t>SVP Global Textiles Ltd</t>
  </si>
  <si>
    <t>SVPGLOB</t>
  </si>
  <si>
    <t>Kothari Fermentation and Biochem Ltd</t>
  </si>
  <si>
    <t>KFBL</t>
  </si>
  <si>
    <t>Harshdeep Hortico Ltd</t>
  </si>
  <si>
    <t>HARSHDEEP</t>
  </si>
  <si>
    <t>Aimco Pesticides Ltd</t>
  </si>
  <si>
    <t>AIMCOPEST</t>
  </si>
  <si>
    <t>BLB Ltd</t>
  </si>
  <si>
    <t>BLBLIMITED</t>
  </si>
  <si>
    <t>Bheema Cements Ltd</t>
  </si>
  <si>
    <t>BHEEMACEM</t>
  </si>
  <si>
    <t>Filtra Consultants and Engineers Ltd</t>
  </si>
  <si>
    <t>FILTRA</t>
  </si>
  <si>
    <t>Sameera Agro and Infra Ltd</t>
  </si>
  <si>
    <t>SAIFL</t>
  </si>
  <si>
    <t>Homebuilding</t>
  </si>
  <si>
    <t>Riddhi Corporate Services Ltd</t>
  </si>
  <si>
    <t>RIDDHICORP</t>
  </si>
  <si>
    <t>Madhav Copper Ltd</t>
  </si>
  <si>
    <t>MCL</t>
  </si>
  <si>
    <t>Rama Vision Ltd</t>
  </si>
  <si>
    <t>RAMAVISION</t>
  </si>
  <si>
    <t>Raaj Medisafe India Ltd</t>
  </si>
  <si>
    <t>RAAJMEDI</t>
  </si>
  <si>
    <t>Global Pet Industries Ltd</t>
  </si>
  <si>
    <t>GLOBALPET</t>
  </si>
  <si>
    <t>Tera Software Ltd</t>
  </si>
  <si>
    <t>TERASOFT</t>
  </si>
  <si>
    <t>Shilp Gravures Ltd</t>
  </si>
  <si>
    <t>SHILGRAVQ</t>
  </si>
  <si>
    <t>Excel Realty N Infra Ltd</t>
  </si>
  <si>
    <t>EXCEL</t>
  </si>
  <si>
    <t>McNally Bharat Engg Co Ltd</t>
  </si>
  <si>
    <t>MBECL</t>
  </si>
  <si>
    <t>Good Value Irrigation Ltd</t>
  </si>
  <si>
    <t>VUENOW</t>
  </si>
  <si>
    <t>Burnpur Cement Ltd</t>
  </si>
  <si>
    <t>BURNPUR</t>
  </si>
  <si>
    <t>Raminfo Ltd</t>
  </si>
  <si>
    <t>RAMINFO</t>
  </si>
  <si>
    <t>Ashika Credit Capital Ltd</t>
  </si>
  <si>
    <t>ASHIKA</t>
  </si>
  <si>
    <t>BSEL Algo Ltd</t>
  </si>
  <si>
    <t>BSELALGO</t>
  </si>
  <si>
    <t>LIC MF Nifty 8-13 yr G-Sec ETF</t>
  </si>
  <si>
    <t>LICNETFGSC</t>
  </si>
  <si>
    <t>Dollex Agrotech Ltd</t>
  </si>
  <si>
    <t>DOLLEX</t>
  </si>
  <si>
    <t>Vasundhara Rasayans Ltd</t>
  </si>
  <si>
    <t>VRL</t>
  </si>
  <si>
    <t>Biogen Pharmachem Industries Ltd</t>
  </si>
  <si>
    <t>BIOGEN</t>
  </si>
  <si>
    <t>Synoptics Technologies Ltd</t>
  </si>
  <si>
    <t>SYNOPTICS</t>
  </si>
  <si>
    <t>Sangam Finserv Ltd</t>
  </si>
  <si>
    <t>SANGAMFIN</t>
  </si>
  <si>
    <t>Sunil Healthcare Ltd</t>
  </si>
  <si>
    <t>SUNLOC</t>
  </si>
  <si>
    <t>Womancart Ltd</t>
  </si>
  <si>
    <t>WOMANCART</t>
  </si>
  <si>
    <t>Agro Phos (India) Ltd</t>
  </si>
  <si>
    <t>AGROPHOS</t>
  </si>
  <si>
    <t>Rasi Electrodes Ltd</t>
  </si>
  <si>
    <t>RASIELEC</t>
  </si>
  <si>
    <t>IDBI Gold Exchange Traded Fund</t>
  </si>
  <si>
    <t>LICMFGOLD</t>
  </si>
  <si>
    <t>Pritish Nandy Communications Ltd</t>
  </si>
  <si>
    <t>PNC</t>
  </si>
  <si>
    <t>Gujarat Containers Ltd</t>
  </si>
  <si>
    <t>GUJCONT</t>
  </si>
  <si>
    <t>Ameya Precision Engineers Ltd</t>
  </si>
  <si>
    <t>AMEYA</t>
  </si>
  <si>
    <t>Dev Labtech Venture Ltd</t>
  </si>
  <si>
    <t>DEVLAB</t>
  </si>
  <si>
    <t>Patdiam Jewellery Ltd</t>
  </si>
  <si>
    <t>PJL</t>
  </si>
  <si>
    <t>Sakthi Finance Ltd</t>
  </si>
  <si>
    <t>SAKTHIFIN</t>
  </si>
  <si>
    <t>Shristi Infrastructure Development Corporation Ltd</t>
  </si>
  <si>
    <t>SHRISTI</t>
  </si>
  <si>
    <t>KBS India Ltd</t>
  </si>
  <si>
    <t>KBSINDIA</t>
  </si>
  <si>
    <t>Keerthi Industries Ltd</t>
  </si>
  <si>
    <t>KEERTHI</t>
  </si>
  <si>
    <t>Flexituff Ventures International Ltd</t>
  </si>
  <si>
    <t>FLEXITUFF</t>
  </si>
  <si>
    <t>Maitreya Medicare Ltd</t>
  </si>
  <si>
    <t>MAITREYA</t>
  </si>
  <si>
    <t>Mukesh Babu Financial Services Ltd</t>
  </si>
  <si>
    <t>MUKESHB</t>
  </si>
  <si>
    <t>Acknit Industries Ltd</t>
  </si>
  <si>
    <t>ACKNIT</t>
  </si>
  <si>
    <t>SKP Securities Ltd</t>
  </si>
  <si>
    <t>SKPSEC</t>
  </si>
  <si>
    <t>Shree Krishna Infrastructure Ltd</t>
  </si>
  <si>
    <t>SKIFL</t>
  </si>
  <si>
    <t>Maestros Electronics &amp; Telecommunications Systems Ltd</t>
  </si>
  <si>
    <t>METSL</t>
  </si>
  <si>
    <t>Dhanashree Electronics Ltd</t>
  </si>
  <si>
    <t>DEL</t>
  </si>
  <si>
    <t>Acme Resources Ltd</t>
  </si>
  <si>
    <t>ACME</t>
  </si>
  <si>
    <t>SunGarner Energies Ltd</t>
  </si>
  <si>
    <t>SEL</t>
  </si>
  <si>
    <t>Ludlow Jute &amp; Specialities Ltd</t>
  </si>
  <si>
    <t>LUDLOWJUT</t>
  </si>
  <si>
    <t>Banas Finance Ltd</t>
  </si>
  <si>
    <t>BANASFN</t>
  </si>
  <si>
    <t>Power and Instrumentation (Gujarat) Ltd</t>
  </si>
  <si>
    <t>PIGL</t>
  </si>
  <si>
    <t>Aro Granite Industries Ltd</t>
  </si>
  <si>
    <t>AROGRANITE</t>
  </si>
  <si>
    <t>Healthy Life Agritec Ltd</t>
  </si>
  <si>
    <t>HEALTHYLIFE</t>
  </si>
  <si>
    <t>Spectrum Foods Ltd</t>
  </si>
  <si>
    <t>SPECFOOD</t>
  </si>
  <si>
    <t>Rajeshwari Cans Ltd</t>
  </si>
  <si>
    <t>RCAN</t>
  </si>
  <si>
    <t>Ansal Buildwell Ltd</t>
  </si>
  <si>
    <t>ANSALBU</t>
  </si>
  <si>
    <t>Welcast Steels Ltd</t>
  </si>
  <si>
    <t>ZWELCAST</t>
  </si>
  <si>
    <t>Mirae Asset S&amp;P 500 Top 50 ETF</t>
  </si>
  <si>
    <t>MASPTOP50</t>
  </si>
  <si>
    <t>Royal India Corporation Ltd</t>
  </si>
  <si>
    <t>ROYALIND</t>
  </si>
  <si>
    <t>Akiko Global Services Ltd</t>
  </si>
  <si>
    <t>AKIKO</t>
  </si>
  <si>
    <t>Suraj Industries Ltd</t>
  </si>
  <si>
    <t>SURJIND</t>
  </si>
  <si>
    <t>Vertexplus Technologies Ltd</t>
  </si>
  <si>
    <t>VERTEXPLUS</t>
  </si>
  <si>
    <t>Sambhaav Media Ltd</t>
  </si>
  <si>
    <t>SAMBHAAV</t>
  </si>
  <si>
    <t>Sanrhea Technical Textiles Ltd</t>
  </si>
  <si>
    <t>SANTETX</t>
  </si>
  <si>
    <t>Aayush Wellness Ltd</t>
  </si>
  <si>
    <t>AAYUSH</t>
  </si>
  <si>
    <t>Hindustan Hardy Ltd</t>
  </si>
  <si>
    <t>HINDHARD</t>
  </si>
  <si>
    <t>NRB Industrial Bearings Ltd</t>
  </si>
  <si>
    <t>NIBL</t>
  </si>
  <si>
    <t>Rainbow Foundations Ltd</t>
  </si>
  <si>
    <t>RAINBOWF</t>
  </si>
  <si>
    <t>Amrapali Industries Ltd</t>
  </si>
  <si>
    <t>AMRAPLIN</t>
  </si>
  <si>
    <t>Siddhika Coatings Ltd</t>
  </si>
  <si>
    <t>SIDDHIKA</t>
  </si>
  <si>
    <t>Radiowalla Network Ltd</t>
  </si>
  <si>
    <t>RADIOWALLA</t>
  </si>
  <si>
    <t>Rajgor Castor Derivatives Ltd</t>
  </si>
  <si>
    <t>RCDL</t>
  </si>
  <si>
    <t>Baba Food Processing (India) Ltd</t>
  </si>
  <si>
    <t>BABAFP</t>
  </si>
  <si>
    <t>Presstonic Engineering Ltd</t>
  </si>
  <si>
    <t>PRESSTONIC</t>
  </si>
  <si>
    <t>Locomotive Engines &amp; Rolling Stock</t>
  </si>
  <si>
    <t>Cranes Software International Ltd</t>
  </si>
  <si>
    <t>CRANESSOFT</t>
  </si>
  <si>
    <t>Daikaffil Chemicals India Ltd</t>
  </si>
  <si>
    <t>DAIKAFFI</t>
  </si>
  <si>
    <t>Pentagon Rubber Ltd</t>
  </si>
  <si>
    <t>PENTAGON</t>
  </si>
  <si>
    <t>Dharni Capital Services Ltd</t>
  </si>
  <si>
    <t>DHARNI</t>
  </si>
  <si>
    <t>Constronics Infra Ltd</t>
  </si>
  <si>
    <t>CONSTRONIC</t>
  </si>
  <si>
    <t>Lexus Granito (India) Ltd</t>
  </si>
  <si>
    <t>LEXUS</t>
  </si>
  <si>
    <t>Mirae Asset NYSE FANG+ ETF</t>
  </si>
  <si>
    <t>MAFANG</t>
  </si>
  <si>
    <t>Universal Starch Chem Allied Ltd</t>
  </si>
  <si>
    <t>UNIVSTAR</t>
  </si>
  <si>
    <t>Envair Electrodyne Ltd</t>
  </si>
  <si>
    <t>ENVAIREL</t>
  </si>
  <si>
    <t>Munoth Capital Market Ltd</t>
  </si>
  <si>
    <t>MUNCAPM</t>
  </si>
  <si>
    <t>Saboo Sodium Chloro Ltd</t>
  </si>
  <si>
    <t>SABOOSOD</t>
  </si>
  <si>
    <t>Rolta India Ltd</t>
  </si>
  <si>
    <t>ROLTA</t>
  </si>
  <si>
    <t>Arabian Petroleum Ltd</t>
  </si>
  <si>
    <t>ARABIAN</t>
  </si>
  <si>
    <t>Alkosign Ltd</t>
  </si>
  <si>
    <t>ALKOSIGN</t>
  </si>
  <si>
    <t>Archies Ltd</t>
  </si>
  <si>
    <t>ARCHIES</t>
  </si>
  <si>
    <t>Ambo Agritec Ltd</t>
  </si>
  <si>
    <t>AMBOAGRI</t>
  </si>
  <si>
    <t>Gujarat Poly Electronics Ltd</t>
  </si>
  <si>
    <t>GUJARATPOLY</t>
  </si>
  <si>
    <t>Pulsar International Ltd</t>
  </si>
  <si>
    <t>PULSRIN</t>
  </si>
  <si>
    <t>Le Lavoir Ltd</t>
  </si>
  <si>
    <t>LELAVOIR</t>
  </si>
  <si>
    <t>VSF Projects Ltd</t>
  </si>
  <si>
    <t>VSFPROJ</t>
  </si>
  <si>
    <t>Aditya BSL Nifty Bank ETF</t>
  </si>
  <si>
    <t>ABSLBANETF</t>
  </si>
  <si>
    <t>Quicktouch Technologies Ltd</t>
  </si>
  <si>
    <t>QUICKTOUCH</t>
  </si>
  <si>
    <t>Bright Brothers Ltd</t>
  </si>
  <si>
    <t>BRIGHTBR</t>
  </si>
  <si>
    <t>CNI Research Ltd</t>
  </si>
  <si>
    <t>CNIRESLTD</t>
  </si>
  <si>
    <t>MKP Mobility Ltd</t>
  </si>
  <si>
    <t>MKPMOB</t>
  </si>
  <si>
    <t>ICICI Prudential S&amp;P BSE Liquid Rate ETF</t>
  </si>
  <si>
    <t>LIQUIDIETF</t>
  </si>
  <si>
    <t>HB Stockholdings Ltd</t>
  </si>
  <si>
    <t>HBSL</t>
  </si>
  <si>
    <t>Deem Roll Tech Ltd</t>
  </si>
  <si>
    <t>DEEM</t>
  </si>
  <si>
    <t>M V K Agro Food Product Ltd</t>
  </si>
  <si>
    <t>MVKAGRO</t>
  </si>
  <si>
    <t>Escorp Asset Management Ltd</t>
  </si>
  <si>
    <t>ESCORP</t>
  </si>
  <si>
    <t>HOV Services Ltd</t>
  </si>
  <si>
    <t>HOVS</t>
  </si>
  <si>
    <t>Shivam Chemicals Ltd</t>
  </si>
  <si>
    <t>SHIVAM</t>
  </si>
  <si>
    <t>Gini Silk Mills Ltd</t>
  </si>
  <si>
    <t>GINISILK</t>
  </si>
  <si>
    <t>Prolife Industries Ltd</t>
  </si>
  <si>
    <t>PROLIFE</t>
  </si>
  <si>
    <t>Real Touch Finance Ltd</t>
  </si>
  <si>
    <t>RTFL</t>
  </si>
  <si>
    <t>Shrenik Ltd</t>
  </si>
  <si>
    <t>SHRENIK</t>
  </si>
  <si>
    <t>Royale Manor Hotels and Industries Ltd</t>
  </si>
  <si>
    <t>RAYALEMA</t>
  </si>
  <si>
    <t>Orient Beverages Ltd</t>
  </si>
  <si>
    <t>ORIBEVER</t>
  </si>
  <si>
    <t>Graphisads Ltd</t>
  </si>
  <si>
    <t>GRAPHISAD</t>
  </si>
  <si>
    <t>Mehai Technology Ltd</t>
  </si>
  <si>
    <t>MEHAI</t>
  </si>
  <si>
    <t>Minal Industries Ltd</t>
  </si>
  <si>
    <t>MINALIND</t>
  </si>
  <si>
    <t>Kalyan Capitals Ltd</t>
  </si>
  <si>
    <t>KALYANCAP</t>
  </si>
  <si>
    <t>Auro Impex &amp; Chemicals Ltd</t>
  </si>
  <si>
    <t>AUROIMPEX</t>
  </si>
  <si>
    <t>Virat Industries Ltd</t>
  </si>
  <si>
    <t>VIRAT</t>
  </si>
  <si>
    <t>GV Films Ltd</t>
  </si>
  <si>
    <t>GVFILM</t>
  </si>
  <si>
    <t>Achyut Healthcare Ltd</t>
  </si>
  <si>
    <t>ACHYUT</t>
  </si>
  <si>
    <t>Kreon Finnancial Services Ltd</t>
  </si>
  <si>
    <t>KREONFIN</t>
  </si>
  <si>
    <t>Sam Industries Ltd</t>
  </si>
  <si>
    <t>SAMINDUS</t>
  </si>
  <si>
    <t>Prospect Commodities Ltd</t>
  </si>
  <si>
    <t>PCL</t>
  </si>
  <si>
    <t>Nova Iron and Steel Ltd</t>
  </si>
  <si>
    <t>NOVIS</t>
  </si>
  <si>
    <t>Jamshri Realty Ltd</t>
  </si>
  <si>
    <t>JAMSHRI</t>
  </si>
  <si>
    <t>Alfa Transformers Ltd</t>
  </si>
  <si>
    <t>ALFATRAN</t>
  </si>
  <si>
    <t>Slone Infosystems Ltd</t>
  </si>
  <si>
    <t>SLONE</t>
  </si>
  <si>
    <t>Punjab Communications Ltd</t>
  </si>
  <si>
    <t>PUNJCOMMU</t>
  </si>
  <si>
    <t>Signoria Creation Ltd</t>
  </si>
  <si>
    <t>SIGNORIA</t>
  </si>
  <si>
    <t>ITCONS e-Solutions Ltd</t>
  </si>
  <si>
    <t>ITCONS</t>
  </si>
  <si>
    <t>Kalahridhaan Trendz Ltd</t>
  </si>
  <si>
    <t>KTL</t>
  </si>
  <si>
    <t>Ambar Protein Industries Ltd</t>
  </si>
  <si>
    <t>AMBARPIL</t>
  </si>
  <si>
    <t>Growington Ventures India Ltd</t>
  </si>
  <si>
    <t>GROWINGTON</t>
  </si>
  <si>
    <t>CIL Nova Petrochemicals Ltd</t>
  </si>
  <si>
    <t>CNOVAPETRO</t>
  </si>
  <si>
    <t>G-Tec Jainx Education Ltd</t>
  </si>
  <si>
    <t>GTECJAINX</t>
  </si>
  <si>
    <t>Omfurn India Ltd</t>
  </si>
  <si>
    <t>OMFURN</t>
  </si>
  <si>
    <t>Pattech Fitwell Tube Components Ltd</t>
  </si>
  <si>
    <t>PATTECH</t>
  </si>
  <si>
    <t>AIK Pipes and Polymers Ltd</t>
  </si>
  <si>
    <t>AIKPIPES</t>
  </si>
  <si>
    <t>Mahickra Chemicals Ltd</t>
  </si>
  <si>
    <t>MAHICKRA</t>
  </si>
  <si>
    <t>Riba Textiles Ltd</t>
  </si>
  <si>
    <t>RIBATEX</t>
  </si>
  <si>
    <t>HB Portfolio Ltd</t>
  </si>
  <si>
    <t>HBPOR</t>
  </si>
  <si>
    <t>Moksh Ornaments Ltd</t>
  </si>
  <si>
    <t>MOKSH</t>
  </si>
  <si>
    <t>Supra Pacific Financial Services Ltd</t>
  </si>
  <si>
    <t>SUPRAPFSL</t>
  </si>
  <si>
    <t>Jindal Hotels Ltd</t>
  </si>
  <si>
    <t>JINDHOT</t>
  </si>
  <si>
    <t>Thinkink Picturez Ltd</t>
  </si>
  <si>
    <t>THINKINK</t>
  </si>
  <si>
    <t>Crop Life Science Ltd</t>
  </si>
  <si>
    <t>CLSL</t>
  </si>
  <si>
    <t>Balgopal Commercial Ltd</t>
  </si>
  <si>
    <t>BALGOPAL</t>
  </si>
  <si>
    <t>Balkrishna Paper Mills Ltd</t>
  </si>
  <si>
    <t>BALKRISHNA</t>
  </si>
  <si>
    <t>Phoenix International Ltd</t>
  </si>
  <si>
    <t>PHOENXINTL</t>
  </si>
  <si>
    <t>TPI India Ltd</t>
  </si>
  <si>
    <t>TPINDIA</t>
  </si>
  <si>
    <t>Shri Vasuprada Plantations Ltd</t>
  </si>
  <si>
    <t>VASUPRADA</t>
  </si>
  <si>
    <t>Expo Gas Containers Ltd</t>
  </si>
  <si>
    <t>EXPOGAS</t>
  </si>
  <si>
    <t>Optimus Finance Ltd</t>
  </si>
  <si>
    <t>OPTIFIN</t>
  </si>
  <si>
    <t>James Warren Tea Ltd</t>
  </si>
  <si>
    <t>JAMESWARREN</t>
  </si>
  <si>
    <t>F Mec International Financial Services Ltd</t>
  </si>
  <si>
    <t>FMEC</t>
  </si>
  <si>
    <t>We Win Ltd</t>
  </si>
  <si>
    <t>WEWIN</t>
  </si>
  <si>
    <t>Shiva Mills Ltd</t>
  </si>
  <si>
    <t>SHIVAMILLS</t>
  </si>
  <si>
    <t>Gujchem Distillers India Ltd</t>
  </si>
  <si>
    <t>GUJCMDS</t>
  </si>
  <si>
    <t>Bombay Metrics Supply Chain Ltd</t>
  </si>
  <si>
    <t>BMETRICS</t>
  </si>
  <si>
    <t>Olatech Solutions Ltd</t>
  </si>
  <si>
    <t>OLATECH</t>
  </si>
  <si>
    <t>Evans Electric Ltd</t>
  </si>
  <si>
    <t>EVANS</t>
  </si>
  <si>
    <t>Makers Laboratories Ltd</t>
  </si>
  <si>
    <t>MAKERSL</t>
  </si>
  <si>
    <t>Jeevan Scientific Technology Ltd</t>
  </si>
  <si>
    <t>JSTL</t>
  </si>
  <si>
    <t>Milton Industries Ltd</t>
  </si>
  <si>
    <t>MILTON</t>
  </si>
  <si>
    <t>Sky Industries Ltd</t>
  </si>
  <si>
    <t>SKYIND</t>
  </si>
  <si>
    <t>Comrade Appliances Ltd</t>
  </si>
  <si>
    <t>COMRADE</t>
  </si>
  <si>
    <t>Gujarat Hotels Ltd</t>
  </si>
  <si>
    <t>GUJHOTE</t>
  </si>
  <si>
    <t>Divyashakti Ltd</t>
  </si>
  <si>
    <t>DIVSHKT</t>
  </si>
  <si>
    <t>Sunrise Efficient Marketing Ltd</t>
  </si>
  <si>
    <t>SEML</t>
  </si>
  <si>
    <t>Austin Engineering Company Ltd</t>
  </si>
  <si>
    <t>AUSTENG</t>
  </si>
  <si>
    <t>Chrome Silicon Ltd</t>
  </si>
  <si>
    <t>CHROME</t>
  </si>
  <si>
    <t>Monotype India Ltd</t>
  </si>
  <si>
    <t>MONOT</t>
  </si>
  <si>
    <t>Ekansh Concepts Ltd</t>
  </si>
  <si>
    <t>EKANSH</t>
  </si>
  <si>
    <t>Kanishk Steel Industries Ltd</t>
  </si>
  <si>
    <t>KANSHST</t>
  </si>
  <si>
    <t>Precision Metaliks Ltd</t>
  </si>
  <si>
    <t>PRECISION</t>
  </si>
  <si>
    <t>Cerebra Integrated Technologies Ltd</t>
  </si>
  <si>
    <t>CEREBRAINT</t>
  </si>
  <si>
    <t>Vruddhi Engineering Works Ltd</t>
  </si>
  <si>
    <t>VRUDDHI</t>
  </si>
  <si>
    <t>Kranti Industries Ltd</t>
  </si>
  <si>
    <t>KRANTI</t>
  </si>
  <si>
    <t>Modulex Construction Technologies Ltd</t>
  </si>
  <si>
    <t>MODULEX</t>
  </si>
  <si>
    <t>Godavari Drugs Ltd</t>
  </si>
  <si>
    <t>GODAVARI</t>
  </si>
  <si>
    <t>Karma Energy Ltd</t>
  </si>
  <si>
    <t>KARMAENG</t>
  </si>
  <si>
    <t>Marshall Machines Ltd</t>
  </si>
  <si>
    <t>MARSHALL</t>
  </si>
  <si>
    <t>Perfectpac Ltd</t>
  </si>
  <si>
    <t>PERFEPA</t>
  </si>
  <si>
    <t>Shree Marutinandan Tubes Ltd</t>
  </si>
  <si>
    <t>SHREE</t>
  </si>
  <si>
    <t>Elegant Marbles and Grani Industries Ltd</t>
  </si>
  <si>
    <t>ELEMARB</t>
  </si>
  <si>
    <t>Raj Oil Mills Ltd</t>
  </si>
  <si>
    <t>ROML</t>
  </si>
  <si>
    <t>Bombay Cycle and Motor Agency Ltd</t>
  </si>
  <si>
    <t>BOMBCYC</t>
  </si>
  <si>
    <t>MM Rubber Company Ltd</t>
  </si>
  <si>
    <t>MMRUBBR-B</t>
  </si>
  <si>
    <t>Candour Techtex Ltd</t>
  </si>
  <si>
    <t>CANDOUR</t>
  </si>
  <si>
    <t>Rathi Bars Ltd</t>
  </si>
  <si>
    <t>RATHIBAR</t>
  </si>
  <si>
    <t>Akshar Spintex Ltd</t>
  </si>
  <si>
    <t>AKSHAR</t>
  </si>
  <si>
    <t>Motilal Oswal Midcap 100 ETF</t>
  </si>
  <si>
    <t>MOM100</t>
  </si>
  <si>
    <t>Dhanalaxmi Roto Spinners Ltd</t>
  </si>
  <si>
    <t>DHANROTO</t>
  </si>
  <si>
    <t>Nakoda Group of Industries Ltd</t>
  </si>
  <si>
    <t>NGIL</t>
  </si>
  <si>
    <t>Magson Retail and Distribution Ltd</t>
  </si>
  <si>
    <t>MAGSON</t>
  </si>
  <si>
    <t>Silkflex Polymers (India) Ltd</t>
  </si>
  <si>
    <t>SILKFLEX</t>
  </si>
  <si>
    <t>UR Sugar Industries Ltd</t>
  </si>
  <si>
    <t>URSUGAR</t>
  </si>
  <si>
    <t>Ganesha Ecoverse Ltd</t>
  </si>
  <si>
    <t>GANVERSE</t>
  </si>
  <si>
    <t>Vidli Restaurants Ltd</t>
  </si>
  <si>
    <t>VIDLI</t>
  </si>
  <si>
    <t>Twentyfirst Century Management Services Ltd</t>
  </si>
  <si>
    <t>21STCENMGM</t>
  </si>
  <si>
    <t>Mefcom Capital Markets Ltd</t>
  </si>
  <si>
    <t>MEFCOMCAP</t>
  </si>
  <si>
    <t>Golden Tobacco Ltd</t>
  </si>
  <si>
    <t>GOLDENTOBC</t>
  </si>
  <si>
    <t>Shreyas Intermediates Ltd</t>
  </si>
  <si>
    <t>SHREYASI</t>
  </si>
  <si>
    <t>S &amp; T Corporation Ltd</t>
  </si>
  <si>
    <t>STCORP</t>
  </si>
  <si>
    <t>Gita Renewable Energy Ltd</t>
  </si>
  <si>
    <t>GITARENEW</t>
  </si>
  <si>
    <t>Kotak Nifty PSU Bank ETF</t>
  </si>
  <si>
    <t>PSUBANK</t>
  </si>
  <si>
    <t>Arihant Academy Ltd</t>
  </si>
  <si>
    <t>ARIHANTACA</t>
  </si>
  <si>
    <t>Invesco India Gold Exchange Traded Fund</t>
  </si>
  <si>
    <t>IVZINGOLD</t>
  </si>
  <si>
    <t>Deccan Health Care Ltd</t>
  </si>
  <si>
    <t>DECCAN</t>
  </si>
  <si>
    <t>Terai Tea Co Ltd</t>
  </si>
  <si>
    <t>TERAI</t>
  </si>
  <si>
    <t>Shree Pacetronix Ltd</t>
  </si>
  <si>
    <t>SHREEPAC</t>
  </si>
  <si>
    <t>Ceejay Finance Ltd</t>
  </si>
  <si>
    <t>CEEJAY</t>
  </si>
  <si>
    <t>Vishwas Agri Seeds Ltd</t>
  </si>
  <si>
    <t>VISHWAS</t>
  </si>
  <si>
    <t>Dhampure Speciality Sugars Ltd</t>
  </si>
  <si>
    <t>DHAMPURE</t>
  </si>
  <si>
    <t>Hariyana Ship Breakers Ltd</t>
  </si>
  <si>
    <t>HRYNSHP</t>
  </si>
  <si>
    <t>Apoorva Leasing Finance and Investment Company Ltd</t>
  </si>
  <si>
    <t>APOORVA</t>
  </si>
  <si>
    <t>Joindre Capital Services Ltd</t>
  </si>
  <si>
    <t>JOINDRE</t>
  </si>
  <si>
    <t>Diligent Industries Ltd</t>
  </si>
  <si>
    <t>DILIGENT</t>
  </si>
  <si>
    <t>Shalimar Productions Ltd</t>
  </si>
  <si>
    <t>SHALPRO</t>
  </si>
  <si>
    <t>Pritika Engineering Components Ltd</t>
  </si>
  <si>
    <t>PRITIKA</t>
  </si>
  <si>
    <t>Vadivarhe Speciality Chemicals Ltd</t>
  </si>
  <si>
    <t>VSCL</t>
  </si>
  <si>
    <t>Ravi Kumar Distilleries Ltd</t>
  </si>
  <si>
    <t>RKDL</t>
  </si>
  <si>
    <t>Viaz Tyres Ltd</t>
  </si>
  <si>
    <t>VIAZ</t>
  </si>
  <si>
    <t>Royal Sense Ltd</t>
  </si>
  <si>
    <t>ROYAL</t>
  </si>
  <si>
    <t>Franklin Industries Ltd</t>
  </si>
  <si>
    <t>FRANKLININD</t>
  </si>
  <si>
    <t>Ambani Orgochem Ltd</t>
  </si>
  <si>
    <t>AMBANIORG</t>
  </si>
  <si>
    <t>Tridhya Tech Ltd</t>
  </si>
  <si>
    <t>TRIDHYA</t>
  </si>
  <si>
    <t>West Leisure Resorts Ltd</t>
  </si>
  <si>
    <t>WESTLEIRES</t>
  </si>
  <si>
    <t>Chartered Capital and Investment Ltd</t>
  </si>
  <si>
    <t>CHRTEDCA</t>
  </si>
  <si>
    <t>Popees Cares Ltd</t>
  </si>
  <si>
    <t>POPEES</t>
  </si>
  <si>
    <t>Superior Industrial Enterprises Ltd</t>
  </si>
  <si>
    <t>SIEL</t>
  </si>
  <si>
    <t>Aarvee Denims and Exports Ltd</t>
  </si>
  <si>
    <t>AARVEEDEN</t>
  </si>
  <si>
    <t>National Oxygen Ltd</t>
  </si>
  <si>
    <t>NOL</t>
  </si>
  <si>
    <t>Kshitij Polyline Ltd</t>
  </si>
  <si>
    <t>KSHITIJPOL</t>
  </si>
  <si>
    <t>Kenvi Jewels Ltd</t>
  </si>
  <si>
    <t>KENVI</t>
  </si>
  <si>
    <t>P H Capital Ltd</t>
  </si>
  <si>
    <t>PHCAP</t>
  </si>
  <si>
    <t>Manugraph India Ltd</t>
  </si>
  <si>
    <t>MANUGRAPH</t>
  </si>
  <si>
    <t>Eiko Lifesciences Ltd</t>
  </si>
  <si>
    <t>EIKO</t>
  </si>
  <si>
    <t>Mirae Asset Nifty Financial Services ETF</t>
  </si>
  <si>
    <t>BFSI</t>
  </si>
  <si>
    <t>Sambandam Spinning Mills Ltd</t>
  </si>
  <si>
    <t>SAMBANDAM</t>
  </si>
  <si>
    <t>Godha Cabcon &amp; Insulation Ltd</t>
  </si>
  <si>
    <t>GODHA</t>
  </si>
  <si>
    <t>Trishakti Industries Ltd</t>
  </si>
  <si>
    <t>TRISHAKT</t>
  </si>
  <si>
    <t>Fundviser Capital (India) Ltd</t>
  </si>
  <si>
    <t>FUNDVISER</t>
  </si>
  <si>
    <t>Prudential Sugar Corp Ltd</t>
  </si>
  <si>
    <t>PRUDMOULI</t>
  </si>
  <si>
    <t>Sampre Nutritions Ltd</t>
  </si>
  <si>
    <t>SAMPRE</t>
  </si>
  <si>
    <t>Jagan Lamps Ltd</t>
  </si>
  <si>
    <t>JAGANLAM</t>
  </si>
  <si>
    <t>Southern Magnesium and Chemicals Ltd</t>
  </si>
  <si>
    <t>SOUTHMG</t>
  </si>
  <si>
    <t>HOAC Foods India Ltd</t>
  </si>
  <si>
    <t>HOACFOODS</t>
  </si>
  <si>
    <t>SM Auto Stamping Ltd</t>
  </si>
  <si>
    <t>SMAUTO</t>
  </si>
  <si>
    <t>Mono Pharmacare Ltd</t>
  </si>
  <si>
    <t>MONOPHARMA</t>
  </si>
  <si>
    <t>Rex Pipes and Cables Industries Ltd</t>
  </si>
  <si>
    <t>REXPIPES</t>
  </si>
  <si>
    <t>Committed Cargo Care Ltd</t>
  </si>
  <si>
    <t>COMMITTED</t>
  </si>
  <si>
    <t>Innovative Tech Pack Ltd</t>
  </si>
  <si>
    <t>INNOVTEC</t>
  </si>
  <si>
    <t>Mediaone Global Entertainment Ltd</t>
  </si>
  <si>
    <t>MEDIAONE</t>
  </si>
  <si>
    <t>Baba Arts Ltd</t>
  </si>
  <si>
    <t>BABA</t>
  </si>
  <si>
    <t>Banaras Beads Ltd</t>
  </si>
  <si>
    <t>BANARBEADS</t>
  </si>
  <si>
    <t>AKG Exim Ltd</t>
  </si>
  <si>
    <t>AKG</t>
  </si>
  <si>
    <t>Worth Investment &amp; Trading Co Ltd</t>
  </si>
  <si>
    <t>GSM Foils Ltd</t>
  </si>
  <si>
    <t>GSMFOILS</t>
  </si>
  <si>
    <t>Omnitex Industries (India) Ltd</t>
  </si>
  <si>
    <t>OMNITEX</t>
  </si>
  <si>
    <t>K G Denim Ltd</t>
  </si>
  <si>
    <t>KGDENIM</t>
  </si>
  <si>
    <t>Anand Rayons Ltd</t>
  </si>
  <si>
    <t>ARL</t>
  </si>
  <si>
    <t>Camex Ltd</t>
  </si>
  <si>
    <t>CAMEXLTD</t>
  </si>
  <si>
    <t>Mish Designs Ltd</t>
  </si>
  <si>
    <t>MISHDESIGN</t>
  </si>
  <si>
    <t>Sri KPR Industries Ltd</t>
  </si>
  <si>
    <t>SRIKPRIND</t>
  </si>
  <si>
    <t>Rasandik Engineering Industries India Ltd</t>
  </si>
  <si>
    <t>RASANDIK</t>
  </si>
  <si>
    <t>Ushanti Colour Chem Ltd</t>
  </si>
  <si>
    <t>UCL</t>
  </si>
  <si>
    <t>Real Eco Energy Ltd</t>
  </si>
  <si>
    <t>REALECO</t>
  </si>
  <si>
    <t>Hardcastle and Waud Manufacturing Co Ltd</t>
  </si>
  <si>
    <t>HARDCAS</t>
  </si>
  <si>
    <t>ANG Lifesciences India Ltd</t>
  </si>
  <si>
    <t>ANG</t>
  </si>
  <si>
    <t>Pace E-Commerce Ventures Ltd</t>
  </si>
  <si>
    <t>PACE</t>
  </si>
  <si>
    <t>Morarka Finance Ltd</t>
  </si>
  <si>
    <t>MORARKFI</t>
  </si>
  <si>
    <t>Malu Paper Mills Ltd</t>
  </si>
  <si>
    <t>MALUPAPER</t>
  </si>
  <si>
    <t>Veeram Securities Ltd</t>
  </si>
  <si>
    <t>VSL</t>
  </si>
  <si>
    <t>AccelerateBS India Ltd</t>
  </si>
  <si>
    <t>ACCELERATE</t>
  </si>
  <si>
    <t>Inani Marbles and Industries Ltd</t>
  </si>
  <si>
    <t>INANI</t>
  </si>
  <si>
    <t>Service Care Ltd</t>
  </si>
  <si>
    <t>SERVICE</t>
  </si>
  <si>
    <t>Ashnoor Textile Mills Ltd</t>
  </si>
  <si>
    <t>ASHNOOR</t>
  </si>
  <si>
    <t>Walchand Peoplefirst Ltd</t>
  </si>
  <si>
    <t>WALCHPF</t>
  </si>
  <si>
    <t>3P Land Holdings Ltd</t>
  </si>
  <si>
    <t>3PLAND</t>
  </si>
  <si>
    <t>SVC Industries Ltd</t>
  </si>
  <si>
    <t>SVCIND</t>
  </si>
  <si>
    <t>Vels Film International Ltd</t>
  </si>
  <si>
    <t>VELS</t>
  </si>
  <si>
    <t>Yudiz Solutions Ltd</t>
  </si>
  <si>
    <t>YUDIZ</t>
  </si>
  <si>
    <t>Sheetal Universal Ltd</t>
  </si>
  <si>
    <t>SHEETAL</t>
  </si>
  <si>
    <t>Katare Spinning Mills Ltd</t>
  </si>
  <si>
    <t>KATRSPG</t>
  </si>
  <si>
    <t>P B M Polytex Ltd</t>
  </si>
  <si>
    <t>PBMPOLY</t>
  </si>
  <si>
    <t>PS IT Infrastructure &amp; Services Ltd</t>
  </si>
  <si>
    <t>PSITINFRA</t>
  </si>
  <si>
    <t>AmpVolts Ltd</t>
  </si>
  <si>
    <t>QUEST</t>
  </si>
  <si>
    <t>Sylph Technologies Ltd</t>
  </si>
  <si>
    <t>SYLPH</t>
  </si>
  <si>
    <t>Uma Converter Ltd</t>
  </si>
  <si>
    <t>UMA</t>
  </si>
  <si>
    <t>Goel Food Products Ltd</t>
  </si>
  <si>
    <t>GOEL</t>
  </si>
  <si>
    <t>Jet Freight Logistics Ltd</t>
  </si>
  <si>
    <t>JETFREIGHT</t>
  </si>
  <si>
    <t>Transgene Biotek Ltd</t>
  </si>
  <si>
    <t>TRABI</t>
  </si>
  <si>
    <t>Aristo Bio-Tech and Lifescience Ltd</t>
  </si>
  <si>
    <t>ARISTO</t>
  </si>
  <si>
    <t>City Pulse Multiplex Ltd</t>
  </si>
  <si>
    <t>CPML</t>
  </si>
  <si>
    <t>Innovassynth Investments Ltd</t>
  </si>
  <si>
    <t>INOVSYNTH</t>
  </si>
  <si>
    <t>AJR Infra and Tolling Ltd</t>
  </si>
  <si>
    <t>AJRINFRA</t>
  </si>
  <si>
    <t>Teesta Agro Industries Ltd</t>
  </si>
  <si>
    <t>TEEAI</t>
  </si>
  <si>
    <t>TCFC Finance Ltd</t>
  </si>
  <si>
    <t>TCFCFINQ</t>
  </si>
  <si>
    <t>Silgo Retail Ltd</t>
  </si>
  <si>
    <t>SILGO</t>
  </si>
  <si>
    <t>Hindustan Appliances Ltd</t>
  </si>
  <si>
    <t>HINDAPL</t>
  </si>
  <si>
    <t>Kontor Space Ltd</t>
  </si>
  <si>
    <t>KONTOR</t>
  </si>
  <si>
    <t>Softrak Venture Investment Limited</t>
  </si>
  <si>
    <t>SOFTRAKV</t>
  </si>
  <si>
    <t>Swasti Vinayaka Synthetics Ltd</t>
  </si>
  <si>
    <t>SWASTIVI</t>
  </si>
  <si>
    <t>Mandeep Auto Industries Ltd</t>
  </si>
  <si>
    <t>MANDEEP</t>
  </si>
  <si>
    <t>Isl Consulting Ltd</t>
  </si>
  <si>
    <t>ISLCONSUL</t>
  </si>
  <si>
    <t>Cell Point (India) Ltd</t>
  </si>
  <si>
    <t>CELLPOINT</t>
  </si>
  <si>
    <t>Hemadri Cements Ltd</t>
  </si>
  <si>
    <t>HEMACEM</t>
  </si>
  <si>
    <t>Poddar Housing and Development Ltd</t>
  </si>
  <si>
    <t>PODDARHOUS</t>
  </si>
  <si>
    <t>Orchasp Ltd</t>
  </si>
  <si>
    <t>ORCHASP</t>
  </si>
  <si>
    <t>SPS Finquest Ltd</t>
  </si>
  <si>
    <t>SPS</t>
  </si>
  <si>
    <t>Seya Industries Ltd</t>
  </si>
  <si>
    <t>SEYAIND</t>
  </si>
  <si>
    <t>Krypton Industries Ltd</t>
  </si>
  <si>
    <t>KRYPTONQ</t>
  </si>
  <si>
    <t>Anjani Synthetics Ltd</t>
  </si>
  <si>
    <t>ANJANI</t>
  </si>
  <si>
    <t>Amkay Products Ltd</t>
  </si>
  <si>
    <t>AMKAY</t>
  </si>
  <si>
    <t>Lee &amp; Nee Softwares (Exports) Ltd</t>
  </si>
  <si>
    <t>LEENEE</t>
  </si>
  <si>
    <t>Bang Overseas Ltd</t>
  </si>
  <si>
    <t>BANG</t>
  </si>
  <si>
    <t>Lakshmi Finance and Industrial Corp Ltd</t>
  </si>
  <si>
    <t>LFIC</t>
  </si>
  <si>
    <t>Aeonx Digital Technology Ltd</t>
  </si>
  <si>
    <t>AEONXDIGI</t>
  </si>
  <si>
    <t>Ind Bank Housing Ltd</t>
  </si>
  <si>
    <t>INDBNK</t>
  </si>
  <si>
    <t>DK Enterprises Global Ltd</t>
  </si>
  <si>
    <t>DKEGL</t>
  </si>
  <si>
    <t>Prismx Global Ventures Ltd</t>
  </si>
  <si>
    <t>PRISMX</t>
  </si>
  <si>
    <t>Advance Metering Technology Ltd</t>
  </si>
  <si>
    <t>AMTL</t>
  </si>
  <si>
    <t>KKV Agro Powers Limited</t>
  </si>
  <si>
    <t>KKVAPOW</t>
  </si>
  <si>
    <t>Diligent Media Corporation Ltd</t>
  </si>
  <si>
    <t>DNAMEDIA</t>
  </si>
  <si>
    <t>Mittal Life Style Ltd</t>
  </si>
  <si>
    <t>MITTAL</t>
  </si>
  <si>
    <t>Polylink Polymers (India) Ltd</t>
  </si>
  <si>
    <t>POLYLINK</t>
  </si>
  <si>
    <t>Cranex Ltd</t>
  </si>
  <si>
    <t>CRANEX</t>
  </si>
  <si>
    <t>Johnson Pharmacare Ltd</t>
  </si>
  <si>
    <t>JOHNPHARMA</t>
  </si>
  <si>
    <t>Akash Infra-Projects Ltd</t>
  </si>
  <si>
    <t>AKASH</t>
  </si>
  <si>
    <t>Swarnsarita Jewels India Ltd</t>
  </si>
  <si>
    <t>SWARNSAR</t>
  </si>
  <si>
    <t>Vista Pharmaceuticals Ltd</t>
  </si>
  <si>
    <t>VISTAPH</t>
  </si>
  <si>
    <t>Dmr Hydroengineering &amp; Infrastructures Ltd</t>
  </si>
  <si>
    <t>DMR</t>
  </si>
  <si>
    <t>Bhatia Colour Chem Ltd</t>
  </si>
  <si>
    <t>BCCL</t>
  </si>
  <si>
    <t>Dhanlaxmi Fabrics Ltd</t>
  </si>
  <si>
    <t>DHANFAB</t>
  </si>
  <si>
    <t>Astal Laboratories Ltd</t>
  </si>
  <si>
    <t>ASTALLTD</t>
  </si>
  <si>
    <t>Rapicut Carbides Ltd</t>
  </si>
  <si>
    <t>RAPICUT</t>
  </si>
  <si>
    <t>G.S. Auto International Ltd</t>
  </si>
  <si>
    <t>GSAUTO</t>
  </si>
  <si>
    <t>Hawa Engineers Ltd</t>
  </si>
  <si>
    <t>HAWAENG</t>
  </si>
  <si>
    <t>Tatia Global Vennture Ltd</t>
  </si>
  <si>
    <t>TATIAGLOB</t>
  </si>
  <si>
    <t>Vivid Mercantile Ltd</t>
  </si>
  <si>
    <t>VIVIDM</t>
  </si>
  <si>
    <t>Metal Coatings (India) Ltd</t>
  </si>
  <si>
    <t>METALCO</t>
  </si>
  <si>
    <t>ARC Finance Ltd</t>
  </si>
  <si>
    <t>ARCFIN</t>
  </si>
  <si>
    <t>Vistar Amar Ltd</t>
  </si>
  <si>
    <t>VISTARAMAR</t>
  </si>
  <si>
    <t>Khoobsurat Ltd</t>
  </si>
  <si>
    <t>KHOOBSURAT</t>
  </si>
  <si>
    <t>Yamini Investments Company Ltd</t>
  </si>
  <si>
    <t>YAMNINV</t>
  </si>
  <si>
    <t>Sangani Hospitals Ltd</t>
  </si>
  <si>
    <t>SANGANI</t>
  </si>
  <si>
    <t>Micropro Software Solutions Ltd</t>
  </si>
  <si>
    <t>MICROPRO</t>
  </si>
  <si>
    <t>Arvind and Company Shipping Agencies Ltd</t>
  </si>
  <si>
    <t>ACSAL</t>
  </si>
  <si>
    <t>Medi-Caps Ltd</t>
  </si>
  <si>
    <t>MEDICAPQ</t>
  </si>
  <si>
    <t>Sonu Infratech Ltd</t>
  </si>
  <si>
    <t>SONUINFRA</t>
  </si>
  <si>
    <t>Kanani Industries Ltd</t>
  </si>
  <si>
    <t>KANANIIND</t>
  </si>
  <si>
    <t>NAM Securities Ltd</t>
  </si>
  <si>
    <t>NAM</t>
  </si>
  <si>
    <t>Visagar Financial Services Ltd</t>
  </si>
  <si>
    <t>VISAGAR</t>
  </si>
  <si>
    <t>Pan India Corp Ltd</t>
  </si>
  <si>
    <t>PANINDIAC</t>
  </si>
  <si>
    <t>Inland Printers Ltd</t>
  </si>
  <si>
    <t>INLANPR</t>
  </si>
  <si>
    <t>Garment Mantra Lifestyle Ltd</t>
  </si>
  <si>
    <t>GARMNTMNTR</t>
  </si>
  <si>
    <t>ABC India Ltd</t>
  </si>
  <si>
    <t>ABCINDQ</t>
  </si>
  <si>
    <t>Cian Healthcare Ltd</t>
  </si>
  <si>
    <t>CHCL</t>
  </si>
  <si>
    <t>Abm International Ltd</t>
  </si>
  <si>
    <t>ABMINTLLTD</t>
  </si>
  <si>
    <t>Saven Technologies Ltd</t>
  </si>
  <si>
    <t>7TEC</t>
  </si>
  <si>
    <t>Globalspace Technologies Ltd</t>
  </si>
  <si>
    <t>GSTL</t>
  </si>
  <si>
    <t>Ashnisha Industries Ltd</t>
  </si>
  <si>
    <t>ASHNI</t>
  </si>
  <si>
    <t>Sintex Plastics Technology Ltd</t>
  </si>
  <si>
    <t>SPTL</t>
  </si>
  <si>
    <t>Elixir Capital Ltd</t>
  </si>
  <si>
    <t>ELIXIR</t>
  </si>
  <si>
    <t>GTN Industries Ltd</t>
  </si>
  <si>
    <t>GTNINDS</t>
  </si>
  <si>
    <t>Aatmaj Healthcare Ltd</t>
  </si>
  <si>
    <t>AATMAJ</t>
  </si>
  <si>
    <t>Angel Fibers Ltd</t>
  </si>
  <si>
    <t>ANGEL</t>
  </si>
  <si>
    <t>FEL</t>
  </si>
  <si>
    <t>Gorani Industries Ltd</t>
  </si>
  <si>
    <t>GORANIN</t>
  </si>
  <si>
    <t>CMX Holdings Ltd</t>
  </si>
  <si>
    <t>SIELFNS</t>
  </si>
  <si>
    <t>Associated Ceramics Ltd</t>
  </si>
  <si>
    <t>ASSOCER</t>
  </si>
  <si>
    <t>Galactico Corporate Services Ltd</t>
  </si>
  <si>
    <t>GALACTICO</t>
  </si>
  <si>
    <t>Arex Industries Ltd</t>
  </si>
  <si>
    <t>AREXMIS</t>
  </si>
  <si>
    <t>Vivo Bio Tech Ltd</t>
  </si>
  <si>
    <t>VIVOBIOT</t>
  </si>
  <si>
    <t>National Plastic Industries Ltd</t>
  </si>
  <si>
    <t>NATPLAS</t>
  </si>
  <si>
    <t>CCL International Ltd</t>
  </si>
  <si>
    <t>CCLINTER</t>
  </si>
  <si>
    <t>Siti Networks Ltd</t>
  </si>
  <si>
    <t>SITINET</t>
  </si>
  <si>
    <t>Manjeera Constructions Ltd</t>
  </si>
  <si>
    <t>MANJEERA</t>
  </si>
  <si>
    <t>Nhc Foods Ltd</t>
  </si>
  <si>
    <t>NHCFOODS</t>
  </si>
  <si>
    <t>Ravalgaon Sugar Farm Ltd</t>
  </si>
  <si>
    <t>RAVALSUGAR</t>
  </si>
  <si>
    <t>Zodiac Ventures Ltd</t>
  </si>
  <si>
    <t>ZODIACVEN</t>
  </si>
  <si>
    <t>Chandra Bhagat Pharma Ltd</t>
  </si>
  <si>
    <t>CBPL</t>
  </si>
  <si>
    <t>DRA Consultants Ltd</t>
  </si>
  <si>
    <t>DRA</t>
  </si>
  <si>
    <t>Response Informatics Ltd</t>
  </si>
  <si>
    <t>RESPONSINF</t>
  </si>
  <si>
    <t>Unique Organics Ltd</t>
  </si>
  <si>
    <t>UNIQUEO</t>
  </si>
  <si>
    <t>AD- Manum Finance Ltd</t>
  </si>
  <si>
    <t>ADMANUM</t>
  </si>
  <si>
    <t>Shelter Pharma Ltd</t>
  </si>
  <si>
    <t>SHELTER</t>
  </si>
  <si>
    <t>BDR Buildcon Ltd</t>
  </si>
  <si>
    <t>BDR</t>
  </si>
  <si>
    <t>Hindoostan Mills Ltd</t>
  </si>
  <si>
    <t>HINDMILL</t>
  </si>
  <si>
    <t>Warren Tea Ltd</t>
  </si>
  <si>
    <t>WARRENTEA</t>
  </si>
  <si>
    <t>Inter Globe Finance Ltd</t>
  </si>
  <si>
    <t>INTRGLB</t>
  </si>
  <si>
    <t>Nandani Creation Ltd</t>
  </si>
  <si>
    <t>JAIPURKURT</t>
  </si>
  <si>
    <t>Satchmo Holdings Ltd</t>
  </si>
  <si>
    <t>SATCH</t>
  </si>
  <si>
    <t>Sainik Finance &amp; Industries Ltd</t>
  </si>
  <si>
    <t>SAINIK</t>
  </si>
  <si>
    <t>Sandu Pharmaceuticals Ltd</t>
  </si>
  <si>
    <t>SANDUPHQ</t>
  </si>
  <si>
    <t>Gujarat Craft Industries Ltd</t>
  </si>
  <si>
    <t>GUJCRAFT</t>
  </si>
  <si>
    <t>PVV Infra Ltd</t>
  </si>
  <si>
    <t>PVVINFRA</t>
  </si>
  <si>
    <t>ARCL Organics Ltd</t>
  </si>
  <si>
    <t>ARCL</t>
  </si>
  <si>
    <t>Pioneer Investcorp Ltd</t>
  </si>
  <si>
    <t>PIONRINV</t>
  </si>
  <si>
    <t>Salem Erode Investments Ltd</t>
  </si>
  <si>
    <t>SALEM</t>
  </si>
  <si>
    <t>N G Industries Ltd</t>
  </si>
  <si>
    <t>NGIND</t>
  </si>
  <si>
    <t>Tapi Fruit Processing Ltd</t>
  </si>
  <si>
    <t>TAPIFRUIT</t>
  </si>
  <si>
    <t>Addi Industries Ltd</t>
  </si>
  <si>
    <t>ADDIND</t>
  </si>
  <si>
    <t>Goblin India Ltd</t>
  </si>
  <si>
    <t>GOBLIN</t>
  </si>
  <si>
    <t>The Victoria Mills Ltd</t>
  </si>
  <si>
    <t>VICTMILL</t>
  </si>
  <si>
    <t>Balurghat Technologies Ltd</t>
  </si>
  <si>
    <t>BALTE</t>
  </si>
  <si>
    <t>PCS Technology Ltd</t>
  </si>
  <si>
    <t>PCS</t>
  </si>
  <si>
    <t>Rose Merc Ltd</t>
  </si>
  <si>
    <t>ROSEMER</t>
  </si>
  <si>
    <t>Walpar Nutritions Ltd</t>
  </si>
  <si>
    <t>WALPAR</t>
  </si>
  <si>
    <t>Future Lifestyle Fashions Ltd</t>
  </si>
  <si>
    <t>FLFL</t>
  </si>
  <si>
    <t>MSR India Ltd</t>
  </si>
  <si>
    <t>MSRINDIA</t>
  </si>
  <si>
    <t>Thakral Services (India) Ltd</t>
  </si>
  <si>
    <t>THAKRAL</t>
  </si>
  <si>
    <t>C P S Shapers Ltd</t>
  </si>
  <si>
    <t>CPS</t>
  </si>
  <si>
    <t>Axel Polymers Ltd</t>
  </si>
  <si>
    <t>AXELPOLY</t>
  </si>
  <si>
    <t>GKB Ophthalmics Ltd</t>
  </si>
  <si>
    <t>GKB</t>
  </si>
  <si>
    <t>Phosphate Company Ltd</t>
  </si>
  <si>
    <t>PHOSPHATE</t>
  </si>
  <si>
    <t>Erp Soft Systems Ltd</t>
  </si>
  <si>
    <t>ERPSOFT</t>
  </si>
  <si>
    <t>Tirupati Tyres Ltd</t>
  </si>
  <si>
    <t>TTIL</t>
  </si>
  <si>
    <t>Visaman Global Sales Ltd</t>
  </si>
  <si>
    <t>VISAMAN</t>
  </si>
  <si>
    <t>Naapbooks Ltd</t>
  </si>
  <si>
    <t>NBL</t>
  </si>
  <si>
    <t>Grovy India Ltd</t>
  </si>
  <si>
    <t>GROVY</t>
  </si>
  <si>
    <t>Cyber Media Research &amp; Services Ltd</t>
  </si>
  <si>
    <t>CMRSL</t>
  </si>
  <si>
    <t>Yash Chemex Ltd</t>
  </si>
  <si>
    <t>YASHCHEM</t>
  </si>
  <si>
    <t>Julien Agro Infratech Ltd</t>
  </si>
  <si>
    <t>JULIEN</t>
  </si>
  <si>
    <t>Earthstahl &amp; Alloys Ltd</t>
  </si>
  <si>
    <t>EARTH</t>
  </si>
  <si>
    <t>Artefact Projects Ltd</t>
  </si>
  <si>
    <t>ARTEFACT</t>
  </si>
  <si>
    <t>AA Plus Tradelink Ltd</t>
  </si>
  <si>
    <t>AAPLUSTRAD</t>
  </si>
  <si>
    <t>Shreeram Proteins Ltd</t>
  </si>
  <si>
    <t>SRPL</t>
  </si>
  <si>
    <t>Ashoka Metcast Ltd</t>
  </si>
  <si>
    <t>ASHOKAMET</t>
  </si>
  <si>
    <t>Bonlon Industries Ltd</t>
  </si>
  <si>
    <t>BONLON</t>
  </si>
  <si>
    <t>ASL Industries Ltd</t>
  </si>
  <si>
    <t>ASLIND</t>
  </si>
  <si>
    <t>Perfect Infraengineers Ltd</t>
  </si>
  <si>
    <t>PERFECT</t>
  </si>
  <si>
    <t>Innokaiz India Ltd</t>
  </si>
  <si>
    <t>INNOKAIZ</t>
  </si>
  <si>
    <t>Axis NIFTY IT ETF</t>
  </si>
  <si>
    <t>AXISTECETF</t>
  </si>
  <si>
    <t>Laxmi Cotspin Ltd</t>
  </si>
  <si>
    <t>LAXMICOT</t>
  </si>
  <si>
    <t>Salora International Ltd</t>
  </si>
  <si>
    <t>SALORAINTL</t>
  </si>
  <si>
    <t>Nimbus Projects Ltd</t>
  </si>
  <si>
    <t>NIMBSPROJ</t>
  </si>
  <si>
    <t>H P Cotton Textile Mills Ltd</t>
  </si>
  <si>
    <t>HPCOTTON</t>
  </si>
  <si>
    <t>Ashirwad Steels And Industries Ltd</t>
  </si>
  <si>
    <t>ASHSI</t>
  </si>
  <si>
    <t>Regency Fincorp Ltd</t>
  </si>
  <si>
    <t>REGENCY</t>
  </si>
  <si>
    <t>Ecoboard Industries Ltd</t>
  </si>
  <si>
    <t>ECOBOAR</t>
  </si>
  <si>
    <t>Ankit Metal &amp; Power Ltd</t>
  </si>
  <si>
    <t>ANKITMETAL</t>
  </si>
  <si>
    <t>Atal Realtech Ltd</t>
  </si>
  <si>
    <t>ATALREAL</t>
  </si>
  <si>
    <t>Ishan International Ltd</t>
  </si>
  <si>
    <t>ISHAN</t>
  </si>
  <si>
    <t>Greenhitech Ventures Ltd</t>
  </si>
  <si>
    <t>GVL</t>
  </si>
  <si>
    <t>Vineet Laboratories Ltd</t>
  </si>
  <si>
    <t>VINEETLAB</t>
  </si>
  <si>
    <t>Sulabh Engineers and Services Ltd</t>
  </si>
  <si>
    <t>SULABEN</t>
  </si>
  <si>
    <t>ICICI Prudential S&amp;P BSE Sensex ETF</t>
  </si>
  <si>
    <t>SENSEXIETF</t>
  </si>
  <si>
    <t>ARSS Infrastructure Projects Ltd</t>
  </si>
  <si>
    <t>ARSSINFRA</t>
  </si>
  <si>
    <t>Gretex Industries Ltd</t>
  </si>
  <si>
    <t>GRETEX</t>
  </si>
  <si>
    <t>Containe Technologies Ltd</t>
  </si>
  <si>
    <t>CONTAINE</t>
  </si>
  <si>
    <t>Simran Farms Ltd</t>
  </si>
  <si>
    <t>SIMRAN</t>
  </si>
  <si>
    <t>Modern Engineering and Projects Ltd</t>
  </si>
  <si>
    <t>MEAPL</t>
  </si>
  <si>
    <t>Pearl Polymers Ltd</t>
  </si>
  <si>
    <t>PEARLPOLY</t>
  </si>
  <si>
    <t>JFL Life Sciences Ltd</t>
  </si>
  <si>
    <t>JFLLIFE</t>
  </si>
  <si>
    <t>Smiths &amp; Founders (India) Ltd</t>
  </si>
  <si>
    <t>SMFIL</t>
  </si>
  <si>
    <t>India Cements Capital Ltd</t>
  </si>
  <si>
    <t>INDCEMCAP</t>
  </si>
  <si>
    <t>Meera Industries Ltd</t>
  </si>
  <si>
    <t>MEERA</t>
  </si>
  <si>
    <t>Kaiser Corporation Ltd</t>
  </si>
  <si>
    <t>KACL</t>
  </si>
  <si>
    <t>Sonal Adhesives Ltd</t>
  </si>
  <si>
    <t>SONALAD</t>
  </si>
  <si>
    <t>Winny Immigration &amp; Education Services Ltd</t>
  </si>
  <si>
    <t>WINNY</t>
  </si>
  <si>
    <t>Academic &amp; Educational Services</t>
  </si>
  <si>
    <t>Agarwal Float Glass India Ltd</t>
  </si>
  <si>
    <t>AGARWALFT</t>
  </si>
  <si>
    <t>Kwality Ltd</t>
  </si>
  <si>
    <t>KWALITY</t>
  </si>
  <si>
    <t>Jet Knitwears Ltd</t>
  </si>
  <si>
    <t>JETKNIT</t>
  </si>
  <si>
    <t>Mishka Exim Ltd</t>
  </si>
  <si>
    <t>MISHKA</t>
  </si>
  <si>
    <t>Shree Krishna Paper Mills &amp; Industries Ltd</t>
  </si>
  <si>
    <t>SKPMIL</t>
  </si>
  <si>
    <t>Haryana Leather Chemicals Ltd</t>
  </si>
  <si>
    <t>HARLETH</t>
  </si>
  <si>
    <t>Telogica Ltd</t>
  </si>
  <si>
    <t>TELOGICA</t>
  </si>
  <si>
    <t>Sacheta Metals Ltd</t>
  </si>
  <si>
    <t>SACHEMT</t>
  </si>
  <si>
    <t>G G Dandekar Properties Ltd</t>
  </si>
  <si>
    <t>GGDPROP</t>
  </si>
  <si>
    <t>Shine Fashions (India) Ltd</t>
  </si>
  <si>
    <t>SHINEFASH</t>
  </si>
  <si>
    <t>ICDS Ltd</t>
  </si>
  <si>
    <t>ICDSLTD</t>
  </si>
  <si>
    <t>Vivanta Industries Ltd</t>
  </si>
  <si>
    <t>VIVANTA</t>
  </si>
  <si>
    <t>Reliable Data Services Ltd</t>
  </si>
  <si>
    <t>RELIABLE</t>
  </si>
  <si>
    <t>Italian Edibles Ltd</t>
  </si>
  <si>
    <t>ITALIANE</t>
  </si>
  <si>
    <t>LCC Infotech Ltd</t>
  </si>
  <si>
    <t>LCCINFOTEC</t>
  </si>
  <si>
    <t>Vandana Knitwear Ltd</t>
  </si>
  <si>
    <t>VANDANA</t>
  </si>
  <si>
    <t>Wires and Fabriks (SA) Ltd</t>
  </si>
  <si>
    <t>WIREFABR</t>
  </si>
  <si>
    <t>Valencia Nutrition Ltd</t>
  </si>
  <si>
    <t>VALENCIA</t>
  </si>
  <si>
    <t>Mohit Paper Mills Ltd</t>
  </si>
  <si>
    <t>MOHITPPR</t>
  </si>
  <si>
    <t>Flomic Global Logistics Ltd</t>
  </si>
  <si>
    <t>FLOMIC</t>
  </si>
  <si>
    <t>Tijaria Polypipes Ltd</t>
  </si>
  <si>
    <t>TIJARIA</t>
  </si>
  <si>
    <t>Nidan Laboratories and Healthcare Ltd</t>
  </si>
  <si>
    <t>NIDAN</t>
  </si>
  <si>
    <t>Ladderup Finance Ltd</t>
  </si>
  <si>
    <t>LADDERUP</t>
  </si>
  <si>
    <t>VAMA Industries Ltd</t>
  </si>
  <si>
    <t>VAMA</t>
  </si>
  <si>
    <t>Archidply Decor Ltd</t>
  </si>
  <si>
    <t>ADL</t>
  </si>
  <si>
    <t>Solitaire Machine Tools Ltd</t>
  </si>
  <si>
    <t>SOLIMAC</t>
  </si>
  <si>
    <t>Adroit Infotech Ltd</t>
  </si>
  <si>
    <t>ADROITINFO</t>
  </si>
  <si>
    <t>Modipon Ltd</t>
  </si>
  <si>
    <t>MODIPON</t>
  </si>
  <si>
    <t>Mehta Housing Finance Ltd</t>
  </si>
  <si>
    <t>MEHTAHG</t>
  </si>
  <si>
    <t>Restile Ceramics Ltd</t>
  </si>
  <si>
    <t>RESTILE</t>
  </si>
  <si>
    <t>Kiduja India Ltd</t>
  </si>
  <si>
    <t>KIDUJA</t>
  </si>
  <si>
    <t>Shree Ganesh Bio-Tech (India) Ltd</t>
  </si>
  <si>
    <t>SHREEGANES</t>
  </si>
  <si>
    <t>Dynamic Portfolio Management &amp; Services Ltd</t>
  </si>
  <si>
    <t>DYNAMICP</t>
  </si>
  <si>
    <t>Unifinz Capital India Ltd</t>
  </si>
  <si>
    <t>UCIL</t>
  </si>
  <si>
    <t>Gayatri BioOrganics Ltd</t>
  </si>
  <si>
    <t>GAYATRIBI</t>
  </si>
  <si>
    <t>Morarjee Textiles Ltd</t>
  </si>
  <si>
    <t>MORARJEE</t>
  </si>
  <si>
    <t>Acrow India Ltd</t>
  </si>
  <si>
    <t>ACROW</t>
  </si>
  <si>
    <t>Destiny Logistics &amp; Infra Ltd</t>
  </si>
  <si>
    <t>DESTINY</t>
  </si>
  <si>
    <t>Vasudhagama Enterprises Ltd</t>
  </si>
  <si>
    <t>VASUDHAGAM</t>
  </si>
  <si>
    <t>Gujrat Credit Corporation Ltd</t>
  </si>
  <si>
    <t>GUJCRED</t>
  </si>
  <si>
    <t>Shanthala FMCG Products Ltd</t>
  </si>
  <si>
    <t>SHANTHALA</t>
  </si>
  <si>
    <t>Unison Metals Ltd</t>
  </si>
  <si>
    <t>UNISON</t>
  </si>
  <si>
    <t>Binani Industries Ltd</t>
  </si>
  <si>
    <t>BINANIIND</t>
  </si>
  <si>
    <t>Contil India Ltd</t>
  </si>
  <si>
    <t>CONTILI</t>
  </si>
  <si>
    <t>Super Crop Safe Ltd</t>
  </si>
  <si>
    <t>SUCROSA</t>
  </si>
  <si>
    <t>Country Condo's Ltd</t>
  </si>
  <si>
    <t>COUNCODOS</t>
  </si>
  <si>
    <t>Conart Engineers Ltd</t>
  </si>
  <si>
    <t>CONART</t>
  </si>
  <si>
    <t>Fervent Synergies Ltd</t>
  </si>
  <si>
    <t>FERVENTSYN</t>
  </si>
  <si>
    <t>Arigato Universe Ltd</t>
  </si>
  <si>
    <t>ARIGATO</t>
  </si>
  <si>
    <t>Comfort Fincap Ltd</t>
  </si>
  <si>
    <t>COMFINCAP</t>
  </si>
  <si>
    <t>Polyspin Exports Ltd</t>
  </si>
  <si>
    <t>POLYSPIN</t>
  </si>
  <si>
    <t>Simplex Realty Ltd</t>
  </si>
  <si>
    <t>SIMPLXREA</t>
  </si>
  <si>
    <t>Uttam Galva Steels Ltd</t>
  </si>
  <si>
    <t>UTTAMSTL</t>
  </si>
  <si>
    <t>TGB Banquets and Hotels Ltd</t>
  </si>
  <si>
    <t>TGBHOTELS</t>
  </si>
  <si>
    <t>Tecil Chemicals and Hydro Power Ltd</t>
  </si>
  <si>
    <t>TECILCHEM</t>
  </si>
  <si>
    <t>Prime Property Development Corp Ltd</t>
  </si>
  <si>
    <t>PRIMEPRO</t>
  </si>
  <si>
    <t>Cospower Engineering Ltd</t>
  </si>
  <si>
    <t>COSPOWER</t>
  </si>
  <si>
    <t>Tirupati Foam Ltd</t>
  </si>
  <si>
    <t>TIRUFOAM</t>
  </si>
  <si>
    <t>Suncare Traders Ltd</t>
  </si>
  <si>
    <t>SCTL</t>
  </si>
  <si>
    <t>Abhishek Integrations Ltd</t>
  </si>
  <si>
    <t>AILIMITED</t>
  </si>
  <si>
    <t>Yasons Chemex Care Ltd</t>
  </si>
  <si>
    <t>YCCL</t>
  </si>
  <si>
    <t>STL Global Ltd</t>
  </si>
  <si>
    <t>SGL</t>
  </si>
  <si>
    <t>Viji Finance Ltd</t>
  </si>
  <si>
    <t>VIJIFIN</t>
  </si>
  <si>
    <t>Ultra Wiring Connectivity System Ltd</t>
  </si>
  <si>
    <t>UWCSL</t>
  </si>
  <si>
    <t>Standard Surfactants Ltd</t>
  </si>
  <si>
    <t>STDSFAC</t>
  </si>
  <si>
    <t>Morgan Ventures Ltd</t>
  </si>
  <si>
    <t>MORGAN</t>
  </si>
  <si>
    <t>Maharashtra Corp Ltd</t>
  </si>
  <si>
    <t>MAHACORP</t>
  </si>
  <si>
    <t>Shiva Global Agro Industries Ltd</t>
  </si>
  <si>
    <t>SHIVAAGRO</t>
  </si>
  <si>
    <t>Tirupati Sarjan Ltd</t>
  </si>
  <si>
    <t>TIRSARJ</t>
  </si>
  <si>
    <t>E-Land Apparel Ltd</t>
  </si>
  <si>
    <t>ELAND</t>
  </si>
  <si>
    <t>Medico Intercontinental Ltd</t>
  </si>
  <si>
    <t>MIL</t>
  </si>
  <si>
    <t>Cybele Industries Ltd</t>
  </si>
  <si>
    <t>CYBELEIND</t>
  </si>
  <si>
    <t>Standard Batteries Ltd</t>
  </si>
  <si>
    <t>STDBAT</t>
  </si>
  <si>
    <t>Tejnaksh Healthcare Ltd</t>
  </si>
  <si>
    <t>TEJNAKSH</t>
  </si>
  <si>
    <t>Sunil Agro Foods Ltd</t>
  </si>
  <si>
    <t>SUNILAGR</t>
  </si>
  <si>
    <t>Kay Power and Paper Ltd</t>
  </si>
  <si>
    <t>KAYPOWR</t>
  </si>
  <si>
    <t>Libas Consumer Products Ltd</t>
  </si>
  <si>
    <t>LIBAS</t>
  </si>
  <si>
    <t>Assam Entrade Ltd</t>
  </si>
  <si>
    <t>ASSAMENT</t>
  </si>
  <si>
    <t>Eighty Jewellers Ltd</t>
  </si>
  <si>
    <t>EIGHTY</t>
  </si>
  <si>
    <t>Ceeta Industries Ltd</t>
  </si>
  <si>
    <t>CEETAIN</t>
  </si>
  <si>
    <t>Faalcon Concepts Ltd</t>
  </si>
  <si>
    <t>FAALCON</t>
  </si>
  <si>
    <t>Bhaskar Agro Chemicals Ltd</t>
  </si>
  <si>
    <t>BHASKAGR</t>
  </si>
  <si>
    <t>Sanginita Chemicals Ltd</t>
  </si>
  <si>
    <t>SANGINITA</t>
  </si>
  <si>
    <t>Secur Credentials Ltd</t>
  </si>
  <si>
    <t>SECURCRED</t>
  </si>
  <si>
    <t>SP Refractories Ltd</t>
  </si>
  <si>
    <t>SPRL</t>
  </si>
  <si>
    <t>Super Spinning Mills Ltd</t>
  </si>
  <si>
    <t>SUPERSPIN</t>
  </si>
  <si>
    <t>Next Mediaworks Ltd</t>
  </si>
  <si>
    <t>NEXTMEDIA</t>
  </si>
  <si>
    <t>DSJ Keep Learning Ltd</t>
  </si>
  <si>
    <t>KEEPLEARN</t>
  </si>
  <si>
    <t>Riddhi Steel and Tube Ltd</t>
  </si>
  <si>
    <t>RSTL</t>
  </si>
  <si>
    <t>Sellwin Traders Ltd</t>
  </si>
  <si>
    <t>SELLWIN</t>
  </si>
  <si>
    <t>Sagardeep Alloys Ltd</t>
  </si>
  <si>
    <t>SAGARDEEP</t>
  </si>
  <si>
    <t>City Crops Agro Ltd</t>
  </si>
  <si>
    <t>CCAL</t>
  </si>
  <si>
    <t>Inditrade Capital Ltd</t>
  </si>
  <si>
    <t>INDICAP</t>
  </si>
  <si>
    <t>Kavveri Telecom Products Ltd</t>
  </si>
  <si>
    <t>KAVVERITEL</t>
  </si>
  <si>
    <t>Suryaamba Spinning Mills Ltd</t>
  </si>
  <si>
    <t>SURYAAMBA</t>
  </si>
  <si>
    <t>Manbro Industries Ltd</t>
  </si>
  <si>
    <t>MANBRO</t>
  </si>
  <si>
    <t>Transchem Ltd</t>
  </si>
  <si>
    <t>TRANSCHEM</t>
  </si>
  <si>
    <t>Ashirwad Capital Ltd</t>
  </si>
  <si>
    <t>ASHCAP</t>
  </si>
  <si>
    <t>Integra Switchgear Ltd</t>
  </si>
  <si>
    <t>INTEGSW</t>
  </si>
  <si>
    <t>Ahmedabad Steel Craft Ltd</t>
  </si>
  <si>
    <t>AHMDSTE</t>
  </si>
  <si>
    <t>Tamilnadu Telecommunication Ltd</t>
  </si>
  <si>
    <t>TNTELE</t>
  </si>
  <si>
    <t>Inspire Films Ltd</t>
  </si>
  <si>
    <t>INSPIRE</t>
  </si>
  <si>
    <t>Add-Shop E-Retail Ltd</t>
  </si>
  <si>
    <t>ASRL</t>
  </si>
  <si>
    <t>Sai Capital Ltd</t>
  </si>
  <si>
    <t>SAICAPI</t>
  </si>
  <si>
    <t>Roopa Industries Ltd</t>
  </si>
  <si>
    <t>ROOPAIND</t>
  </si>
  <si>
    <t>Ambica Agarbathies Aroma &amp; Industries Ltd</t>
  </si>
  <si>
    <t>AMBICAAGAR</t>
  </si>
  <si>
    <t>Maks Energy Solutions India Ltd</t>
  </si>
  <si>
    <t>MAKS</t>
  </si>
  <si>
    <t>Nippon India Nifty Pharma ETF</t>
  </si>
  <si>
    <t>PHARMABEES</t>
  </si>
  <si>
    <t>Fine-Line Circuits Ltd</t>
  </si>
  <si>
    <t>FINELINE</t>
  </si>
  <si>
    <t>Prabhhans Industries Ltd</t>
  </si>
  <si>
    <t>PRABHHANS</t>
  </si>
  <si>
    <t>J Taparia Projects Ltd</t>
  </si>
  <si>
    <t>JTAPARIA</t>
  </si>
  <si>
    <t>Benchmark Computer Solutions Ltd</t>
  </si>
  <si>
    <t>BENCHMARK</t>
  </si>
  <si>
    <t>Poojawestern Metaliks Ltd</t>
  </si>
  <si>
    <t>POOJA</t>
  </si>
  <si>
    <t>Gogia Capital Services Ltd</t>
  </si>
  <si>
    <t>GOGIACAP</t>
  </si>
  <si>
    <t>Chandra Prabhu International Ltd</t>
  </si>
  <si>
    <t>CHANDRAP</t>
  </si>
  <si>
    <t>Khandwala Securities Ltd</t>
  </si>
  <si>
    <t>KHANDSE</t>
  </si>
  <si>
    <t>Naturite Agro Products Ltd</t>
  </si>
  <si>
    <t>NAPL</t>
  </si>
  <si>
    <t>Nirmitee Robotics India Ltd</t>
  </si>
  <si>
    <t>NIRMITEE</t>
  </si>
  <si>
    <t>Odyssey Corporation Ltd</t>
  </si>
  <si>
    <t>ODYCORP</t>
  </si>
  <si>
    <t>Nivaka Fashions Ltd</t>
  </si>
  <si>
    <t>NIVAKA</t>
  </si>
  <si>
    <t>Timescan Logistics (India) Ltd</t>
  </si>
  <si>
    <t>TIMESCAN</t>
  </si>
  <si>
    <t>RR Metalmakers India Ltd</t>
  </si>
  <si>
    <t>RRMETAL</t>
  </si>
  <si>
    <t>Luharuka Media &amp; Infra Ltd</t>
  </si>
  <si>
    <t>LUHARUKA</t>
  </si>
  <si>
    <t>Indianivesh Ltd</t>
  </si>
  <si>
    <t>INDIANVSH</t>
  </si>
  <si>
    <t>Utique Enterprises Ltd</t>
  </si>
  <si>
    <t>UTIQUE</t>
  </si>
  <si>
    <t>India Home Loan Ltd</t>
  </si>
  <si>
    <t>INDIAHOME</t>
  </si>
  <si>
    <t>Smart Finsec Ltd</t>
  </si>
  <si>
    <t>SMARTFIN</t>
  </si>
  <si>
    <t>Piotex Industries Ltd</t>
  </si>
  <si>
    <t>PIOTEX</t>
  </si>
  <si>
    <t>Chennai Ferrous Industries Ltd</t>
  </si>
  <si>
    <t>CHENFERRO</t>
  </si>
  <si>
    <t>Sri Ramakrishna Mills (Coimbatore) Ltd</t>
  </si>
  <si>
    <t>SRMCL</t>
  </si>
  <si>
    <t>Hiliks Technologies Ltd</t>
  </si>
  <si>
    <t>HILIKS</t>
  </si>
  <si>
    <t>Sawaca Business Machines Ltd</t>
  </si>
  <si>
    <t>SAWABUSI</t>
  </si>
  <si>
    <t>Olympia Industries Ltd</t>
  </si>
  <si>
    <t>OLYMPTX</t>
  </si>
  <si>
    <t>Madhav Marbles and Granites Ltd</t>
  </si>
  <si>
    <t>MADHAV</t>
  </si>
  <si>
    <t>Rolcon Engineering Company Ltd</t>
  </si>
  <si>
    <t>ROLCOEN</t>
  </si>
  <si>
    <t>Centenial Surgical Suture Ltd</t>
  </si>
  <si>
    <t>CSURGSU</t>
  </si>
  <si>
    <t>Kemistar Corporation Ltd</t>
  </si>
  <si>
    <t>KEMISTAR</t>
  </si>
  <si>
    <t>Williamson Magor and Co Ltd</t>
  </si>
  <si>
    <t>WILLAMAGOR</t>
  </si>
  <si>
    <t>Nippon India Silver ETF</t>
  </si>
  <si>
    <t>SILVERBEES</t>
  </si>
  <si>
    <t>Kamadgiri Fashion Ltd</t>
  </si>
  <si>
    <t>KAMADGIRI</t>
  </si>
  <si>
    <t>VERTEX Securities Ltd</t>
  </si>
  <si>
    <t>VERTEX</t>
  </si>
  <si>
    <t>Ravileela Granites Ltd</t>
  </si>
  <si>
    <t>RALEGRA</t>
  </si>
  <si>
    <t>Kabsons Industries Ltd</t>
  </si>
  <si>
    <t>KABSON</t>
  </si>
  <si>
    <t>Bombay Talkies Ltd</t>
  </si>
  <si>
    <t>BOMTALKIES</t>
  </si>
  <si>
    <t>E L Forge Ltd</t>
  </si>
  <si>
    <t>ELFORGE</t>
  </si>
  <si>
    <t>Starlog Enterprises Ltd</t>
  </si>
  <si>
    <t>STARLOG</t>
  </si>
  <si>
    <t>Patspin India Ltd</t>
  </si>
  <si>
    <t>PATSPINLTD</t>
  </si>
  <si>
    <t>Lesha Industries Ltd</t>
  </si>
  <si>
    <t>LESHAIND</t>
  </si>
  <si>
    <t>Gabriel Pet Straps Ltd</t>
  </si>
  <si>
    <t>GPSL</t>
  </si>
  <si>
    <t>Uniinfo Telecom Services Ltd</t>
  </si>
  <si>
    <t>UNIINFO</t>
  </si>
  <si>
    <t>Kallam Textiles Ltd</t>
  </si>
  <si>
    <t>KALLAM</t>
  </si>
  <si>
    <t>Veerhealth Care Ltd</t>
  </si>
  <si>
    <t>VEERHEALTH</t>
  </si>
  <si>
    <t>Yug Decor Ltd</t>
  </si>
  <si>
    <t>YUG</t>
  </si>
  <si>
    <t>Frontier Capital Ltd</t>
  </si>
  <si>
    <t>FRONTCAP</t>
  </si>
  <si>
    <t>DECO MICA Ltd</t>
  </si>
  <si>
    <t>DECOMIC</t>
  </si>
  <si>
    <t>Infronics Systems Ltd</t>
  </si>
  <si>
    <t>INFRONICS</t>
  </si>
  <si>
    <t>Continental Petroleums Ltd</t>
  </si>
  <si>
    <t>CONTPTR</t>
  </si>
  <si>
    <t>DocMode Health Technologies Ltd</t>
  </si>
  <si>
    <t>DHTL</t>
  </si>
  <si>
    <t>BITS Ltd</t>
  </si>
  <si>
    <t>BITS</t>
  </si>
  <si>
    <t>Golden Crest Education &amp; Services Ltd</t>
  </si>
  <si>
    <t>GOLDENCREST</t>
  </si>
  <si>
    <t>Nippon India ETF Nifty 50 Value 20</t>
  </si>
  <si>
    <t>NV20BEES</t>
  </si>
  <si>
    <t>Medinova Diagnostic Services Ltd</t>
  </si>
  <si>
    <t>MEDINOV</t>
  </si>
  <si>
    <t>GACM Technologies Ltd</t>
  </si>
  <si>
    <t>GATECH</t>
  </si>
  <si>
    <t>Mega Flex Plastics Ltd</t>
  </si>
  <si>
    <t>MEGAFLEX</t>
  </si>
  <si>
    <t>KMS Medisurgi Ltd</t>
  </si>
  <si>
    <t>KMSMEDI</t>
  </si>
  <si>
    <t>Emergent Industrial Solutions Ltd</t>
  </si>
  <si>
    <t>EMERGENT</t>
  </si>
  <si>
    <t>Diana Tea Co Ltd</t>
  </si>
  <si>
    <t>DIANATEA</t>
  </si>
  <si>
    <t>Yuranus Infrastructure Ltd</t>
  </si>
  <si>
    <t>YURANUS</t>
  </si>
  <si>
    <t>Mohit Industries Ltd</t>
  </si>
  <si>
    <t>MOHITIND</t>
  </si>
  <si>
    <t>Grill Splendour Services Ltd</t>
  </si>
  <si>
    <t>BIRDYS</t>
  </si>
  <si>
    <t>Family Care Hospitals Ltd</t>
  </si>
  <si>
    <t>FAMILYCARE</t>
  </si>
  <si>
    <t>Safa Systems &amp; Technologies Ltd</t>
  </si>
  <si>
    <t>SSTL</t>
  </si>
  <si>
    <t>Omega Interactive Technologies Ltd</t>
  </si>
  <si>
    <t>OMEGAIN</t>
  </si>
  <si>
    <t>Qgo Finance Ltd</t>
  </si>
  <si>
    <t>QGO</t>
  </si>
  <si>
    <t>Swasti Vinayaka Art and Heritage Corporation Ltd</t>
  </si>
  <si>
    <t>SVARTCORP</t>
  </si>
  <si>
    <t>Suumaya Industries Ltd</t>
  </si>
  <si>
    <t>SUULD</t>
  </si>
  <si>
    <t>Falcon Technoprojects India Ltd</t>
  </si>
  <si>
    <t>FALCONTECH</t>
  </si>
  <si>
    <t>Vinyoflex Ltd</t>
  </si>
  <si>
    <t>VINYOFL</t>
  </si>
  <si>
    <t>Picturehouse Media Ltd</t>
  </si>
  <si>
    <t>PICTUREHS</t>
  </si>
  <si>
    <t>Laxmipati Engineering Works Ltd</t>
  </si>
  <si>
    <t>LAXMIPATI</t>
  </si>
  <si>
    <t>Pearl Green Clubs and Resorts Ltd</t>
  </si>
  <si>
    <t>PGCRL</t>
  </si>
  <si>
    <t>Indong Tea Company Ltd</t>
  </si>
  <si>
    <t>INDONG</t>
  </si>
  <si>
    <t>Kridhan Infra Ltd</t>
  </si>
  <si>
    <t>KRIDHANINF</t>
  </si>
  <si>
    <t>Sumedha Fiscal Services Ltd</t>
  </si>
  <si>
    <t>SUMEDHA</t>
  </si>
  <si>
    <t>Bizotic Commercial Ltd</t>
  </si>
  <si>
    <t>BIZOTIC</t>
  </si>
  <si>
    <t>Hemang Resources Ltd</t>
  </si>
  <si>
    <t>HEMANG</t>
  </si>
  <si>
    <t>Polysil Irrigation Systems Ltd</t>
  </si>
  <si>
    <t>POLYSIL</t>
  </si>
  <si>
    <t>Global Capital Markets Ltd</t>
  </si>
  <si>
    <t>GLOBALCA</t>
  </si>
  <si>
    <t>Sudal Industries Ltd</t>
  </si>
  <si>
    <t>SUDAI</t>
  </si>
  <si>
    <t>National General Industries Ltd</t>
  </si>
  <si>
    <t>NATGENI</t>
  </si>
  <si>
    <t>Globesecure Technologies Ltd</t>
  </si>
  <si>
    <t>Bombay Wire Ropes Ltd</t>
  </si>
  <si>
    <t>BOMBWIR</t>
  </si>
  <si>
    <t>Gautam Gems Ltd</t>
  </si>
  <si>
    <t>GGL</t>
  </si>
  <si>
    <t>Five Core Electronics Ltd</t>
  </si>
  <si>
    <t>FIVECORE</t>
  </si>
  <si>
    <t>Netlink Solutions (India) Ltd</t>
  </si>
  <si>
    <t>NETLINK</t>
  </si>
  <si>
    <t>Trident Texofab Ltd</t>
  </si>
  <si>
    <t>TTFL</t>
  </si>
  <si>
    <t>Megri Soft Ltd</t>
  </si>
  <si>
    <t>MEGRISOFT</t>
  </si>
  <si>
    <t>Rishi Techtex Ltd</t>
  </si>
  <si>
    <t>RISHITECH</t>
  </si>
  <si>
    <t>Raw Edge Industrial Solutions Ltd</t>
  </si>
  <si>
    <t>RAWEDGE</t>
  </si>
  <si>
    <t>Choksi Laboratories Ltd</t>
  </si>
  <si>
    <t>CHOKSILA</t>
  </si>
  <si>
    <t>Concord Drugs Ltd</t>
  </si>
  <si>
    <t>CONCORD</t>
  </si>
  <si>
    <t>Duropack Ltd</t>
  </si>
  <si>
    <t>DUROPACK</t>
  </si>
  <si>
    <t>Techindia Nirman Ltd</t>
  </si>
  <si>
    <t>TECHIN</t>
  </si>
  <si>
    <t>Future Market Networks Ltd</t>
  </si>
  <si>
    <t>FMNL</t>
  </si>
  <si>
    <t>Alfavision Overseas (India) Ltd</t>
  </si>
  <si>
    <t>ALFAVIO</t>
  </si>
  <si>
    <t>Sadhna Broadcast Ltd</t>
  </si>
  <si>
    <t>SADHNA</t>
  </si>
  <si>
    <t>Shreeshay Engineers Ltd</t>
  </si>
  <si>
    <t>SHREESHAY</t>
  </si>
  <si>
    <t>Prakash Woollen &amp; Synthetic Mills Ltd</t>
  </si>
  <si>
    <t>PWASML</t>
  </si>
  <si>
    <t>UTI Nifty Bank ETF</t>
  </si>
  <si>
    <t>UTIBANKETF</t>
  </si>
  <si>
    <t>Tejassvi Aaharam Ltd</t>
  </si>
  <si>
    <t>TEJASSVI</t>
  </si>
  <si>
    <t>Jigar Cables Ltd</t>
  </si>
  <si>
    <t>JIGAR</t>
  </si>
  <si>
    <t>Epuja Spiritech Ltd</t>
  </si>
  <si>
    <t>EPUJA</t>
  </si>
  <si>
    <t>Moxsh Overseas Educon Ltd</t>
  </si>
  <si>
    <t>MOXSH</t>
  </si>
  <si>
    <t>Sri Havisha Hospitality and Infrastructure Ltd</t>
  </si>
  <si>
    <t>HAVISHA</t>
  </si>
  <si>
    <t>Veritaas Advertising Ltd</t>
  </si>
  <si>
    <t>VERITAAS</t>
  </si>
  <si>
    <t>Mukand Engineers Ltd</t>
  </si>
  <si>
    <t>MUKANDENGG</t>
  </si>
  <si>
    <t>Aastamangalam Finance Ltd</t>
  </si>
  <si>
    <t>AASTAFIN</t>
  </si>
  <si>
    <t>Hind Aluminium Industries Ltd</t>
  </si>
  <si>
    <t>HINDALUMI</t>
  </si>
  <si>
    <t>Mirae Asset Nifty India Manufacturing ETF</t>
  </si>
  <si>
    <t>MAKEINDIA</t>
  </si>
  <si>
    <t>Pratik Panels Ltd</t>
  </si>
  <si>
    <t>PRATIK</t>
  </si>
  <si>
    <t>Virtual Global Education Ltd</t>
  </si>
  <si>
    <t>VIRTUALG</t>
  </si>
  <si>
    <t>Mirae Asset Nifty Midcap 150 ETF</t>
  </si>
  <si>
    <t>MIDCAPETF</t>
  </si>
  <si>
    <t>Bandaram Pharma Packtech Ltd</t>
  </si>
  <si>
    <t>BANDARAM</t>
  </si>
  <si>
    <t>TTI Enterprise Ltd</t>
  </si>
  <si>
    <t>TTIENT</t>
  </si>
  <si>
    <t>Getalong Enterprise Ltd</t>
  </si>
  <si>
    <t>GETALONG</t>
  </si>
  <si>
    <t>MPIL Corporation Ltd</t>
  </si>
  <si>
    <t>MPILCORPL</t>
  </si>
  <si>
    <t>Hybrid Financial Services Ltd</t>
  </si>
  <si>
    <t>HYBRIDFIN</t>
  </si>
  <si>
    <t>Infomedia Press Ltd</t>
  </si>
  <si>
    <t>INFOMEDIA</t>
  </si>
  <si>
    <t>Ashiana Ispat Ltd</t>
  </si>
  <si>
    <t>ASHIS</t>
  </si>
  <si>
    <t>Sparc Electrex Ltd</t>
  </si>
  <si>
    <t>SPAR</t>
  </si>
  <si>
    <t>Gothi Plascon (India) Ltd</t>
  </si>
  <si>
    <t>GOTHIPL</t>
  </si>
  <si>
    <t>Sreechem Resins Ltd</t>
  </si>
  <si>
    <t>SRECR</t>
  </si>
  <si>
    <t>Varyaa Creations Ltd</t>
  </si>
  <si>
    <t>VARYAA</t>
  </si>
  <si>
    <t>Adarsh Plant Protect Ltd</t>
  </si>
  <si>
    <t>ADARSHPL</t>
  </si>
  <si>
    <t>JMD Ventures Ltd</t>
  </si>
  <si>
    <t>JMDVL</t>
  </si>
  <si>
    <t>Rex Sealing &amp; Packing Industries Ltd</t>
  </si>
  <si>
    <t>REXSEAL</t>
  </si>
  <si>
    <t>Markobenz Ventures Ltd</t>
  </si>
  <si>
    <t>MARKOBENZ</t>
  </si>
  <si>
    <t>Khaitan (India) Ltd</t>
  </si>
  <si>
    <t>KHAITANLTD</t>
  </si>
  <si>
    <t>Hipolin Ltd</t>
  </si>
  <si>
    <t>HIPOLIN</t>
  </si>
  <si>
    <t>Scarnose International Ltd</t>
  </si>
  <si>
    <t>SCARNOSE</t>
  </si>
  <si>
    <t>Adeshwar Meditex Ltd</t>
  </si>
  <si>
    <t>ADESHWAR</t>
  </si>
  <si>
    <t>Transvoy Logistics India Ltd</t>
  </si>
  <si>
    <t>TRANSVOY</t>
  </si>
  <si>
    <t>Martin Burn Ltd</t>
  </si>
  <si>
    <t>MARBU</t>
  </si>
  <si>
    <t>Gayatri Highways Ltd</t>
  </si>
  <si>
    <t>GAYAHWS</t>
  </si>
  <si>
    <t>Beekay Niryat Ltd</t>
  </si>
  <si>
    <t>BNL</t>
  </si>
  <si>
    <t>Axis Nifty 50 ETF</t>
  </si>
  <si>
    <t>AXISNIFTY</t>
  </si>
  <si>
    <t>Garnet Construction Ltd</t>
  </si>
  <si>
    <t>GARNET</t>
  </si>
  <si>
    <t>Phaarmasia Ltd</t>
  </si>
  <si>
    <t>PHRMASI</t>
  </si>
  <si>
    <t>Cyber Media (India) Ltd</t>
  </si>
  <si>
    <t>CYBERMEDIA</t>
  </si>
  <si>
    <t>Kcl Infra Projects Ltd</t>
  </si>
  <si>
    <t>KCLINFRA</t>
  </si>
  <si>
    <t>Jiwanram Sheoduttrai Industries Ltd</t>
  </si>
  <si>
    <t>JIWANRAM</t>
  </si>
  <si>
    <t>Sai Swami Metals and Alloys Ltd</t>
  </si>
  <si>
    <t>SAI</t>
  </si>
  <si>
    <t>Kanco Tea &amp; Industries Ltd</t>
  </si>
  <si>
    <t>KANCOTEA</t>
  </si>
  <si>
    <t>Grandma Trading and Agencies Ltd</t>
  </si>
  <si>
    <t>GRANDMA</t>
  </si>
  <si>
    <t>Aruna Hotels Ltd</t>
  </si>
  <si>
    <t>ARUNAHTEL</t>
  </si>
  <si>
    <t>Lakhotia Polyesters (India) Ltd</t>
  </si>
  <si>
    <t>LAKHOTIA</t>
  </si>
  <si>
    <t>Nippon India Nifty Auto ETF</t>
  </si>
  <si>
    <t>AUTOBEES</t>
  </si>
  <si>
    <t>Unick Fix-A-Form And Printers Ltd</t>
  </si>
  <si>
    <t>UNICK</t>
  </si>
  <si>
    <t>Technopack Polymers Ltd</t>
  </si>
  <si>
    <t>TECHNOPACK</t>
  </si>
  <si>
    <t>Suditi Industries Ltd</t>
  </si>
  <si>
    <t>SUDTIND-B</t>
  </si>
  <si>
    <t>TCM Ltd</t>
  </si>
  <si>
    <t>TCMLMTD</t>
  </si>
  <si>
    <t>Crestchem Ltd</t>
  </si>
  <si>
    <t>CRSTCHM</t>
  </si>
  <si>
    <t>Vikas WSP Ltd</t>
  </si>
  <si>
    <t>VIKASWSP</t>
  </si>
  <si>
    <t>Chordia Food Products Ltd</t>
  </si>
  <si>
    <t>CHORDIA</t>
  </si>
  <si>
    <t>Mudunuru Ltd</t>
  </si>
  <si>
    <t>MUDUNURU</t>
  </si>
  <si>
    <t>Vapi Enterprise Ltd</t>
  </si>
  <si>
    <t>VAPIENTER</t>
  </si>
  <si>
    <t>Accedere Ltd</t>
  </si>
  <si>
    <t>ACCEDERE</t>
  </si>
  <si>
    <t>Aditya Spinners Ltd</t>
  </si>
  <si>
    <t>ADITYASP</t>
  </si>
  <si>
    <t>Visagar Polytex Ltd</t>
  </si>
  <si>
    <t>VIVIDHA</t>
  </si>
  <si>
    <t>Poona Dal and Oil Industries Ltd</t>
  </si>
  <si>
    <t>POONADAL</t>
  </si>
  <si>
    <t>Rithwik Facility Management Services Ltd</t>
  </si>
  <si>
    <t>RITHWIKFMS</t>
  </si>
  <si>
    <t>Hindustan Fluoro Carbons Ltd</t>
  </si>
  <si>
    <t>HINFLUR</t>
  </si>
  <si>
    <t>Mindpool Technologies Ltd</t>
  </si>
  <si>
    <t>MINDPOOL</t>
  </si>
  <si>
    <t>Zodiac-JRD-MKJ Ltd</t>
  </si>
  <si>
    <t>ZODJRDMKJ</t>
  </si>
  <si>
    <t>Cargosol Logistics Ltd</t>
  </si>
  <si>
    <t>CARGOSOL</t>
  </si>
  <si>
    <t>Polymechplast Machines Ltd</t>
  </si>
  <si>
    <t>POLYCHMP</t>
  </si>
  <si>
    <t>Greencrest Financial Services Ltd</t>
  </si>
  <si>
    <t>GREENCREST</t>
  </si>
  <si>
    <t>Marinetrans India Ltd</t>
  </si>
  <si>
    <t>MARINETRAN</t>
  </si>
  <si>
    <t>Net Avenue Technologies Ltd</t>
  </si>
  <si>
    <t>CBAZAAR</t>
  </si>
  <si>
    <t>The Cochin Malabar Estates and Industries Ltd</t>
  </si>
  <si>
    <t>COCHMAL</t>
  </si>
  <si>
    <t>A G Universal Ltd</t>
  </si>
  <si>
    <t>AGUL</t>
  </si>
  <si>
    <t>Madhusudan Securities Ltd</t>
  </si>
  <si>
    <t>MADHUSE</t>
  </si>
  <si>
    <t>N K Industries Ltd</t>
  </si>
  <si>
    <t>NKIND</t>
  </si>
  <si>
    <t>Shubhlaxmi Jewel Art Ltd</t>
  </si>
  <si>
    <t>SHUBHLAXMI</t>
  </si>
  <si>
    <t>DSP NIFTY 1D Rate Liquid ETF</t>
  </si>
  <si>
    <t>LIQUIDETF</t>
  </si>
  <si>
    <t>Shaival Reality Ltd</t>
  </si>
  <si>
    <t>SHAIVAL</t>
  </si>
  <si>
    <t>Fortune International Ltd</t>
  </si>
  <si>
    <t>FORINTL</t>
  </si>
  <si>
    <t>Adhbhut Infrastructure Ltd</t>
  </si>
  <si>
    <t>ADHBHUTIN</t>
  </si>
  <si>
    <t>Goenka Diamond And Jewels Ltd</t>
  </si>
  <si>
    <t>GOENKA</t>
  </si>
  <si>
    <t>Shashijit Infraprojects Ltd</t>
  </si>
  <si>
    <t>SHASHIJIT</t>
  </si>
  <si>
    <t>Humming Bird Education Ltd</t>
  </si>
  <si>
    <t>HBEL</t>
  </si>
  <si>
    <t>Gujarat Petrosynthese Ltd</t>
  </si>
  <si>
    <t>GUJPETR</t>
  </si>
  <si>
    <t>Nagreeka Capital &amp; Infrastructure Ltd</t>
  </si>
  <si>
    <t>NAGREEKCAP</t>
  </si>
  <si>
    <t>Jupiter Infomedia Ltd</t>
  </si>
  <si>
    <t>JUPITERIN</t>
  </si>
  <si>
    <t>Panjon Ltd</t>
  </si>
  <si>
    <t>PANJON</t>
  </si>
  <si>
    <t>KCD Industries India Ltd</t>
  </si>
  <si>
    <t>KCDGROUP</t>
  </si>
  <si>
    <t>Informed Technologies India Ltd</t>
  </si>
  <si>
    <t>INFORTEC</t>
  </si>
  <si>
    <t>Ace Integrated Solutions Ltd</t>
  </si>
  <si>
    <t>ACEINTEG</t>
  </si>
  <si>
    <t>Madhusudan Industries Ltd</t>
  </si>
  <si>
    <t>MADHUDIN</t>
  </si>
  <si>
    <t>Vanta Bioscience Ltd</t>
  </si>
  <si>
    <t>VANTABIO</t>
  </si>
  <si>
    <t>Munoth Financial Services Ltd</t>
  </si>
  <si>
    <t>MUNOTHFI</t>
  </si>
  <si>
    <t>Asian Tea &amp; Exports Ltd</t>
  </si>
  <si>
    <t>ASIANTNE</t>
  </si>
  <si>
    <t>MFL India Ltd</t>
  </si>
  <si>
    <t>MFLINDIA</t>
  </si>
  <si>
    <t>Neil Industries Ltd</t>
  </si>
  <si>
    <t>NEIL</t>
  </si>
  <si>
    <t>Gujarat Terce Laboratories Ltd</t>
  </si>
  <si>
    <t>GUJTERC</t>
  </si>
  <si>
    <t>Parabolic Drugs Ltd</t>
  </si>
  <si>
    <t>PARABDRUGS</t>
  </si>
  <si>
    <t>Zenith Fibres Ltd</t>
  </si>
  <si>
    <t>ZENIFIB</t>
  </si>
  <si>
    <t>Oriental Trimex Ltd</t>
  </si>
  <si>
    <t>ORIENTALTL</t>
  </si>
  <si>
    <t>Roselabs Finance Ltd</t>
  </si>
  <si>
    <t>ROSELABS</t>
  </si>
  <si>
    <t>Tyroon Tea Co Ltd</t>
  </si>
  <si>
    <t>TYROON</t>
  </si>
  <si>
    <t>Jetking Infotrain Ltd</t>
  </si>
  <si>
    <t>JETKINGQ</t>
  </si>
  <si>
    <t>Sagar Diamonds Ltd</t>
  </si>
  <si>
    <t>SAGAR</t>
  </si>
  <si>
    <t>BC Power Controls Ltd</t>
  </si>
  <si>
    <t>BCP</t>
  </si>
  <si>
    <t>Indo Cotspin Ltd</t>
  </si>
  <si>
    <t>ICL</t>
  </si>
  <si>
    <t>Sinnar Bidi Udyog Ltd</t>
  </si>
  <si>
    <t>SINNAR</t>
  </si>
  <si>
    <t>Arman Holdings Ltd</t>
  </si>
  <si>
    <t>ARMAN</t>
  </si>
  <si>
    <t>Quality Foils (India) Ltd</t>
  </si>
  <si>
    <t>QFIL</t>
  </si>
  <si>
    <t>Danube Industries Ltd</t>
  </si>
  <si>
    <t>DANUBE</t>
  </si>
  <si>
    <t>Leading Leasing Finance and Investment Company Ltd</t>
  </si>
  <si>
    <t>LLFICL</t>
  </si>
  <si>
    <t>Jay Kailash Namkeen Ltd</t>
  </si>
  <si>
    <t>JAYKAILASH</t>
  </si>
  <si>
    <t>Stanrose Mafatlal Investments and Finance Ltd</t>
  </si>
  <si>
    <t>STANROS</t>
  </si>
  <si>
    <t>Oasis Securities Ltd</t>
  </si>
  <si>
    <t>OASISEC</t>
  </si>
  <si>
    <t>KK Shah Hospitals Limited</t>
  </si>
  <si>
    <t>KKSHL</t>
  </si>
  <si>
    <t>Shree Hari Chemicals Export Ltd</t>
  </si>
  <si>
    <t>SHHARICH</t>
  </si>
  <si>
    <t>Global Longlife Hospital and Research Ltd</t>
  </si>
  <si>
    <t>GLHRL</t>
  </si>
  <si>
    <t>Impex Ferro Tech Ltd</t>
  </si>
  <si>
    <t>IMPEXFERRO</t>
  </si>
  <si>
    <t>Blue Chip Tex Industries Ltd</t>
  </si>
  <si>
    <t>BLUECHIPT</t>
  </si>
  <si>
    <t>Laffans Petrochemicals Ltd</t>
  </si>
  <si>
    <t>LAFFANSQ</t>
  </si>
  <si>
    <t>Dhanlaxmi Cotex Ltd</t>
  </si>
  <si>
    <t>DHANCOT</t>
  </si>
  <si>
    <t>Narmada Agrobase Ltd</t>
  </si>
  <si>
    <t>NARMADA</t>
  </si>
  <si>
    <t>COSYN Ltd</t>
  </si>
  <si>
    <t>COSYN</t>
  </si>
  <si>
    <t>Betex India Ltd</t>
  </si>
  <si>
    <t>BETXIND</t>
  </si>
  <si>
    <t>USG Tech Solutions Ltd</t>
  </si>
  <si>
    <t>USGTECH</t>
  </si>
  <si>
    <t>Mega Corp Ltd</t>
  </si>
  <si>
    <t>MEGACOR</t>
  </si>
  <si>
    <t>Garden Silk Mills Ltd</t>
  </si>
  <si>
    <t>GARDENSILK</t>
  </si>
  <si>
    <t>DSP Nifty50 Equal weight ETF</t>
  </si>
  <si>
    <t>EQUAL50ADD</t>
  </si>
  <si>
    <t>Palco Metals Ltd</t>
  </si>
  <si>
    <t>PALCO</t>
  </si>
  <si>
    <t>Spenta International Ltd</t>
  </si>
  <si>
    <t>SPENTA</t>
  </si>
  <si>
    <t>Pasupati Spinning and Weaving Mills Ltd</t>
  </si>
  <si>
    <t>PASUSPG</t>
  </si>
  <si>
    <t>HB Leasing and Finance Co Ltd</t>
  </si>
  <si>
    <t>HBLEAS</t>
  </si>
  <si>
    <t>Innovative Ideals and Services (India) Ltd</t>
  </si>
  <si>
    <t>INNOVATIVE</t>
  </si>
  <si>
    <t>Veer Energy &amp; Infrastructure Ltd</t>
  </si>
  <si>
    <t>VEERENRGY</t>
  </si>
  <si>
    <t>SBI Nifty 200 Quality 30 ETF</t>
  </si>
  <si>
    <t>SBIETFQLTY</t>
  </si>
  <si>
    <t>Veejay Lakshmi Engineering Works Ltd</t>
  </si>
  <si>
    <t>VJLAXMIE</t>
  </si>
  <si>
    <t>Computer Point Ltd</t>
  </si>
  <si>
    <t>COMPUPN</t>
  </si>
  <si>
    <t>Miven Machine Tools Ltd</t>
  </si>
  <si>
    <t>MIVENMACH</t>
  </si>
  <si>
    <t>Motilal Oswal M50 ETF</t>
  </si>
  <si>
    <t>MOM50</t>
  </si>
  <si>
    <t>Maris Spinners Ltd</t>
  </si>
  <si>
    <t>MARIS</t>
  </si>
  <si>
    <t>Compuage Infocom Ltd</t>
  </si>
  <si>
    <t>COMPINFO</t>
  </si>
  <si>
    <t>Mask Investments Ltd</t>
  </si>
  <si>
    <t>MASKINVEST</t>
  </si>
  <si>
    <t>Hrh Next Services Ltd</t>
  </si>
  <si>
    <t>HRHNEXT</t>
  </si>
  <si>
    <t>Call Center Services</t>
  </si>
  <si>
    <t>Nippon India ETF Nifty 5 yr Benchmark G-Sec</t>
  </si>
  <si>
    <t>GILT5YBEES</t>
  </si>
  <si>
    <t>Abirami Financial Services (India) Ltd</t>
  </si>
  <si>
    <t>ABIRAFN</t>
  </si>
  <si>
    <t>Texel Industries Ltd</t>
  </si>
  <si>
    <t>TEXELIN</t>
  </si>
  <si>
    <t>Shree Securities Ltd</t>
  </si>
  <si>
    <t>SHREESEC</t>
  </si>
  <si>
    <t>Sunil Industries Ltd</t>
  </si>
  <si>
    <t>SUNILTX</t>
  </si>
  <si>
    <t>ACI Infocom Ltd</t>
  </si>
  <si>
    <t>ACIIN</t>
  </si>
  <si>
    <t>B2B Software Technologies Ltd</t>
  </si>
  <si>
    <t>B2BSOFT</t>
  </si>
  <si>
    <t>Aspira Pathlab &amp; Diagnostics Ltd</t>
  </si>
  <si>
    <t>ASPIRA</t>
  </si>
  <si>
    <t>Best Eastern Hotels Ltd</t>
  </si>
  <si>
    <t>BESTEAST</t>
  </si>
  <si>
    <t>KJMC Financial Services Ltd</t>
  </si>
  <si>
    <t>KJMCFIN</t>
  </si>
  <si>
    <t>Kratos Energy &amp; Infrastructure Ltd</t>
  </si>
  <si>
    <t>KRATOSENER</t>
  </si>
  <si>
    <t>Educomp Solutions Ltd</t>
  </si>
  <si>
    <t>EDUCOMP</t>
  </si>
  <si>
    <t>Sabar Flex India Ltd</t>
  </si>
  <si>
    <t>SABAR</t>
  </si>
  <si>
    <t>Incap Ltd</t>
  </si>
  <si>
    <t>INCAP</t>
  </si>
  <si>
    <t>Yaan Enterprises Ltd</t>
  </si>
  <si>
    <t>YAANENT</t>
  </si>
  <si>
    <t>Winro Commercial (India) Ltd</t>
  </si>
  <si>
    <t>WINROC</t>
  </si>
  <si>
    <t>SMIFS Capital Markets Ltd</t>
  </si>
  <si>
    <t>SMIFS</t>
  </si>
  <si>
    <t>Chothani Foods Ltd</t>
  </si>
  <si>
    <t>CHOTHANI</t>
  </si>
  <si>
    <t>Arrowhead Seperation Engineering Ltd</t>
  </si>
  <si>
    <t>ARROWHEAD</t>
  </si>
  <si>
    <t>Tarini International Ltd</t>
  </si>
  <si>
    <t>TARINI</t>
  </si>
  <si>
    <t>Nalin Lease Finance Ltd</t>
  </si>
  <si>
    <t>NLFL</t>
  </si>
  <si>
    <t>Castex Technologies Ltd</t>
  </si>
  <si>
    <t>CASTEXTECH</t>
  </si>
  <si>
    <t>Kaushalya Infrastructure Development Corporation Ltd</t>
  </si>
  <si>
    <t>KAUSHALYA</t>
  </si>
  <si>
    <t>Pentokey Organy (India) Ltd</t>
  </si>
  <si>
    <t>PNTKYOR</t>
  </si>
  <si>
    <t>Sanwaria Consumer Ltd</t>
  </si>
  <si>
    <t>SANWARIA</t>
  </si>
  <si>
    <t>Intec Capital Ltd</t>
  </si>
  <si>
    <t>INTECCAP</t>
  </si>
  <si>
    <t>Oneclick Logistics India Ltd</t>
  </si>
  <si>
    <t>OLIL</t>
  </si>
  <si>
    <t>Sahaj Fashions Ltd</t>
  </si>
  <si>
    <t>SAHAJ</t>
  </si>
  <si>
    <t>Naturo Indiabull Ltd</t>
  </si>
  <si>
    <t>NATURO</t>
  </si>
  <si>
    <t>Citadel Realty and Developers Ltd</t>
  </si>
  <si>
    <t>CITADEL</t>
  </si>
  <si>
    <t>Narendra Properties Ltd</t>
  </si>
  <si>
    <t>NARPROP</t>
  </si>
  <si>
    <t>Groarc Industries India Ltd</t>
  </si>
  <si>
    <t>TELESYS</t>
  </si>
  <si>
    <t>BAMPSL Securities Ltd</t>
  </si>
  <si>
    <t>BAMPSL</t>
  </si>
  <si>
    <t>Kapil Cotex Ltd</t>
  </si>
  <si>
    <t>KAPILCO</t>
  </si>
  <si>
    <t>Ajel Ltd</t>
  </si>
  <si>
    <t>AJEL</t>
  </si>
  <si>
    <t>J A Finance Ltd</t>
  </si>
  <si>
    <t>JAFINANCE</t>
  </si>
  <si>
    <t>Aditya BSL Nifty IT ETF</t>
  </si>
  <si>
    <t>TECH</t>
  </si>
  <si>
    <t>Lex Nimble Solutions Ltd</t>
  </si>
  <si>
    <t>LEX</t>
  </si>
  <si>
    <t>Shubham Polyspin Ltd</t>
  </si>
  <si>
    <t>SHUBHAM</t>
  </si>
  <si>
    <t>Orient Tradelink Ltd</t>
  </si>
  <si>
    <t>ORIENTTR</t>
  </si>
  <si>
    <t>H S India Ltd</t>
  </si>
  <si>
    <t>HOTLSILV</t>
  </si>
  <si>
    <t>Sangal Papers Ltd</t>
  </si>
  <si>
    <t>SANPA</t>
  </si>
  <si>
    <t>Venlon Enterprises Ltd</t>
  </si>
  <si>
    <t>VENLONENT</t>
  </si>
  <si>
    <t>ICICI Prudential S&amp;P BSE Midcap Select ETF</t>
  </si>
  <si>
    <t>MIDSELIETF</t>
  </si>
  <si>
    <t>Magenta Lifecare Ltd</t>
  </si>
  <si>
    <t>MAGENTA</t>
  </si>
  <si>
    <t>Quality RO Industries Ltd</t>
  </si>
  <si>
    <t>QRIL</t>
  </si>
  <si>
    <t>Brisk Technovision Ltd</t>
  </si>
  <si>
    <t>BRISK</t>
  </si>
  <si>
    <t>Shantidoot Infra Services Ltd</t>
  </si>
  <si>
    <t>SISL</t>
  </si>
  <si>
    <t>Shree Hanuman Sugar &amp; Industries Ltd</t>
  </si>
  <si>
    <t>HANSUGAR</t>
  </si>
  <si>
    <t>Mini Diamonds (India) Ltd</t>
  </si>
  <si>
    <t>MINID</t>
  </si>
  <si>
    <t>Lerthai Finance Ltd</t>
  </si>
  <si>
    <t>LERTHAI</t>
  </si>
  <si>
    <t>Kandarp Digi Smart Bpo Ltd</t>
  </si>
  <si>
    <t>KANDARP</t>
  </si>
  <si>
    <t>Advance Lifestyles Ltd</t>
  </si>
  <si>
    <t>ADVLIFE</t>
  </si>
  <si>
    <t>Deep Diamond India Ltd</t>
  </si>
  <si>
    <t>DDIL</t>
  </si>
  <si>
    <t>Quadpro Ites Ltd</t>
  </si>
  <si>
    <t>QUADPRO</t>
  </si>
  <si>
    <t>Purshottam Investofin Ltd</t>
  </si>
  <si>
    <t>PURSHOTTAM</t>
  </si>
  <si>
    <t>SBI Nifty 10 yr Benchmark G-Sec ETF</t>
  </si>
  <si>
    <t>SETF10GILT</t>
  </si>
  <si>
    <t>Croissance Ltd</t>
  </si>
  <si>
    <t>CROISSANCE</t>
  </si>
  <si>
    <t>Plada Infotech Services Ltd</t>
  </si>
  <si>
    <t>PLADAINFO</t>
  </si>
  <si>
    <t>Roopshri Resorts Ltd</t>
  </si>
  <si>
    <t>ROOPSHRI</t>
  </si>
  <si>
    <t>Supreme Engineering Ltd</t>
  </si>
  <si>
    <t>SUPREMEENG</t>
  </si>
  <si>
    <t>VR Films &amp; Studios Ltd</t>
  </si>
  <si>
    <t>VRFILMS</t>
  </si>
  <si>
    <t>Chennai Meenakshi Multispeciality Hospital Ltd</t>
  </si>
  <si>
    <t>CMMHOSP</t>
  </si>
  <si>
    <t>Benara Bearings and Pistons Ltd</t>
  </si>
  <si>
    <t>BENARA</t>
  </si>
  <si>
    <t>MPDLLtd</t>
  </si>
  <si>
    <t>MPDL</t>
  </si>
  <si>
    <t>Triveni Glass Ltd</t>
  </si>
  <si>
    <t>TRIVENIGQ</t>
  </si>
  <si>
    <t>Pecos Hotels and Pubs Ltd</t>
  </si>
  <si>
    <t>PECOS</t>
  </si>
  <si>
    <t>Harshil Agrotech Ltd</t>
  </si>
  <si>
    <t>HARSHILAGR</t>
  </si>
  <si>
    <t>Steel Strips Infrastructures Ltd</t>
  </si>
  <si>
    <t>STLSTRINF</t>
  </si>
  <si>
    <t>Kotak Nifty IT ETF</t>
  </si>
  <si>
    <t>IT</t>
  </si>
  <si>
    <t>Ascensive Educare Ltd</t>
  </si>
  <si>
    <t>ASCENSIVE</t>
  </si>
  <si>
    <t>Associated Coaters Ltd</t>
  </si>
  <si>
    <t>ASSOCIATED</t>
  </si>
  <si>
    <t>Ventura Textiles Ltd</t>
  </si>
  <si>
    <t>VENTURA</t>
  </si>
  <si>
    <t>EVOQ Remedies Ltd</t>
  </si>
  <si>
    <t>EVOQ</t>
  </si>
  <si>
    <t>Adcon Capital Services Ltd</t>
  </si>
  <si>
    <t>ADCON</t>
  </si>
  <si>
    <t>EP Biocomposites Ltd</t>
  </si>
  <si>
    <t>EPBIO</t>
  </si>
  <si>
    <t>Zenith Healthcare Ltd</t>
  </si>
  <si>
    <t>ZENITHHE</t>
  </si>
  <si>
    <t>Focus Business Solution Ltd</t>
  </si>
  <si>
    <t>California Software Company Ltd</t>
  </si>
  <si>
    <t>CALSOFT</t>
  </si>
  <si>
    <t>Zenlabs Ethica Ltd</t>
  </si>
  <si>
    <t>ZENLABS</t>
  </si>
  <si>
    <t>TV Vision Ltd</t>
  </si>
  <si>
    <t>TVVISION</t>
  </si>
  <si>
    <t>Vikas Proppant &amp; Granite Ltd</t>
  </si>
  <si>
    <t>VIKASPROP</t>
  </si>
  <si>
    <t>MY Money Securities Ltd</t>
  </si>
  <si>
    <t>MYMONEY</t>
  </si>
  <si>
    <t>Choksi Imaging Ltd</t>
  </si>
  <si>
    <t>CHOKSI</t>
  </si>
  <si>
    <t>Paragon Finance Ltd</t>
  </si>
  <si>
    <t>PARAGONF</t>
  </si>
  <si>
    <t>Jayshree Chemicals Ltd</t>
  </si>
  <si>
    <t>JAYCH</t>
  </si>
  <si>
    <t>Vilin Bio Med Ltd</t>
  </si>
  <si>
    <t>VILINBIO</t>
  </si>
  <si>
    <t>KJMC Corporate Advisors (India) Ltd</t>
  </si>
  <si>
    <t>KJMCCORP</t>
  </si>
  <si>
    <t>JD Orgochem Ltd</t>
  </si>
  <si>
    <t>JDORGOCHEM</t>
  </si>
  <si>
    <t>Alan Scott Enterprises Ltd</t>
  </si>
  <si>
    <t>ALAN SCOTT</t>
  </si>
  <si>
    <t>Apex Capital and Finance Ltd</t>
  </si>
  <si>
    <t>ACFL</t>
  </si>
  <si>
    <t>Axis NIFTY Healthcare ETF</t>
  </si>
  <si>
    <t>AXISHCETF</t>
  </si>
  <si>
    <t>Fruition venture Ltd</t>
  </si>
  <si>
    <t>FRUTION</t>
  </si>
  <si>
    <t>HDFC Nifty IT ETF</t>
  </si>
  <si>
    <t>HDFCNIFIT</t>
  </si>
  <si>
    <t>Alfa Ica (India) Ltd</t>
  </si>
  <si>
    <t>ALFAICA</t>
  </si>
  <si>
    <t>Sancode Technologies Ltd</t>
  </si>
  <si>
    <t>SANCODE</t>
  </si>
  <si>
    <t>Modern Steel Ltd</t>
  </si>
  <si>
    <t>MDRNSTL</t>
  </si>
  <si>
    <t>Sunrest Lifescience Ltd</t>
  </si>
  <si>
    <t>SUNREST</t>
  </si>
  <si>
    <t>Genus Prime Infra Ltd</t>
  </si>
  <si>
    <t>GENUSPRIME</t>
  </si>
  <si>
    <t>Shahi Shipping Ltd</t>
  </si>
  <si>
    <t>SHAHISHIP</t>
  </si>
  <si>
    <t>Gconnect Logitech and Supply Chain Ltd</t>
  </si>
  <si>
    <t>GCONNECT</t>
  </si>
  <si>
    <t>Elnet Technologies Ltd</t>
  </si>
  <si>
    <t>ELNET</t>
  </si>
  <si>
    <t>Indergiri Finance Ltd</t>
  </si>
  <si>
    <t>INDERGR</t>
  </si>
  <si>
    <t>Machhar Industries Ltd</t>
  </si>
  <si>
    <t>MACIND</t>
  </si>
  <si>
    <t>S P Capital Financing Ltd</t>
  </si>
  <si>
    <t>SPCAPIT</t>
  </si>
  <si>
    <t>Ashish Polyplast Ltd</t>
  </si>
  <si>
    <t>ASHISHPO</t>
  </si>
  <si>
    <t>SBEC Systems (India) Ltd</t>
  </si>
  <si>
    <t>SBECSYS</t>
  </si>
  <si>
    <t>Bhakti Gems and Jewellery Ltd</t>
  </si>
  <si>
    <t>BGJL</t>
  </si>
  <si>
    <t>Rodium Realty Ltd</t>
  </si>
  <si>
    <t>RODIUM</t>
  </si>
  <si>
    <t>Sanathnagar Enterprises Ltd</t>
  </si>
  <si>
    <t>Sanblue Corporation Ltd</t>
  </si>
  <si>
    <t>SANBLUE</t>
  </si>
  <si>
    <t>Jackson Investments Ltd</t>
  </si>
  <si>
    <t>JACKSON</t>
  </si>
  <si>
    <t>PlatinumOne Business Services Ltd</t>
  </si>
  <si>
    <t>POBS</t>
  </si>
  <si>
    <t>Sobhaygya Mercantile Ltd</t>
  </si>
  <si>
    <t>SOBME</t>
  </si>
  <si>
    <t>Prime Urban Development India Ltd</t>
  </si>
  <si>
    <t>PRIMEURB</t>
  </si>
  <si>
    <t>Nirav Commercials Ltd</t>
  </si>
  <si>
    <t>NIRAVCOM</t>
  </si>
  <si>
    <t>Caprolactam Chemicals Ltd</t>
  </si>
  <si>
    <t>CAPRO</t>
  </si>
  <si>
    <t>Grand Foundry Ltd</t>
  </si>
  <si>
    <t>GFSTEELS</t>
  </si>
  <si>
    <t>Tuni Textile Mills Ltd</t>
  </si>
  <si>
    <t>TUNITEX</t>
  </si>
  <si>
    <t>JMJ Fintech Ltd</t>
  </si>
  <si>
    <t>JMJFIN</t>
  </si>
  <si>
    <t>Heads UP Ventures Limited</t>
  </si>
  <si>
    <t>HEADSUP</t>
  </si>
  <si>
    <t>MRC Agrotech Ltd</t>
  </si>
  <si>
    <t>MRCAGRO</t>
  </si>
  <si>
    <t>Ecs Biztech Ltd</t>
  </si>
  <si>
    <t>ECS</t>
  </si>
  <si>
    <t>Crane Infrastructure Ltd</t>
  </si>
  <si>
    <t>CRANEINFRA</t>
  </si>
  <si>
    <t>3C IT Solutions &amp; Telecoms (India) Ltd</t>
  </si>
  <si>
    <t>3CIT</t>
  </si>
  <si>
    <t>CIL Securities Ltd</t>
  </si>
  <si>
    <t>CILSEC</t>
  </si>
  <si>
    <t>White Organic Agro Ltd</t>
  </si>
  <si>
    <t>WHITEORG</t>
  </si>
  <si>
    <t>Amco India Ltd</t>
  </si>
  <si>
    <t>AMCOIND</t>
  </si>
  <si>
    <t>Innovatus Entertainment Networks Ltd</t>
  </si>
  <si>
    <t>INNOVATUS</t>
  </si>
  <si>
    <t>Winsome Yarns Ltd</t>
  </si>
  <si>
    <t>WINSOME</t>
  </si>
  <si>
    <t>Tai Industries Ltd</t>
  </si>
  <si>
    <t>TAIIND</t>
  </si>
  <si>
    <t>Sibar Auto Parts Ltd</t>
  </si>
  <si>
    <t>SIBARAUT</t>
  </si>
  <si>
    <t>Roni Households Ltd</t>
  </si>
  <si>
    <t>RONI</t>
  </si>
  <si>
    <t>Challani Capital Ltd</t>
  </si>
  <si>
    <t>CHALLANI</t>
  </si>
  <si>
    <t>NMS Global Ltd</t>
  </si>
  <si>
    <t>NMSRESRC</t>
  </si>
  <si>
    <t>RO Jewels Ltd</t>
  </si>
  <si>
    <t>ROJL</t>
  </si>
  <si>
    <t>Indifra Ltd</t>
  </si>
  <si>
    <t>INDIFRA</t>
  </si>
  <si>
    <t>Vera Synthetic Ltd</t>
  </si>
  <si>
    <t>VERA</t>
  </si>
  <si>
    <t>Gajanan Securities Services Ltd</t>
  </si>
  <si>
    <t>GAJANANSEC</t>
  </si>
  <si>
    <t>Command Polymers Ltd</t>
  </si>
  <si>
    <t>COMMAND</t>
  </si>
  <si>
    <t>JHS Svendgaard Retail Ventures Ltd</t>
  </si>
  <si>
    <t>RETAIL</t>
  </si>
  <si>
    <t>Tarapur Transformers Ltd</t>
  </si>
  <si>
    <t>TARAPUR</t>
  </si>
  <si>
    <t>Lead Reclaim and Rubber Products Ltd</t>
  </si>
  <si>
    <t>LRRPL</t>
  </si>
  <si>
    <t>Suvidha Infraestate Corporation Ltd</t>
  </si>
  <si>
    <t>SICL</t>
  </si>
  <si>
    <t>Jindal Capital Ltd</t>
  </si>
  <si>
    <t>JINDCAP</t>
  </si>
  <si>
    <t>Bervin Investment and Leasing Ltd</t>
  </si>
  <si>
    <t>BERVINL</t>
  </si>
  <si>
    <t>Amin Tannery Ltd</t>
  </si>
  <si>
    <t>AMINTAN</t>
  </si>
  <si>
    <t>Misquita Engineering Ltd</t>
  </si>
  <si>
    <t>MISQUITA</t>
  </si>
  <si>
    <t>Continental Seeds and Chemicals Ltd</t>
  </si>
  <si>
    <t>CONTI</t>
  </si>
  <si>
    <t>Bhanderi Infracon Ltd</t>
  </si>
  <si>
    <t>BHANDERI</t>
  </si>
  <si>
    <t>Sumeet Industries Ltd</t>
  </si>
  <si>
    <t>SUMEETINDS</t>
  </si>
  <si>
    <t>Sahara Housingfina Corporation Ltd</t>
  </si>
  <si>
    <t>SAHARAHOUS</t>
  </si>
  <si>
    <t>Blue Chip India Ltd</t>
  </si>
  <si>
    <t>BLUECHIP</t>
  </si>
  <si>
    <t>Mihika Industries Ltd</t>
  </si>
  <si>
    <t>MIHIKA</t>
  </si>
  <si>
    <t>SSPDL Ltd</t>
  </si>
  <si>
    <t>SSPDL</t>
  </si>
  <si>
    <t>Kapil Raj Finance Ltd</t>
  </si>
  <si>
    <t>KAPILRAJ</t>
  </si>
  <si>
    <t>Cargotrans Maritime Ltd</t>
  </si>
  <si>
    <t>CARGOTRANS</t>
  </si>
  <si>
    <t>SBI Nifty Next 50 ETF</t>
  </si>
  <si>
    <t>SETFNN50</t>
  </si>
  <si>
    <t>Anuroop Packaging Ltd</t>
  </si>
  <si>
    <t>ANUROOP</t>
  </si>
  <si>
    <t>Comfort Commotrade Ltd</t>
  </si>
  <si>
    <t>COMCL</t>
  </si>
  <si>
    <t>Aditya BSL Nifty Healthcare ETF</t>
  </si>
  <si>
    <t>HEALTHY</t>
  </si>
  <si>
    <t>Easun Capital Markets Ltd</t>
  </si>
  <si>
    <t>EASUN</t>
  </si>
  <si>
    <t>Pan Electronics (India) Ltd</t>
  </si>
  <si>
    <t>PANELEC</t>
  </si>
  <si>
    <t>Inducto Steels Ltd</t>
  </si>
  <si>
    <t>INDCTST</t>
  </si>
  <si>
    <t>Shanti Guru Industries Ltd</t>
  </si>
  <si>
    <t>SHANTIGURU</t>
  </si>
  <si>
    <t>TGIF Agribusiness Ltd</t>
  </si>
  <si>
    <t>TGIF</t>
  </si>
  <si>
    <t>Shreevatsaa Finance and Leasing Ltd</t>
  </si>
  <si>
    <t>SHVFL</t>
  </si>
  <si>
    <t>Sanghvi Forging and Engineering Ltd</t>
  </si>
  <si>
    <t>SANGHVIFOR</t>
  </si>
  <si>
    <t>Karnavati Finance Ltd</t>
  </si>
  <si>
    <t>KARNAVATI</t>
  </si>
  <si>
    <t>Cella Space Ltd</t>
  </si>
  <si>
    <t>CELLA</t>
  </si>
  <si>
    <t>N D A Securities Ltd</t>
  </si>
  <si>
    <t>NDASEC</t>
  </si>
  <si>
    <t>Sungold Media and Entertainment Ltd</t>
  </si>
  <si>
    <t>SMEL</t>
  </si>
  <si>
    <t>Omkar Pharmachem Ltd</t>
  </si>
  <si>
    <t>OMKARPH</t>
  </si>
  <si>
    <t>Octavius Plantations Ltd</t>
  </si>
  <si>
    <t>OCTAVIUSPL</t>
  </si>
  <si>
    <t>Gujarat Lease Financing Ltd</t>
  </si>
  <si>
    <t>GLFL</t>
  </si>
  <si>
    <t>Jaihind Synthetics Ltd</t>
  </si>
  <si>
    <t>JAIHINDS</t>
  </si>
  <si>
    <t>Jainex Aamcol Ltd</t>
  </si>
  <si>
    <t>JAINEX</t>
  </si>
  <si>
    <t>Gujarat Raffia Industries Ltd</t>
  </si>
  <si>
    <t>GUJRAFFIA</t>
  </si>
  <si>
    <t>Samsrita Labs Ltd</t>
  </si>
  <si>
    <t>SAMSRITA</t>
  </si>
  <si>
    <t>Dynamic Archistructures Ltd</t>
  </si>
  <si>
    <t>DAL</t>
  </si>
  <si>
    <t>Prima Industries Ltd</t>
  </si>
  <si>
    <t>PRIMAIN</t>
  </si>
  <si>
    <t>IITL Projects Ltd</t>
  </si>
  <si>
    <t>IITLPROJ</t>
  </si>
  <si>
    <t>Bangalore Fort Farms Ltd</t>
  </si>
  <si>
    <t>BFFL</t>
  </si>
  <si>
    <t>Trans Freight Containers Ltd</t>
  </si>
  <si>
    <t>TRANSFRE</t>
  </si>
  <si>
    <t>SVS Ventures Ltd</t>
  </si>
  <si>
    <t>SVS</t>
  </si>
  <si>
    <t>Yash Management &amp; Satellite Ltd.</t>
  </si>
  <si>
    <t>YASHMGM</t>
  </si>
  <si>
    <t>ETT Ltd</t>
  </si>
  <si>
    <t>ETT</t>
  </si>
  <si>
    <t>Franklin Leasing and Finance Ltd</t>
  </si>
  <si>
    <t>FRANKLIN</t>
  </si>
  <si>
    <t>Ritesh International Ltd</t>
  </si>
  <si>
    <t>RITESHIN</t>
  </si>
  <si>
    <t>LWS Knitwear Ltd</t>
  </si>
  <si>
    <t>LWSKNIT</t>
  </si>
  <si>
    <t>Reliable Ventures India Ltd</t>
  </si>
  <si>
    <t>RELIABVEN</t>
  </si>
  <si>
    <t>Nanavati Ventures Ltd</t>
  </si>
  <si>
    <t>NVENTURES</t>
  </si>
  <si>
    <t>Antarctica Ltd</t>
  </si>
  <si>
    <t>ANTGRAPHIC</t>
  </si>
  <si>
    <t>MT Educare Ltd</t>
  </si>
  <si>
    <t>MTEDUCARE</t>
  </si>
  <si>
    <t>Onelife Capital Advisors Ltd</t>
  </si>
  <si>
    <t>ONELIFECAP</t>
  </si>
  <si>
    <t>HDFC Silver ETF</t>
  </si>
  <si>
    <t>HDFCSILVER</t>
  </si>
  <si>
    <t>Margo Finance Ltd</t>
  </si>
  <si>
    <t>MARGOFIN</t>
  </si>
  <si>
    <t>Kamanwala Housing Construction Ltd</t>
  </si>
  <si>
    <t>KAMANWALA</t>
  </si>
  <si>
    <t>Anupam Finserv Ltd</t>
  </si>
  <si>
    <t>ANUPAM</t>
  </si>
  <si>
    <t>Titaanium Ten Enterprise Ltd</t>
  </si>
  <si>
    <t>TITAANIUM</t>
  </si>
  <si>
    <t>Continental Securities Ltd</t>
  </si>
  <si>
    <t>CSL</t>
  </si>
  <si>
    <t>WINPRO INDUSTRIES LIMITED</t>
  </si>
  <si>
    <t>WINPRO</t>
  </si>
  <si>
    <t>Prag Bosimi Synthetics Ltd</t>
  </si>
  <si>
    <t>PRAGBOS</t>
  </si>
  <si>
    <t>Gujarat Hy Spin Ltd</t>
  </si>
  <si>
    <t>GUJHYSPIN</t>
  </si>
  <si>
    <t>Easy Fincorp Ltd</t>
  </si>
  <si>
    <t>EASYFIN</t>
  </si>
  <si>
    <t>Tradewell Holdings Ltd</t>
  </si>
  <si>
    <t>TRADEWELL</t>
  </si>
  <si>
    <t>Scan Projects Ltd</t>
  </si>
  <si>
    <t>SCANPRO</t>
  </si>
  <si>
    <t>Valson Industries Ltd</t>
  </si>
  <si>
    <t>VALSONQ</t>
  </si>
  <si>
    <t>Gian Life Care Ltd</t>
  </si>
  <si>
    <t>GIANLIFE</t>
  </si>
  <si>
    <t>Darshan Orna Ltd</t>
  </si>
  <si>
    <t>DARSHANORNA</t>
  </si>
  <si>
    <t>Libord Finance Ltd</t>
  </si>
  <si>
    <t>LIBORDFIN</t>
  </si>
  <si>
    <t>Daulat Securities Ltd</t>
  </si>
  <si>
    <t>DAULAT</t>
  </si>
  <si>
    <t>Veerkrupa Jewellers Ltd</t>
  </si>
  <si>
    <t>VEERKRUPA</t>
  </si>
  <si>
    <t>Bohra Industries Ltd</t>
  </si>
  <si>
    <t>BOHRAIND</t>
  </si>
  <si>
    <t>Jaipan Industries Ltd</t>
  </si>
  <si>
    <t>JAIPAN</t>
  </si>
  <si>
    <t>Shree Karthik Papers Ltd</t>
  </si>
  <si>
    <t>SHKARTP</t>
  </si>
  <si>
    <t>Axis NIFTY India Consumption ETF</t>
  </si>
  <si>
    <t>AXISCETF</t>
  </si>
  <si>
    <t>BNR Udyog Ltd</t>
  </si>
  <si>
    <t>BNRUDY</t>
  </si>
  <si>
    <t>Vrundavan Plantation Ltd</t>
  </si>
  <si>
    <t>VPL</t>
  </si>
  <si>
    <t>Sarthak Industries Ltd</t>
  </si>
  <si>
    <t>SARTHAKIND</t>
  </si>
  <si>
    <t>Novateor Research Laboratories Ltd</t>
  </si>
  <si>
    <t>NOVATEOR</t>
  </si>
  <si>
    <t>Pro Fin Capital Services Ltd</t>
  </si>
  <si>
    <t>PROFINC</t>
  </si>
  <si>
    <t>ICICI Pru Nifty 5 yr Benchmark G-SEC ETF</t>
  </si>
  <si>
    <t>GSEC5IETF</t>
  </si>
  <si>
    <t>Ranjeet Mechatronics Ltd</t>
  </si>
  <si>
    <t>RANJEET</t>
  </si>
  <si>
    <t>Dynamic Industries Ltd</t>
  </si>
  <si>
    <t>DYNAMIND</t>
  </si>
  <si>
    <t>Diggi Multitrade Ltd</t>
  </si>
  <si>
    <t>DML</t>
  </si>
  <si>
    <t>Yogi Infra Projects Ltd</t>
  </si>
  <si>
    <t>YOGISUNG</t>
  </si>
  <si>
    <t>Howard Hotels Ltd</t>
  </si>
  <si>
    <t>HOWARHO</t>
  </si>
  <si>
    <t>Tci Finance Ltd</t>
  </si>
  <si>
    <t>TCIFINANCE</t>
  </si>
  <si>
    <t>Asian Warehousing Ltd</t>
  </si>
  <si>
    <t>ASIAN</t>
  </si>
  <si>
    <t>Ind Renewable Energy Ltd</t>
  </si>
  <si>
    <t>INDRENEW</t>
  </si>
  <si>
    <t>Labelkraft Technologies Ltd</t>
  </si>
  <si>
    <t>LABELKRAFT</t>
  </si>
  <si>
    <t>Palm Jewels Limited</t>
  </si>
  <si>
    <t>PALMJEWELS</t>
  </si>
  <si>
    <t>RTCL Ltd</t>
  </si>
  <si>
    <t>RAGHUTOB</t>
  </si>
  <si>
    <t>Glance Finance Ltd</t>
  </si>
  <si>
    <t>GLANCE</t>
  </si>
  <si>
    <t>Gem Spinners India Ltd</t>
  </si>
  <si>
    <t>GEMSPIN</t>
  </si>
  <si>
    <t>Ajcon Global Services Ltd</t>
  </si>
  <si>
    <t>AJCON</t>
  </si>
  <si>
    <t>Popular Estate Management Ltd</t>
  </si>
  <si>
    <t>POPULARES</t>
  </si>
  <si>
    <t>Northlink Fiscal and Capital Services Ltd</t>
  </si>
  <si>
    <t>NORTHLINK</t>
  </si>
  <si>
    <t>Indus Finance Ltd</t>
  </si>
  <si>
    <t>INDUSFINL</t>
  </si>
  <si>
    <t>Vamshi Rubber Ltd</t>
  </si>
  <si>
    <t>VAMSHIRU</t>
  </si>
  <si>
    <t>Nippon India ETF Nifty IT</t>
  </si>
  <si>
    <t>ITBEES</t>
  </si>
  <si>
    <t>Neeraj Paper Marketing Ltd</t>
  </si>
  <si>
    <t>NEERAJ</t>
  </si>
  <si>
    <t>G K P Printing &amp; Packaging Ltd</t>
  </si>
  <si>
    <t>GKP</t>
  </si>
  <si>
    <t>Shrydus Industries Ltd</t>
  </si>
  <si>
    <t>SHRYDUS</t>
  </si>
  <si>
    <t>Tasty Dairy Specialities Ltd</t>
  </si>
  <si>
    <t>TDSL</t>
  </si>
  <si>
    <t>Southern Latex Ltd</t>
  </si>
  <si>
    <t>SOUTLAT</t>
  </si>
  <si>
    <t>O P Chains Ltd</t>
  </si>
  <si>
    <t>OPCHAINS</t>
  </si>
  <si>
    <t>Osiajee Texfab Ltd</t>
  </si>
  <si>
    <t>OSIAJEE</t>
  </si>
  <si>
    <t>IEL Ltd</t>
  </si>
  <si>
    <t>INDXTRA</t>
  </si>
  <si>
    <t>Gautam Exim Ltd</t>
  </si>
  <si>
    <t>GEL</t>
  </si>
  <si>
    <t>Velan Hotels Ltd</t>
  </si>
  <si>
    <t>VELHO</t>
  </si>
  <si>
    <t>Switching Technologies Gunther Ltd</t>
  </si>
  <si>
    <t>SWITCHTE</t>
  </si>
  <si>
    <t>Jai Mata Glass Ltd</t>
  </si>
  <si>
    <t>JAIMATAG</t>
  </si>
  <si>
    <t>Nippon India ETF Nifty India Consumption</t>
  </si>
  <si>
    <t>CONSUMBEES</t>
  </si>
  <si>
    <t>Finelistings Technologies Ltd</t>
  </si>
  <si>
    <t>FTL</t>
  </si>
  <si>
    <t>Vaxtex Cotfab Ltd</t>
  </si>
  <si>
    <t>VCL</t>
  </si>
  <si>
    <t>Sanghvi Brands Ltd</t>
  </si>
  <si>
    <t>SBRANDS</t>
  </si>
  <si>
    <t>Octaware Technologies Ltd</t>
  </si>
  <si>
    <t>OCTAWARE</t>
  </si>
  <si>
    <t>Uniroyal Industries Ltd</t>
  </si>
  <si>
    <t>UNIROYAL</t>
  </si>
  <si>
    <t>DSP Silver ETF</t>
  </si>
  <si>
    <t>SILVERADD</t>
  </si>
  <si>
    <t>Stampede Capital Ltd</t>
  </si>
  <si>
    <t>GATECHDVR</t>
  </si>
  <si>
    <t>Link Pharmachem Ltd</t>
  </si>
  <si>
    <t>LINKPH</t>
  </si>
  <si>
    <t>Dhanuka Realty Ltd</t>
  </si>
  <si>
    <t>DRL</t>
  </si>
  <si>
    <t>Sterling Guaranty &amp; Finance Ltd</t>
  </si>
  <si>
    <t>STRLGUA</t>
  </si>
  <si>
    <t>Duke Offshore Ltd</t>
  </si>
  <si>
    <t>DUKEOFS</t>
  </si>
  <si>
    <t>Sujala Trading &amp; Holdings Ltd</t>
  </si>
  <si>
    <t>SUJALA</t>
  </si>
  <si>
    <t>Brandbucket Media &amp; Technology Ltd</t>
  </si>
  <si>
    <t>BRANDBUCKT</t>
  </si>
  <si>
    <t>Nyssa Corporation Ltd</t>
  </si>
  <si>
    <t>NYSSACORP</t>
  </si>
  <si>
    <t>Garbi Finvest Ltd</t>
  </si>
  <si>
    <t>GARBIFIN</t>
  </si>
  <si>
    <t>Samyak International Ltd</t>
  </si>
  <si>
    <t>SAMYAKINT</t>
  </si>
  <si>
    <t>Parshwanath Corp Ltd</t>
  </si>
  <si>
    <t>PARSHWANA</t>
  </si>
  <si>
    <t>Classic Filaments Ltd</t>
  </si>
  <si>
    <t>CFL</t>
  </si>
  <si>
    <t>MPL Plastics Ltd</t>
  </si>
  <si>
    <t>MPL</t>
  </si>
  <si>
    <t>Shree Bhavya Fabrics Ltd</t>
  </si>
  <si>
    <t>SBFL</t>
  </si>
  <si>
    <t>R R Financial Consultants Ltd</t>
  </si>
  <si>
    <t>RRFIN</t>
  </si>
  <si>
    <t>Patron Exim Ltd</t>
  </si>
  <si>
    <t>PATRON</t>
  </si>
  <si>
    <t>Emmessar Biotech and Nutrition Ltd</t>
  </si>
  <si>
    <t>EMMESSA</t>
  </si>
  <si>
    <t>Indiabulls NIFTY50 Exchange Traded Fund</t>
  </si>
  <si>
    <t>IBMFNIFTY</t>
  </si>
  <si>
    <t>Bothra Metals and Alloys Ltd</t>
  </si>
  <si>
    <t>BMAL</t>
  </si>
  <si>
    <t>Gala Global Products Ltd</t>
  </si>
  <si>
    <t>GGPL</t>
  </si>
  <si>
    <t>Shree Metalloys Ltd</t>
  </si>
  <si>
    <t>SHREMETAL</t>
  </si>
  <si>
    <t>Eastern Treads Ltd</t>
  </si>
  <si>
    <t>EASTRED</t>
  </si>
  <si>
    <t>Milestone Global Limited</t>
  </si>
  <si>
    <t>MILESTONE</t>
  </si>
  <si>
    <t>Billwin Industries Ltd</t>
  </si>
  <si>
    <t>BILLWIN</t>
  </si>
  <si>
    <t>BKV Industries Ltd</t>
  </si>
  <si>
    <t>BKV</t>
  </si>
  <si>
    <t>Paramount Cosmetics (India) Ltd</t>
  </si>
  <si>
    <t>PARMCOS-B</t>
  </si>
  <si>
    <t>Vivanza Biosciences Ltd</t>
  </si>
  <si>
    <t>VIVANZA</t>
  </si>
  <si>
    <t>Sarvottam Finvest Ltd</t>
  </si>
  <si>
    <t>SARVOTTAM</t>
  </si>
  <si>
    <t>Nippon India ETF S&amp;P BSE Sensex Next 50</t>
  </si>
  <si>
    <t>SNXT50BEES</t>
  </si>
  <si>
    <t>Ishita Drugs and Industries Ltd</t>
  </si>
  <si>
    <t>ISHITADR</t>
  </si>
  <si>
    <t>Rajkamal Synthetics Ltd</t>
  </si>
  <si>
    <t>RAJKSYN</t>
  </si>
  <si>
    <t>Interstate Oil Carrier Ltd</t>
  </si>
  <si>
    <t>INTSTOIL</t>
  </si>
  <si>
    <t>APT Packaging Ltd</t>
  </si>
  <si>
    <t>APTPACK</t>
  </si>
  <si>
    <t>Catvision Ltd</t>
  </si>
  <si>
    <t>CATVISION</t>
  </si>
  <si>
    <t>Helpage Finlease Ltd</t>
  </si>
  <si>
    <t>HELPAGE</t>
  </si>
  <si>
    <t>Polymac Thermoformers Ltd</t>
  </si>
  <si>
    <t>POLYMAC</t>
  </si>
  <si>
    <t>SPA Capital Advisors Limited</t>
  </si>
  <si>
    <t>SPACAPS</t>
  </si>
  <si>
    <t>Hindustan Agrigentics Ltd</t>
  </si>
  <si>
    <t>HINDUST</t>
  </si>
  <si>
    <t>U H Zaveri Ltd</t>
  </si>
  <si>
    <t>UHZAVERI</t>
  </si>
  <si>
    <t>ICICI Prudential Nifty FMCG ETF</t>
  </si>
  <si>
    <t>FMCGIETF</t>
  </si>
  <si>
    <t>Dipna Pharmachem Ltd</t>
  </si>
  <si>
    <t>DPL</t>
  </si>
  <si>
    <t>ISF Ltd</t>
  </si>
  <si>
    <t>ISFL</t>
  </si>
  <si>
    <t>Richfield Financial Services Ltd</t>
  </si>
  <si>
    <t>RFSL</t>
  </si>
  <si>
    <t>Reetech International Cargo and Courier Ltd</t>
  </si>
  <si>
    <t>REETECH</t>
  </si>
  <si>
    <t>Jyotirgamya Enterprises Ltd</t>
  </si>
  <si>
    <t>JEL</t>
  </si>
  <si>
    <t>Usha Martin Education And Solutions Ltd</t>
  </si>
  <si>
    <t>UMESLTD</t>
  </si>
  <si>
    <t>Shiva Granito Export Ltd</t>
  </si>
  <si>
    <t>SHIVAEXPO</t>
  </si>
  <si>
    <t>Delta Industrial Resources Ltd</t>
  </si>
  <si>
    <t>DELTA</t>
  </si>
  <si>
    <t>Polo Hotels Ltd</t>
  </si>
  <si>
    <t>POLOHOT</t>
  </si>
  <si>
    <t>Chandni Machines Ltd</t>
  </si>
  <si>
    <t>CHANDNIMACH</t>
  </si>
  <si>
    <t>Husys Consulting Ltd</t>
  </si>
  <si>
    <t>HUSYSLTD</t>
  </si>
  <si>
    <t>Frontline corporation Ltd</t>
  </si>
  <si>
    <t>FRONTCORP</t>
  </si>
  <si>
    <t>S R G Securities Finance Ltd</t>
  </si>
  <si>
    <t>SRGSFL</t>
  </si>
  <si>
    <t>Kunststoffe Industries Ltd</t>
  </si>
  <si>
    <t>KUNSTOFF</t>
  </si>
  <si>
    <t>Paos Industries Ltd</t>
  </si>
  <si>
    <t>PAOS</t>
  </si>
  <si>
    <t>Hisar Spinning Mills Ltd</t>
  </si>
  <si>
    <t>HISARSP</t>
  </si>
  <si>
    <t>ICICI Prudential Nifty 100 ETF</t>
  </si>
  <si>
    <t>NIF100IETF</t>
  </si>
  <si>
    <t>Jagjanani Textiles Ltd</t>
  </si>
  <si>
    <t>JAGJANANI</t>
  </si>
  <si>
    <t>Ironwood Education Ltd</t>
  </si>
  <si>
    <t>IRONWOOD</t>
  </si>
  <si>
    <t>Solid Stone Co Ltd</t>
  </si>
  <si>
    <t>SOLIDSTON</t>
  </si>
  <si>
    <t>Euphoria Infotech (India) Ltd</t>
  </si>
  <si>
    <t>EUPHORIAIT</t>
  </si>
  <si>
    <t>IB Infotech Enterprises Ltd</t>
  </si>
  <si>
    <t>IBINFO</t>
  </si>
  <si>
    <t>Muller and Phipps (India) Ltd</t>
  </si>
  <si>
    <t>MULLER</t>
  </si>
  <si>
    <t>Lime Chemicals Ltd</t>
  </si>
  <si>
    <t>LIMECHM</t>
  </si>
  <si>
    <t>Span Divergent Ltd</t>
  </si>
  <si>
    <t>SDL</t>
  </si>
  <si>
    <t>Neelkanth Ltd</t>
  </si>
  <si>
    <t>NEELKANTH</t>
  </si>
  <si>
    <t>Mahaan Foods Ltd</t>
  </si>
  <si>
    <t>MAHAANF</t>
  </si>
  <si>
    <t>Mukat Pipes Ltd</t>
  </si>
  <si>
    <t>MUKATPIP</t>
  </si>
  <si>
    <t>GCM Securities Ltd</t>
  </si>
  <si>
    <t>GCMSECU</t>
  </si>
  <si>
    <t>Tarai Foods Ltd</t>
  </si>
  <si>
    <t>TARAI</t>
  </si>
  <si>
    <t>Manraj Housing Finance Ltd</t>
  </si>
  <si>
    <t>MANRAJH</t>
  </si>
  <si>
    <t>Rishabh Digha Steel and Allied Products Ltd</t>
  </si>
  <si>
    <t>RISHDIGA</t>
  </si>
  <si>
    <t>Marg Techno-Projects Ltd</t>
  </si>
  <si>
    <t>MTPL</t>
  </si>
  <si>
    <t>Genesis IBRC India Ltd</t>
  </si>
  <si>
    <t>GENESIS</t>
  </si>
  <si>
    <t>Prism Finance Ltd</t>
  </si>
  <si>
    <t>PRISMFN</t>
  </si>
  <si>
    <t>Natraj Proteins Ltd</t>
  </si>
  <si>
    <t>NATRAJPR</t>
  </si>
  <si>
    <t>Bright Solar Ltd</t>
  </si>
  <si>
    <t>Samtex Fashions Ltd</t>
  </si>
  <si>
    <t>SAMTEX</t>
  </si>
  <si>
    <t>Saianand Commercial Ltd</t>
  </si>
  <si>
    <t>SAICOM</t>
  </si>
  <si>
    <t>Adinath Textiles Ltd</t>
  </si>
  <si>
    <t>ADINATH</t>
  </si>
  <si>
    <t>Cindrella Hotels Ltd</t>
  </si>
  <si>
    <t>CINDHO</t>
  </si>
  <si>
    <t>Kahan Packaging Ltd</t>
  </si>
  <si>
    <t>KAHAN</t>
  </si>
  <si>
    <t>NIKS Technology Ltd</t>
  </si>
  <si>
    <t>NIKSTECH</t>
  </si>
  <si>
    <t>Kush Industries Ltd</t>
  </si>
  <si>
    <t>KUSHIND</t>
  </si>
  <si>
    <t>Rite Zone Chemcon India Ltd</t>
  </si>
  <si>
    <t>RITEZONE</t>
  </si>
  <si>
    <t>Lypsa Gems &amp; Jewellery Ltd</t>
  </si>
  <si>
    <t>LYPSAGEMS</t>
  </si>
  <si>
    <t>Nippon India ETF Nifty Infrastructure BeES</t>
  </si>
  <si>
    <t>INFRABEES</t>
  </si>
  <si>
    <t>Sugal and Damani Share Brokers Ltd</t>
  </si>
  <si>
    <t>SUGALDAM</t>
  </si>
  <si>
    <t>Marble City India Ltd</t>
  </si>
  <si>
    <t>MARBLE</t>
  </si>
  <si>
    <t>Shanti Overseas (India) Ltd</t>
  </si>
  <si>
    <t>SHANTI</t>
  </si>
  <si>
    <t>First Custodian Fund (India) Ltd</t>
  </si>
  <si>
    <t>1STCUS</t>
  </si>
  <si>
    <t>Sterling Powergensys Ltd</t>
  </si>
  <si>
    <t>STERPOW</t>
  </si>
  <si>
    <t>Nagarjuna Agri Tech Ltd</t>
  </si>
  <si>
    <t>NAGTECH</t>
  </si>
  <si>
    <t>Premier Capital Services Ltd</t>
  </si>
  <si>
    <t>PREMCAP</t>
  </si>
  <si>
    <t>Silly Monks Entertainment Ltd</t>
  </si>
  <si>
    <t>SILLYMONKS</t>
  </si>
  <si>
    <t>Onesource Ideas Venture Ltd</t>
  </si>
  <si>
    <t>OIVL</t>
  </si>
  <si>
    <t>Hira Automobiles Ltd</t>
  </si>
  <si>
    <t>HIRAUTO</t>
  </si>
  <si>
    <t>Amrapali Capital and Finance Services Ltd</t>
  </si>
  <si>
    <t>ACFSL</t>
  </si>
  <si>
    <t>CRP Risk Management Ltd</t>
  </si>
  <si>
    <t>CRPRISK</t>
  </si>
  <si>
    <t>Modern Shares and Stockbrokers Ltd</t>
  </si>
  <si>
    <t>MODRNSH</t>
  </si>
  <si>
    <t>Kkalpana Plastick Limited</t>
  </si>
  <si>
    <t>KKPLASTICK</t>
  </si>
  <si>
    <t>Saroja Pharma Industries India Ltd</t>
  </si>
  <si>
    <t>SAROJA</t>
  </si>
  <si>
    <t>Decipher Labs Ltd</t>
  </si>
  <si>
    <t>DECIPHER</t>
  </si>
  <si>
    <t>Metalyst Forgings Ltd</t>
  </si>
  <si>
    <t>METALFORGE</t>
  </si>
  <si>
    <t>Mitshi India Ltd</t>
  </si>
  <si>
    <t>MITSHI</t>
  </si>
  <si>
    <t>Colinz Laboratories Ltd</t>
  </si>
  <si>
    <t>COLINZ</t>
  </si>
  <si>
    <t>United Credit Ltd</t>
  </si>
  <si>
    <t>UNITDCR</t>
  </si>
  <si>
    <t>Amforge Industries Ltd</t>
  </si>
  <si>
    <t>AMFORG</t>
  </si>
  <si>
    <t>Mid India Industries Ltd</t>
  </si>
  <si>
    <t>MIDINDIA</t>
  </si>
  <si>
    <t>Neueon Towers Ltd</t>
  </si>
  <si>
    <t>NTL</t>
  </si>
  <si>
    <t>Enbee Trade and Finance Ltd</t>
  </si>
  <si>
    <t>ENBETRD</t>
  </si>
  <si>
    <t>S M Gold Ltd</t>
  </si>
  <si>
    <t>SMGOLD</t>
  </si>
  <si>
    <t>White Organic Retail Ltd</t>
  </si>
  <si>
    <t>WORL</t>
  </si>
  <si>
    <t>Amraworld Agrico Ltd</t>
  </si>
  <si>
    <t>AMRAAGRI</t>
  </si>
  <si>
    <t>Sita Enterprises Ltd</t>
  </si>
  <si>
    <t>SITAENT</t>
  </si>
  <si>
    <t>Seven Hill Industries Ltd</t>
  </si>
  <si>
    <t>SEVENHILL</t>
  </si>
  <si>
    <t>Golechha Global Finance Ltd</t>
  </si>
  <si>
    <t>GOLECHA</t>
  </si>
  <si>
    <t>Aditya BSL Silver ETF</t>
  </si>
  <si>
    <t>SILVER</t>
  </si>
  <si>
    <t>K K Fincorp Ltd</t>
  </si>
  <si>
    <t>KKFIN</t>
  </si>
  <si>
    <t>ICICI Prudential Nifty Healthcare ETF</t>
  </si>
  <si>
    <t>HEALTHIETF</t>
  </si>
  <si>
    <t>Mehta Integrated Finance Ltd</t>
  </si>
  <si>
    <t>MEHIF</t>
  </si>
  <si>
    <t>Amarnath Securities Ltd</t>
  </si>
  <si>
    <t>AMARSEC</t>
  </si>
  <si>
    <t>Amrapali Fincap Ltd</t>
  </si>
  <si>
    <t>AMRAFIN</t>
  </si>
  <si>
    <t>ICICI Prudential Nifty Auto ETF</t>
  </si>
  <si>
    <t>AUTOIETF</t>
  </si>
  <si>
    <t>Flora Textiles Ltd</t>
  </si>
  <si>
    <t>FLORATX</t>
  </si>
  <si>
    <t>Mansi Finance (Chennai) Ltd</t>
  </si>
  <si>
    <t>MANSIFIN</t>
  </si>
  <si>
    <t>Alps Industries Ltd</t>
  </si>
  <si>
    <t>ALPSINDUS</t>
  </si>
  <si>
    <t>Harish Textile Engineers Ltd</t>
  </si>
  <si>
    <t>HARISH</t>
  </si>
  <si>
    <t>Orosil Smiths India Ltd</t>
  </si>
  <si>
    <t>OROSMITHS</t>
  </si>
  <si>
    <t>BFL Asset Finvest Ltd</t>
  </si>
  <si>
    <t>BFLAFL</t>
  </si>
  <si>
    <t>Shyam Telecom Ltd</t>
  </si>
  <si>
    <t>SHYAMTEL</t>
  </si>
  <si>
    <t>Rita Finance and Leasing Ltd</t>
  </si>
  <si>
    <t>RFLL</t>
  </si>
  <si>
    <t>Tirth Plastic Ltd</t>
  </si>
  <si>
    <t>TIRTPLS</t>
  </si>
  <si>
    <t>Parle Industries Ltd</t>
  </si>
  <si>
    <t>PARLEIND</t>
  </si>
  <si>
    <t>Continental Chemicals Ltd</t>
  </si>
  <si>
    <t>CONTCHM</t>
  </si>
  <si>
    <t>Square Four Projects India Ltd</t>
  </si>
  <si>
    <t>SFPIL</t>
  </si>
  <si>
    <t>Hathway Bhawani Cabletel and Datacom Ltd</t>
  </si>
  <si>
    <t>HATHWAYB</t>
  </si>
  <si>
    <t>Sovereign Diamonds Ltd</t>
  </si>
  <si>
    <t>SOVERDIA</t>
  </si>
  <si>
    <t>Kretto Syscon Ltd</t>
  </si>
  <si>
    <t>KRETTOSYS</t>
  </si>
  <si>
    <t>SBI Nifty Consumption ETF</t>
  </si>
  <si>
    <t>SBIETFCON</t>
  </si>
  <si>
    <t>Pradhin Ltd</t>
  </si>
  <si>
    <t>PRADHIN</t>
  </si>
  <si>
    <t>Suncity Synthetics Ltd</t>
  </si>
  <si>
    <t>SUNCITYSY</t>
  </si>
  <si>
    <t>Beryl Drugs Ltd</t>
  </si>
  <si>
    <t>BERLDRG</t>
  </si>
  <si>
    <t>Ortin Laboratories Ltd</t>
  </si>
  <si>
    <t>ORTINLAB</t>
  </si>
  <si>
    <t>Bisil Plast Ltd</t>
  </si>
  <si>
    <t>BISIL</t>
  </si>
  <si>
    <t>Cubical Financial Services Ltd</t>
  </si>
  <si>
    <t>CUBIFIN</t>
  </si>
  <si>
    <t>Padam Cotton Yarns Ltd</t>
  </si>
  <si>
    <t>PADAMCO</t>
  </si>
  <si>
    <t>Koura Fine Diamond Jewelry Ltd</t>
  </si>
  <si>
    <t>KOURA</t>
  </si>
  <si>
    <t>DSP Nifty Midcap 150 Quality 50 ETF</t>
  </si>
  <si>
    <t>MIDQ50ADD</t>
  </si>
  <si>
    <t>Econo Trade (India) Ltd</t>
  </si>
  <si>
    <t>ETIL</t>
  </si>
  <si>
    <t>7NR Retail Ltd</t>
  </si>
  <si>
    <t>7NR</t>
  </si>
  <si>
    <t>Yunik Managing Advisors Ltd</t>
  </si>
  <si>
    <t>YUNIKM</t>
  </si>
  <si>
    <t>KMG Milk Food Ltd</t>
  </si>
  <si>
    <t>KMGMILK</t>
  </si>
  <si>
    <t>Sri Nachammai Cotton Mills Ltd</t>
  </si>
  <si>
    <t>SRINACHA</t>
  </si>
  <si>
    <t>Ador Multi Products Ltd</t>
  </si>
  <si>
    <t>ADORMUL</t>
  </si>
  <si>
    <t>Amalgamated Electricity Company Ltd</t>
  </si>
  <si>
    <t>AMALGAM</t>
  </si>
  <si>
    <t>Ras Resorts and Apart Hotels Ltd</t>
  </si>
  <si>
    <t>RASRESOR</t>
  </si>
  <si>
    <t>R J Shah and Company Ltd</t>
  </si>
  <si>
    <t>RJSHAH</t>
  </si>
  <si>
    <t>HDFC Nifty50 Value 20 ETF</t>
  </si>
  <si>
    <t>HDFCVALUE</t>
  </si>
  <si>
    <t>Vishvprabha Ventures Ltd</t>
  </si>
  <si>
    <t>VISVEN</t>
  </si>
  <si>
    <t>Tokyo Finance Ltd</t>
  </si>
  <si>
    <t>TOKYOFIN</t>
  </si>
  <si>
    <t>Madhya Pradesh Today Media Ltd</t>
  </si>
  <si>
    <t>MPTODAY</t>
  </si>
  <si>
    <t>Bloom Industries Ltd</t>
  </si>
  <si>
    <t>BLOIN</t>
  </si>
  <si>
    <t>RICHA INFO SYSTEMS LIMITED</t>
  </si>
  <si>
    <t>RICHA</t>
  </si>
  <si>
    <t>Ekennis Software Service Ltd</t>
  </si>
  <si>
    <t>EKENNIS</t>
  </si>
  <si>
    <t>DAPS Advertising Ltd</t>
  </si>
  <si>
    <t>DAPS</t>
  </si>
  <si>
    <t>United Interactive Ltd</t>
  </si>
  <si>
    <t>UNITEDINT</t>
  </si>
  <si>
    <t>Swarna Securities Ltd</t>
  </si>
  <si>
    <t>SWRNASE</t>
  </si>
  <si>
    <t>Svaraj Trading and Agencies Ltd</t>
  </si>
  <si>
    <t>ZSVARAJT</t>
  </si>
  <si>
    <t>Unistar Multimedia Ltd</t>
  </si>
  <si>
    <t>UNISTRMU</t>
  </si>
  <si>
    <t>Olympic Oil Industries Ltd</t>
  </si>
  <si>
    <t>OLYOI</t>
  </si>
  <si>
    <t>GTN Textiles Ltd</t>
  </si>
  <si>
    <t>GTNTEX</t>
  </si>
  <si>
    <t>Super Fine Knitters Ltd</t>
  </si>
  <si>
    <t>SKL</t>
  </si>
  <si>
    <t>Anka India Ltd</t>
  </si>
  <si>
    <t>ANKIN</t>
  </si>
  <si>
    <t>Sun Retail Ltd</t>
  </si>
  <si>
    <t>SUNRETAIL</t>
  </si>
  <si>
    <t>Triveni Enterprises Ltd</t>
  </si>
  <si>
    <t>TRIVENIENT</t>
  </si>
  <si>
    <t>Tata Nifty India Digital Exchange Traded Fund</t>
  </si>
  <si>
    <t>TNIDETF</t>
  </si>
  <si>
    <t>UTL Industries Ltd</t>
  </si>
  <si>
    <t>UTLINDS</t>
  </si>
  <si>
    <t>Spice Islands Industries Ltd</t>
  </si>
  <si>
    <t>SPICEISL</t>
  </si>
  <si>
    <t>S V J Enterprises Ltd</t>
  </si>
  <si>
    <t>SVJ</t>
  </si>
  <si>
    <t>Prime Capital Market Ltd</t>
  </si>
  <si>
    <t>PRIMECAPM</t>
  </si>
  <si>
    <t>Kachchh Minerals Ltd</t>
  </si>
  <si>
    <t>KACHCHH</t>
  </si>
  <si>
    <t>Vivaa Tradecom Ltd</t>
  </si>
  <si>
    <t>VIVAA</t>
  </si>
  <si>
    <t>Abhishek Finlease Ltd</t>
  </si>
  <si>
    <t>ABHIFIN</t>
  </si>
  <si>
    <t>Jindal Leasefin Ltd</t>
  </si>
  <si>
    <t>JLL</t>
  </si>
  <si>
    <t>Genomic Valley Biotech Ltd</t>
  </si>
  <si>
    <t>GVBL</t>
  </si>
  <si>
    <t>Rander Corp Ltd</t>
  </si>
  <si>
    <t>RANDER</t>
  </si>
  <si>
    <t>HDFC Nifty 100 ETF</t>
  </si>
  <si>
    <t>HDFCNIF100</t>
  </si>
  <si>
    <t>PBA Infrastructure Ltd</t>
  </si>
  <si>
    <t>PBAINFRA</t>
  </si>
  <si>
    <t>Kotak Nifty Midcap 50 ETF</t>
  </si>
  <si>
    <t>MIDCAP</t>
  </si>
  <si>
    <t>Inani Securities Ltd</t>
  </si>
  <si>
    <t>INANISEC</t>
  </si>
  <si>
    <t>Objectone Information Systems Ltd</t>
  </si>
  <si>
    <t>OONE</t>
  </si>
  <si>
    <t>Regent Enterprises Ltd</t>
  </si>
  <si>
    <t>REGENTRP</t>
  </si>
  <si>
    <t>A F Enterprises Ltd</t>
  </si>
  <si>
    <t>AFEL</t>
  </si>
  <si>
    <t>Norben Tea and Exports Ltd</t>
  </si>
  <si>
    <t>NORBTEAEXP</t>
  </si>
  <si>
    <t>SOFCOM Systems Ltd</t>
  </si>
  <si>
    <t>SOFCOM</t>
  </si>
  <si>
    <t>Shah Foods Ltd</t>
  </si>
  <si>
    <t>SHAHFOOD</t>
  </si>
  <si>
    <t>Sahara Maritime Ltd</t>
  </si>
  <si>
    <t>SMARITIME</t>
  </si>
  <si>
    <t>Raama Paper Mills Ltd</t>
  </si>
  <si>
    <t>RAMAPPR-B</t>
  </si>
  <si>
    <t>Rajdarshan Industries Ltd</t>
  </si>
  <si>
    <t>ARENTERP</t>
  </si>
  <si>
    <t>Integrated Capital Services Ltd</t>
  </si>
  <si>
    <t>ICSL</t>
  </si>
  <si>
    <t>Shricon Industries Ltd</t>
  </si>
  <si>
    <t>SHRICON</t>
  </si>
  <si>
    <t>Vivo Collaboration Solutions Ltd</t>
  </si>
  <si>
    <t>VIVO</t>
  </si>
  <si>
    <t>Sri Lakshmi Saraswathi Textiles (Arni) Ltd</t>
  </si>
  <si>
    <t>SLSTLQ</t>
  </si>
  <si>
    <t>SRM Energy Ltd</t>
  </si>
  <si>
    <t>SRMENERGY</t>
  </si>
  <si>
    <t>Photoquip India Ltd</t>
  </si>
  <si>
    <t>PHOTOQUP</t>
  </si>
  <si>
    <t>Omkar Speciality Chemicals Ltd</t>
  </si>
  <si>
    <t>OMKARCHEM</t>
  </si>
  <si>
    <t>Indo-City Infotech Ltd</t>
  </si>
  <si>
    <t>INDOCITY</t>
  </si>
  <si>
    <t>Transwind Infrastructures Ltd</t>
  </si>
  <si>
    <t>TRANSWIND</t>
  </si>
  <si>
    <t>Dalal Street Investments Ltd</t>
  </si>
  <si>
    <t>DSINVEST</t>
  </si>
  <si>
    <t>Prima Agro Ltd</t>
  </si>
  <si>
    <t>PRIMAGR</t>
  </si>
  <si>
    <t>Padmanabh Alloys and Polymers Ltd</t>
  </si>
  <si>
    <t>PADALPO</t>
  </si>
  <si>
    <t>Yashraj Containeurs Ltd</t>
  </si>
  <si>
    <t>YASHRAJC</t>
  </si>
  <si>
    <t>Opal Luxury Time Products Ltd</t>
  </si>
  <si>
    <t>OPAL</t>
  </si>
  <si>
    <t>Vikalp Securities Ltd</t>
  </si>
  <si>
    <t>VIKALPS</t>
  </si>
  <si>
    <t>Deccan Bearings Ltd</t>
  </si>
  <si>
    <t>DECANBRG</t>
  </si>
  <si>
    <t>Rapid Investments Ltd</t>
  </si>
  <si>
    <t>RAPIDIN</t>
  </si>
  <si>
    <t>Amiable Logistics (India) Ltd</t>
  </si>
  <si>
    <t>AMIABLE</t>
  </si>
  <si>
    <t>Mirae Asset Hang Seng TECH ETF</t>
  </si>
  <si>
    <t>MAHKTECH</t>
  </si>
  <si>
    <t>Beryl Securities Ltd</t>
  </si>
  <si>
    <t>BERYLSE</t>
  </si>
  <si>
    <t>India Lease Development Ltd</t>
  </si>
  <si>
    <t>INDLEASE</t>
  </si>
  <si>
    <t>Norris Medicines Ltd</t>
  </si>
  <si>
    <t>NORRIS</t>
  </si>
  <si>
    <t>Kakatiya Textiles Ltd</t>
  </si>
  <si>
    <t>KAKTEX</t>
  </si>
  <si>
    <t>Kotia Enterprises Ltd</t>
  </si>
  <si>
    <t>Abhinav Leasing &amp; Finance Ltd</t>
  </si>
  <si>
    <t>ALFL</t>
  </si>
  <si>
    <t>Ace men engg works Ltd</t>
  </si>
  <si>
    <t>ACEMEN</t>
  </si>
  <si>
    <t>Phyto Chem (India) Ltd</t>
  </si>
  <si>
    <t>PHYTO</t>
  </si>
  <si>
    <t>Creative Eye Ltd</t>
  </si>
  <si>
    <t>CREATIVEYE</t>
  </si>
  <si>
    <t>Gilada Finance and Investments Ltd</t>
  </si>
  <si>
    <t>GILADAFINS</t>
  </si>
  <si>
    <t>Disha Resources Ltd</t>
  </si>
  <si>
    <t>Yash Innoventures Ltd</t>
  </si>
  <si>
    <t>YASHINNO</t>
  </si>
  <si>
    <t>Supreme (India) Impex Ltd</t>
  </si>
  <si>
    <t>SIIL</t>
  </si>
  <si>
    <t>Manav Infra Projects Ltd</t>
  </si>
  <si>
    <t>MANAV</t>
  </si>
  <si>
    <t>Gemstone Investments Ltd</t>
  </si>
  <si>
    <t>GEMSI</t>
  </si>
  <si>
    <t>Premier Ltd</t>
  </si>
  <si>
    <t>PREMIER</t>
  </si>
  <si>
    <t>Sirohia &amp; Sons Ltd</t>
  </si>
  <si>
    <t>SIROHIA</t>
  </si>
  <si>
    <t>DCM Financial Services Ltd</t>
  </si>
  <si>
    <t>DCMFINSERV</t>
  </si>
  <si>
    <t>Jointeca Education Solutions Ltd</t>
  </si>
  <si>
    <t>JOINTECAED</t>
  </si>
  <si>
    <t>Alexander Stamps and Coin Ltd</t>
  </si>
  <si>
    <t>ALEXANDER</t>
  </si>
  <si>
    <t>Eastcoast Steel Ltd</t>
  </si>
  <si>
    <t>ECSTSTL</t>
  </si>
  <si>
    <t>Jakharia Fabric Ltd</t>
  </si>
  <si>
    <t>JAKHARIA</t>
  </si>
  <si>
    <t>NPR Finance Ltd</t>
  </si>
  <si>
    <t>NPRFIN</t>
  </si>
  <si>
    <t>ICICI Prudential Nifty50 Value 20 ETF</t>
  </si>
  <si>
    <t>NV20IETF</t>
  </si>
  <si>
    <t>Esaar (India) Ltd</t>
  </si>
  <si>
    <t>ESARIND</t>
  </si>
  <si>
    <t>RAP Media Ltd</t>
  </si>
  <si>
    <t>RAP</t>
  </si>
  <si>
    <t>Bhudevi Infra Projects Ltd</t>
  </si>
  <si>
    <t>BHUDEVI</t>
  </si>
  <si>
    <t>Prism Medico and Pharmacy Ltd</t>
  </si>
  <si>
    <t>PRISMMEDI</t>
  </si>
  <si>
    <t>Radha Madhav Corp Ltd</t>
  </si>
  <si>
    <t>RMCL</t>
  </si>
  <si>
    <t>MPAgro Industries Ltd</t>
  </si>
  <si>
    <t>MPAGI</t>
  </si>
  <si>
    <t>Pasari Spinning Mills Ltd</t>
  </si>
  <si>
    <t>PASARI</t>
  </si>
  <si>
    <t>Jattashankar Industries Ltd</t>
  </si>
  <si>
    <t>JATTAINDUS</t>
  </si>
  <si>
    <t>Raj Packaging Industries Ltd</t>
  </si>
  <si>
    <t>RAJPACK</t>
  </si>
  <si>
    <t>Sterling Greenwoods Ltd</t>
  </si>
  <si>
    <t>STRGRENWO</t>
  </si>
  <si>
    <t>Velox Industries Ltd</t>
  </si>
  <si>
    <t>VELOXIND</t>
  </si>
  <si>
    <t>Richirich Inventures Ltd</t>
  </si>
  <si>
    <t>KISAAN</t>
  </si>
  <si>
    <t>Lords Ishwar Hotels Ltd</t>
  </si>
  <si>
    <t>LORDSHOTL</t>
  </si>
  <si>
    <t>Arunis Abode Ltd</t>
  </si>
  <si>
    <t>ARUNIS</t>
  </si>
  <si>
    <t>Sarup Industries Ltd</t>
  </si>
  <si>
    <t>SARUPINDUS</t>
  </si>
  <si>
    <t>Future Supply Chain Solutions Ltd</t>
  </si>
  <si>
    <t>FSC</t>
  </si>
  <si>
    <t>Trinity League India Ltd</t>
  </si>
  <si>
    <t>TRINITYLEA</t>
  </si>
  <si>
    <t>Anjani Finance Ltd</t>
  </si>
  <si>
    <t>ANJANIFIN</t>
  </si>
  <si>
    <t>Shree Ganesh Elastoplast Ltd</t>
  </si>
  <si>
    <t>SHGANEL</t>
  </si>
  <si>
    <t>Maitri Enterprises Ltd</t>
  </si>
  <si>
    <t>MAITRI</t>
  </si>
  <si>
    <t>Panth Infinity Ltd</t>
  </si>
  <si>
    <t>PANTH</t>
  </si>
  <si>
    <t>Shukra Bullions Ltd</t>
  </si>
  <si>
    <t>SKRABUL</t>
  </si>
  <si>
    <t>BCL Enterprises Ltd</t>
  </si>
  <si>
    <t>BCLENTERPR</t>
  </si>
  <si>
    <t>Sumeru Industries Ltd</t>
  </si>
  <si>
    <t>SUMERUIND</t>
  </si>
  <si>
    <t>Step Two Corporation Ltd</t>
  </si>
  <si>
    <t>STEP2COR</t>
  </si>
  <si>
    <t>York Exports Ltd</t>
  </si>
  <si>
    <t>YORKEXP</t>
  </si>
  <si>
    <t>Bharat Bhushan Finance And Commodity Brokers Ltd</t>
  </si>
  <si>
    <t>BHARAT</t>
  </si>
  <si>
    <t>SK International Export Ltd</t>
  </si>
  <si>
    <t>SKIEL</t>
  </si>
  <si>
    <t>Asia Pack Ltd</t>
  </si>
  <si>
    <t>ASIAPAK</t>
  </si>
  <si>
    <t>Indo Euro Indchem Ltd</t>
  </si>
  <si>
    <t>INDOEURO</t>
  </si>
  <si>
    <t>ICICI Prudential Nifty India Consumption ETF</t>
  </si>
  <si>
    <t>CONSUMIETF</t>
  </si>
  <si>
    <t>Prabhat Dairy Ltd</t>
  </si>
  <si>
    <t>PRABHAT</t>
  </si>
  <si>
    <t>Pratiksha Chemicals Ltd</t>
  </si>
  <si>
    <t>PRATIKSH</t>
  </si>
  <si>
    <t>Rajasthan Tube Manufacturing Co Ltd</t>
  </si>
  <si>
    <t>RAJTUBE</t>
  </si>
  <si>
    <t>Shree Steel Wire Ropes Ltd</t>
  </si>
  <si>
    <t>SSWRL</t>
  </si>
  <si>
    <t>SC Agrotech Ltd</t>
  </si>
  <si>
    <t>SCAGRO</t>
  </si>
  <si>
    <t>Shyamkamal Investments Ltd</t>
  </si>
  <si>
    <t>SHYMINV</t>
  </si>
  <si>
    <t>Asian Petro Products and Exports Ltd</t>
  </si>
  <si>
    <t>ASINPET</t>
  </si>
  <si>
    <t>DSP Nifty 50 ETF</t>
  </si>
  <si>
    <t>NIFTY50ADD</t>
  </si>
  <si>
    <t>HDFC Nifty Private Bank ETF</t>
  </si>
  <si>
    <t>HDFCPVTBAN</t>
  </si>
  <si>
    <t>Gagan Gases Ltd</t>
  </si>
  <si>
    <t>GAGAN</t>
  </si>
  <si>
    <t>Surya India Ltd</t>
  </si>
  <si>
    <t>SURYAINDIA</t>
  </si>
  <si>
    <t>Galaxy Agrico Exports Ltd</t>
  </si>
  <si>
    <t>GALAGEX</t>
  </si>
  <si>
    <t>SMVD Poly Pack Ltd</t>
  </si>
  <si>
    <t>SMVD</t>
  </si>
  <si>
    <t>Longview Tea Co Ltd</t>
  </si>
  <si>
    <t>LONTE</t>
  </si>
  <si>
    <t>Seasons Textiles Ltd</t>
  </si>
  <si>
    <t>SEASONST</t>
  </si>
  <si>
    <t>Aditya BSL S&amp;P BSE Sensex ETF</t>
  </si>
  <si>
    <t>BSLSENETFG</t>
  </si>
  <si>
    <t>GSB Finance Ltd</t>
  </si>
  <si>
    <t>GSBFIN</t>
  </si>
  <si>
    <t>Goenka Business &amp; Finance Ltd</t>
  </si>
  <si>
    <t>GBFL</t>
  </si>
  <si>
    <t>Vani Commercials Ltd</t>
  </si>
  <si>
    <t>VANICOM</t>
  </si>
  <si>
    <t>Natural Biocon (India) Ltd</t>
  </si>
  <si>
    <t>NATURAL</t>
  </si>
  <si>
    <t>Nippon IN ETF Nifty 8-13 yr G-Sec Long Term Gilt</t>
  </si>
  <si>
    <t>LTGILTBEES</t>
  </si>
  <si>
    <t>S V Trading and Agencies Ltd</t>
  </si>
  <si>
    <t>ZSVTRADI</t>
  </si>
  <si>
    <t>Rajasthan Cylinders and Containers Ltd</t>
  </si>
  <si>
    <t>RCCL</t>
  </si>
  <si>
    <t>Organic Coatings Ltd</t>
  </si>
  <si>
    <t>ORGCOAT</t>
  </si>
  <si>
    <t>Times Green Energy (India) Ltd</t>
  </si>
  <si>
    <t>TIMESGREEN</t>
  </si>
  <si>
    <t>Millennium Online Solutions (India) Ltd</t>
  </si>
  <si>
    <t>MILLENNIUM</t>
  </si>
  <si>
    <t>Blue Coast Hotels Ltd</t>
  </si>
  <si>
    <t>BLUECOAST</t>
  </si>
  <si>
    <t>Stratmont Industries Ltd</t>
  </si>
  <si>
    <t>STRATMONT</t>
  </si>
  <si>
    <t>Synthiko Foils Ltd</t>
  </si>
  <si>
    <t>SYNTHFO</t>
  </si>
  <si>
    <t>Suryavanshi Spinning Mills Ltd</t>
  </si>
  <si>
    <t>SURYVANSP</t>
  </si>
  <si>
    <t>Coastal Roadways Ltd</t>
  </si>
  <si>
    <t>COARO</t>
  </si>
  <si>
    <t>Sanco Industries Ltd</t>
  </si>
  <si>
    <t>SANCO</t>
  </si>
  <si>
    <t>Quantum Nifty 50 ETF</t>
  </si>
  <si>
    <t>QNIFTY</t>
  </si>
  <si>
    <t>Sharpline Broadcast Ltd</t>
  </si>
  <si>
    <t>SHARPLINE</t>
  </si>
  <si>
    <t>GCM Capital Advisors Ltd</t>
  </si>
  <si>
    <t>GCMCAPI</t>
  </si>
  <si>
    <t>Radaan Media Works India Ltd</t>
  </si>
  <si>
    <t>RADAAN</t>
  </si>
  <si>
    <t>Elegant Floriculture &amp; Agrotech (India) Ltd</t>
  </si>
  <si>
    <t>ELEFLOR</t>
  </si>
  <si>
    <t>Harmony Capital Services Ltd</t>
  </si>
  <si>
    <t>HRMNYCP</t>
  </si>
  <si>
    <t>Octal Credit Capital Ltd</t>
  </si>
  <si>
    <t>OCTAL</t>
  </si>
  <si>
    <t>Gowra Leasing and Finance Ltd</t>
  </si>
  <si>
    <t>GOWRALE</t>
  </si>
  <si>
    <t>Motilal Oswal S&amp;P BSE Low Volatility ETF</t>
  </si>
  <si>
    <t>MOLOWVOL</t>
  </si>
  <si>
    <t>Parmax Pharma Ltd</t>
  </si>
  <si>
    <t>PARMAX</t>
  </si>
  <si>
    <t>Lippi Systems Ltd</t>
  </si>
  <si>
    <t>LIPPISYS</t>
  </si>
  <si>
    <t>Polycon International Ltd</t>
  </si>
  <si>
    <t>POLYCON</t>
  </si>
  <si>
    <t>EPIC Energy Ltd</t>
  </si>
  <si>
    <t>EPIC</t>
  </si>
  <si>
    <t>Bacil Pharma Ltd</t>
  </si>
  <si>
    <t>BACPHAR</t>
  </si>
  <si>
    <t>National Plywood Industries Ltd</t>
  </si>
  <si>
    <t>NATPLY</t>
  </si>
  <si>
    <t>Transpact Enterprises Ltd</t>
  </si>
  <si>
    <t>TRANSPACT</t>
  </si>
  <si>
    <t>Eurotex Industries and Exports Ltd</t>
  </si>
  <si>
    <t>EUROTEXIND</t>
  </si>
  <si>
    <t>Simplex Mills Company Ltd</t>
  </si>
  <si>
    <t>SIMPLXMIL</t>
  </si>
  <si>
    <t>Ganga Pharmaceuticals Ltd</t>
  </si>
  <si>
    <t>GANGAPHARM</t>
  </si>
  <si>
    <t>Kashyap Tele-Medicines Ltd</t>
  </si>
  <si>
    <t>KASHYAP</t>
  </si>
  <si>
    <t>Kalyani Commercials Ltd</t>
  </si>
  <si>
    <t>Supertex Industries Ltd</t>
  </si>
  <si>
    <t>SUPERTEX</t>
  </si>
  <si>
    <t>Consecutive Investments &amp; Trading Co Ltd</t>
  </si>
  <si>
    <t>CITL</t>
  </si>
  <si>
    <t>SRU Steels Ltd</t>
  </si>
  <si>
    <t>SRUSTEELS</t>
  </si>
  <si>
    <t>RLF Ltd</t>
  </si>
  <si>
    <t>RLF</t>
  </si>
  <si>
    <t>Kuwer Industries Ltd</t>
  </si>
  <si>
    <t>KUWERIN</t>
  </si>
  <si>
    <t>Midwest Gold Ltd</t>
  </si>
  <si>
    <t>MIDWEST</t>
  </si>
  <si>
    <t>Bridge Securities Ltd</t>
  </si>
  <si>
    <t>BRIDGESE</t>
  </si>
  <si>
    <t>Sea TV Network Ltd</t>
  </si>
  <si>
    <t>SEATV</t>
  </si>
  <si>
    <t>Universal Office Automation Ltd</t>
  </si>
  <si>
    <t>UNIOFFICE</t>
  </si>
  <si>
    <t>Indra Industries Ltd</t>
  </si>
  <si>
    <t>INDRAIND</t>
  </si>
  <si>
    <t>Kotak Nifty Alpha 50 ETF</t>
  </si>
  <si>
    <t>ALPHA</t>
  </si>
  <si>
    <t>Mac Hotels Ltd</t>
  </si>
  <si>
    <t>MACH</t>
  </si>
  <si>
    <t>Shivagrico Implements Ltd</t>
  </si>
  <si>
    <t>SHIVAGR</t>
  </si>
  <si>
    <t>Ashiana Agro Industries Ltd</t>
  </si>
  <si>
    <t>ASHAI</t>
  </si>
  <si>
    <t>Niraj Ispat Industries Ltd</t>
  </si>
  <si>
    <t>NIRAJISPAT</t>
  </si>
  <si>
    <t>Munoth Communication Ltd</t>
  </si>
  <si>
    <t>MCLTD</t>
  </si>
  <si>
    <t>Sailani Tours N Travel Limited</t>
  </si>
  <si>
    <t>SAILANI</t>
  </si>
  <si>
    <t>Mipco Seamless Rings (Gujarat) Ltd</t>
  </si>
  <si>
    <t>MPCOSEMB</t>
  </si>
  <si>
    <t>Anna Infrastructures Ltd</t>
  </si>
  <si>
    <t>ANNAINFRA</t>
  </si>
  <si>
    <t>Arihant's Securities Ltd</t>
  </si>
  <si>
    <t>ARISE</t>
  </si>
  <si>
    <t>Panabyte Technologies Ltd</t>
  </si>
  <si>
    <t>PANABYTE</t>
  </si>
  <si>
    <t>Kotak Nifty 100 Low Volatility 30 ETF</t>
  </si>
  <si>
    <t>LOWVOL1</t>
  </si>
  <si>
    <t>Moongipa Capital Finance Ltd</t>
  </si>
  <si>
    <t>MONGIPA</t>
  </si>
  <si>
    <t>Nippon India ETF Nifty 100</t>
  </si>
  <si>
    <t>NIF100BEES</t>
  </si>
  <si>
    <t>Panafic Industrials Ltd</t>
  </si>
  <si>
    <t>PANAFIC</t>
  </si>
  <si>
    <t>Pyxis Finvest Ltd</t>
  </si>
  <si>
    <t>PYXISFIN</t>
  </si>
  <si>
    <t>Pankaj Piyush Trade and Investment Ltd</t>
  </si>
  <si>
    <t>PANKAJPIYUS</t>
  </si>
  <si>
    <t>Garware Synthetics Ltd</t>
  </si>
  <si>
    <t>GARWSYN</t>
  </si>
  <si>
    <t>Glittek Granites Ltd</t>
  </si>
  <si>
    <t>GLITTEKG</t>
  </si>
  <si>
    <t>Risa International Ltd</t>
  </si>
  <si>
    <t>RISAINTL</t>
  </si>
  <si>
    <t>Kothari Industrial Corp Ltd</t>
  </si>
  <si>
    <t>KOTIC</t>
  </si>
  <si>
    <t>RGF Capital Markets Ltd</t>
  </si>
  <si>
    <t>RGF</t>
  </si>
  <si>
    <t>Gallops Enterprise Ltd</t>
  </si>
  <si>
    <t>GALLOPENT</t>
  </si>
  <si>
    <t>Photon Capital Advisors Ltd</t>
  </si>
  <si>
    <t>PHOTON</t>
  </si>
  <si>
    <t>Vedant Asset Ltd</t>
  </si>
  <si>
    <t>VEDANTASSET</t>
  </si>
  <si>
    <t>VB Industries Ltd</t>
  </si>
  <si>
    <t>VBIND</t>
  </si>
  <si>
    <t>Rajasthan Petro Synthetics Ltd</t>
  </si>
  <si>
    <t>RAJSPTR</t>
  </si>
  <si>
    <t>BGIL Films &amp; Technologies Ltd</t>
  </si>
  <si>
    <t>BGIL</t>
  </si>
  <si>
    <t>Sonalis Consumer Products Ltd</t>
  </si>
  <si>
    <t>SONALIS</t>
  </si>
  <si>
    <t>Nippon India ETF Hang Seng BeES</t>
  </si>
  <si>
    <t>HNGSNGBEES</t>
  </si>
  <si>
    <t>Market Creators Ltd</t>
  </si>
  <si>
    <t>MKTCREAT</t>
  </si>
  <si>
    <t>SI Capital &amp; Financial Services Ltd</t>
  </si>
  <si>
    <t>SICAPIT</t>
  </si>
  <si>
    <t>Setubandhan Infrastructure Ltd</t>
  </si>
  <si>
    <t>SETUINFRA</t>
  </si>
  <si>
    <t>Konark Synthetic Ltd</t>
  </si>
  <si>
    <t>KONARKSY</t>
  </si>
  <si>
    <t>Univa Foods Ltd</t>
  </si>
  <si>
    <t>UNIVAFOODS</t>
  </si>
  <si>
    <t>Motilal Oswal Nasdaq Q50 ETF</t>
  </si>
  <si>
    <t>MONQ50</t>
  </si>
  <si>
    <t>Uniroyal Marine Exports Ltd</t>
  </si>
  <si>
    <t>UNRYLMA</t>
  </si>
  <si>
    <t>Bhagawati Oxygen Ltd</t>
  </si>
  <si>
    <t>BHAGWOX</t>
  </si>
  <si>
    <t>VCU Data Management Ltd</t>
  </si>
  <si>
    <t>VCU</t>
  </si>
  <si>
    <t>Suumaya Corporation Ltd</t>
  </si>
  <si>
    <t>SUUMAYA</t>
  </si>
  <si>
    <t>Kandagiri Spinning Millis Ltd</t>
  </si>
  <si>
    <t>KANDAGIRI</t>
  </si>
  <si>
    <t>Vision Cinemas Ltd</t>
  </si>
  <si>
    <t>VISIONCINE</t>
  </si>
  <si>
    <t>Soni Medicare Ltd</t>
  </si>
  <si>
    <t>SML</t>
  </si>
  <si>
    <t>Senthil Infotek Ltd</t>
  </si>
  <si>
    <t>SENINFO</t>
  </si>
  <si>
    <t>Bazel International Ltd</t>
  </si>
  <si>
    <t>BAZELINTER</t>
  </si>
  <si>
    <t>Shakti Press Ltd</t>
  </si>
  <si>
    <t>SHAKTIPR</t>
  </si>
  <si>
    <t>Southern Infosys Ltd</t>
  </si>
  <si>
    <t>SOUTHERNIN</t>
  </si>
  <si>
    <t>Vaksons Automobiles Ltd</t>
  </si>
  <si>
    <t>NAKSH</t>
  </si>
  <si>
    <t>Adinath Exim Resources Ltd</t>
  </si>
  <si>
    <t>ADIEXRE</t>
  </si>
  <si>
    <t>HDFC Nifty100 Quality 30 ETF</t>
  </si>
  <si>
    <t>HDFCQUAL</t>
  </si>
  <si>
    <t>Stellar Capital Services Ltd</t>
  </si>
  <si>
    <t>STELLAR</t>
  </si>
  <si>
    <t>CDG Petchem Ltd</t>
  </si>
  <si>
    <t>CDG</t>
  </si>
  <si>
    <t>Unjha Formulations Ltd</t>
  </si>
  <si>
    <t>UNJHAFOR</t>
  </si>
  <si>
    <t>C J Gelatine Products Ltd</t>
  </si>
  <si>
    <t>CJGEL</t>
  </si>
  <si>
    <t>OTCO International Ltd</t>
  </si>
  <si>
    <t>OTCO</t>
  </si>
  <si>
    <t>Tulasee Bio-Ethanol Ltd</t>
  </si>
  <si>
    <t>TULASEEBIOE</t>
  </si>
  <si>
    <t>Navigant Corporate Advisors Ltd</t>
  </si>
  <si>
    <t>NAVIGANT</t>
  </si>
  <si>
    <t>Euro-Leder Fashion Ltd</t>
  </si>
  <si>
    <t>EUROLED</t>
  </si>
  <si>
    <t>Soma Papers and Industries Ltd</t>
  </si>
  <si>
    <t>SOMAPPR</t>
  </si>
  <si>
    <t>Zinema Media and Entertainment Ltd</t>
  </si>
  <si>
    <t>ZINEMA</t>
  </si>
  <si>
    <t>Siddha Ventures Ltd</t>
  </si>
  <si>
    <t>SIDDHA</t>
  </si>
  <si>
    <t>Dr Lalchandani Labs Ltd</t>
  </si>
  <si>
    <t>DLCL</t>
  </si>
  <si>
    <t>Accord Synergy Ltd</t>
  </si>
  <si>
    <t>ACCORD</t>
  </si>
  <si>
    <t>Ushakiran Finance Ltd</t>
  </si>
  <si>
    <t>USHAKIRA</t>
  </si>
  <si>
    <t>Dhyaani Tradeventtures Ltd</t>
  </si>
  <si>
    <t>DHYAANITR</t>
  </si>
  <si>
    <t>Swagtam Trading and Services Ltd</t>
  </si>
  <si>
    <t>SWAGTAM</t>
  </si>
  <si>
    <t>Net Pix Shorts Digital Media Ltd</t>
  </si>
  <si>
    <t>NETPIX</t>
  </si>
  <si>
    <t>Longspur International Ventures Ltd</t>
  </si>
  <si>
    <t>CONFINT</t>
  </si>
  <si>
    <t>Chemo Pharma Laboratories Ltd</t>
  </si>
  <si>
    <t>CHEMOPH</t>
  </si>
  <si>
    <t>Ladam Affordable Housing Ltd</t>
  </si>
  <si>
    <t>LAHL</t>
  </si>
  <si>
    <t>Libord Securities Ltd</t>
  </si>
  <si>
    <t>LIBORD</t>
  </si>
  <si>
    <t>KMF Builders and Developers Ltd</t>
  </si>
  <si>
    <t>KMFBLDR</t>
  </si>
  <si>
    <t>Subhash Silk Mills Ltd</t>
  </si>
  <si>
    <t>SUBSM</t>
  </si>
  <si>
    <t>KOBO Biotech Ltd</t>
  </si>
  <si>
    <t>KOBO</t>
  </si>
  <si>
    <t>Devine Impex Ltd</t>
  </si>
  <si>
    <t>DEVINE</t>
  </si>
  <si>
    <t>Esha Media Research Ltd</t>
  </si>
  <si>
    <t>ESHAMEDIA</t>
  </si>
  <si>
    <t>Gujarat Cotex Ltd</t>
  </si>
  <si>
    <t>GUJCOTEX</t>
  </si>
  <si>
    <t>Symbiox Investment &amp; Trading Co Ltd</t>
  </si>
  <si>
    <t>SYMBIOX</t>
  </si>
  <si>
    <t>Flora Corporation Ltd</t>
  </si>
  <si>
    <t>FLORACORP</t>
  </si>
  <si>
    <t>Ashtasidhhi Industries Ltd</t>
  </si>
  <si>
    <t>GUJINV</t>
  </si>
  <si>
    <t>Neo Infracon Ltd</t>
  </si>
  <si>
    <t>NEOINFRA</t>
  </si>
  <si>
    <t>First Fintec Ltd</t>
  </si>
  <si>
    <t>FIRSTFIN</t>
  </si>
  <si>
    <t>Sab Events &amp; Governance Now Media Ltd</t>
  </si>
  <si>
    <t>SABEVENTS</t>
  </si>
  <si>
    <t>Rajputana Investment &amp; Finance Ltd</t>
  </si>
  <si>
    <t>RAJPUTANA</t>
  </si>
  <si>
    <t>Bindal Exports Ltd</t>
  </si>
  <si>
    <t>BINDALEXPO</t>
  </si>
  <si>
    <t>BKM Industries Ltd</t>
  </si>
  <si>
    <t>BKMINDST</t>
  </si>
  <si>
    <t>VR Woodart Ltd</t>
  </si>
  <si>
    <t>VRWODAR</t>
  </si>
  <si>
    <t>Chemiesynth (Vapi) Ltd</t>
  </si>
  <si>
    <t>CHEMIESYNT</t>
  </si>
  <si>
    <t>HDFC Nifty Growth Sectors 15 ETF</t>
  </si>
  <si>
    <t>HDFCGROWTH</t>
  </si>
  <si>
    <t>Kiran Print Pack Ltd</t>
  </si>
  <si>
    <t>KIRANPR</t>
  </si>
  <si>
    <t>Jonjua Overseas Ltd</t>
  </si>
  <si>
    <t>JONJUA</t>
  </si>
  <si>
    <t>ANS Industries Ltd</t>
  </si>
  <si>
    <t>ANSINDUS</t>
  </si>
  <si>
    <t>F G P Ltd</t>
  </si>
  <si>
    <t>FGP</t>
  </si>
  <si>
    <t>Shangar Decor Ltd</t>
  </si>
  <si>
    <t>SHANGAR</t>
  </si>
  <si>
    <t>Monind Ltd</t>
  </si>
  <si>
    <t>MONIND</t>
  </si>
  <si>
    <t>Virgo Global Ltd</t>
  </si>
  <si>
    <t>VIRGOGLOB</t>
  </si>
  <si>
    <t>Santosh Fine Fab Ltd</t>
  </si>
  <si>
    <t>SANTOSHF</t>
  </si>
  <si>
    <t>Lexoraa Industries Ltd</t>
  </si>
  <si>
    <t>SERVOTEACH</t>
  </si>
  <si>
    <t>G K Consultants Ltd</t>
  </si>
  <si>
    <t>GKCONS</t>
  </si>
  <si>
    <t>Aravali Securities and Finance Ltd</t>
  </si>
  <si>
    <t>ARAVALIS</t>
  </si>
  <si>
    <t>Goyal Associates Ltd</t>
  </si>
  <si>
    <t>GOYALASS</t>
  </si>
  <si>
    <t>Hasti Finance Ltd</t>
  </si>
  <si>
    <t>HASTIFIN</t>
  </si>
  <si>
    <t>Sanchay Finvest Ltd</t>
  </si>
  <si>
    <t>SANCF</t>
  </si>
  <si>
    <t>K Z Leasing and Finance Ltd</t>
  </si>
  <si>
    <t>KZLFIN</t>
  </si>
  <si>
    <t>Integra Capital Ltd</t>
  </si>
  <si>
    <t>INTCAPL</t>
  </si>
  <si>
    <t>Nouveau Global Ventures Ltd</t>
  </si>
  <si>
    <t>NOUVEAU</t>
  </si>
  <si>
    <t>Kore Foods Ltd</t>
  </si>
  <si>
    <t>Mount Housing and Infrastructure Ltd</t>
  </si>
  <si>
    <t>MOUNT</t>
  </si>
  <si>
    <t>Mukta Agriculture Ltd</t>
  </si>
  <si>
    <t>MUKTA</t>
  </si>
  <si>
    <t>Super Bakers Ltd</t>
  </si>
  <si>
    <t>SUPERBAK</t>
  </si>
  <si>
    <t>Quantum Build-Tech Ltd</t>
  </si>
  <si>
    <t>QUANTBUILD</t>
  </si>
  <si>
    <t>NB Footwear Ltd</t>
  </si>
  <si>
    <t>NBFOOT</t>
  </si>
  <si>
    <t>Shashwat Furnishing Solutions Ltd</t>
  </si>
  <si>
    <t>SFSL</t>
  </si>
  <si>
    <t>Agarwal Fortune India Ltd</t>
  </si>
  <si>
    <t>AGARWAL</t>
  </si>
  <si>
    <t>Vinayak Polycon International Ltd</t>
  </si>
  <si>
    <t>VINAYAKPOL</t>
  </si>
  <si>
    <t>Chadha Papers Ltd</t>
  </si>
  <si>
    <t>CHADPAP</t>
  </si>
  <si>
    <t>Peeti Securities Ltd</t>
  </si>
  <si>
    <t>PEETISEC</t>
  </si>
  <si>
    <t>V B Desai Financial Services Ltd</t>
  </si>
  <si>
    <t>VBDESAI</t>
  </si>
  <si>
    <t>Ashram Online.com Ltd</t>
  </si>
  <si>
    <t>ASHRAM</t>
  </si>
  <si>
    <t>Amanaya Ventures Ltd</t>
  </si>
  <si>
    <t>AMANAYA</t>
  </si>
  <si>
    <t>Parker Agro Chem Exports Ltd</t>
  </si>
  <si>
    <t>PARKERAC</t>
  </si>
  <si>
    <t>Mehta Securities Ltd</t>
  </si>
  <si>
    <t>MEHSECU</t>
  </si>
  <si>
    <t>Rajath Finance Ltd</t>
  </si>
  <si>
    <t>RAJATH</t>
  </si>
  <si>
    <t>Karnimata Cold Storage Ltd</t>
  </si>
  <si>
    <t>KCSL</t>
  </si>
  <si>
    <t>Dhanvantri Jeevan Rekha Ltd</t>
  </si>
  <si>
    <t>ZDHJERK</t>
  </si>
  <si>
    <t>Tashi India Ltd</t>
  </si>
  <si>
    <t>TASHIND</t>
  </si>
  <si>
    <t>Perfect-Octave Media Projects Ltd</t>
  </si>
  <si>
    <t>OCTAVE</t>
  </si>
  <si>
    <t>Nexus Surgical and Medicare Ltd</t>
  </si>
  <si>
    <t>NEXUSSURGL</t>
  </si>
  <si>
    <t>HDFC Nifty NEXT 50 ETF</t>
  </si>
  <si>
    <t>HDFCNEXT50</t>
  </si>
  <si>
    <t>Hindustan Bio Sciences Ltd</t>
  </si>
  <si>
    <t>HINDBIO</t>
  </si>
  <si>
    <t>Mystic Electronics Ltd</t>
  </si>
  <si>
    <t>MYSTICELE</t>
  </si>
  <si>
    <t>AMS Polymers Ltd</t>
  </si>
  <si>
    <t>AMS</t>
  </si>
  <si>
    <t>Vaxfab Enterprises Ltd</t>
  </si>
  <si>
    <t>VEL</t>
  </si>
  <si>
    <t>Promact Impex Ltd</t>
  </si>
  <si>
    <t>PROMACT</t>
  </si>
  <si>
    <t>Jet infraventure Ltd</t>
  </si>
  <si>
    <t>JETINFRA</t>
  </si>
  <si>
    <t>Adline Chem Lab Ltd</t>
  </si>
  <si>
    <t>ADLINE</t>
  </si>
  <si>
    <t>Wagend Infra Venture Ltd</t>
  </si>
  <si>
    <t>WAGEND</t>
  </si>
  <si>
    <t>Worldwide Aluminium Limited</t>
  </si>
  <si>
    <t>WWALUM</t>
  </si>
  <si>
    <t>Haria Apparels Ltd</t>
  </si>
  <si>
    <t>HARIAAPL</t>
  </si>
  <si>
    <t>UTI S&amp;P BSE Sensex Next 50 Exchange Traded Fund</t>
  </si>
  <si>
    <t>UTISXN50</t>
  </si>
  <si>
    <t>Brawn Biotech Ltd</t>
  </si>
  <si>
    <t>BRAWN</t>
  </si>
  <si>
    <t>Mahan Industries Ltd</t>
  </si>
  <si>
    <t>MAHANIN</t>
  </si>
  <si>
    <t>IGC Industries Ltd</t>
  </si>
  <si>
    <t>IGCIL</t>
  </si>
  <si>
    <t>Garware Marine Industries Ltd</t>
  </si>
  <si>
    <t>GARWAMAR</t>
  </si>
  <si>
    <t>Shree Salasar Investments Ltd</t>
  </si>
  <si>
    <t>SALSAIN</t>
  </si>
  <si>
    <t>Hittco Tools Ltd</t>
  </si>
  <si>
    <t>HITTCO</t>
  </si>
  <si>
    <t>Bloom Dekor Ltd</t>
  </si>
  <si>
    <t>BLOOM</t>
  </si>
  <si>
    <t>Ramsons Projects Ltd</t>
  </si>
  <si>
    <t>RAMSONS</t>
  </si>
  <si>
    <t>iStreet Network Ltd</t>
  </si>
  <si>
    <t>ISTRNETWK</t>
  </si>
  <si>
    <t>Retro Green Revolution Ltd</t>
  </si>
  <si>
    <t>RGRL</t>
  </si>
  <si>
    <t>Enterprise International Ltd</t>
  </si>
  <si>
    <t>ENTRINT</t>
  </si>
  <si>
    <t>Foundry Fuel Products Ltd</t>
  </si>
  <si>
    <t>FFPL</t>
  </si>
  <si>
    <t>GSL Securities Ltd</t>
  </si>
  <si>
    <t>GSLSEC</t>
  </si>
  <si>
    <t>Fone4 Communications(India) Ltd</t>
  </si>
  <si>
    <t>FONE4</t>
  </si>
  <si>
    <t>Vision Corporation Ltd</t>
  </si>
  <si>
    <t>VISIONCO</t>
  </si>
  <si>
    <t>Janus Corporation Ltd</t>
  </si>
  <si>
    <t>JANUSCORP</t>
  </si>
  <si>
    <t>Oswal Yarns Ltd</t>
  </si>
  <si>
    <t>OSWAYRN</t>
  </si>
  <si>
    <t>Axis Silver ETF</t>
  </si>
  <si>
    <t>AXISILVER</t>
  </si>
  <si>
    <t>Welcure Drugs and Pharmaceuticals Ltd</t>
  </si>
  <si>
    <t>WELCURE</t>
  </si>
  <si>
    <t>Sri Amarnath Finance Ltd</t>
  </si>
  <si>
    <t>AMARNATH</t>
  </si>
  <si>
    <t>Golkonda Aluminium Extrusions Ltd</t>
  </si>
  <si>
    <t>GOLKONDA</t>
  </si>
  <si>
    <t>Continental Controls Ltd</t>
  </si>
  <si>
    <t>CONTICON</t>
  </si>
  <si>
    <t>Minolta Finance Ltd</t>
  </si>
  <si>
    <t>MINOLTAF</t>
  </si>
  <si>
    <t>Krishna Capital and Securities Ltd</t>
  </si>
  <si>
    <t>KRISHNACAP</t>
  </si>
  <si>
    <t>SDC Techmedia Ltd</t>
  </si>
  <si>
    <t>SDC</t>
  </si>
  <si>
    <t>Shoora Designs Ltd</t>
  </si>
  <si>
    <t>SHOORA</t>
  </si>
  <si>
    <t>CMI Ltd</t>
  </si>
  <si>
    <t>CMICABLES</t>
  </si>
  <si>
    <t>Ramgopal Polytex Ltd</t>
  </si>
  <si>
    <t>RAMGOPOLY</t>
  </si>
  <si>
    <t>Kabra Commercial Ltd</t>
  </si>
  <si>
    <t>KCL</t>
  </si>
  <si>
    <t>Gratex Industries Ltd</t>
  </si>
  <si>
    <t>GRATEXI</t>
  </si>
  <si>
    <t>Shamrock Industrial Company Ltd</t>
  </si>
  <si>
    <t>SHAMROIN</t>
  </si>
  <si>
    <t>Tranway Technologies Ltd</t>
  </si>
  <si>
    <t>TRANWAY</t>
  </si>
  <si>
    <t>Interactive Financial Services Ltd</t>
  </si>
  <si>
    <t>IFINSER</t>
  </si>
  <si>
    <t>Neelkanth Rock-Minerals Ltd</t>
  </si>
  <si>
    <t>NEELKAN</t>
  </si>
  <si>
    <t>Silver Pearl Hospitality &amp; Luxury Spaces Ltd</t>
  </si>
  <si>
    <t>SILVERPRL</t>
  </si>
  <si>
    <t>AVI Products India Ltd</t>
  </si>
  <si>
    <t>APIL</t>
  </si>
  <si>
    <t>Wherrelz IT Solutions Ltd</t>
  </si>
  <si>
    <t>WITS</t>
  </si>
  <si>
    <t>CHD Chemicals Ltd</t>
  </si>
  <si>
    <t>CHDCHEM</t>
  </si>
  <si>
    <t>Milestone Furniture Ltd</t>
  </si>
  <si>
    <t>MILEFUR</t>
  </si>
  <si>
    <t>Chambal Breweries and Distilleries Ltd</t>
  </si>
  <si>
    <t>CHMBBRW</t>
  </si>
  <si>
    <t>Datasoft Application Software (India) Ltd</t>
  </si>
  <si>
    <t>DATASOFT</t>
  </si>
  <si>
    <t>Sabrimala Industries India Ltd</t>
  </si>
  <si>
    <t>Beeyu Overseas Ltd</t>
  </si>
  <si>
    <t>BEEYU</t>
  </si>
  <si>
    <t>Premier Synthetics Ltd</t>
  </si>
  <si>
    <t>PREMSYN</t>
  </si>
  <si>
    <t>Trio Mercantile And Trading Ltd</t>
  </si>
  <si>
    <t>TRIOMERC</t>
  </si>
  <si>
    <t>Agio Paper &amp; Industries Ltd</t>
  </si>
  <si>
    <t>AGIOPAPER</t>
  </si>
  <si>
    <t>Amit International Ltd</t>
  </si>
  <si>
    <t>AMITINT</t>
  </si>
  <si>
    <t>RCI Industries &amp; Technologies Ltd</t>
  </si>
  <si>
    <t>RCIIND</t>
  </si>
  <si>
    <t>Kumbhat Financial Services Ltd</t>
  </si>
  <si>
    <t>KUMPFIN</t>
  </si>
  <si>
    <t>Ambassador Intra Holdings Ltd</t>
  </si>
  <si>
    <t>AIHL</t>
  </si>
  <si>
    <t>Narmada Macplast Drip Irrigation Systems Ltd</t>
  </si>
  <si>
    <t>NARMP</t>
  </si>
  <si>
    <t>Clio Infotech Ltd</t>
  </si>
  <si>
    <t>CLIOINFO</t>
  </si>
  <si>
    <t>Jain Marmo Industries Ltd</t>
  </si>
  <si>
    <t>JAINMARMO</t>
  </si>
  <si>
    <t>Shukra Jewellery Ltd</t>
  </si>
  <si>
    <t>SHUKJEW</t>
  </si>
  <si>
    <t>Umiya Tubes Ltd</t>
  </si>
  <si>
    <t>UMIYA</t>
  </si>
  <si>
    <t>VXL Instruments Ltd</t>
  </si>
  <si>
    <t>VXLINSTR</t>
  </si>
  <si>
    <t>Incon Engineers Ltd</t>
  </si>
  <si>
    <t>INCON</t>
  </si>
  <si>
    <t>Decillion Finance Ltd</t>
  </si>
  <si>
    <t>DFL</t>
  </si>
  <si>
    <t>Thirani Projects Ltd</t>
  </si>
  <si>
    <t>TPROJECT</t>
  </si>
  <si>
    <t>Quasar India Ltd</t>
  </si>
  <si>
    <t>QUASAR</t>
  </si>
  <si>
    <t>Modella Woollens Ltd</t>
  </si>
  <si>
    <t>MODWOOL</t>
  </si>
  <si>
    <t>Mafia Trends Ltd</t>
  </si>
  <si>
    <t>MAFIA</t>
  </si>
  <si>
    <t>Ramchandra Leasing and Finance Ltd</t>
  </si>
  <si>
    <t>RLFL</t>
  </si>
  <si>
    <t>NCC Blue Water Products Ltd</t>
  </si>
  <si>
    <t>NCCBLUE</t>
  </si>
  <si>
    <t>Bijoy Hans Ltd</t>
  </si>
  <si>
    <t>BIJHANS</t>
  </si>
  <si>
    <t>Stanpacks (India) Ltd</t>
  </si>
  <si>
    <t>STANPACK</t>
  </si>
  <si>
    <t>TeleCanor Global Ltd</t>
  </si>
  <si>
    <t>TELECANOR</t>
  </si>
  <si>
    <t>Raghunath International Ltd</t>
  </si>
  <si>
    <t>RAGHUNAT</t>
  </si>
  <si>
    <t>Triliance Polymers Ltd</t>
  </si>
  <si>
    <t>TRILIANCE</t>
  </si>
  <si>
    <t>Integrated Hitech Ltd</t>
  </si>
  <si>
    <t>INTEGHIT</t>
  </si>
  <si>
    <t>Kanungo Financiers Ltd</t>
  </si>
  <si>
    <t>KANUNGO</t>
  </si>
  <si>
    <t>United Leasing &amp; Industries Ltd</t>
  </si>
  <si>
    <t>UNTTEMI</t>
  </si>
  <si>
    <t>Melstar Information Technologies Ltd</t>
  </si>
  <si>
    <t>MELSTAR</t>
  </si>
  <si>
    <t>J J Finance Corporation Ltd</t>
  </si>
  <si>
    <t>JJFINCOR</t>
  </si>
  <si>
    <t>HDFC Nifty200 Momentum 30 ETF</t>
  </si>
  <si>
    <t>HDFCMOMENT</t>
  </si>
  <si>
    <t>Satiate Agri Ltd</t>
  </si>
  <si>
    <t>SATAGRI</t>
  </si>
  <si>
    <t>Sharanam Infraproject and Trading Ltd</t>
  </si>
  <si>
    <t>SIPTL</t>
  </si>
  <si>
    <t>Sheshadri Industries Ltd</t>
  </si>
  <si>
    <t>SHESHAINDS</t>
  </si>
  <si>
    <t>Ganon Products Ltd</t>
  </si>
  <si>
    <t>GANONPRO</t>
  </si>
  <si>
    <t>Looks Health Services Ltd</t>
  </si>
  <si>
    <t>LOOKS</t>
  </si>
  <si>
    <t>Sybly Industries Ltd</t>
  </si>
  <si>
    <t>SYBLY</t>
  </si>
  <si>
    <t>Oswal Overseas Ltd</t>
  </si>
  <si>
    <t>OSWALOR</t>
  </si>
  <si>
    <t>Lakshmi Precision Screws Ltd</t>
  </si>
  <si>
    <t>LAKPRE</t>
  </si>
  <si>
    <t>Pankaj Polymers Ltd</t>
  </si>
  <si>
    <t>PANKAJPO</t>
  </si>
  <si>
    <t>Omni AX's Software Ltd</t>
  </si>
  <si>
    <t>OMNIAX</t>
  </si>
  <si>
    <t>Jayatma Industries Ltd</t>
  </si>
  <si>
    <t>JAYIND</t>
  </si>
  <si>
    <t>Prashant India Ltd</t>
  </si>
  <si>
    <t>PRSNTIN</t>
  </si>
  <si>
    <t>Haria Exports Ltd</t>
  </si>
  <si>
    <t>HARIAEXPO</t>
  </si>
  <si>
    <t>Ganesh Holdings Ltd</t>
  </si>
  <si>
    <t>GANHOLD</t>
  </si>
  <si>
    <t>Jagsonpal Finance and Leasing Ltd</t>
  </si>
  <si>
    <t>JAGSONFI</t>
  </si>
  <si>
    <t>Vintage Securities Ltd</t>
  </si>
  <si>
    <t>VINTAGES</t>
  </si>
  <si>
    <t>Taparia Tools Ltd</t>
  </si>
  <si>
    <t>TAPARIA</t>
  </si>
  <si>
    <t>Aadi Industries Ltd</t>
  </si>
  <si>
    <t>AADIIND</t>
  </si>
  <si>
    <t>Raconteur Global Resources Ltd</t>
  </si>
  <si>
    <t>RACONTEUR</t>
  </si>
  <si>
    <t>S G N Telecoms Ltd</t>
  </si>
  <si>
    <t>SGNTE</t>
  </si>
  <si>
    <t>Unishire Urban Infra Ltd</t>
  </si>
  <si>
    <t>UNISHIRE</t>
  </si>
  <si>
    <t>Sophia Traexpo Ltd</t>
  </si>
  <si>
    <t>STRAEXPO</t>
  </si>
  <si>
    <t>Nutech Global Ltd</t>
  </si>
  <si>
    <t>NUTECGLOB</t>
  </si>
  <si>
    <t>Shree Precoated Steels Ltd</t>
  </si>
  <si>
    <t>SPSL</t>
  </si>
  <si>
    <t>Jetmall Spices and Masala Ltd</t>
  </si>
  <si>
    <t>JETMALL</t>
  </si>
  <si>
    <t>Quintegra Solutions Ltd</t>
  </si>
  <si>
    <t>QUINTEGRA</t>
  </si>
  <si>
    <t>Fabino Enterprises Ltd</t>
  </si>
  <si>
    <t>FABINO</t>
  </si>
  <si>
    <t>ICICI Prudential Nifty Infrastructure ETF</t>
  </si>
  <si>
    <t>INFRAIETF</t>
  </si>
  <si>
    <t>Jainco Projects (India) Ltd</t>
  </si>
  <si>
    <t>JAINCO</t>
  </si>
  <si>
    <t>Shri Ram Switchgears Ltd</t>
  </si>
  <si>
    <t>SRIRAM</t>
  </si>
  <si>
    <t>Mahasagar Travels Ltd</t>
  </si>
  <si>
    <t>MHSGRMS</t>
  </si>
  <si>
    <t>52 Weeks Entertainment Ltd</t>
  </si>
  <si>
    <t>SHAQUAK</t>
  </si>
  <si>
    <t>Ramasigns Industries Ltd</t>
  </si>
  <si>
    <t>RAMASIGNS</t>
  </si>
  <si>
    <t>SW Investments Ltd</t>
  </si>
  <si>
    <t>SW1</t>
  </si>
  <si>
    <t>Williamson Financial Services Ltd</t>
  </si>
  <si>
    <t>WILLIMFI</t>
  </si>
  <si>
    <t>Lead Financial Services Ltd</t>
  </si>
  <si>
    <t>LEADFIN</t>
  </si>
  <si>
    <t>Motilal Oswal S&amp;P BSE Enhanced Value ETF</t>
  </si>
  <si>
    <t>MOVALUE</t>
  </si>
  <si>
    <t>Vardhman Concrete Ltd</t>
  </si>
  <si>
    <t>VARDHMAN</t>
  </si>
  <si>
    <t>ADITYA BSL Nifty 200 Momentum 30 ETF</t>
  </si>
  <si>
    <t>MOMENTUM</t>
  </si>
  <si>
    <t>Nihar Info Global Ltd</t>
  </si>
  <si>
    <t>NIHARINF</t>
  </si>
  <si>
    <t>Suryo Foods and Industries Ltd</t>
  </si>
  <si>
    <t>SURFI</t>
  </si>
  <si>
    <t>Skyline Ventures India Ltd</t>
  </si>
  <si>
    <t>SKILVEN</t>
  </si>
  <si>
    <t>Vallabh Steels Ltd</t>
  </si>
  <si>
    <t>VALLABHSQ</t>
  </si>
  <si>
    <t>Shantai Industries Ltd</t>
  </si>
  <si>
    <t>SHANTAI</t>
  </si>
  <si>
    <t>Tamil Nadu Steel Tubes Ltd</t>
  </si>
  <si>
    <t>TNSTLTU</t>
  </si>
  <si>
    <t>Navoday Enterprises Ltd</t>
  </si>
  <si>
    <t>NAVODAYENT</t>
  </si>
  <si>
    <t>Konndor Industries Ltd</t>
  </si>
  <si>
    <t>KONNDOR</t>
  </si>
  <si>
    <t>Jayabharat Credit Ltd</t>
  </si>
  <si>
    <t>JAYBHCR</t>
  </si>
  <si>
    <t>Mathew Easow Research Securities Ltd</t>
  </si>
  <si>
    <t>MATHEWE</t>
  </si>
  <si>
    <t>Ontic Finserve Ltd</t>
  </si>
  <si>
    <t>ONTIC</t>
  </si>
  <si>
    <t>Rahul Merchandising Ltd</t>
  </si>
  <si>
    <t>RAHME</t>
  </si>
  <si>
    <t>Sunraj Diamond Exports Ltd</t>
  </si>
  <si>
    <t>SUNRAJDI</t>
  </si>
  <si>
    <t>Voltaire Leasing and Finance Ltd</t>
  </si>
  <si>
    <t>VOLLF</t>
  </si>
  <si>
    <t>Saffron Industries Ltd</t>
  </si>
  <si>
    <t>SAFFRON</t>
  </si>
  <si>
    <t>Jalan Transolutions (India) Ltd</t>
  </si>
  <si>
    <t>JALAN</t>
  </si>
  <si>
    <t>Space Incubatrics Technologies Ltd</t>
  </si>
  <si>
    <t>SPACEINCUBA</t>
  </si>
  <si>
    <t>Shyama Infosys Ltd</t>
  </si>
  <si>
    <t>SHYAMAINFO</t>
  </si>
  <si>
    <t>Ishaan Infrastructures and Shelters Ltd</t>
  </si>
  <si>
    <t>IISL</t>
  </si>
  <si>
    <t>Omnipotent Industries Ltd</t>
  </si>
  <si>
    <t>OMNIPOTENT</t>
  </si>
  <si>
    <t>Motilal Oswal S&amp;P BSE Quality ETF</t>
  </si>
  <si>
    <t>MOQUALITY</t>
  </si>
  <si>
    <t>Motilal Oswal S&amp;P BSE Healthcare ETF</t>
  </si>
  <si>
    <t>MOHEALTH</t>
  </si>
  <si>
    <t>Citi Port Financial Services Ltd</t>
  </si>
  <si>
    <t>CITIPOR</t>
  </si>
  <si>
    <t>Aryan Share &amp; Stock Brokers Ltd</t>
  </si>
  <si>
    <t>ARYAN</t>
  </si>
  <si>
    <t>Typhoon Financial Services Ltd</t>
  </si>
  <si>
    <t>TFSL</t>
  </si>
  <si>
    <t>P M Telelinnks Ltd</t>
  </si>
  <si>
    <t>PMTELELIN</t>
  </si>
  <si>
    <t>Garodia Chemicals Ltd</t>
  </si>
  <si>
    <t>GARODCH</t>
  </si>
  <si>
    <t>HDFC Nifty100 Low Volatility 30 ETF</t>
  </si>
  <si>
    <t>HDFCLOWVOL</t>
  </si>
  <si>
    <t>Woodsvilla Ltd</t>
  </si>
  <si>
    <t>WOODSVILA</t>
  </si>
  <si>
    <t>Coral Newsprints Ltd</t>
  </si>
  <si>
    <t>CORNE</t>
  </si>
  <si>
    <t>Olympic Cards Ltd</t>
  </si>
  <si>
    <t>OLPCL</t>
  </si>
  <si>
    <t>Pradip Overseas Ltd</t>
  </si>
  <si>
    <t>PRADIP</t>
  </si>
  <si>
    <t>Ken Financial Services Ltd</t>
  </si>
  <si>
    <t>KENFIN</t>
  </si>
  <si>
    <t>Patidar Buildcon Ltd</t>
  </si>
  <si>
    <t>PATIDAR</t>
  </si>
  <si>
    <t>Penta Gold Ltd</t>
  </si>
  <si>
    <t>PENTAGOLD</t>
  </si>
  <si>
    <t>Khandelwal Extractions Ltd</t>
  </si>
  <si>
    <t>ZKHANDEN</t>
  </si>
  <si>
    <t>Siddheswari Garments Ltd</t>
  </si>
  <si>
    <t>SIDDHEGA</t>
  </si>
  <si>
    <t>Mideast Portfolio Management Ltd</t>
  </si>
  <si>
    <t>MIDEASTP</t>
  </si>
  <si>
    <t>Mahalaxmi Seamless Ltd</t>
  </si>
  <si>
    <t>MAHALXSE</t>
  </si>
  <si>
    <t>Corporate Merchant Bankers Ltd</t>
  </si>
  <si>
    <t>CMBL</t>
  </si>
  <si>
    <t>Afloat Enterprises Ltd</t>
  </si>
  <si>
    <t>ADISHAKTI</t>
  </si>
  <si>
    <t>Unitech International Ltd</t>
  </si>
  <si>
    <t>UNITINT</t>
  </si>
  <si>
    <t>Kotak Nifty MNC ETF</t>
  </si>
  <si>
    <t>MNC</t>
  </si>
  <si>
    <t>Mega Nirman &amp; Industries Ltd</t>
  </si>
  <si>
    <t>MNIL</t>
  </si>
  <si>
    <t>Relic Technologies Ltd</t>
  </si>
  <si>
    <t>RELICTEC</t>
  </si>
  <si>
    <t>GCM Commodity &amp; Derivatives Ltd</t>
  </si>
  <si>
    <t>GCMCOMM</t>
  </si>
  <si>
    <t>Explicit Finance Ltd</t>
  </si>
  <si>
    <t>EXPLICITFIN</t>
  </si>
  <si>
    <t>Kotak Nifty India Consumption ETF</t>
  </si>
  <si>
    <t>CONS</t>
  </si>
  <si>
    <t>ADITYA BSL Nifty 200 Quality 30 ETF</t>
  </si>
  <si>
    <t>NIFTYQLITY</t>
  </si>
  <si>
    <t>Sungold Capital Ltd</t>
  </si>
  <si>
    <t>SUNGOLD</t>
  </si>
  <si>
    <t>Epsom Properties Ltd</t>
  </si>
  <si>
    <t>EPSOMPRO</t>
  </si>
  <si>
    <t>Quantum Digital Vision (India) Ltd</t>
  </si>
  <si>
    <t>QUANTDIA</t>
  </si>
  <si>
    <t>Athena Constructions Ltd</t>
  </si>
  <si>
    <t>ATHCON</t>
  </si>
  <si>
    <t>Ortel Communications Ltd</t>
  </si>
  <si>
    <t>ORTEL</t>
  </si>
  <si>
    <t>Bharatiya Global Infomedia Ltd</t>
  </si>
  <si>
    <t>BGLOBAL</t>
  </si>
  <si>
    <t>Elango Industries Ltd</t>
  </si>
  <si>
    <t>ELANGO</t>
  </si>
  <si>
    <t>Starlit Power Systems Ltd</t>
  </si>
  <si>
    <t>STARLIT</t>
  </si>
  <si>
    <t>Asia Capital Ltd</t>
  </si>
  <si>
    <t>ASIACAP</t>
  </si>
  <si>
    <t>AVI Polymers Ltd</t>
  </si>
  <si>
    <t>AVI</t>
  </si>
  <si>
    <t>Kuber Udyog Ltd</t>
  </si>
  <si>
    <t>KUBERJI</t>
  </si>
  <si>
    <t>Aditya Ispat Ltd</t>
  </si>
  <si>
    <t>ADITYA</t>
  </si>
  <si>
    <t>Scintilla Commercial &amp; Credit Ltd</t>
  </si>
  <si>
    <t>SCC</t>
  </si>
  <si>
    <t>Mayur Floorings Ltd</t>
  </si>
  <si>
    <t>MAYURFL</t>
  </si>
  <si>
    <t>Sujana Universal Industries Ltd</t>
  </si>
  <si>
    <t>SUJANAUNI</t>
  </si>
  <si>
    <t>International Data Management Ltd</t>
  </si>
  <si>
    <t>IDM</t>
  </si>
  <si>
    <t>Pushpanjali Realms and Infratech Ltd</t>
  </si>
  <si>
    <t>PUSHPREALM</t>
  </si>
  <si>
    <t>Svam Software Ltd</t>
  </si>
  <si>
    <t>SVAMSOF</t>
  </si>
  <si>
    <t>Vas Infrastructure Ltd (cn)</t>
  </si>
  <si>
    <t>VASINFRA</t>
  </si>
  <si>
    <t>Superior Finlease Ltd</t>
  </si>
  <si>
    <t>SUPERIOR</t>
  </si>
  <si>
    <t>Cindrella Financial Services Ltd</t>
  </si>
  <si>
    <t>CINDRELL</t>
  </si>
  <si>
    <t>Chandrima Mercantiles Ltd</t>
  </si>
  <si>
    <t>CHANDRIMA</t>
  </si>
  <si>
    <t>Datiware Maritime Infra Ltd</t>
  </si>
  <si>
    <t>DATIWARE</t>
  </si>
  <si>
    <t>Padmalaya Telefilms Ltd</t>
  </si>
  <si>
    <t>PADMALAYAT</t>
  </si>
  <si>
    <t>Galada Finance Ltd</t>
  </si>
  <si>
    <t>GALADAFIN</t>
  </si>
  <si>
    <t>Simplex Papers Ltd</t>
  </si>
  <si>
    <t>SIMPLXPAP</t>
  </si>
  <si>
    <t>Aananda Lakshmi Spinning Mills Ltd</t>
  </si>
  <si>
    <t>AANANDALAK</t>
  </si>
  <si>
    <t>Sree Jayalakshmi Autospin Ltd</t>
  </si>
  <si>
    <t>SREEJAYA</t>
  </si>
  <si>
    <t>Checkpoint Trends Ltd</t>
  </si>
  <si>
    <t>CHECKPOINT</t>
  </si>
  <si>
    <t>Mercury Trade Links Ltd</t>
  </si>
  <si>
    <t>MERCTRD</t>
  </si>
  <si>
    <t>IMP Powers Ltd</t>
  </si>
  <si>
    <t>INDLMETER</t>
  </si>
  <si>
    <t>Encode Packaging India Ltd</t>
  </si>
  <si>
    <t>ENCODE</t>
  </si>
  <si>
    <t>Amerise Biosciences Ltd</t>
  </si>
  <si>
    <t>AMERISE</t>
  </si>
  <si>
    <t>Jayatma Enterprises Ltd</t>
  </si>
  <si>
    <t>JAYATMA</t>
  </si>
  <si>
    <t>Ambitious Plastomac Company Ltd</t>
  </si>
  <si>
    <t>AMBIT</t>
  </si>
  <si>
    <t>T Spiritual World Ltd</t>
  </si>
  <si>
    <t>TSPIRITUAL</t>
  </si>
  <si>
    <t>Atharv Enterprises Ltd</t>
  </si>
  <si>
    <t>ATHARVENT</t>
  </si>
  <si>
    <t>Mahaveer Infoway Ltd</t>
  </si>
  <si>
    <t>MINFY</t>
  </si>
  <si>
    <t>Priya Ltd</t>
  </si>
  <si>
    <t>PRIYALT</t>
  </si>
  <si>
    <t>Brijlaxmi Leasing &amp; Finance Ltd</t>
  </si>
  <si>
    <t>BRIJLEAS</t>
  </si>
  <si>
    <t>Pro Clb Global Ltd</t>
  </si>
  <si>
    <t>PROCLB</t>
  </si>
  <si>
    <t>Manipal Finance Corp Ltd</t>
  </si>
  <si>
    <t>MNPLFIN</t>
  </si>
  <si>
    <t>Starlite Components Ltd</t>
  </si>
  <si>
    <t>STARLITE</t>
  </si>
  <si>
    <t>JMG Corporation Ltd</t>
  </si>
  <si>
    <t>JMGCORP</t>
  </si>
  <si>
    <t>Innocorp Ltd</t>
  </si>
  <si>
    <t>INNOCORP</t>
  </si>
  <si>
    <t>Gyan Developers and Builders Ltd</t>
  </si>
  <si>
    <t>GYANDEV</t>
  </si>
  <si>
    <t>S K S Textiles Ltd</t>
  </si>
  <si>
    <t>SKSTEXTILE</t>
  </si>
  <si>
    <t>Gravity (India) Ltd</t>
  </si>
  <si>
    <t>GRAVITY</t>
  </si>
  <si>
    <t>Multipurpose Trading and Agencies Ltd</t>
  </si>
  <si>
    <t>ZMULTIPU</t>
  </si>
  <si>
    <t>Sikozy Realtors Ltd</t>
  </si>
  <si>
    <t>SIKOZY</t>
  </si>
  <si>
    <t>Padmanabh Industries Ltd</t>
  </si>
  <si>
    <t>PADMAIND</t>
  </si>
  <si>
    <t>Aarcon Facilities Ltd</t>
  </si>
  <si>
    <t>RBGUPTA</t>
  </si>
  <si>
    <t>Gangotri Textiles Ltd</t>
  </si>
  <si>
    <t>GANGOTRI</t>
  </si>
  <si>
    <t>Integrated Proteins Ltd</t>
  </si>
  <si>
    <t>INTEGFD</t>
  </si>
  <si>
    <t>Ashoka Refineries Ltd</t>
  </si>
  <si>
    <t>ASHOKRE</t>
  </si>
  <si>
    <t>New Light Apparels Ltd</t>
  </si>
  <si>
    <t>NEWLIGHT</t>
  </si>
  <si>
    <t>MFS Intercorp Ltd</t>
  </si>
  <si>
    <t>MFSINTRCRP</t>
  </si>
  <si>
    <t>Purple Entertainment Ltd</t>
  </si>
  <si>
    <t>PURPLE</t>
  </si>
  <si>
    <t>EMA India Ltd</t>
  </si>
  <si>
    <t>EMAINDIA</t>
  </si>
  <si>
    <t>Shelter Infra Projects Ltd</t>
  </si>
  <si>
    <t>SIPL</t>
  </si>
  <si>
    <t>Kaarya Facilities &amp; Services Ltd</t>
  </si>
  <si>
    <t>KAARYAFSL</t>
  </si>
  <si>
    <t>Desh Rakshak Aushdhalaya Ltd</t>
  </si>
  <si>
    <t>DESHRAK</t>
  </si>
  <si>
    <t>Jyothi Infraventures Ltd</t>
  </si>
  <si>
    <t>JYOTHI</t>
  </si>
  <si>
    <t>Classic Leasing &amp; Finance Ltd</t>
  </si>
  <si>
    <t>CLFL</t>
  </si>
  <si>
    <t>Hemo Organic Ltd</t>
  </si>
  <si>
    <t>HEMORGANIC</t>
  </si>
  <si>
    <t>Regency Trust Ltd</t>
  </si>
  <si>
    <t>REGTRUS</t>
  </si>
  <si>
    <t>Pioneer Agro Extracts Ltd</t>
  </si>
  <si>
    <t>PIONAGR</t>
  </si>
  <si>
    <t>Jauss Polymers Ltd</t>
  </si>
  <si>
    <t>JAUSPOL</t>
  </si>
  <si>
    <t>Diksha Greens Ltd</t>
  </si>
  <si>
    <t>DGL</t>
  </si>
  <si>
    <t>Crimson Metal Engineering Company Ltd</t>
  </si>
  <si>
    <t>CRIMSON</t>
  </si>
  <si>
    <t>Fraser and Co Ltd</t>
  </si>
  <si>
    <t>FRASER</t>
  </si>
  <si>
    <t>Gopal Iron and Steels Company (Gujarat) Ltd</t>
  </si>
  <si>
    <t>GOPAIST</t>
  </si>
  <si>
    <t>CKP Leisure Ltd</t>
  </si>
  <si>
    <t>CKPLEISURE</t>
  </si>
  <si>
    <t>Futuristic Securities Ltd</t>
  </si>
  <si>
    <t>FUTURSEC</t>
  </si>
  <si>
    <t>Nippon India ETF Nifty 50 Shariah BeES</t>
  </si>
  <si>
    <t>SHARIABEES</t>
  </si>
  <si>
    <t>Rajkot Investment Trust Ltd</t>
  </si>
  <si>
    <t>RAJKOTINV</t>
  </si>
  <si>
    <t>Adjia Technologies Ltd</t>
  </si>
  <si>
    <t>ADJIA</t>
  </si>
  <si>
    <t>Shiva Suitings Ltd</t>
  </si>
  <si>
    <t>SHVSUIT</t>
  </si>
  <si>
    <t>SS Infrastructure Development Consultants Ltd</t>
  </si>
  <si>
    <t>SSINFRA</t>
  </si>
  <si>
    <t>Heera Ispat Ltd</t>
  </si>
  <si>
    <t>HEERAISP</t>
  </si>
  <si>
    <t>Autoriders International Ltd</t>
  </si>
  <si>
    <t>AUTOINT</t>
  </si>
  <si>
    <t>Vasa Retail and Overseas Ltd</t>
  </si>
  <si>
    <t>VASA</t>
  </si>
  <si>
    <t>Pagaria Energy Ltd</t>
  </si>
  <si>
    <t>WOMENNET</t>
  </si>
  <si>
    <t>Hanman Fit Ltd</t>
  </si>
  <si>
    <t>HANMAN</t>
  </si>
  <si>
    <t>Richa Industries Ltd</t>
  </si>
  <si>
    <t>RICHAIND</t>
  </si>
  <si>
    <t>Jumbo Bag Ltd</t>
  </si>
  <si>
    <t>JUMBO</t>
  </si>
  <si>
    <t>Inertia Steel Ltd</t>
  </si>
  <si>
    <t>INERTIAST</t>
  </si>
  <si>
    <t>Kiran Syntex Ltd</t>
  </si>
  <si>
    <t>KIRANSY-B</t>
  </si>
  <si>
    <t>R R Securities Ltd</t>
  </si>
  <si>
    <t>RRSECUR</t>
  </si>
  <si>
    <t>Abhishek Infraventures Ltd</t>
  </si>
  <si>
    <t>ABHIINFRA</t>
  </si>
  <si>
    <t>Dharani Finance Ltd</t>
  </si>
  <si>
    <t>DHARFIN</t>
  </si>
  <si>
    <t>Edelweiss Nifty 50 ETF</t>
  </si>
  <si>
    <t>NIFTYEES</t>
  </si>
  <si>
    <t>Ekam Leasing and Finance Co Ltd</t>
  </si>
  <si>
    <t>EKAMLEA</t>
  </si>
  <si>
    <t>Hi-Klass Trading and Investment Ltd</t>
  </si>
  <si>
    <t>HIKLASS</t>
  </si>
  <si>
    <t>CMM Infraprojects Ltd</t>
  </si>
  <si>
    <t>CMMIPL</t>
  </si>
  <si>
    <t>Adarsh Mercantile Ltd</t>
  </si>
  <si>
    <t>ADARSH</t>
  </si>
  <si>
    <t>Universal Arts Ltd</t>
  </si>
  <si>
    <t>UNIVARTS</t>
  </si>
  <si>
    <t>Spectra Industries Ltd</t>
  </si>
  <si>
    <t>SPECTRA</t>
  </si>
  <si>
    <t>Radhagobind Commercial Ltd</t>
  </si>
  <si>
    <t>RCL</t>
  </si>
  <si>
    <t>Natura Hue Chem Ltd</t>
  </si>
  <si>
    <t>NATHUEC</t>
  </si>
  <si>
    <t>Invesco India Nifty 50 ETF</t>
  </si>
  <si>
    <t>IVZINNIFTY</t>
  </si>
  <si>
    <t>Systematix Securities Ltd</t>
  </si>
  <si>
    <t>SYTIXSE</t>
  </si>
  <si>
    <t>Khyati Multimedia Entertainment Ltd</t>
  </si>
  <si>
    <t>KHYATI</t>
  </si>
  <si>
    <t>Eureka Industries Ltd</t>
  </si>
  <si>
    <t>EUREKAI</t>
  </si>
  <si>
    <t>Arcee Industries Ltd</t>
  </si>
  <si>
    <t>ARCEEIN</t>
  </si>
  <si>
    <t>Kuberan Global Edu Solutions Ltd</t>
  </si>
  <si>
    <t>KGES</t>
  </si>
  <si>
    <t>SSPN Finance Ltd</t>
  </si>
  <si>
    <t>SSPNFIN</t>
  </si>
  <si>
    <t>Saptak Chem and Business Ltd</t>
  </si>
  <si>
    <t>SCBL</t>
  </si>
  <si>
    <t>Krishna Filament Industries Ltd</t>
  </si>
  <si>
    <t>KRIFILIND</t>
  </si>
  <si>
    <t>Rajeswari Infrastructure Ltd</t>
  </si>
  <si>
    <t>RAJINFRA</t>
  </si>
  <si>
    <t>Tricom Fruit Products Ltd</t>
  </si>
  <si>
    <t>TRICOMFRU</t>
  </si>
  <si>
    <t>Nippon India ETF Nifty Dividend Opportunities 50</t>
  </si>
  <si>
    <t>DIVOPPBEES</t>
  </si>
  <si>
    <t>Shri Kalyan Holdings Ltd</t>
  </si>
  <si>
    <t>SHKALYN</t>
  </si>
  <si>
    <t>Decorous Investment and Trading Co Ltd</t>
  </si>
  <si>
    <t>DITCO</t>
  </si>
  <si>
    <t>Manor Estates and Industries Ltd</t>
  </si>
  <si>
    <t>KARANWO</t>
  </si>
  <si>
    <t>Capfin India Ltd</t>
  </si>
  <si>
    <t>CAPFIN</t>
  </si>
  <si>
    <t>Ahimsa Industries Ltd</t>
  </si>
  <si>
    <t>AHIMSA</t>
  </si>
  <si>
    <t>SBL Infratech Ltd</t>
  </si>
  <si>
    <t>SBLI</t>
  </si>
  <si>
    <t>Kovalam Investment and Trading Co Ltd</t>
  </si>
  <si>
    <t>ZKOVALIN</t>
  </si>
  <si>
    <t>S R Industries Ltd</t>
  </si>
  <si>
    <t>SRIND</t>
  </si>
  <si>
    <t>Shivansh Finserve Ltd</t>
  </si>
  <si>
    <t>SHIVA</t>
  </si>
  <si>
    <t>Thakkers Group Limited</t>
  </si>
  <si>
    <t>THAKKERS</t>
  </si>
  <si>
    <t>Tiaan Consumer Ltd</t>
  </si>
  <si>
    <t>TIAANC</t>
  </si>
  <si>
    <t>Gleam Fabmat Ltd</t>
  </si>
  <si>
    <t>GLEAM</t>
  </si>
  <si>
    <t>AAR Shyam India Investment Company Ltd</t>
  </si>
  <si>
    <t>AARSHYAM</t>
  </si>
  <si>
    <t>IDFC Nifty 50 ETF</t>
  </si>
  <si>
    <t>IDFNIFTYET</t>
  </si>
  <si>
    <t>Kanel Industries Ltd</t>
  </si>
  <si>
    <t>KANELIND</t>
  </si>
  <si>
    <t>JLA Infraville Shoppers Ltd</t>
  </si>
  <si>
    <t>JSHL</t>
  </si>
  <si>
    <t>Rajvir Industries Ltd</t>
  </si>
  <si>
    <t>RAJVIR</t>
  </si>
  <si>
    <t>Oscar Global Ltd</t>
  </si>
  <si>
    <t>OSCARGLO</t>
  </si>
  <si>
    <t>Source Industries (India) Ltd</t>
  </si>
  <si>
    <t>SOURCEIND</t>
  </si>
  <si>
    <t>IEC Education Ltd</t>
  </si>
  <si>
    <t>IECEDU</t>
  </si>
  <si>
    <t>SPV Global Trading Ltd</t>
  </si>
  <si>
    <t>SPVGLOBAL</t>
  </si>
  <si>
    <t>SVA India Ltd</t>
  </si>
  <si>
    <t>SVAINDIA</t>
  </si>
  <si>
    <t>Nikki Global Finance Ltd</t>
  </si>
  <si>
    <t>NIKKIGL</t>
  </si>
  <si>
    <t>People's Investment Ltd</t>
  </si>
  <si>
    <t>PEOPLIN</t>
  </si>
  <si>
    <t>Euro Asia Exports Ltd</t>
  </si>
  <si>
    <t>EUROASIA</t>
  </si>
  <si>
    <t>G D L Leasing and Finance Ltd</t>
  </si>
  <si>
    <t>GDLLEAS</t>
  </si>
  <si>
    <t>Gaekwar Mills Ltd</t>
  </si>
  <si>
    <t>ZGAEKWAR</t>
  </si>
  <si>
    <t>Darjeeling Ropeway Co Ltd</t>
  </si>
  <si>
    <t>DARJEELING</t>
  </si>
  <si>
    <t>Bansisons Tea Industries Ltd</t>
  </si>
  <si>
    <t>BANSTEA</t>
  </si>
  <si>
    <t>Jaihind Projects Ltd</t>
  </si>
  <si>
    <t>JAIHINDPRO</t>
  </si>
  <si>
    <t>Anand Projects Ltd</t>
  </si>
  <si>
    <t>ANANDPROJ</t>
  </si>
  <si>
    <t>Hindusthan Udyog Ltd</t>
  </si>
  <si>
    <t>ZHINUDYP</t>
  </si>
  <si>
    <t>Tridev Infraestates Ltd</t>
  </si>
  <si>
    <t>ASHUTPM</t>
  </si>
  <si>
    <t>M Lakhamsi Industries Ltd</t>
  </si>
  <si>
    <t>MLINDLTD</t>
  </si>
  <si>
    <t>Goldcoin Health Foods Ltd</t>
  </si>
  <si>
    <t>GOLDCOINHF</t>
  </si>
  <si>
    <t>Motilal Oswal Nifty 200 Momentum 30 ETF</t>
  </si>
  <si>
    <t>MOMOMENTUM</t>
  </si>
  <si>
    <t>Brilliant Portfolios Ltd</t>
  </si>
  <si>
    <t>BRIPORT</t>
  </si>
  <si>
    <t>ID Info Business Services Ltd</t>
  </si>
  <si>
    <t>IDINFO</t>
  </si>
  <si>
    <t>Mudra Financial Services Ltd</t>
  </si>
  <si>
    <t>MUDRA</t>
  </si>
  <si>
    <t>Transglobe Foods Ltd</t>
  </si>
  <si>
    <t>TRANSFD</t>
  </si>
  <si>
    <t>Sagar Systech Ltd</t>
  </si>
  <si>
    <t>SAGARSYST</t>
  </si>
  <si>
    <t>Powerful Technologies Ltd</t>
  </si>
  <si>
    <t>POWERFUL</t>
  </si>
  <si>
    <t>TMT (India) Ltd</t>
  </si>
  <si>
    <t>TMTIND-B1</t>
  </si>
  <si>
    <t>Pasupati Fincap Ltd</t>
  </si>
  <si>
    <t>PASUFIN</t>
  </si>
  <si>
    <t>Edelweiss ETF-Nifty Bank</t>
  </si>
  <si>
    <t>EBANK</t>
  </si>
  <si>
    <t>CES Ltd</t>
  </si>
  <si>
    <t>CESL</t>
  </si>
  <si>
    <t>Surbhi Industries Ltd</t>
  </si>
  <si>
    <t>SURBHIN</t>
  </si>
  <si>
    <t>Stellant Securities (India) Ltd</t>
  </si>
  <si>
    <t>STELLANT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</si>
  <si>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</si>
  <si>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</si>
  <si>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</si>
  <si>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</si>
  <si>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</si>
  <si>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</si>
  <si>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</si>
  <si>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</si>
  <si>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</si>
  <si>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</si>
  <si>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</si>
  <si>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</si>
  <si>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</si>
  <si>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</si>
  <si>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</si>
  <si>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</si>
  <si>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</si>
  <si>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</si>
  <si>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</si>
  <si>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</si>
  <si>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</si>
  <si>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</si>
  <si>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</si>
  <si>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</si>
  <si>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</si>
  <si>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</si>
  <si>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</si>
  <si>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</si>
  <si>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</si>
  <si>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</si>
  <si>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</si>
  <si>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</si>
  <si>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Yash Trading and Finance Ltd</t>
  </si>
  <si>
    <t>YASTF</t>
  </si>
  <si>
    <t>Ridhi Synthetics Ltd</t>
  </si>
  <si>
    <t>RIDHISYN</t>
  </si>
  <si>
    <t>Apollo Ingredients Ltd</t>
  </si>
  <si>
    <t>INDSOYA</t>
  </si>
  <si>
    <t>Dugar Housing Developments Ltd</t>
  </si>
  <si>
    <t>DUGARHOU</t>
  </si>
  <si>
    <t>Magnanimous Trade &amp; Finance Ltd</t>
  </si>
  <si>
    <t>MAGANTR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</si>
  <si>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</si>
  <si>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</si>
  <si>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</si>
  <si>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</si>
  <si>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</si>
  <si>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</si>
  <si>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</si>
  <si>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</si>
  <si>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</si>
  <si>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</si>
  <si>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</si>
  <si>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</si>
  <si>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</si>
  <si>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</si>
  <si>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RRP Semiconductor Ltd</t>
  </si>
  <si>
    <t>GDTRAGN</t>
  </si>
  <si>
    <t>Anshuni Commercials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</si>
  <si>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</si>
  <si>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</si>
  <si>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</si>
  <si>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</si>
  <si>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</si>
  <si>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</si>
  <si>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</si>
  <si>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</si>
  <si>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</si>
  <si>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</si>
  <si>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</si>
  <si>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</si>
  <si>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</si>
  <si>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</si>
  <si>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</si>
  <si>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</si>
  <si>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</si>
  <si>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</si>
  <si>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</si>
  <si>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</si>
  <si>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</si>
  <si>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</si>
  <si>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</si>
  <si>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</si>
  <si>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</si>
  <si>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</si>
  <si>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</si>
  <si>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</si>
  <si>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</si>
  <si>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</si>
  <si>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</si>
  <si>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</si>
  <si>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</si>
  <si>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</si>
  <si>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</si>
  <si>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</si>
  <si>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</si>
  <si>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</si>
  <si>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</si>
  <si>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</si>
  <si>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</si>
  <si>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</si>
  <si>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</si>
  <si>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</si>
  <si>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</si>
  <si>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</si>
  <si>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</si>
  <si>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</si>
  <si>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</si>
  <si>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</si>
  <si>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</si>
  <si>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</si>
  <si>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</si>
  <si>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</si>
  <si>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</si>
  <si>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</si>
  <si>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</si>
  <si>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</si>
  <si>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</si>
  <si>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</si>
  <si>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</si>
  <si>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</si>
  <si>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</si>
  <si>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</si>
  <si>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</si>
  <si>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</si>
  <si>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</si>
  <si>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</si>
  <si>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</si>
  <si>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</si>
  <si>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</si>
  <si>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</si>
  <si>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</si>
  <si>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</si>
  <si>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</si>
  <si>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</si>
  <si>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</si>
  <si>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</si>
  <si>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</si>
  <si>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</si>
  <si>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</si>
  <si>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</si>
  <si>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</si>
  <si>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</si>
  <si>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</si>
  <si>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</si>
  <si>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</si>
  <si>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</si>
  <si>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</si>
  <si>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</si>
  <si>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</si>
  <si>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</si>
  <si>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</si>
  <si>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</si>
  <si>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</si>
  <si>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</si>
  <si>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</si>
  <si>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</si>
  <si>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</si>
  <si>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</si>
  <si>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</si>
  <si>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</si>
  <si>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</si>
  <si>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</si>
  <si>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</si>
  <si>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</si>
  <si>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</si>
  <si>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</si>
  <si>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</si>
  <si>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</si>
  <si>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</si>
  <si>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</si>
  <si>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</si>
  <si>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</si>
  <si>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</si>
  <si>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</si>
  <si>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</si>
  <si>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</si>
  <si>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</si>
  <si>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</si>
  <si>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</si>
  <si>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</si>
  <si>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</si>
  <si>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</si>
  <si>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</si>
  <si>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</si>
  <si>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</si>
  <si>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</si>
  <si>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</si>
  <si>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</si>
  <si>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</si>
  <si>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</si>
  <si>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</si>
  <si>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</si>
  <si>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</si>
  <si>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</si>
  <si>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</si>
  <si>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</si>
  <si>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</si>
  <si>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</si>
  <si>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</si>
  <si>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</si>
  <si>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</si>
  <si>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</si>
  <si>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</si>
  <si>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</si>
  <si>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</si>
  <si>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</si>
  <si>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</si>
  <si>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</si>
  <si>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</si>
  <si>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</si>
  <si>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</si>
  <si>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B J Duplex Boards Ltd</t>
  </si>
  <si>
    <t>BJDUP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</si>
  <si>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</si>
  <si>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</si>
  <si>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</si>
  <si>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</si>
  <si>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</si>
  <si>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</si>
  <si>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</si>
  <si>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</si>
  <si>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</si>
  <si>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</si>
  <si>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Sharma East India Hospitals and Medical Research Ltd</t>
  </si>
  <si>
    <t>SHARMEH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</si>
  <si>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</si>
  <si>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</si>
  <si>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</si>
  <si>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</si>
  <si>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</si>
  <si>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</si>
  <si>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</si>
  <si>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</si>
  <si>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</si>
  <si>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</si>
  <si>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</si>
  <si>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</si>
  <si>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</si>
  <si>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</si>
  <si>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</si>
  <si>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</si>
  <si>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</si>
  <si>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</si>
  <si>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</si>
  <si>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</si>
  <si>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</si>
  <si>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</si>
  <si>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</si>
  <si>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</si>
  <si>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</si>
  <si>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</si>
  <si>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</si>
  <si>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</si>
  <si>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</si>
  <si>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</si>
  <si>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</si>
  <si>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</si>
  <si>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</si>
  <si>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</si>
  <si>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</si>
  <si>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</si>
  <si>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</si>
  <si>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</si>
  <si>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</si>
  <si>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</si>
  <si>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</si>
  <si>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</si>
  <si>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</si>
  <si>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</si>
  <si>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</si>
  <si>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</si>
  <si>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</si>
  <si>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</si>
  <si>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</si>
  <si>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</si>
  <si>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</si>
  <si>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</si>
  <si>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</si>
  <si>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</si>
  <si>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</si>
  <si>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</si>
  <si>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</si>
  <si>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</si>
  <si>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</si>
  <si>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</si>
  <si>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</si>
  <si>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</si>
  <si>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</si>
  <si>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</si>
  <si>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</si>
  <si>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</si>
  <si>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</si>
  <si>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</si>
  <si>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</si>
  <si>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</si>
  <si>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</si>
  <si>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</si>
  <si>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</si>
  <si>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</si>
  <si>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</si>
  <si>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</si>
  <si>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</si>
  <si>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</si>
  <si>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</si>
  <si>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</si>
  <si>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</si>
  <si>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</si>
  <si>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</si>
  <si>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</si>
  <si>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</si>
  <si>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</si>
  <si>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</si>
  <si>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</si>
  <si>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</si>
  <si>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</si>
  <si>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</si>
  <si>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</si>
  <si>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</si>
  <si>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</si>
  <si>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</si>
  <si>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</si>
  <si>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</si>
  <si>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</si>
  <si>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</si>
  <si>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</si>
  <si>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</si>
  <si>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</si>
  <si>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</si>
  <si>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</si>
  <si>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</si>
  <si>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</si>
  <si>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</si>
  <si>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</si>
  <si>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</si>
  <si>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</si>
  <si>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</si>
  <si>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</si>
  <si>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</si>
  <si>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</si>
  <si>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</si>
  <si>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</si>
  <si>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</si>
  <si>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</si>
  <si>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</si>
  <si>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</si>
  <si>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</si>
  <si>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</si>
  <si>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</si>
  <si>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</si>
  <si>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</si>
  <si>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</si>
  <si>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</si>
  <si>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</si>
  <si>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</si>
  <si>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</si>
  <si>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</si>
  <si>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</si>
  <si>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</si>
  <si>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</si>
  <si>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</si>
  <si>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</si>
  <si>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</si>
  <si>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</si>
  <si>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</si>
  <si>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</si>
  <si>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</si>
  <si>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</si>
  <si>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</si>
  <si>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</si>
  <si>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</si>
  <si>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</si>
  <si>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</si>
  <si>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</si>
  <si>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</si>
  <si>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</si>
  <si>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</si>
  <si>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</si>
  <si>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</si>
  <si>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</si>
  <si>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</si>
  <si>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</si>
  <si>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</si>
  <si>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</si>
  <si>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</si>
  <si>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</si>
  <si>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</si>
  <si>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</si>
  <si>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</si>
  <si>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</si>
  <si>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</si>
  <si>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</si>
  <si>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</si>
  <si>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</si>
  <si>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</si>
  <si>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</si>
  <si>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</si>
  <si>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</si>
  <si>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</si>
  <si>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</si>
  <si>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</si>
  <si>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</si>
  <si>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</si>
  <si>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</si>
  <si>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</si>
  <si>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</si>
  <si>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</si>
  <si>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</si>
  <si>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</si>
  <si>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Indiabulls Housing Finance Ltd Partly Paidup</t>
  </si>
  <si>
    <t>IBULPP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</si>
  <si>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</si>
  <si>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</si>
  <si>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</si>
  <si>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</si>
  <si>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</si>
  <si>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</si>
  <si>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Shree Ajit Pulp and Paper Ltd Partly Paidup</t>
  </si>
  <si>
    <t>SAPPLPP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</si>
  <si>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</si>
  <si>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</si>
  <si>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</si>
  <si>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</si>
  <si>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</si>
  <si>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</si>
  <si>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</si>
  <si>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</si>
  <si>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</si>
  <si>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</si>
  <si>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</si>
  <si>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</si>
  <si>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</si>
  <si>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</si>
  <si>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</si>
  <si>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</si>
  <si>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</si>
  <si>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</si>
  <si>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</si>
  <si>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</si>
  <si>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</si>
  <si>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</si>
  <si>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</si>
  <si>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</si>
  <si>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</si>
  <si>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</si>
  <si>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</si>
  <si>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</si>
  <si>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</si>
  <si>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</si>
  <si>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</si>
  <si>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</si>
  <si>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</si>
  <si>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</si>
  <si>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</si>
  <si>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</si>
  <si>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Vraj Iron and Steel Ltd</t>
  </si>
  <si>
    <t>VRAJ</t>
  </si>
  <si>
    <t>Diensten Tech Ltd</t>
  </si>
  <si>
    <t>DTL</t>
  </si>
  <si>
    <t>National Peroxide Ltd</t>
  </si>
  <si>
    <t>NPL</t>
  </si>
  <si>
    <t>Nephro Care India Ltd</t>
  </si>
  <si>
    <t>NEPHROCARE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</si>
  <si>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</si>
  <si>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</si>
  <si>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</si>
  <si>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</si>
  <si>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</si>
  <si>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</si>
  <si>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</si>
  <si>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</si>
  <si>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Healthcare</t>
  </si>
  <si>
    <t>Capital Goods</t>
  </si>
  <si>
    <t>Power</t>
  </si>
  <si>
    <t>Metals &amp; Mining</t>
  </si>
  <si>
    <t>Construction Materials</t>
  </si>
  <si>
    <t>Services</t>
  </si>
  <si>
    <t>Consumer 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</si>
  <si>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</si>
  <si>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</si>
  <si>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</si>
  <si>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</si>
  <si>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</si>
  <si>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</si>
  <si>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</si>
  <si>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</si>
  <si>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</si>
  <si>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</si>
  <si>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</si>
  <si>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</si>
  <si>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</si>
  <si>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</si>
  <si>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</si>
  <si>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</si>
  <si>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</si>
  <si>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</si>
  <si>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</si>
  <si>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</si>
  <si>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</si>
  <si>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</si>
  <si>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</si>
  <si>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</si>
  <si>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</si>
  <si>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</si>
  <si>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</si>
  <si>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</si>
  <si>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</si>
  <si>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</si>
  <si>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</si>
  <si>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</si>
  <si>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Neutral</t>
  </si>
  <si>
    <t>Positive</t>
  </si>
  <si>
    <t>Negative</t>
  </si>
  <si>
    <t>Sharpe Ratio Z-Score</t>
  </si>
  <si>
    <t>Score</t>
  </si>
  <si>
    <t>Count</t>
  </si>
  <si>
    <t>1W Out-Performance</t>
  </si>
  <si>
    <t>1M Out-Performance</t>
  </si>
  <si>
    <t>RSI</t>
  </si>
  <si>
    <t>% Price above 20D 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</si>
</sst>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42916C-F623-447D-825F-60DB2CDF048A}" name="Table3" displayName="Table3" ref="A1:V122" totalsRowShown="0">
  <autoFilter ref="A1:V122" xr:uid="{BA42916C-F623-447D-825F-60DB2CDF048A}"/>
  <sortState xmlns:xlrd2="http://schemas.microsoft.com/office/spreadsheetml/2017/richdata2" ref="A2:V122">
    <sortCondition descending="1" ref="B1:B122"/>
  </sortState>
  <tableColumns count="22">
    <tableColumn id="1" xr3:uid="{CED76549-35F2-4F79-B823-427E9C61DE86}" name="Sub-Sector"/>
    <tableColumn id="2" xr3:uid="{48E8DE17-1E90-4056-A81E-78CC7FC78499}" name="Count" dataDxfId="48">
      <calculatedColumnFormula>COUNTIFS(Table2[Sub-Sector],Table3[[#This Row],[Sub-Sector]])</calculatedColumnFormula>
    </tableColumn>
    <tableColumn id="3" xr3:uid="{9C254782-B6FC-4282-80B6-04025A119C3B}" name="Uptrend" dataDxfId="47">
      <calculatedColumnFormula>COUNTIFS(Table2[Sub-Sector],Table3[[#This Row],[Sub-Sector]],Table2[Uptrend],"Uptrend")/Table3[[#This Row],[Count]]</calculatedColumnFormula>
    </tableColumn>
    <tableColumn id="4" xr3:uid="{A154428E-3402-49E1-9845-42B1392593E0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5FB0ED19-3289-4955-9955-C4359DDD60BA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A87414EA-C7C7-44E4-ABD9-0169837448E2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2D07BEED-0B78-4241-A724-29618A079530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A5C5F66B-8E53-4765-878B-843B4C6315F6}" name="RSI" dataDxfId="0">
      <calculatedColumnFormula>COUNTIFS(Table2[Sub-Sector],Table3[[#This Row],[Sub-Sector]],Table2[RSI Exponential â€“ 14D],"&gt;=50")/Table3[[#This Row],[Count]]</calculatedColumnFormula>
    </tableColumn>
    <tableColumn id="9" xr3:uid="{E8485225-19A6-41F9-A7F7-2721BC741DFF}" name="Relative Volume" dataDxfId="42">
      <calculatedColumnFormula>COUNTIFS(Table2[Sub-Sector],Table3[[#This Row],[Sub-Sector]],Table2[Relative Volume],"&gt;=2")/Table3[[#This Row],[Count]]</calculatedColumnFormula>
    </tableColumn>
    <tableColumn id="10" xr3:uid="{5C2365D5-62EC-4D2B-AEEA-D7DE202038A0}" name="% Away From Day Low" dataDxfId="41">
      <calculatedColumnFormula>COUNTIFS(Table2[Sub-Sector],Table3[[#This Row],[Sub-Sector]],Table2[% Away From Day Low],"&gt;=0.05")/Table3[[#This Row],[Count]]</calculatedColumnFormula>
    </tableColumn>
    <tableColumn id="11" xr3:uid="{F1FF2567-5AFA-454C-BF8D-E386A7D1FEFE}" name="% Away From Day High" dataDxfId="40">
      <calculatedColumnFormula>COUNTIFS(Table2[Sub-Sector],Table3[[#This Row],[Sub-Sector]],Table2[% Away From Day High],"&lt;=0.05")/Table3[[#This Row],[Count]]</calculatedColumnFormula>
    </tableColumn>
    <tableColumn id="12" xr3:uid="{D2C5D66B-5C07-451B-91A7-D76E27E58E51}" name="% Away From Current Week Low" dataDxfId="39">
      <calculatedColumnFormula>COUNTIFS(Table2[Sub-Sector],Table3[[#This Row],[Sub-Sector]],Table2[% Away From Current Week Low],"&gt;=0.05")/Table3[[#This Row],[Count]]</calculatedColumnFormula>
    </tableColumn>
    <tableColumn id="13" xr3:uid="{B772A5A4-3C7D-4893-812C-CA95745A5F6D}" name="% Away From Current Week High" dataDxfId="38">
      <calculatedColumnFormula>COUNTIFS(Table2[Sub-Sector],Table3[[#This Row],[Sub-Sector]],Table2[% Away From Current Week High],"&lt;=0.05")/Table3[[#This Row],[Count]]</calculatedColumnFormula>
    </tableColumn>
    <tableColumn id="14" xr3:uid="{5F987490-2CEE-47EE-84BE-1FA9FCD98500}" name="% Away From Current Month Low" dataDxfId="37">
      <calculatedColumnFormula>COUNTIFS(Table2[Sub-Sector],Table3[[#This Row],[Sub-Sector]],Table2[% Away From Current Month Low],"&gt;=0.05")/Table3[[#This Row],[Count]]</calculatedColumnFormula>
    </tableColumn>
    <tableColumn id="15" xr3:uid="{37E83775-159C-4E09-B28C-0984987FF2D1}" name="% Away From Current Month High" dataDxfId="36">
      <calculatedColumnFormula>COUNTIFS(Table2[Sub-Sector],Table3[[#This Row],[Sub-Sector]],Table2[% Away From Current Month High],"&lt;=0.05")/Table3[[#This Row],[Count]]</calculatedColumnFormula>
    </tableColumn>
    <tableColumn id="16" xr3:uid="{A370E401-D99D-4079-A45F-B35B6C75DDFD}" name="% Away From 52W High" dataDxfId="35">
      <calculatedColumnFormula>COUNTIFS(Table2[Sub-Sector],Table3[[#This Row],[Sub-Sector]],Table2[% Away From 52W High],"&lt;=10")/Table3[[#This Row],[Count]]</calculatedColumnFormula>
    </tableColumn>
    <tableColumn id="17" xr3:uid="{8279E657-B8A0-48E9-85A0-B763503AF909}" name="% Away From 52W Low" dataDxfId="34">
      <calculatedColumnFormula>COUNTIFS(Table2[Sub-Sector],Table3[[#This Row],[Sub-Sector]],Table2[% Away From 52W Low],"&gt;=10")/Table3[[#This Row],[Count]]</calculatedColumnFormula>
    </tableColumn>
    <tableColumn id="18" xr3:uid="{CDC1D6F3-FAD0-4A4B-8FBB-880B8BE44174}" name="% Price above 20D EMA" dataDxfId="33">
      <calculatedColumnFormula>COUNTIFS(Table2[Sub-Sector],Table3[[#This Row],[Sub-Sector]],Table2[% Price above 20 EMA],"&gt;=0")/Table3[[#This Row],[Count]]</calculatedColumnFormula>
    </tableColumn>
    <tableColumn id="19" xr3:uid="{5EEF6720-FBF9-47EB-89D0-631290BFAB24}" name="% Price above 50 EMA" dataDxfId="32">
      <calculatedColumnFormula>COUNTIFS(Table2[Sub-Sector],Table3[[#This Row],[Sub-Sector]],Table2[% Price above 50 EMA],"&gt;=0")/Table3[[#This Row],[Count]]</calculatedColumnFormula>
    </tableColumn>
    <tableColumn id="20" xr3:uid="{EDFD100B-478C-40F3-BB6F-663943B3D825}" name="% Price above 200 EMA" dataDxfId="31">
      <calculatedColumnFormula>COUNTIFS(Table2[Sub-Sector],Table3[[#This Row],[Sub-Sector]],Table2[% Price above 200 EMA],"&gt;=0")/Table3[[#This Row],[Count]]</calculatedColumnFormula>
    </tableColumn>
    <tableColumn id="21" xr3:uid="{AEC71AFB-E4A8-4E1A-8E7A-C9CACDBA4E65}" name="Rate of Change - Zone" dataDxfId="30">
      <calculatedColumnFormula>COUNTIFS(Table2[Sub-Sector],Table3[[#This Row],[Sub-Sector]],Table2[Rate of Change - Zone],"Positive")/Table3[[#This Row],[Count]]</calculatedColumnFormula>
    </tableColumn>
    <tableColumn id="22" xr3:uid="{B945CD6A-2867-4EB5-8427-DE52C005E270}" name="Sharpe Ratio" dataDxfId="29">
      <calculatedColumnFormula>COUNTIFS(Table2[Sub-Sector],Table3[[#This Row],[Sub-Sector]],Table2[Sharpe Ratio],"&gt;=0.10")/Table3[[#This Row],[Count]]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F35EBC-F6B2-4F57-8836-7705C907CD78}" name="Table2" displayName="Table2" ref="A1:AR726" totalsRowShown="0">
  <sortState xmlns:xlrd2="http://schemas.microsoft.com/office/spreadsheetml/2017/richdata2" ref="A2:AR726">
    <sortCondition descending="1" ref="E1:E726"/>
  </sortState>
  <tableColumns count="44">
    <tableColumn id="1" xr3:uid="{5C4E206B-91E2-4870-9058-F6E17EC2E162}" name="Name"/>
    <tableColumn id="2" xr3:uid="{21FFBE4D-5D50-4B4C-BAFC-EE92859620E8}" name="Ticker"/>
    <tableColumn id="3" xr3:uid="{A9DC9D0F-2725-41A0-92C7-024DE383BDCA}" name="Industry"/>
    <tableColumn id="4" xr3:uid="{1D19BB92-6002-4CC5-B20A-361F85D8FBBF}" name="Sub-Sector"/>
    <tableColumn id="5" xr3:uid="{B69E2269-55F4-4DB9-8B0A-FE140AD670F8}" name="Market Cap"/>
    <tableColumn id="6" xr3:uid="{E357190C-4C51-478F-A62F-BA0C3671AE16}" name="Close Price"/>
    <tableColumn id="7" xr3:uid="{E6A6115F-C2D4-4AC5-9489-5CA14ABF7B79}" name="1Y Return vs Nifty"/>
    <tableColumn id="18" xr3:uid="{F1464885-38CC-493D-8AE4-32A1E53B6E56}" name="1Y Return vs Nifty Z-Score" dataDxfId="28">
      <calculatedColumnFormula>(Table2[[#This Row],[1Y Return vs Nifty]]-AVERAGE(Table2[1Y Return vs Nifty]))/_xlfn.STDEV.P(Table2[1Y Return vs Nifty])</calculatedColumnFormula>
    </tableColumn>
    <tableColumn id="8" xr3:uid="{E685B290-2427-47F6-8D6D-EC6866A093E4}" name="1M Return vs Nifty"/>
    <tableColumn id="19" xr3:uid="{3D0AF93F-4530-433D-9047-3758054201E5}" name="1M Return vs Nifty Z-Score" dataDxfId="27">
      <calculatedColumnFormula>(Table2[[#This Row],[1M Return vs Nifty]]-AVERAGE(Table2[1M Return vs Nifty]))/_xlfn.STDEV.P(Table2[1M Return vs Nifty])</calculatedColumnFormula>
    </tableColumn>
    <tableColumn id="9" xr3:uid="{BDFDDBC5-2A63-430E-9160-34FB3B430F2C}" name="6M Return vs Nifty"/>
    <tableColumn id="20" xr3:uid="{B1CC5A24-FEF5-4138-82BE-3BD7014D19B8}" name="6M Return vs Nifty Z-Score" dataDxfId="26">
      <calculatedColumnFormula>(Table2[[#This Row],[6M Return vs Nifty]]-AVERAGE(Table2[6M Return vs Nifty]))/_xlfn.STDEV.P(Table2[6M Return vs Nifty])</calculatedColumnFormula>
    </tableColumn>
    <tableColumn id="10" xr3:uid="{62815D50-B30A-44A1-BAB5-2A27C209DE03}" name="1W Return vs Nifty"/>
    <tableColumn id="21" xr3:uid="{224BAA3A-177C-4C31-87C1-95AE2FA03602}" name="1W Return vs Nifty Z-Score" dataDxfId="25">
      <calculatedColumnFormula>(Table2[[#This Row],[1W Return vs Nifty]]-AVERAGE(Table2[1W Return vs Nifty]))/_xlfn.STDEV.P(Table2[1W Return vs Nifty])</calculatedColumnFormula>
    </tableColumn>
    <tableColumn id="22" xr3:uid="{284E96D0-6BB8-412F-94B5-DE14EBC26AE5}" name="20D EMA" dataDxfId="24"/>
    <tableColumn id="11" xr3:uid="{12FD509C-C34B-4764-9764-4D652591B629}" name="50D EMA"/>
    <tableColumn id="12" xr3:uid="{20B0E2FA-83FC-4119-999F-0BA98B5A5E66}" name="200D EMA"/>
    <tableColumn id="13" xr3:uid="{A2093C75-9E02-418C-8ECA-CD4899C639DC}" name="RSI Exponential â€“ 14D"/>
    <tableColumn id="25" xr3:uid="{C0ED02DD-D331-4FA3-B06A-606549805528}" name="% Price above 20 EMA" dataDxfId="23">
      <calculatedColumnFormula>(Table2[[#This Row],[Close Price]]-Table2[[#This Row],[20D EMA]])/Table2[[#This Row],[20D EMA]]</calculatedColumnFormula>
    </tableColumn>
    <tableColumn id="24" xr3:uid="{226EFEE3-69F4-405B-81D7-6FA8E0B256D0}" name="% Price above 50 EMA" dataDxfId="22">
      <calculatedColumnFormula>(Table2[[#This Row],[Close Price]]-Table2[[#This Row],[50D EMA]])/Table2[[#This Row],[50D EMA]]</calculatedColumnFormula>
    </tableColumn>
    <tableColumn id="23" xr3:uid="{6DF075F6-0CD4-42CB-BAC7-2CE03894604A}" name="% Price above 200 EMA" dataDxfId="21">
      <calculatedColumnFormula>(Table2[[#This Row],[Close Price]]-Table2[[#This Row],[200D EMA]])/Table2[[#This Row],[200D EMA]]</calculatedColumnFormula>
    </tableColumn>
    <tableColumn id="14" xr3:uid="{92E35BC4-7094-4874-A6BC-B3B79C390D70}" name="Relative Volume"/>
    <tableColumn id="37" xr3:uid="{8975E4F6-C8DE-4C9A-9A00-D82B531E4EA9}" name="Day Low" dataDxfId="20"/>
    <tableColumn id="36" xr3:uid="{2034B31F-CF36-417F-AF4A-831D7BBFC31F}" name="Day High" dataDxfId="19"/>
    <tableColumn id="35" xr3:uid="{058BE76F-A8AC-4FA2-9184-53B3DF85BD5B}" name="Current Week Low" dataDxfId="18"/>
    <tableColumn id="34" xr3:uid="{C5496430-18E9-45EA-9DEE-44FA638EE5F6}" name="Current Week High" dataDxfId="17"/>
    <tableColumn id="33" xr3:uid="{DFCDA867-34F5-4B6E-B553-C8501145A6E7}" name="Current Month Low" dataDxfId="16"/>
    <tableColumn id="32" xr3:uid="{756D75BD-D3A1-4D74-8D4E-0FB3277D0140}" name="Current Month High" dataDxfId="15"/>
    <tableColumn id="31" xr3:uid="{9BFA1ABD-4B02-4867-9DA6-2FBE29E43E25}" name="% Away From Day Low" dataDxfId="14">
      <calculatedColumnFormula>(Table2[[#This Row],[Close Price]]/Table2[[#This Row],[Day Low]])-1</calculatedColumnFormula>
    </tableColumn>
    <tableColumn id="30" xr3:uid="{B0EB04B8-0930-42F5-B439-80DCE3A2F668}" name="% Away From Day High" dataDxfId="13">
      <calculatedColumnFormula>(Table2[[#This Row],[Day High]]/Table2[[#This Row],[Close Price]])-1</calculatedColumnFormula>
    </tableColumn>
    <tableColumn id="29" xr3:uid="{A12343CD-30D3-4815-BB01-A1F6E2ECA9FE}" name="% Away From Current Week Low" dataDxfId="12">
      <calculatedColumnFormula>(Table2[[#This Row],[Close Price]]/Table2[[#This Row],[Current Week Low]])-1</calculatedColumnFormula>
    </tableColumn>
    <tableColumn id="28" xr3:uid="{9F8BE03E-D618-4EF8-9D40-657B506FD9FF}" name="% Away From Current Week High" dataDxfId="11">
      <calculatedColumnFormula>(Table2[[#This Row],[Current Week High]]/Table2[[#This Row],[Close Price]])-1</calculatedColumnFormula>
    </tableColumn>
    <tableColumn id="27" xr3:uid="{EAF6F20E-DC64-4BE8-9C72-1B821420F336}" name="% Away From Current Month Low" dataDxfId="10">
      <calculatedColumnFormula>(Table2[[#This Row],[Close Price]]/Table2[[#This Row],[Current Month Low]])-1</calculatedColumnFormula>
    </tableColumn>
    <tableColumn id="26" xr3:uid="{BBD9A81B-A392-44F7-A7DF-1126C38B0682}" name="% Away From Current Month High" dataDxfId="9">
      <calculatedColumnFormula>(Table2[[#This Row],[Current Month High]]/Table2[[#This Row],[Close Price]])-1</calculatedColumnFormula>
    </tableColumn>
    <tableColumn id="15" xr3:uid="{3F942096-85FF-4193-8CE1-0A99CB97F20A}" name="% Away From 52W High"/>
    <tableColumn id="16" xr3:uid="{A56C7410-09F3-4B4A-8FF3-99579ED2A473}" name="% Away From 52W Low"/>
    <tableColumn id="38" xr3:uid="{65AFAAAB-B96C-42F8-9044-ED417B816844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12796F33-0FF9-4041-BD0D-8B23B2785AF7}" name="Relative Strength Sector Index" dataDxfId="7"/>
    <tableColumn id="41" xr3:uid="{84C436F2-ADEB-4106-BBAF-3CC81CBAC180}" name="Relative Strength Sector Index - Zone" dataDxfId="6"/>
    <tableColumn id="40" xr3:uid="{768B6424-37ED-45AA-BF5A-D88DEBAADDF9}" name="Rate of Change" dataDxfId="5"/>
    <tableColumn id="39" xr3:uid="{36B8A6EA-0215-44DA-B3D5-41AAC182A79E}" name="Rate of Change - Zone" dataDxfId="4"/>
    <tableColumn id="17" xr3:uid="{626AF04F-532C-418D-8799-9F342D16DED5}" name="Sharpe Ratio"/>
    <tableColumn id="43" xr3:uid="{CDB98669-46BE-407B-BCBF-357855A8975A}" name="Sharpe Ratio Z-Score" dataDxfId="3">
      <calculatedColumnFormula>(Table2[[#This Row],[Sharpe Ratio]]-AVERAGE(Table2[Sharpe Ratio]))/_xlfn.STDEV.P(Table2[Sharpe Ratio])</calculatedColumnFormula>
    </tableColumn>
    <tableColumn id="44" xr3:uid="{E5ED2372-1A57-4063-BDF2-C1C81407B642}" name="Score" dataDxfId="2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E542CE-5354-4CB4-B1C4-B54FEC172886}" name="Table1" displayName="Table1" ref="A1:Q4972" totalsRowShown="0">
  <autoFilter ref="A1:Q4972" xr:uid="{DDE542CE-5354-4CB4-B1C4-B54FEC172886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7FA2327D-A2BD-4426-9180-5DE94549213F}" name="Name"/>
    <tableColumn id="2" xr3:uid="{2A104028-17B6-4A83-9F4C-F0D7E24FE8ED}" name="Ticker"/>
    <tableColumn id="17" xr3:uid="{35042C19-DD22-4A58-9101-87CF4E8303E1}" name="Industry" dataDxfId="1">
      <calculatedColumnFormula>IFERROR(VLOOKUP(Table1[[#This Row],[Ticker]],[1]!Table1[[Symbol]:[Industry]],2,FALSE),"-")</calculatedColumnFormula>
    </tableColumn>
    <tableColumn id="3" xr3:uid="{0C21DF7A-FE10-41E9-B6F4-E362774CC150}" name="Sub-Sector"/>
    <tableColumn id="4" xr3:uid="{0F19E35D-CAFC-4E36-BBC4-4247A4647DAD}" name="Market Cap"/>
    <tableColumn id="5" xr3:uid="{4B74E1B3-BAE4-415F-9A2F-ABA1B8F4A3A6}" name="Close Price"/>
    <tableColumn id="6" xr3:uid="{C0BC7D9B-853D-45B5-9E13-F5B47E8CAE65}" name="1Y Return vs Nifty"/>
    <tableColumn id="7" xr3:uid="{1A7C3447-0A38-4639-BC93-EBF20FB4D237}" name="1M Return vs Nifty"/>
    <tableColumn id="8" xr3:uid="{9E08B98A-0904-4ABE-8CA8-E04DAAA2C575}" name="6M Return vs Nifty"/>
    <tableColumn id="9" xr3:uid="{4C8B6359-67CC-4B32-8ECA-BFD127BBA1C7}" name="1W Return vs Nifty"/>
    <tableColumn id="10" xr3:uid="{D6C3F6C4-A9CC-4690-B196-3DCB72A19846}" name="50D EMA"/>
    <tableColumn id="11" xr3:uid="{7950E495-093A-458C-BB37-EAC4FD014BF6}" name="200D EMA"/>
    <tableColumn id="12" xr3:uid="{621B367D-87ED-4DDD-B1A6-C5805E889E66}" name="RSI Exponential â€“ 14D"/>
    <tableColumn id="13" xr3:uid="{1DC9DB19-10DB-45ED-8CD3-66081CE372CD}" name="Relative Volume"/>
    <tableColumn id="14" xr3:uid="{2589A7D2-C57A-4535-969B-F96D590606BF}" name="% Away From 52W High"/>
    <tableColumn id="15" xr3:uid="{B630392A-2504-4C82-A88D-EE65B84513F1}" name="% Away From 52W Low"/>
    <tableColumn id="16" xr3:uid="{51A7ACC5-A631-4A8A-9657-CD79A012364F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091C-BDAD-4D8D-AB69-9FB6E2832299}">
  <dimension ref="A1:V122"/>
  <sheetViews>
    <sheetView tabSelected="1" workbookViewId="0">
      <selection activeCell="H2" sqref="H2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21875" bestFit="1" customWidth="1"/>
    <col min="4" max="5" width="21.33203125" bestFit="1" customWidth="1"/>
    <col min="6" max="6" width="19" bestFit="1" customWidth="1"/>
    <col min="7" max="7" width="18.2187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21875" bestFit="1" customWidth="1"/>
    <col min="14" max="14" width="32" bestFit="1" customWidth="1"/>
    <col min="15" max="15" width="32.33203125" bestFit="1" customWidth="1"/>
    <col min="16" max="16" width="23.21875" bestFit="1" customWidth="1"/>
    <col min="17" max="17" width="22.88671875" bestFit="1" customWidth="1"/>
    <col min="18" max="18" width="23.2187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</cols>
  <sheetData>
    <row r="1" spans="1:22" x14ac:dyDescent="0.3">
      <c r="A1" t="s">
        <v>2</v>
      </c>
      <c r="B1" t="s">
        <v>10153</v>
      </c>
      <c r="C1" s="2" t="s">
        <v>10143</v>
      </c>
      <c r="D1" s="2" t="s">
        <v>10154</v>
      </c>
      <c r="E1" s="2" t="s">
        <v>10155</v>
      </c>
      <c r="F1" s="2" t="s">
        <v>7</v>
      </c>
      <c r="G1" s="2" t="s">
        <v>5</v>
      </c>
      <c r="H1" s="2" t="s">
        <v>10156</v>
      </c>
      <c r="I1" s="2" t="s">
        <v>12</v>
      </c>
      <c r="J1" s="2" t="s">
        <v>10137</v>
      </c>
      <c r="K1" s="2" t="s">
        <v>10138</v>
      </c>
      <c r="L1" s="2" t="s">
        <v>10139</v>
      </c>
      <c r="M1" s="2" t="s">
        <v>10140</v>
      </c>
      <c r="N1" s="2" t="s">
        <v>10141</v>
      </c>
      <c r="O1" s="2" t="s">
        <v>10142</v>
      </c>
      <c r="P1" s="2" t="s">
        <v>13</v>
      </c>
      <c r="Q1" s="2" t="s">
        <v>14</v>
      </c>
      <c r="R1" s="2" t="s">
        <v>10157</v>
      </c>
      <c r="S1" s="2" t="s">
        <v>10129</v>
      </c>
      <c r="T1" s="2" t="s">
        <v>10130</v>
      </c>
      <c r="U1" s="2" t="s">
        <v>10147</v>
      </c>
      <c r="V1" s="2" t="s">
        <v>15</v>
      </c>
    </row>
    <row r="2" spans="1:22" x14ac:dyDescent="0.3">
      <c r="A2" t="s">
        <v>59</v>
      </c>
      <c r="B2">
        <f>COUNTIFS(Table2[Sub-Sector],Table3[[#This Row],[Sub-Sector]])</f>
        <v>43</v>
      </c>
      <c r="C2" s="2">
        <f>COUNTIFS(Table2[Sub-Sector],Table3[[#This Row],[Sub-Sector]],Table2[Uptrend],"Uptrend")/Table3[[#This Row],[Count]]</f>
        <v>0.86046511627906974</v>
      </c>
      <c r="D2" s="2">
        <f>COUNTIFS(Table2[Sub-Sector],Table3[[#This Row],[Sub-Sector]],Table2[1W Return vs Nifty],"&gt;=5")/Table3[[#This Row],[Count]]</f>
        <v>0.13953488372093023</v>
      </c>
      <c r="E2" s="2">
        <f>COUNTIFS(Table2[Sub-Sector],Table3[[#This Row],[Sub-Sector]],Table2[1M Return vs Nifty],"&gt;=5")/Table3[[#This Row],[Count]]</f>
        <v>0.27906976744186046</v>
      </c>
      <c r="F2" s="2">
        <f>COUNTIFS(Table2[Sub-Sector],Table3[[#This Row],[Sub-Sector]],Table2[6M Return vs Nifty],"&gt;=10")/Table3[[#This Row],[Count]]</f>
        <v>0.37209302325581395</v>
      </c>
      <c r="G2" s="2">
        <f>COUNTIFS(Table2[Sub-Sector],Table3[[#This Row],[Sub-Sector]],Table2[1Y Return vs Nifty],"&gt;=10")/Table3[[#This Row],[Count]]</f>
        <v>0.79069767441860461</v>
      </c>
      <c r="H2" s="2">
        <f>COUNTIFS(Table2[Sub-Sector],Table3[[#This Row],[Sub-Sector]],Table2[RSI Exponential â€“ 14D],"&gt;=50")/Table3[[#This Row],[Count]]</f>
        <v>0.88372093023255816</v>
      </c>
      <c r="I2" s="2">
        <f>COUNTIFS(Table2[Sub-Sector],Table3[[#This Row],[Sub-Sector]],Table2[Relative Volume],"&gt;=2")/Table3[[#This Row],[Count]]</f>
        <v>0.11627906976744186</v>
      </c>
      <c r="J2" s="2">
        <f>COUNTIFS(Table2[Sub-Sector],Table3[[#This Row],[Sub-Sector]],Table2[% Away From Day Low],"&gt;=0.05")/Table3[[#This Row],[Count]]</f>
        <v>9.3023255813953487E-2</v>
      </c>
      <c r="K2" s="2">
        <f>COUNTIFS(Table2[Sub-Sector],Table3[[#This Row],[Sub-Sector]],Table2[% Away From Day High],"&lt;=0.05")/Table3[[#This Row],[Count]]</f>
        <v>0.95348837209302328</v>
      </c>
      <c r="L2" s="2">
        <f>COUNTIFS(Table2[Sub-Sector],Table3[[#This Row],[Sub-Sector]],Table2[% Away From Current Week Low],"&gt;=0.05")/Table3[[#This Row],[Count]]</f>
        <v>0.39534883720930231</v>
      </c>
      <c r="M2" s="2">
        <f>COUNTIFS(Table2[Sub-Sector],Table3[[#This Row],[Sub-Sector]],Table2[% Away From Current Week High],"&lt;=0.05")/Table3[[#This Row],[Count]]</f>
        <v>0.83720930232558144</v>
      </c>
      <c r="N2" s="2">
        <f>COUNTIFS(Table2[Sub-Sector],Table3[[#This Row],[Sub-Sector]],Table2[% Away From Current Month Low],"&gt;=0.05")/Table3[[#This Row],[Count]]</f>
        <v>0.39534883720930231</v>
      </c>
      <c r="O2" s="2">
        <f>COUNTIFS(Table2[Sub-Sector],Table3[[#This Row],[Sub-Sector]],Table2[% Away From Current Month High],"&lt;=0.05")/Table3[[#This Row],[Count]]</f>
        <v>0.83720930232558144</v>
      </c>
      <c r="P2" s="2">
        <f>COUNTIFS(Table2[Sub-Sector],Table3[[#This Row],[Sub-Sector]],Table2[% Away From 52W High],"&lt;=10")/Table3[[#This Row],[Count]]</f>
        <v>0.69767441860465118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0.88372093023255816</v>
      </c>
      <c r="S2" s="2">
        <f>COUNTIFS(Table2[Sub-Sector],Table3[[#This Row],[Sub-Sector]],Table2[% Price above 50 EMA],"&gt;=0")/Table3[[#This Row],[Count]]</f>
        <v>0.86046511627906974</v>
      </c>
      <c r="T2" s="2">
        <f>COUNTIFS(Table2[Sub-Sector],Table3[[#This Row],[Sub-Sector]],Table2[% Price above 200 EMA],"&gt;=0")/Table3[[#This Row],[Count]]</f>
        <v>0.97674418604651159</v>
      </c>
      <c r="U2" s="2">
        <f>COUNTIFS(Table2[Sub-Sector],Table3[[#This Row],[Sub-Sector]],Table2[Rate of Change - Zone],"Positive")/Table3[[#This Row],[Count]]</f>
        <v>0.7441860465116279</v>
      </c>
      <c r="V2" s="2">
        <f>COUNTIFS(Table2[Sub-Sector],Table3[[#This Row],[Sub-Sector]],Table2[Sharpe Ratio],"&gt;=0.10")/Table3[[#This Row],[Count]]</f>
        <v>4.6511627906976744E-2</v>
      </c>
    </row>
    <row r="3" spans="1:22" x14ac:dyDescent="0.3">
      <c r="A3" t="s">
        <v>46</v>
      </c>
      <c r="B3">
        <f>COUNTIFS(Table2[Sub-Sector],Table3[[#This Row],[Sub-Sector]])</f>
        <v>27</v>
      </c>
      <c r="C3" s="2">
        <f>COUNTIFS(Table2[Sub-Sector],Table3[[#This Row],[Sub-Sector]],Table2[Uptrend],"Uptrend")/Table3[[#This Row],[Count]]</f>
        <v>0.85185185185185186</v>
      </c>
      <c r="D3" s="2">
        <f>COUNTIFS(Table2[Sub-Sector],Table3[[#This Row],[Sub-Sector]],Table2[1W Return vs Nifty],"&gt;=5")/Table3[[#This Row],[Count]]</f>
        <v>0.1111111111111111</v>
      </c>
      <c r="E3" s="2">
        <f>COUNTIFS(Table2[Sub-Sector],Table3[[#This Row],[Sub-Sector]],Table2[1M Return vs Nifty],"&gt;=5")/Table3[[#This Row],[Count]]</f>
        <v>0.44444444444444442</v>
      </c>
      <c r="F3" s="2">
        <f>COUNTIFS(Table2[Sub-Sector],Table3[[#This Row],[Sub-Sector]],Table2[6M Return vs Nifty],"&gt;=10")/Table3[[#This Row],[Count]]</f>
        <v>0.70370370370370372</v>
      </c>
      <c r="G3" s="2">
        <f>COUNTIFS(Table2[Sub-Sector],Table3[[#This Row],[Sub-Sector]],Table2[1Y Return vs Nifty],"&gt;=10")/Table3[[#This Row],[Count]]</f>
        <v>0.92592592592592593</v>
      </c>
      <c r="H3" s="2">
        <f>COUNTIFS(Table2[Sub-Sector],Table3[[#This Row],[Sub-Sector]],Table2[RSI Exponential â€“ 14D],"&gt;=50")/Table3[[#This Row],[Count]]</f>
        <v>0.85185185185185186</v>
      </c>
      <c r="I3" s="2">
        <f>COUNTIFS(Table2[Sub-Sector],Table3[[#This Row],[Sub-Sector]],Table2[Relative Volume],"&gt;=2")/Table3[[#This Row],[Count]]</f>
        <v>7.407407407407407E-2</v>
      </c>
      <c r="J3" s="2">
        <f>COUNTIFS(Table2[Sub-Sector],Table3[[#This Row],[Sub-Sector]],Table2[% Away From Day Low],"&gt;=0.05")/Table3[[#This Row],[Count]]</f>
        <v>3.7037037037037035E-2</v>
      </c>
      <c r="K3" s="2">
        <f>COUNTIFS(Table2[Sub-Sector],Table3[[#This Row],[Sub-Sector]],Table2[% Away From Day High],"&lt;=0.05")/Table3[[#This Row],[Count]]</f>
        <v>0.92592592592592593</v>
      </c>
      <c r="L3" s="2">
        <f>COUNTIFS(Table2[Sub-Sector],Table3[[#This Row],[Sub-Sector]],Table2[% Away From Current Week Low],"&gt;=0.05")/Table3[[#This Row],[Count]]</f>
        <v>0.48148148148148145</v>
      </c>
      <c r="M3" s="2">
        <f>COUNTIFS(Table2[Sub-Sector],Table3[[#This Row],[Sub-Sector]],Table2[% Away From Current Week High],"&lt;=0.05")/Table3[[#This Row],[Count]]</f>
        <v>0.92592592592592593</v>
      </c>
      <c r="N3" s="2">
        <f>COUNTIFS(Table2[Sub-Sector],Table3[[#This Row],[Sub-Sector]],Table2[% Away From Current Month Low],"&gt;=0.05")/Table3[[#This Row],[Count]]</f>
        <v>0.48148148148148145</v>
      </c>
      <c r="O3" s="2">
        <f>COUNTIFS(Table2[Sub-Sector],Table3[[#This Row],[Sub-Sector]],Table2[% Away From Current Month High],"&lt;=0.05")/Table3[[#This Row],[Count]]</f>
        <v>0.92592592592592593</v>
      </c>
      <c r="P3" s="2">
        <f>COUNTIFS(Table2[Sub-Sector],Table3[[#This Row],[Sub-Sector]],Table2[% Away From 52W High],"&lt;=10")/Table3[[#This Row],[Count]]</f>
        <v>0.62962962962962965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0.88888888888888884</v>
      </c>
      <c r="S3" s="2">
        <f>COUNTIFS(Table2[Sub-Sector],Table3[[#This Row],[Sub-Sector]],Table2[% Price above 50 EMA],"&gt;=0")/Table3[[#This Row],[Count]]</f>
        <v>0.96296296296296291</v>
      </c>
      <c r="T3" s="2">
        <f>COUNTIFS(Table2[Sub-Sector],Table3[[#This Row],[Sub-Sector]],Table2[% Price above 200 EMA],"&gt;=0")/Table3[[#This Row],[Count]]</f>
        <v>0.96296296296296291</v>
      </c>
      <c r="U3" s="2">
        <f>COUNTIFS(Table2[Sub-Sector],Table3[[#This Row],[Sub-Sector]],Table2[Rate of Change - Zone],"Positive")/Table3[[#This Row],[Count]]</f>
        <v>0.55555555555555558</v>
      </c>
      <c r="V3" s="2">
        <f>COUNTIFS(Table2[Sub-Sector],Table3[[#This Row],[Sub-Sector]],Table2[Sharpe Ratio],"&gt;=0.10")/Table3[[#This Row],[Count]]</f>
        <v>0.66666666666666663</v>
      </c>
    </row>
    <row r="4" spans="1:22" x14ac:dyDescent="0.3">
      <c r="A4" t="s">
        <v>184</v>
      </c>
      <c r="B4">
        <f>COUNTIFS(Table2[Sub-Sector],Table3[[#This Row],[Sub-Sector]])</f>
        <v>25</v>
      </c>
      <c r="C4" s="2">
        <f>COUNTIFS(Table2[Sub-Sector],Table3[[#This Row],[Sub-Sector]],Table2[Uptrend],"Uptrend")/Table3[[#This Row],[Count]]</f>
        <v>0.92</v>
      </c>
      <c r="D4" s="2">
        <f>COUNTIFS(Table2[Sub-Sector],Table3[[#This Row],[Sub-Sector]],Table2[1W Return vs Nifty],"&gt;=5")/Table3[[#This Row],[Count]]</f>
        <v>0.16</v>
      </c>
      <c r="E4" s="2">
        <f>COUNTIFS(Table2[Sub-Sector],Table3[[#This Row],[Sub-Sector]],Table2[1M Return vs Nifty],"&gt;=5")/Table3[[#This Row],[Count]]</f>
        <v>0.6</v>
      </c>
      <c r="F4" s="2">
        <f>COUNTIFS(Table2[Sub-Sector],Table3[[#This Row],[Sub-Sector]],Table2[6M Return vs Nifty],"&gt;=10")/Table3[[#This Row],[Count]]</f>
        <v>0.68</v>
      </c>
      <c r="G4" s="2">
        <f>COUNTIFS(Table2[Sub-Sector],Table3[[#This Row],[Sub-Sector]],Table2[1Y Return vs Nifty],"&gt;=10")/Table3[[#This Row],[Count]]</f>
        <v>0.68</v>
      </c>
      <c r="H4" s="2">
        <f>COUNTIFS(Table2[Sub-Sector],Table3[[#This Row],[Sub-Sector]],Table2[RSI Exponential â€“ 14D],"&gt;=50")/Table3[[#This Row],[Count]]</f>
        <v>0.96</v>
      </c>
      <c r="I4" s="2">
        <f>COUNTIFS(Table2[Sub-Sector],Table3[[#This Row],[Sub-Sector]],Table2[Relative Volume],"&gt;=2")/Table3[[#This Row],[Count]]</f>
        <v>0.08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0.32</v>
      </c>
      <c r="M4" s="2">
        <f>COUNTIFS(Table2[Sub-Sector],Table3[[#This Row],[Sub-Sector]],Table2[% Away From Current Week High],"&lt;=0.05")/Table3[[#This Row],[Count]]</f>
        <v>0.84</v>
      </c>
      <c r="N4" s="2">
        <f>COUNTIFS(Table2[Sub-Sector],Table3[[#This Row],[Sub-Sector]],Table2[% Away From Current Month Low],"&gt;=0.05")/Table3[[#This Row],[Count]]</f>
        <v>0.32</v>
      </c>
      <c r="O4" s="2">
        <f>COUNTIFS(Table2[Sub-Sector],Table3[[#This Row],[Sub-Sector]],Table2[% Away From Current Month High],"&lt;=0.05")/Table3[[#This Row],[Count]]</f>
        <v>0.84</v>
      </c>
      <c r="P4" s="2">
        <f>COUNTIFS(Table2[Sub-Sector],Table3[[#This Row],[Sub-Sector]],Table2[% Away From 52W High],"&lt;=10")/Table3[[#This Row],[Count]]</f>
        <v>0.8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0.96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0.8</v>
      </c>
      <c r="V4" s="2">
        <f>COUNTIFS(Table2[Sub-Sector],Table3[[#This Row],[Sub-Sector]],Table2[Sharpe Ratio],"&gt;=0.10")/Table3[[#This Row],[Count]]</f>
        <v>0.44</v>
      </c>
    </row>
    <row r="5" spans="1:22" x14ac:dyDescent="0.3">
      <c r="A5" t="s">
        <v>226</v>
      </c>
      <c r="B5">
        <f>COUNTIFS(Table2[Sub-Sector],Table3[[#This Row],[Sub-Sector]])</f>
        <v>23</v>
      </c>
      <c r="C5" s="2">
        <f>COUNTIFS(Table2[Sub-Sector],Table3[[#This Row],[Sub-Sector]],Table2[Uptrend],"Uptrend")/Table3[[#This Row],[Count]]</f>
        <v>0.78260869565217395</v>
      </c>
      <c r="D5" s="2">
        <f>COUNTIFS(Table2[Sub-Sector],Table3[[#This Row],[Sub-Sector]],Table2[1W Return vs Nifty],"&gt;=5")/Table3[[#This Row],[Count]]</f>
        <v>0.17391304347826086</v>
      </c>
      <c r="E5" s="2">
        <f>COUNTIFS(Table2[Sub-Sector],Table3[[#This Row],[Sub-Sector]],Table2[1M Return vs Nifty],"&gt;=5")/Table3[[#This Row],[Count]]</f>
        <v>0.34782608695652173</v>
      </c>
      <c r="F5" s="2">
        <f>COUNTIFS(Table2[Sub-Sector],Table3[[#This Row],[Sub-Sector]],Table2[6M Return vs Nifty],"&gt;=10")/Table3[[#This Row],[Count]]</f>
        <v>0.56521739130434778</v>
      </c>
      <c r="G5" s="2">
        <f>COUNTIFS(Table2[Sub-Sector],Table3[[#This Row],[Sub-Sector]],Table2[1Y Return vs Nifty],"&gt;=10")/Table3[[#This Row],[Count]]</f>
        <v>0.56521739130434778</v>
      </c>
      <c r="H5" s="2">
        <f>COUNTIFS(Table2[Sub-Sector],Table3[[#This Row],[Sub-Sector]],Table2[RSI Exponential â€“ 14D],"&gt;=50")/Table3[[#This Row],[Count]]</f>
        <v>0.86956521739130432</v>
      </c>
      <c r="I5" s="2">
        <f>COUNTIFS(Table2[Sub-Sector],Table3[[#This Row],[Sub-Sector]],Table2[Relative Volume],"&gt;=2")/Table3[[#This Row],[Count]]</f>
        <v>0.17391304347826086</v>
      </c>
      <c r="J5" s="2">
        <f>COUNTIFS(Table2[Sub-Sector],Table3[[#This Row],[Sub-Sector]],Table2[% Away From Day Low],"&gt;=0.05")/Table3[[#This Row],[Count]]</f>
        <v>8.6956521739130432E-2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0.34782608695652173</v>
      </c>
      <c r="M5" s="2">
        <f>COUNTIFS(Table2[Sub-Sector],Table3[[#This Row],[Sub-Sector]],Table2[% Away From Current Week High],"&lt;=0.05")/Table3[[#This Row],[Count]]</f>
        <v>0.95652173913043481</v>
      </c>
      <c r="N5" s="2">
        <f>COUNTIFS(Table2[Sub-Sector],Table3[[#This Row],[Sub-Sector]],Table2[% Away From Current Month Low],"&gt;=0.05")/Table3[[#This Row],[Count]]</f>
        <v>0.34782608695652173</v>
      </c>
      <c r="O5" s="2">
        <f>COUNTIFS(Table2[Sub-Sector],Table3[[#This Row],[Sub-Sector]],Table2[% Away From Current Month High],"&lt;=0.05")/Table3[[#This Row],[Count]]</f>
        <v>0.95652173913043481</v>
      </c>
      <c r="P5" s="2">
        <f>COUNTIFS(Table2[Sub-Sector],Table3[[#This Row],[Sub-Sector]],Table2[% Away From 52W High],"&lt;=10")/Table3[[#This Row],[Count]]</f>
        <v>0.65217391304347827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0.86956521739130432</v>
      </c>
      <c r="S5" s="2">
        <f>COUNTIFS(Table2[Sub-Sector],Table3[[#This Row],[Sub-Sector]],Table2[% Price above 50 EMA],"&gt;=0")/Table3[[#This Row],[Count]]</f>
        <v>0.95652173913043481</v>
      </c>
      <c r="T5" s="2">
        <f>COUNTIFS(Table2[Sub-Sector],Table3[[#This Row],[Sub-Sector]],Table2[% Price above 200 EMA],"&gt;=0")/Table3[[#This Row],[Count]]</f>
        <v>0.82608695652173914</v>
      </c>
      <c r="U5" s="2">
        <f>COUNTIFS(Table2[Sub-Sector],Table3[[#This Row],[Sub-Sector]],Table2[Rate of Change - Zone],"Positive")/Table3[[#This Row],[Count]]</f>
        <v>0.78260869565217395</v>
      </c>
      <c r="V5" s="2">
        <f>COUNTIFS(Table2[Sub-Sector],Table3[[#This Row],[Sub-Sector]],Table2[Sharpe Ratio],"&gt;=0.10")/Table3[[#This Row],[Count]]</f>
        <v>0.56521739130434778</v>
      </c>
    </row>
    <row r="6" spans="1:22" x14ac:dyDescent="0.3">
      <c r="A6" t="s">
        <v>243</v>
      </c>
      <c r="B6">
        <f>COUNTIFS(Table2[Sub-Sector],Table3[[#This Row],[Sub-Sector]])</f>
        <v>21</v>
      </c>
      <c r="C6" s="2">
        <f>COUNTIFS(Table2[Sub-Sector],Table3[[#This Row],[Sub-Sector]],Table2[Uptrend],"Uptrend")/Table3[[#This Row],[Count]]</f>
        <v>0.76190476190476186</v>
      </c>
      <c r="D6" s="2">
        <f>COUNTIFS(Table2[Sub-Sector],Table3[[#This Row],[Sub-Sector]],Table2[1W Return vs Nifty],"&gt;=5")/Table3[[#This Row],[Count]]</f>
        <v>0.47619047619047616</v>
      </c>
      <c r="E6" s="2">
        <f>COUNTIFS(Table2[Sub-Sector],Table3[[#This Row],[Sub-Sector]],Table2[1M Return vs Nifty],"&gt;=5")/Table3[[#This Row],[Count]]</f>
        <v>0.7142857142857143</v>
      </c>
      <c r="F6" s="2">
        <f>COUNTIFS(Table2[Sub-Sector],Table3[[#This Row],[Sub-Sector]],Table2[6M Return vs Nifty],"&gt;=10")/Table3[[#This Row],[Count]]</f>
        <v>0.42857142857142855</v>
      </c>
      <c r="G6" s="2">
        <f>COUNTIFS(Table2[Sub-Sector],Table3[[#This Row],[Sub-Sector]],Table2[1Y Return vs Nifty],"&gt;=10")/Table3[[#This Row],[Count]]</f>
        <v>0.66666666666666663</v>
      </c>
      <c r="H6" s="2">
        <f>COUNTIFS(Table2[Sub-Sector],Table3[[#This Row],[Sub-Sector]],Table2[RSI Exponential â€“ 14D],"&gt;=50")/Table3[[#This Row],[Count]]</f>
        <v>1</v>
      </c>
      <c r="I6" s="2">
        <f>COUNTIFS(Table2[Sub-Sector],Table3[[#This Row],[Sub-Sector]],Table2[Relative Volume],"&gt;=2")/Table3[[#This Row],[Count]]</f>
        <v>0.38095238095238093</v>
      </c>
      <c r="J6" s="2">
        <f>COUNTIFS(Table2[Sub-Sector],Table3[[#This Row],[Sub-Sector]],Table2[% Away From Day Low],"&gt;=0.05")/Table3[[#This Row],[Count]]</f>
        <v>4.7619047619047616E-2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0.61904761904761907</v>
      </c>
      <c r="M6" s="2">
        <f>COUNTIFS(Table2[Sub-Sector],Table3[[#This Row],[Sub-Sector]],Table2[% Away From Current Week High],"&lt;=0.05")/Table3[[#This Row],[Count]]</f>
        <v>0.90476190476190477</v>
      </c>
      <c r="N6" s="2">
        <f>COUNTIFS(Table2[Sub-Sector],Table3[[#This Row],[Sub-Sector]],Table2[% Away From Current Month Low],"&gt;=0.05")/Table3[[#This Row],[Count]]</f>
        <v>0.61904761904761907</v>
      </c>
      <c r="O6" s="2">
        <f>COUNTIFS(Table2[Sub-Sector],Table3[[#This Row],[Sub-Sector]],Table2[% Away From Current Month High],"&lt;=0.05")/Table3[[#This Row],[Count]]</f>
        <v>0.90476190476190477</v>
      </c>
      <c r="P6" s="2">
        <f>COUNTIFS(Table2[Sub-Sector],Table3[[#This Row],[Sub-Sector]],Table2[% Away From 52W High],"&lt;=10")/Table3[[#This Row],[Count]]</f>
        <v>0.66666666666666663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1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0.8571428571428571</v>
      </c>
      <c r="V6" s="2">
        <f>COUNTIFS(Table2[Sub-Sector],Table3[[#This Row],[Sub-Sector]],Table2[Sharpe Ratio],"&gt;=0.10")/Table3[[#This Row],[Count]]</f>
        <v>0.23809523809523808</v>
      </c>
    </row>
    <row r="7" spans="1:22" x14ac:dyDescent="0.3">
      <c r="A7" t="s">
        <v>130</v>
      </c>
      <c r="B7">
        <f>COUNTIFS(Table2[Sub-Sector],Table3[[#This Row],[Sub-Sector]])</f>
        <v>21</v>
      </c>
      <c r="C7" s="2">
        <f>COUNTIFS(Table2[Sub-Sector],Table3[[#This Row],[Sub-Sector]],Table2[Uptrend],"Uptrend")/Table3[[#This Row],[Count]]</f>
        <v>0.7142857142857143</v>
      </c>
      <c r="D7" s="2">
        <f>COUNTIFS(Table2[Sub-Sector],Table3[[#This Row],[Sub-Sector]],Table2[1W Return vs Nifty],"&gt;=5")/Table3[[#This Row],[Count]]</f>
        <v>0.19047619047619047</v>
      </c>
      <c r="E7" s="2">
        <f>COUNTIFS(Table2[Sub-Sector],Table3[[#This Row],[Sub-Sector]],Table2[1M Return vs Nifty],"&gt;=5")/Table3[[#This Row],[Count]]</f>
        <v>0.14285714285714285</v>
      </c>
      <c r="F7" s="2">
        <f>COUNTIFS(Table2[Sub-Sector],Table3[[#This Row],[Sub-Sector]],Table2[6M Return vs Nifty],"&gt;=10")/Table3[[#This Row],[Count]]</f>
        <v>0.47619047619047616</v>
      </c>
      <c r="G7" s="2">
        <f>COUNTIFS(Table2[Sub-Sector],Table3[[#This Row],[Sub-Sector]],Table2[1Y Return vs Nifty],"&gt;=10")/Table3[[#This Row],[Count]]</f>
        <v>0.76190476190476186</v>
      </c>
      <c r="H7" s="2">
        <f>COUNTIFS(Table2[Sub-Sector],Table3[[#This Row],[Sub-Sector]],Table2[RSI Exponential â€“ 14D],"&gt;=50")/Table3[[#This Row],[Count]]</f>
        <v>0.80952380952380953</v>
      </c>
      <c r="I7" s="2">
        <f>COUNTIFS(Table2[Sub-Sector],Table3[[#This Row],[Sub-Sector]],Table2[Relative Volume],"&gt;=2")/Table3[[#This Row],[Count]]</f>
        <v>9.5238095238095233E-2</v>
      </c>
      <c r="J7" s="2">
        <f>COUNTIFS(Table2[Sub-Sector],Table3[[#This Row],[Sub-Sector]],Table2[% Away From Day Low],"&gt;=0.05")/Table3[[#This Row],[Count]]</f>
        <v>4.7619047619047616E-2</v>
      </c>
      <c r="K7" s="2">
        <f>COUNTIFS(Table2[Sub-Sector],Table3[[#This Row],[Sub-Sector]],Table2[% Away From Day High],"&lt;=0.05")/Table3[[#This Row],[Count]]</f>
        <v>0.90476190476190477</v>
      </c>
      <c r="L7" s="2">
        <f>COUNTIFS(Table2[Sub-Sector],Table3[[#This Row],[Sub-Sector]],Table2[% Away From Current Week Low],"&gt;=0.05")/Table3[[#This Row],[Count]]</f>
        <v>0.42857142857142855</v>
      </c>
      <c r="M7" s="2">
        <f>COUNTIFS(Table2[Sub-Sector],Table3[[#This Row],[Sub-Sector]],Table2[% Away From Current Week High],"&lt;=0.05")/Table3[[#This Row],[Count]]</f>
        <v>0.90476190476190477</v>
      </c>
      <c r="N7" s="2">
        <f>COUNTIFS(Table2[Sub-Sector],Table3[[#This Row],[Sub-Sector]],Table2[% Away From Current Month Low],"&gt;=0.05")/Table3[[#This Row],[Count]]</f>
        <v>0.42857142857142855</v>
      </c>
      <c r="O7" s="2">
        <f>COUNTIFS(Table2[Sub-Sector],Table3[[#This Row],[Sub-Sector]],Table2[% Away From Current Month High],"&lt;=0.05")/Table3[[#This Row],[Count]]</f>
        <v>0.90476190476190477</v>
      </c>
      <c r="P7" s="2">
        <f>COUNTIFS(Table2[Sub-Sector],Table3[[#This Row],[Sub-Sector]],Table2[% Away From 52W High],"&lt;=10")/Table3[[#This Row],[Count]]</f>
        <v>0.61904761904761907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0.8571428571428571</v>
      </c>
      <c r="S7" s="2">
        <f>COUNTIFS(Table2[Sub-Sector],Table3[[#This Row],[Sub-Sector]],Table2[% Price above 50 EMA],"&gt;=0")/Table3[[#This Row],[Count]]</f>
        <v>0.80952380952380953</v>
      </c>
      <c r="T7" s="2">
        <f>COUNTIFS(Table2[Sub-Sector],Table3[[#This Row],[Sub-Sector]],Table2[% Price above 200 EMA],"&gt;=0")/Table3[[#This Row],[Count]]</f>
        <v>0.95238095238095233</v>
      </c>
      <c r="U7" s="2">
        <f>COUNTIFS(Table2[Sub-Sector],Table3[[#This Row],[Sub-Sector]],Table2[Rate of Change - Zone],"Positive")/Table3[[#This Row],[Count]]</f>
        <v>0.7142857142857143</v>
      </c>
      <c r="V7" s="2">
        <f>COUNTIFS(Table2[Sub-Sector],Table3[[#This Row],[Sub-Sector]],Table2[Sharpe Ratio],"&gt;=0.10")/Table3[[#This Row],[Count]]</f>
        <v>0.47619047619047616</v>
      </c>
    </row>
    <row r="8" spans="1:22" x14ac:dyDescent="0.3">
      <c r="A8" t="s">
        <v>21</v>
      </c>
      <c r="B8">
        <f>COUNTIFS(Table2[Sub-Sector],Table3[[#This Row],[Sub-Sector]])</f>
        <v>20</v>
      </c>
      <c r="C8" s="2">
        <f>COUNTIFS(Table2[Sub-Sector],Table3[[#This Row],[Sub-Sector]],Table2[Uptrend],"Uptrend")/Table3[[#This Row],[Count]]</f>
        <v>0.75</v>
      </c>
      <c r="D8" s="2">
        <f>COUNTIFS(Table2[Sub-Sector],Table3[[#This Row],[Sub-Sector]],Table2[1W Return vs Nifty],"&gt;=5")/Table3[[#This Row],[Count]]</f>
        <v>0.25</v>
      </c>
      <c r="E8" s="2">
        <f>COUNTIFS(Table2[Sub-Sector],Table3[[#This Row],[Sub-Sector]],Table2[1M Return vs Nifty],"&gt;=5")/Table3[[#This Row],[Count]]</f>
        <v>0.6</v>
      </c>
      <c r="F8" s="2">
        <f>COUNTIFS(Table2[Sub-Sector],Table3[[#This Row],[Sub-Sector]],Table2[6M Return vs Nifty],"&gt;=10")/Table3[[#This Row],[Count]]</f>
        <v>0.2</v>
      </c>
      <c r="G8" s="2">
        <f>COUNTIFS(Table2[Sub-Sector],Table3[[#This Row],[Sub-Sector]],Table2[1Y Return vs Nifty],"&gt;=10")/Table3[[#This Row],[Count]]</f>
        <v>0.45</v>
      </c>
      <c r="H8" s="2">
        <f>COUNTIFS(Table2[Sub-Sector],Table3[[#This Row],[Sub-Sector]],Table2[RSI Exponential â€“ 14D],"&gt;=50")/Table3[[#This Row],[Count]]</f>
        <v>0.9</v>
      </c>
      <c r="I8" s="2">
        <f>COUNTIFS(Table2[Sub-Sector],Table3[[#This Row],[Sub-Sector]],Table2[Relative Volume],"&gt;=2")/Table3[[#This Row],[Count]]</f>
        <v>0.15</v>
      </c>
      <c r="J8" s="2">
        <f>COUNTIFS(Table2[Sub-Sector],Table3[[#This Row],[Sub-Sector]],Table2[% Away From Day Low],"&gt;=0.05")/Table3[[#This Row],[Count]]</f>
        <v>0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0.35</v>
      </c>
      <c r="M8" s="2">
        <f>COUNTIFS(Table2[Sub-Sector],Table3[[#This Row],[Sub-Sector]],Table2[% Away From Current Week High],"&lt;=0.05")/Table3[[#This Row],[Count]]</f>
        <v>0.9</v>
      </c>
      <c r="N8" s="2">
        <f>COUNTIFS(Table2[Sub-Sector],Table3[[#This Row],[Sub-Sector]],Table2[% Away From Current Month Low],"&gt;=0.05")/Table3[[#This Row],[Count]]</f>
        <v>0.35</v>
      </c>
      <c r="O8" s="2">
        <f>COUNTIFS(Table2[Sub-Sector],Table3[[#This Row],[Sub-Sector]],Table2[% Away From Current Month High],"&lt;=0.05")/Table3[[#This Row],[Count]]</f>
        <v>0.9</v>
      </c>
      <c r="P8" s="2">
        <f>COUNTIFS(Table2[Sub-Sector],Table3[[#This Row],[Sub-Sector]],Table2[% Away From 52W High],"&lt;=10")/Table3[[#This Row],[Count]]</f>
        <v>0.55000000000000004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0.9</v>
      </c>
      <c r="S8" s="2">
        <f>COUNTIFS(Table2[Sub-Sector],Table3[[#This Row],[Sub-Sector]],Table2[% Price above 50 EMA],"&gt;=0")/Table3[[#This Row],[Count]]</f>
        <v>0.9</v>
      </c>
      <c r="T8" s="2">
        <f>COUNTIFS(Table2[Sub-Sector],Table3[[#This Row],[Sub-Sector]],Table2[% Price above 200 EMA],"&gt;=0")/Table3[[#This Row],[Count]]</f>
        <v>0.95</v>
      </c>
      <c r="U8" s="2">
        <f>COUNTIFS(Table2[Sub-Sector],Table3[[#This Row],[Sub-Sector]],Table2[Rate of Change - Zone],"Positive")/Table3[[#This Row],[Count]]</f>
        <v>0.9</v>
      </c>
      <c r="V8" s="2">
        <f>COUNTIFS(Table2[Sub-Sector],Table3[[#This Row],[Sub-Sector]],Table2[Sharpe Ratio],"&gt;=0.10")/Table3[[#This Row],[Count]]</f>
        <v>0.15</v>
      </c>
    </row>
    <row r="9" spans="1:22" x14ac:dyDescent="0.3">
      <c r="A9" t="s">
        <v>24</v>
      </c>
      <c r="B9">
        <f>COUNTIFS(Table2[Sub-Sector],Table3[[#This Row],[Sub-Sector]])</f>
        <v>20</v>
      </c>
      <c r="C9" s="2">
        <f>COUNTIFS(Table2[Sub-Sector],Table3[[#This Row],[Sub-Sector]],Table2[Uptrend],"Uptrend")/Table3[[#This Row],[Count]]</f>
        <v>0.55000000000000004</v>
      </c>
      <c r="D9" s="2">
        <f>COUNTIFS(Table2[Sub-Sector],Table3[[#This Row],[Sub-Sector]],Table2[1W Return vs Nifty],"&gt;=5")/Table3[[#This Row],[Count]]</f>
        <v>0</v>
      </c>
      <c r="E9" s="2">
        <f>COUNTIFS(Table2[Sub-Sector],Table3[[#This Row],[Sub-Sector]],Table2[1M Return vs Nifty],"&gt;=5")/Table3[[#This Row],[Count]]</f>
        <v>0.05</v>
      </c>
      <c r="F9" s="2">
        <f>COUNTIFS(Table2[Sub-Sector],Table3[[#This Row],[Sub-Sector]],Table2[6M Return vs Nifty],"&gt;=10")/Table3[[#This Row],[Count]]</f>
        <v>0.1</v>
      </c>
      <c r="G9" s="2">
        <f>COUNTIFS(Table2[Sub-Sector],Table3[[#This Row],[Sub-Sector]],Table2[1Y Return vs Nifty],"&gt;=10")/Table3[[#This Row],[Count]]</f>
        <v>0.3</v>
      </c>
      <c r="H9" s="2">
        <f>COUNTIFS(Table2[Sub-Sector],Table3[[#This Row],[Sub-Sector]],Table2[RSI Exponential â€“ 14D],"&gt;=50")/Table3[[#This Row],[Count]]</f>
        <v>0.7</v>
      </c>
      <c r="I9" s="2">
        <f>COUNTIFS(Table2[Sub-Sector],Table3[[#This Row],[Sub-Sector]],Table2[Relative Volume],"&gt;=2")/Table3[[#This Row],[Count]]</f>
        <v>0.05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Current Week Low],"&gt;=0.05")/Table3[[#This Row],[Count]]</f>
        <v>0.05</v>
      </c>
      <c r="M9" s="2">
        <f>COUNTIFS(Table2[Sub-Sector],Table3[[#This Row],[Sub-Sector]],Table2[% Away From Current Week High],"&lt;=0.05")/Table3[[#This Row],[Count]]</f>
        <v>0.9</v>
      </c>
      <c r="N9" s="2">
        <f>COUNTIFS(Table2[Sub-Sector],Table3[[#This Row],[Sub-Sector]],Table2[% Away From Current Month Low],"&gt;=0.05")/Table3[[#This Row],[Count]]</f>
        <v>0.05</v>
      </c>
      <c r="O9" s="2">
        <f>COUNTIFS(Table2[Sub-Sector],Table3[[#This Row],[Sub-Sector]],Table2[% Away From Current Month High],"&lt;=0.05")/Table3[[#This Row],[Count]]</f>
        <v>0.9</v>
      </c>
      <c r="P9" s="2">
        <f>COUNTIFS(Table2[Sub-Sector],Table3[[#This Row],[Sub-Sector]],Table2[% Away From 52W High],"&lt;=10")/Table3[[#This Row],[Count]]</f>
        <v>0.35</v>
      </c>
      <c r="Q9" s="2">
        <f>COUNTIFS(Table2[Sub-Sector],Table3[[#This Row],[Sub-Sector]],Table2[% Away From 52W Low],"&gt;=10")/Table3[[#This Row],[Count]]</f>
        <v>0.95</v>
      </c>
      <c r="R9" s="2">
        <f>COUNTIFS(Table2[Sub-Sector],Table3[[#This Row],[Sub-Sector]],Table2[% Price above 20 EMA],"&gt;=0")/Table3[[#This Row],[Count]]</f>
        <v>0.75</v>
      </c>
      <c r="S9" s="2">
        <f>COUNTIFS(Table2[Sub-Sector],Table3[[#This Row],[Sub-Sector]],Table2[% Price above 50 EMA],"&gt;=0")/Table3[[#This Row],[Count]]</f>
        <v>0.75</v>
      </c>
      <c r="T9" s="2">
        <f>COUNTIFS(Table2[Sub-Sector],Table3[[#This Row],[Sub-Sector]],Table2[% Price above 200 EMA],"&gt;=0")/Table3[[#This Row],[Count]]</f>
        <v>0.75</v>
      </c>
      <c r="U9" s="2">
        <f>COUNTIFS(Table2[Sub-Sector],Table3[[#This Row],[Sub-Sector]],Table2[Rate of Change - Zone],"Positive")/Table3[[#This Row],[Count]]</f>
        <v>0.65</v>
      </c>
      <c r="V9" s="2">
        <f>COUNTIFS(Table2[Sub-Sector],Table3[[#This Row],[Sub-Sector]],Table2[Sharpe Ratio],"&gt;=0.10")/Table3[[#This Row],[Count]]</f>
        <v>0.15</v>
      </c>
    </row>
    <row r="10" spans="1:22" x14ac:dyDescent="0.3">
      <c r="A10" t="s">
        <v>80</v>
      </c>
      <c r="B10">
        <f>COUNTIFS(Table2[Sub-Sector],Table3[[#This Row],[Sub-Sector]])</f>
        <v>19</v>
      </c>
      <c r="C10" s="2">
        <f>COUNTIFS(Table2[Sub-Sector],Table3[[#This Row],[Sub-Sector]],Table2[Uptrend],"Uptrend")/Table3[[#This Row],[Count]]</f>
        <v>0.68421052631578949</v>
      </c>
      <c r="D10" s="2">
        <f>COUNTIFS(Table2[Sub-Sector],Table3[[#This Row],[Sub-Sector]],Table2[1W Return vs Nifty],"&gt;=5")/Table3[[#This Row],[Count]]</f>
        <v>0.15789473684210525</v>
      </c>
      <c r="E10" s="2">
        <f>COUNTIFS(Table2[Sub-Sector],Table3[[#This Row],[Sub-Sector]],Table2[1M Return vs Nifty],"&gt;=5")/Table3[[#This Row],[Count]]</f>
        <v>0.15789473684210525</v>
      </c>
      <c r="F10" s="2">
        <f>COUNTIFS(Table2[Sub-Sector],Table3[[#This Row],[Sub-Sector]],Table2[6M Return vs Nifty],"&gt;=10")/Table3[[#This Row],[Count]]</f>
        <v>0.10526315789473684</v>
      </c>
      <c r="G10" s="2">
        <f>COUNTIFS(Table2[Sub-Sector],Table3[[#This Row],[Sub-Sector]],Table2[1Y Return vs Nifty],"&gt;=10")/Table3[[#This Row],[Count]]</f>
        <v>0.42105263157894735</v>
      </c>
      <c r="H10" s="2">
        <f>COUNTIFS(Table2[Sub-Sector],Table3[[#This Row],[Sub-Sector]],Table2[RSI Exponential â€“ 14D],"&gt;=50")/Table3[[#This Row],[Count]]</f>
        <v>0.68421052631578949</v>
      </c>
      <c r="I10" s="2">
        <f>COUNTIFS(Table2[Sub-Sector],Table3[[#This Row],[Sub-Sector]],Table2[Relative Volume],"&gt;=2")/Table3[[#This Row],[Count]]</f>
        <v>0.15789473684210525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0.94736842105263153</v>
      </c>
      <c r="L10" s="2">
        <f>COUNTIFS(Table2[Sub-Sector],Table3[[#This Row],[Sub-Sector]],Table2[% Away From Current Week Low],"&gt;=0.05")/Table3[[#This Row],[Count]]</f>
        <v>5.2631578947368418E-2</v>
      </c>
      <c r="M10" s="2">
        <f>COUNTIFS(Table2[Sub-Sector],Table3[[#This Row],[Sub-Sector]],Table2[% Away From Current Week High],"&lt;=0.05")/Table3[[#This Row],[Count]]</f>
        <v>0.68421052631578949</v>
      </c>
      <c r="N10" s="2">
        <f>COUNTIFS(Table2[Sub-Sector],Table3[[#This Row],[Sub-Sector]],Table2[% Away From Current Month Low],"&gt;=0.05")/Table3[[#This Row],[Count]]</f>
        <v>5.2631578947368418E-2</v>
      </c>
      <c r="O10" s="2">
        <f>COUNTIFS(Table2[Sub-Sector],Table3[[#This Row],[Sub-Sector]],Table2[% Away From Current Month High],"&lt;=0.05")/Table3[[#This Row],[Count]]</f>
        <v>0.68421052631578949</v>
      </c>
      <c r="P10" s="2">
        <f>COUNTIFS(Table2[Sub-Sector],Table3[[#This Row],[Sub-Sector]],Table2[% Away From 52W High],"&lt;=10")/Table3[[#This Row],[Count]]</f>
        <v>0.42105263157894735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0.84210526315789469</v>
      </c>
      <c r="S10" s="2">
        <f>COUNTIFS(Table2[Sub-Sector],Table3[[#This Row],[Sub-Sector]],Table2[% Price above 50 EMA],"&gt;=0")/Table3[[#This Row],[Count]]</f>
        <v>0.78947368421052633</v>
      </c>
      <c r="T10" s="2">
        <f>COUNTIFS(Table2[Sub-Sector],Table3[[#This Row],[Sub-Sector]],Table2[% Price above 200 EMA],"&gt;=0")/Table3[[#This Row],[Count]]</f>
        <v>0.78947368421052633</v>
      </c>
      <c r="U10" s="2">
        <f>COUNTIFS(Table2[Sub-Sector],Table3[[#This Row],[Sub-Sector]],Table2[Rate of Change - Zone],"Positive")/Table3[[#This Row],[Count]]</f>
        <v>0.57894736842105265</v>
      </c>
      <c r="V10" s="2">
        <f>COUNTIFS(Table2[Sub-Sector],Table3[[#This Row],[Sub-Sector]],Table2[Sharpe Ratio],"&gt;=0.10")/Table3[[#This Row],[Count]]</f>
        <v>0</v>
      </c>
    </row>
    <row r="11" spans="1:22" x14ac:dyDescent="0.3">
      <c r="A11" t="s">
        <v>140</v>
      </c>
      <c r="B11">
        <f>COUNTIFS(Table2[Sub-Sector],Table3[[#This Row],[Sub-Sector]])</f>
        <v>19</v>
      </c>
      <c r="C11" s="2">
        <f>COUNTIFS(Table2[Sub-Sector],Table3[[#This Row],[Sub-Sector]],Table2[Uptrend],"Uptrend")/Table3[[#This Row],[Count]]</f>
        <v>0.78947368421052633</v>
      </c>
      <c r="D11" s="2">
        <f>COUNTIFS(Table2[Sub-Sector],Table3[[#This Row],[Sub-Sector]],Table2[1W Return vs Nifty],"&gt;=5")/Table3[[#This Row],[Count]]</f>
        <v>0.21052631578947367</v>
      </c>
      <c r="E11" s="2">
        <f>COUNTIFS(Table2[Sub-Sector],Table3[[#This Row],[Sub-Sector]],Table2[1M Return vs Nifty],"&gt;=5")/Table3[[#This Row],[Count]]</f>
        <v>0.26315789473684209</v>
      </c>
      <c r="F11" s="2">
        <f>COUNTIFS(Table2[Sub-Sector],Table3[[#This Row],[Sub-Sector]],Table2[6M Return vs Nifty],"&gt;=10")/Table3[[#This Row],[Count]]</f>
        <v>0.57894736842105265</v>
      </c>
      <c r="G11" s="2">
        <f>COUNTIFS(Table2[Sub-Sector],Table3[[#This Row],[Sub-Sector]],Table2[1Y Return vs Nifty],"&gt;=10")/Table3[[#This Row],[Count]]</f>
        <v>0.89473684210526316</v>
      </c>
      <c r="H11" s="2">
        <f>COUNTIFS(Table2[Sub-Sector],Table3[[#This Row],[Sub-Sector]],Table2[RSI Exponential â€“ 14D],"&gt;=50")/Table3[[#This Row],[Count]]</f>
        <v>0.73684210526315785</v>
      </c>
      <c r="I11" s="2">
        <f>COUNTIFS(Table2[Sub-Sector],Table3[[#This Row],[Sub-Sector]],Table2[Relative Volume],"&gt;=2")/Table3[[#This Row],[Count]]</f>
        <v>0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0.36842105263157893</v>
      </c>
      <c r="M11" s="2">
        <f>COUNTIFS(Table2[Sub-Sector],Table3[[#This Row],[Sub-Sector]],Table2[% Away From Current Week High],"&lt;=0.05")/Table3[[#This Row],[Count]]</f>
        <v>0.78947368421052633</v>
      </c>
      <c r="N11" s="2">
        <f>COUNTIFS(Table2[Sub-Sector],Table3[[#This Row],[Sub-Sector]],Table2[% Away From Current Month Low],"&gt;=0.05")/Table3[[#This Row],[Count]]</f>
        <v>0.36842105263157893</v>
      </c>
      <c r="O11" s="2">
        <f>COUNTIFS(Table2[Sub-Sector],Table3[[#This Row],[Sub-Sector]],Table2[% Away From Current Month High],"&lt;=0.05")/Table3[[#This Row],[Count]]</f>
        <v>0.78947368421052633</v>
      </c>
      <c r="P11" s="2">
        <f>COUNTIFS(Table2[Sub-Sector],Table3[[#This Row],[Sub-Sector]],Table2[% Away From 52W High],"&lt;=10")/Table3[[#This Row],[Count]]</f>
        <v>0.57894736842105265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0.68421052631578949</v>
      </c>
      <c r="S11" s="2">
        <f>COUNTIFS(Table2[Sub-Sector],Table3[[#This Row],[Sub-Sector]],Table2[% Price above 50 EMA],"&gt;=0")/Table3[[#This Row],[Count]]</f>
        <v>0.78947368421052633</v>
      </c>
      <c r="T11" s="2">
        <f>COUNTIFS(Table2[Sub-Sector],Table3[[#This Row],[Sub-Sector]],Table2[% Price above 200 EMA],"&gt;=0")/Table3[[#This Row],[Count]]</f>
        <v>0.94736842105263153</v>
      </c>
      <c r="U11" s="2">
        <f>COUNTIFS(Table2[Sub-Sector],Table3[[#This Row],[Sub-Sector]],Table2[Rate of Change - Zone],"Positive")/Table3[[#This Row],[Count]]</f>
        <v>0.36842105263157893</v>
      </c>
      <c r="V11" s="2">
        <f>COUNTIFS(Table2[Sub-Sector],Table3[[#This Row],[Sub-Sector]],Table2[Sharpe Ratio],"&gt;=0.10")/Table3[[#This Row],[Count]]</f>
        <v>0.68421052631578949</v>
      </c>
    </row>
    <row r="12" spans="1:22" x14ac:dyDescent="0.3">
      <c r="A12" t="s">
        <v>539</v>
      </c>
      <c r="B12">
        <f>COUNTIFS(Table2[Sub-Sector],Table3[[#This Row],[Sub-Sector]])</f>
        <v>17</v>
      </c>
      <c r="C12" s="2">
        <f>COUNTIFS(Table2[Sub-Sector],Table3[[#This Row],[Sub-Sector]],Table2[Uptrend],"Uptrend")/Table3[[#This Row],[Count]]</f>
        <v>0.41176470588235292</v>
      </c>
      <c r="D12" s="2">
        <f>COUNTIFS(Table2[Sub-Sector],Table3[[#This Row],[Sub-Sector]],Table2[1W Return vs Nifty],"&gt;=5")/Table3[[#This Row],[Count]]</f>
        <v>0</v>
      </c>
      <c r="E12" s="2">
        <f>COUNTIFS(Table2[Sub-Sector],Table3[[#This Row],[Sub-Sector]],Table2[1M Return vs Nifty],"&gt;=5")/Table3[[#This Row],[Count]]</f>
        <v>0.23529411764705882</v>
      </c>
      <c r="F12" s="2">
        <f>COUNTIFS(Table2[Sub-Sector],Table3[[#This Row],[Sub-Sector]],Table2[6M Return vs Nifty],"&gt;=10")/Table3[[#This Row],[Count]]</f>
        <v>5.8823529411764705E-2</v>
      </c>
      <c r="G12" s="2">
        <f>COUNTIFS(Table2[Sub-Sector],Table3[[#This Row],[Sub-Sector]],Table2[1Y Return vs Nifty],"&gt;=10")/Table3[[#This Row],[Count]]</f>
        <v>0.17647058823529413</v>
      </c>
      <c r="H12" s="2">
        <f>COUNTIFS(Table2[Sub-Sector],Table3[[#This Row],[Sub-Sector]],Table2[RSI Exponential â€“ 14D],"&gt;=50")/Table3[[#This Row],[Count]]</f>
        <v>0.94117647058823528</v>
      </c>
      <c r="I12" s="2">
        <f>COUNTIFS(Table2[Sub-Sector],Table3[[#This Row],[Sub-Sector]],Table2[Relative Volume],"&gt;=2")/Table3[[#This Row],[Count]]</f>
        <v>0.23529411764705882</v>
      </c>
      <c r="J12" s="2">
        <f>COUNTIFS(Table2[Sub-Sector],Table3[[#This Row],[Sub-Sector]],Table2[% Away From Day Low],"&gt;=0.05")/Table3[[#This Row],[Count]]</f>
        <v>0.11764705882352941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0.29411764705882354</v>
      </c>
      <c r="M12" s="2">
        <f>COUNTIFS(Table2[Sub-Sector],Table3[[#This Row],[Sub-Sector]],Table2[% Away From Current Week High],"&lt;=0.05")/Table3[[#This Row],[Count]]</f>
        <v>1</v>
      </c>
      <c r="N12" s="2">
        <f>COUNTIFS(Table2[Sub-Sector],Table3[[#This Row],[Sub-Sector]],Table2[% Away From Current Month Low],"&gt;=0.05")/Table3[[#This Row],[Count]]</f>
        <v>0.29411764705882354</v>
      </c>
      <c r="O12" s="2">
        <f>COUNTIFS(Table2[Sub-Sector],Table3[[#This Row],[Sub-Sector]],Table2[% Away From Current Month High],"&lt;=0.05")/Table3[[#This Row],[Count]]</f>
        <v>1</v>
      </c>
      <c r="P12" s="2">
        <f>COUNTIFS(Table2[Sub-Sector],Table3[[#This Row],[Sub-Sector]],Table2[% Away From 52W High],"&lt;=10")/Table3[[#This Row],[Count]]</f>
        <v>0.47058823529411764</v>
      </c>
      <c r="Q12" s="2">
        <f>COUNTIFS(Table2[Sub-Sector],Table3[[#This Row],[Sub-Sector]],Table2[% Away From 52W Low],"&gt;=10")/Table3[[#This Row],[Count]]</f>
        <v>0.94117647058823528</v>
      </c>
      <c r="R12" s="2">
        <f>COUNTIFS(Table2[Sub-Sector],Table3[[#This Row],[Sub-Sector]],Table2[% Price above 20 EMA],"&gt;=0")/Table3[[#This Row],[Count]]</f>
        <v>0.94117647058823528</v>
      </c>
      <c r="S12" s="2">
        <f>COUNTIFS(Table2[Sub-Sector],Table3[[#This Row],[Sub-Sector]],Table2[% Price above 50 EMA],"&gt;=0")/Table3[[#This Row],[Count]]</f>
        <v>0.88235294117647056</v>
      </c>
      <c r="T12" s="2">
        <f>COUNTIFS(Table2[Sub-Sector],Table3[[#This Row],[Sub-Sector]],Table2[% Price above 200 EMA],"&gt;=0")/Table3[[#This Row],[Count]]</f>
        <v>0.76470588235294112</v>
      </c>
      <c r="U12" s="2">
        <f>COUNTIFS(Table2[Sub-Sector],Table3[[#This Row],[Sub-Sector]],Table2[Rate of Change - Zone],"Positive")/Table3[[#This Row],[Count]]</f>
        <v>0.88235294117647056</v>
      </c>
      <c r="V12" s="2">
        <f>COUNTIFS(Table2[Sub-Sector],Table3[[#This Row],[Sub-Sector]],Table2[Sharpe Ratio],"&gt;=0.10")/Table3[[#This Row],[Count]]</f>
        <v>5.8823529411764705E-2</v>
      </c>
    </row>
    <row r="13" spans="1:22" x14ac:dyDescent="0.3">
      <c r="A13" t="s">
        <v>49</v>
      </c>
      <c r="B13">
        <f>COUNTIFS(Table2[Sub-Sector],Table3[[#This Row],[Sub-Sector]])</f>
        <v>17</v>
      </c>
      <c r="C13" s="2">
        <f>COUNTIFS(Table2[Sub-Sector],Table3[[#This Row],[Sub-Sector]],Table2[Uptrend],"Uptrend")/Table3[[#This Row],[Count]]</f>
        <v>0.6470588235294118</v>
      </c>
      <c r="D13" s="2">
        <f>COUNTIFS(Table2[Sub-Sector],Table3[[#This Row],[Sub-Sector]],Table2[1W Return vs Nifty],"&gt;=5")/Table3[[#This Row],[Count]]</f>
        <v>0</v>
      </c>
      <c r="E13" s="2">
        <f>COUNTIFS(Table2[Sub-Sector],Table3[[#This Row],[Sub-Sector]],Table2[1M Return vs Nifty],"&gt;=5")/Table3[[#This Row],[Count]]</f>
        <v>0.17647058823529413</v>
      </c>
      <c r="F13" s="2">
        <f>COUNTIFS(Table2[Sub-Sector],Table3[[#This Row],[Sub-Sector]],Table2[6M Return vs Nifty],"&gt;=10")/Table3[[#This Row],[Count]]</f>
        <v>0.23529411764705882</v>
      </c>
      <c r="G13" s="2">
        <f>COUNTIFS(Table2[Sub-Sector],Table3[[#This Row],[Sub-Sector]],Table2[1Y Return vs Nifty],"&gt;=10")/Table3[[#This Row],[Count]]</f>
        <v>0.41176470588235292</v>
      </c>
      <c r="H13" s="2">
        <f>COUNTIFS(Table2[Sub-Sector],Table3[[#This Row],[Sub-Sector]],Table2[RSI Exponential â€“ 14D],"&gt;=50")/Table3[[#This Row],[Count]]</f>
        <v>0.41176470588235292</v>
      </c>
      <c r="I13" s="2">
        <f>COUNTIFS(Table2[Sub-Sector],Table3[[#This Row],[Sub-Sector]],Table2[Relative Volume],"&gt;=2")/Table3[[#This Row],[Count]]</f>
        <v>0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0</v>
      </c>
      <c r="M13" s="2">
        <f>COUNTIFS(Table2[Sub-Sector],Table3[[#This Row],[Sub-Sector]],Table2[% Away From Current Week High],"&lt;=0.05")/Table3[[#This Row],[Count]]</f>
        <v>0.88235294117647056</v>
      </c>
      <c r="N13" s="2">
        <f>COUNTIFS(Table2[Sub-Sector],Table3[[#This Row],[Sub-Sector]],Table2[% Away From Current Month Low],"&gt;=0.05")/Table3[[#This Row],[Count]]</f>
        <v>0</v>
      </c>
      <c r="O13" s="2">
        <f>COUNTIFS(Table2[Sub-Sector],Table3[[#This Row],[Sub-Sector]],Table2[% Away From Current Month High],"&lt;=0.05")/Table3[[#This Row],[Count]]</f>
        <v>0.88235294117647056</v>
      </c>
      <c r="P13" s="2">
        <f>COUNTIFS(Table2[Sub-Sector],Table3[[#This Row],[Sub-Sector]],Table2[% Away From 52W High],"&lt;=10")/Table3[[#This Row],[Count]]</f>
        <v>0.41176470588235292</v>
      </c>
      <c r="Q13" s="2">
        <f>COUNTIFS(Table2[Sub-Sector],Table3[[#This Row],[Sub-Sector]],Table2[% Away From 52W Low],"&gt;=10")/Table3[[#This Row],[Count]]</f>
        <v>0.94117647058823528</v>
      </c>
      <c r="R13" s="2">
        <f>COUNTIFS(Table2[Sub-Sector],Table3[[#This Row],[Sub-Sector]],Table2[% Price above 20 EMA],"&gt;=0")/Table3[[#This Row],[Count]]</f>
        <v>0.52941176470588236</v>
      </c>
      <c r="S13" s="2">
        <f>COUNTIFS(Table2[Sub-Sector],Table3[[#This Row],[Sub-Sector]],Table2[% Price above 50 EMA],"&gt;=0")/Table3[[#This Row],[Count]]</f>
        <v>0.6470588235294118</v>
      </c>
      <c r="T13" s="2">
        <f>COUNTIFS(Table2[Sub-Sector],Table3[[#This Row],[Sub-Sector]],Table2[% Price above 200 EMA],"&gt;=0")/Table3[[#This Row],[Count]]</f>
        <v>0.76470588235294112</v>
      </c>
      <c r="U13" s="2">
        <f>COUNTIFS(Table2[Sub-Sector],Table3[[#This Row],[Sub-Sector]],Table2[Rate of Change - Zone],"Positive")/Table3[[#This Row],[Count]]</f>
        <v>0.47058823529411764</v>
      </c>
      <c r="V13" s="2">
        <f>COUNTIFS(Table2[Sub-Sector],Table3[[#This Row],[Sub-Sector]],Table2[Sharpe Ratio],"&gt;=0.10")/Table3[[#This Row],[Count]]</f>
        <v>5.8823529411764705E-2</v>
      </c>
    </row>
    <row r="14" spans="1:22" x14ac:dyDescent="0.3">
      <c r="A14" t="s">
        <v>375</v>
      </c>
      <c r="B14">
        <f>COUNTIFS(Table2[Sub-Sector],Table3[[#This Row],[Sub-Sector]])</f>
        <v>14</v>
      </c>
      <c r="C14" s="2">
        <f>COUNTIFS(Table2[Sub-Sector],Table3[[#This Row],[Sub-Sector]],Table2[Uptrend],"Uptrend")/Table3[[#This Row],[Count]]</f>
        <v>0.8571428571428571</v>
      </c>
      <c r="D14" s="2">
        <f>COUNTIFS(Table2[Sub-Sector],Table3[[#This Row],[Sub-Sector]],Table2[1W Return vs Nifty],"&gt;=5")/Table3[[#This Row],[Count]]</f>
        <v>0.14285714285714285</v>
      </c>
      <c r="E14" s="2">
        <f>COUNTIFS(Table2[Sub-Sector],Table3[[#This Row],[Sub-Sector]],Table2[1M Return vs Nifty],"&gt;=5")/Table3[[#This Row],[Count]]</f>
        <v>0.7142857142857143</v>
      </c>
      <c r="F14" s="2">
        <f>COUNTIFS(Table2[Sub-Sector],Table3[[#This Row],[Sub-Sector]],Table2[6M Return vs Nifty],"&gt;=10")/Table3[[#This Row],[Count]]</f>
        <v>0.42857142857142855</v>
      </c>
      <c r="G14" s="2">
        <f>COUNTIFS(Table2[Sub-Sector],Table3[[#This Row],[Sub-Sector]],Table2[1Y Return vs Nifty],"&gt;=10")/Table3[[#This Row],[Count]]</f>
        <v>0.7142857142857143</v>
      </c>
      <c r="H14" s="2">
        <f>COUNTIFS(Table2[Sub-Sector],Table3[[#This Row],[Sub-Sector]],Table2[RSI Exponential â€“ 14D],"&gt;=50")/Table3[[#This Row],[Count]]</f>
        <v>0.9285714285714286</v>
      </c>
      <c r="I14" s="2">
        <f>COUNTIFS(Table2[Sub-Sector],Table3[[#This Row],[Sub-Sector]],Table2[Relative Volume],"&gt;=2")/Table3[[#This Row],[Count]]</f>
        <v>0.5714285714285714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0.9285714285714286</v>
      </c>
      <c r="L14" s="2">
        <f>COUNTIFS(Table2[Sub-Sector],Table3[[#This Row],[Sub-Sector]],Table2[% Away From Current Week Low],"&gt;=0.05")/Table3[[#This Row],[Count]]</f>
        <v>0.2857142857142857</v>
      </c>
      <c r="M14" s="2">
        <f>COUNTIFS(Table2[Sub-Sector],Table3[[#This Row],[Sub-Sector]],Table2[% Away From Current Week High],"&lt;=0.05")/Table3[[#This Row],[Count]]</f>
        <v>0.8571428571428571</v>
      </c>
      <c r="N14" s="2">
        <f>COUNTIFS(Table2[Sub-Sector],Table3[[#This Row],[Sub-Sector]],Table2[% Away From Current Month Low],"&gt;=0.05")/Table3[[#This Row],[Count]]</f>
        <v>0.2857142857142857</v>
      </c>
      <c r="O14" s="2">
        <f>COUNTIFS(Table2[Sub-Sector],Table3[[#This Row],[Sub-Sector]],Table2[% Away From Current Month High],"&lt;=0.05")/Table3[[#This Row],[Count]]</f>
        <v>0.8571428571428571</v>
      </c>
      <c r="P14" s="2">
        <f>COUNTIFS(Table2[Sub-Sector],Table3[[#This Row],[Sub-Sector]],Table2[% Away From 52W High],"&lt;=10")/Table3[[#This Row],[Count]]</f>
        <v>0.35714285714285715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0.9285714285714286</v>
      </c>
      <c r="S14" s="2">
        <f>COUNTIFS(Table2[Sub-Sector],Table3[[#This Row],[Sub-Sector]],Table2[% Price above 50 EMA],"&gt;=0")/Table3[[#This Row],[Count]]</f>
        <v>0.9285714285714286</v>
      </c>
      <c r="T14" s="2">
        <f>COUNTIFS(Table2[Sub-Sector],Table3[[#This Row],[Sub-Sector]],Table2[% Price above 200 EMA],"&gt;=0")/Table3[[#This Row],[Count]]</f>
        <v>0.9285714285714286</v>
      </c>
      <c r="U14" s="2">
        <f>COUNTIFS(Table2[Sub-Sector],Table3[[#This Row],[Sub-Sector]],Table2[Rate of Change - Zone],"Positive")/Table3[[#This Row],[Count]]</f>
        <v>0.9285714285714286</v>
      </c>
      <c r="V14" s="2">
        <f>COUNTIFS(Table2[Sub-Sector],Table3[[#This Row],[Sub-Sector]],Table2[Sharpe Ratio],"&gt;=0.10")/Table3[[#This Row],[Count]]</f>
        <v>7.1428571428571425E-2</v>
      </c>
    </row>
    <row r="15" spans="1:22" x14ac:dyDescent="0.3">
      <c r="A15" t="s">
        <v>285</v>
      </c>
      <c r="B15">
        <f>COUNTIFS(Table2[Sub-Sector],Table3[[#This Row],[Sub-Sector]])</f>
        <v>14</v>
      </c>
      <c r="C15" s="2">
        <f>COUNTIFS(Table2[Sub-Sector],Table3[[#This Row],[Sub-Sector]],Table2[Uptrend],"Uptrend")/Table3[[#This Row],[Count]]</f>
        <v>0.7857142857142857</v>
      </c>
      <c r="D15" s="2">
        <f>COUNTIFS(Table2[Sub-Sector],Table3[[#This Row],[Sub-Sector]],Table2[1W Return vs Nifty],"&gt;=5")/Table3[[#This Row],[Count]]</f>
        <v>0.14285714285714285</v>
      </c>
      <c r="E15" s="2">
        <f>COUNTIFS(Table2[Sub-Sector],Table3[[#This Row],[Sub-Sector]],Table2[1M Return vs Nifty],"&gt;=5")/Table3[[#This Row],[Count]]</f>
        <v>0.5</v>
      </c>
      <c r="F15" s="2">
        <f>COUNTIFS(Table2[Sub-Sector],Table3[[#This Row],[Sub-Sector]],Table2[6M Return vs Nifty],"&gt;=10")/Table3[[#This Row],[Count]]</f>
        <v>0.5</v>
      </c>
      <c r="G15" s="2">
        <f>COUNTIFS(Table2[Sub-Sector],Table3[[#This Row],[Sub-Sector]],Table2[1Y Return vs Nifty],"&gt;=10")/Table3[[#This Row],[Count]]</f>
        <v>0.5</v>
      </c>
      <c r="H15" s="2">
        <f>COUNTIFS(Table2[Sub-Sector],Table3[[#This Row],[Sub-Sector]],Table2[RSI Exponential â€“ 14D],"&gt;=50")/Table3[[#This Row],[Count]]</f>
        <v>0.7857142857142857</v>
      </c>
      <c r="I15" s="2">
        <f>COUNTIFS(Table2[Sub-Sector],Table3[[#This Row],[Sub-Sector]],Table2[Relative Volume],"&gt;=2")/Table3[[#This Row],[Count]]</f>
        <v>7.1428571428571425E-2</v>
      </c>
      <c r="J15" s="2">
        <f>COUNTIFS(Table2[Sub-Sector],Table3[[#This Row],[Sub-Sector]],Table2[% Away From Day Low],"&gt;=0.05")/Table3[[#This Row],[Count]]</f>
        <v>7.1428571428571425E-2</v>
      </c>
      <c r="K15" s="2">
        <f>COUNTIFS(Table2[Sub-Sector],Table3[[#This Row],[Sub-Sector]],Table2[% Away From Day High],"&lt;=0.05")/Table3[[#This Row],[Count]]</f>
        <v>0.9285714285714286</v>
      </c>
      <c r="L15" s="2">
        <f>COUNTIFS(Table2[Sub-Sector],Table3[[#This Row],[Sub-Sector]],Table2[% Away From Current Week Low],"&gt;=0.05")/Table3[[#This Row],[Count]]</f>
        <v>0.2857142857142857</v>
      </c>
      <c r="M15" s="2">
        <f>COUNTIFS(Table2[Sub-Sector],Table3[[#This Row],[Sub-Sector]],Table2[% Away From Current Week High],"&lt;=0.05")/Table3[[#This Row],[Count]]</f>
        <v>0.9285714285714286</v>
      </c>
      <c r="N15" s="2">
        <f>COUNTIFS(Table2[Sub-Sector],Table3[[#This Row],[Sub-Sector]],Table2[% Away From Current Month Low],"&gt;=0.05")/Table3[[#This Row],[Count]]</f>
        <v>0.2857142857142857</v>
      </c>
      <c r="O15" s="2">
        <f>COUNTIFS(Table2[Sub-Sector],Table3[[#This Row],[Sub-Sector]],Table2[% Away From Current Month High],"&lt;=0.05")/Table3[[#This Row],[Count]]</f>
        <v>0.9285714285714286</v>
      </c>
      <c r="P15" s="2">
        <f>COUNTIFS(Table2[Sub-Sector],Table3[[#This Row],[Sub-Sector]],Table2[% Away From 52W High],"&lt;=10")/Table3[[#This Row],[Count]]</f>
        <v>0.42857142857142855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0.8571428571428571</v>
      </c>
      <c r="S15" s="2">
        <f>COUNTIFS(Table2[Sub-Sector],Table3[[#This Row],[Sub-Sector]],Table2[% Price above 50 EMA],"&gt;=0")/Table3[[#This Row],[Count]]</f>
        <v>0.8571428571428571</v>
      </c>
      <c r="T15" s="2">
        <f>COUNTIFS(Table2[Sub-Sector],Table3[[#This Row],[Sub-Sector]],Table2[% Price above 200 EMA],"&gt;=0")/Table3[[#This Row],[Count]]</f>
        <v>0.8571428571428571</v>
      </c>
      <c r="U15" s="2">
        <f>COUNTIFS(Table2[Sub-Sector],Table3[[#This Row],[Sub-Sector]],Table2[Rate of Change - Zone],"Positive")/Table3[[#This Row],[Count]]</f>
        <v>0.7857142857142857</v>
      </c>
      <c r="V15" s="2">
        <f>COUNTIFS(Table2[Sub-Sector],Table3[[#This Row],[Sub-Sector]],Table2[Sharpe Ratio],"&gt;=0.10")/Table3[[#This Row],[Count]]</f>
        <v>0.14285714285714285</v>
      </c>
    </row>
    <row r="16" spans="1:22" x14ac:dyDescent="0.3">
      <c r="A16" t="s">
        <v>610</v>
      </c>
      <c r="B16">
        <f>COUNTIFS(Table2[Sub-Sector],Table3[[#This Row],[Sub-Sector]])</f>
        <v>13</v>
      </c>
      <c r="C16" s="2">
        <f>COUNTIFS(Table2[Sub-Sector],Table3[[#This Row],[Sub-Sector]],Table2[Uptrend],"Uptrend")/Table3[[#This Row],[Count]]</f>
        <v>0.84615384615384615</v>
      </c>
      <c r="D16" s="2">
        <f>COUNTIFS(Table2[Sub-Sector],Table3[[#This Row],[Sub-Sector]],Table2[1W Return vs Nifty],"&gt;=5")/Table3[[#This Row],[Count]]</f>
        <v>0.15384615384615385</v>
      </c>
      <c r="E16" s="2">
        <f>COUNTIFS(Table2[Sub-Sector],Table3[[#This Row],[Sub-Sector]],Table2[1M Return vs Nifty],"&gt;=5")/Table3[[#This Row],[Count]]</f>
        <v>0.38461538461538464</v>
      </c>
      <c r="F16" s="2">
        <f>COUNTIFS(Table2[Sub-Sector],Table3[[#This Row],[Sub-Sector]],Table2[6M Return vs Nifty],"&gt;=10")/Table3[[#This Row],[Count]]</f>
        <v>0.30769230769230771</v>
      </c>
      <c r="G16" s="2">
        <f>COUNTIFS(Table2[Sub-Sector],Table3[[#This Row],[Sub-Sector]],Table2[1Y Return vs Nifty],"&gt;=10")/Table3[[#This Row],[Count]]</f>
        <v>0.69230769230769229</v>
      </c>
      <c r="H16" s="2">
        <f>COUNTIFS(Table2[Sub-Sector],Table3[[#This Row],[Sub-Sector]],Table2[RSI Exponential â€“ 14D],"&gt;=50")/Table3[[#This Row],[Count]]</f>
        <v>0.84615384615384615</v>
      </c>
      <c r="I16" s="2">
        <f>COUNTIFS(Table2[Sub-Sector],Table3[[#This Row],[Sub-Sector]],Table2[Relative Volume],"&gt;=2")/Table3[[#This Row],[Count]]</f>
        <v>0.30769230769230771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0.30769230769230771</v>
      </c>
      <c r="M16" s="2">
        <f>COUNTIFS(Table2[Sub-Sector],Table3[[#This Row],[Sub-Sector]],Table2[% Away From Current Week High],"&lt;=0.05")/Table3[[#This Row],[Count]]</f>
        <v>0.76923076923076927</v>
      </c>
      <c r="N16" s="2">
        <f>COUNTIFS(Table2[Sub-Sector],Table3[[#This Row],[Sub-Sector]],Table2[% Away From Current Month Low],"&gt;=0.05")/Table3[[#This Row],[Count]]</f>
        <v>0.30769230769230771</v>
      </c>
      <c r="O16" s="2">
        <f>COUNTIFS(Table2[Sub-Sector],Table3[[#This Row],[Sub-Sector]],Table2[% Away From Current Month High],"&lt;=0.05")/Table3[[#This Row],[Count]]</f>
        <v>0.76923076923076927</v>
      </c>
      <c r="P16" s="2">
        <f>COUNTIFS(Table2[Sub-Sector],Table3[[#This Row],[Sub-Sector]],Table2[% Away From 52W High],"&lt;=10")/Table3[[#This Row],[Count]]</f>
        <v>0.38461538461538464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0.84615384615384615</v>
      </c>
      <c r="S16" s="2">
        <f>COUNTIFS(Table2[Sub-Sector],Table3[[#This Row],[Sub-Sector]],Table2[% Price above 50 EMA],"&gt;=0")/Table3[[#This Row],[Count]]</f>
        <v>0.84615384615384615</v>
      </c>
      <c r="T16" s="2">
        <f>COUNTIFS(Table2[Sub-Sector],Table3[[#This Row],[Sub-Sector]],Table2[% Price above 200 EMA],"&gt;=0")/Table3[[#This Row],[Count]]</f>
        <v>0.92307692307692313</v>
      </c>
      <c r="U16" s="2">
        <f>COUNTIFS(Table2[Sub-Sector],Table3[[#This Row],[Sub-Sector]],Table2[Rate of Change - Zone],"Positive")/Table3[[#This Row],[Count]]</f>
        <v>0.61538461538461542</v>
      </c>
      <c r="V16" s="2">
        <f>COUNTIFS(Table2[Sub-Sector],Table3[[#This Row],[Sub-Sector]],Table2[Sharpe Ratio],"&gt;=0.10")/Table3[[#This Row],[Count]]</f>
        <v>0.23076923076923078</v>
      </c>
    </row>
    <row r="17" spans="1:22" x14ac:dyDescent="0.3">
      <c r="A17" t="s">
        <v>295</v>
      </c>
      <c r="B17">
        <f>COUNTIFS(Table2[Sub-Sector],Table3[[#This Row],[Sub-Sector]])</f>
        <v>13</v>
      </c>
      <c r="C17" s="2">
        <f>COUNTIFS(Table2[Sub-Sector],Table3[[#This Row],[Sub-Sector]],Table2[Uptrend],"Uptrend")/Table3[[#This Row],[Count]]</f>
        <v>0.53846153846153844</v>
      </c>
      <c r="D17" s="2">
        <f>COUNTIFS(Table2[Sub-Sector],Table3[[#This Row],[Sub-Sector]],Table2[1W Return vs Nifty],"&gt;=5")/Table3[[#This Row],[Count]]</f>
        <v>7.6923076923076927E-2</v>
      </c>
      <c r="E17" s="2">
        <f>COUNTIFS(Table2[Sub-Sector],Table3[[#This Row],[Sub-Sector]],Table2[1M Return vs Nifty],"&gt;=5")/Table3[[#This Row],[Count]]</f>
        <v>0.15384615384615385</v>
      </c>
      <c r="F17" s="2">
        <f>COUNTIFS(Table2[Sub-Sector],Table3[[#This Row],[Sub-Sector]],Table2[6M Return vs Nifty],"&gt;=10")/Table3[[#This Row],[Count]]</f>
        <v>0.23076923076923078</v>
      </c>
      <c r="G17" s="2">
        <f>COUNTIFS(Table2[Sub-Sector],Table3[[#This Row],[Sub-Sector]],Table2[1Y Return vs Nifty],"&gt;=10")/Table3[[#This Row],[Count]]</f>
        <v>0.38461538461538464</v>
      </c>
      <c r="H17" s="2">
        <f>COUNTIFS(Table2[Sub-Sector],Table3[[#This Row],[Sub-Sector]],Table2[RSI Exponential â€“ 14D],"&gt;=50")/Table3[[#This Row],[Count]]</f>
        <v>0.76923076923076927</v>
      </c>
      <c r="I17" s="2">
        <f>COUNTIFS(Table2[Sub-Sector],Table3[[#This Row],[Sub-Sector]],Table2[Relative Volume],"&gt;=2")/Table3[[#This Row],[Count]]</f>
        <v>7.6923076923076927E-2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0.38461538461538464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0.38461538461538464</v>
      </c>
      <c r="O17" s="2">
        <f>COUNTIFS(Table2[Sub-Sector],Table3[[#This Row],[Sub-Sector]],Table2[% Away From Current Month High],"&lt;=0.05")/Table3[[#This Row],[Count]]</f>
        <v>1</v>
      </c>
      <c r="P17" s="2">
        <f>COUNTIFS(Table2[Sub-Sector],Table3[[#This Row],[Sub-Sector]],Table2[% Away From 52W High],"&lt;=10")/Table3[[#This Row],[Count]]</f>
        <v>0.30769230769230771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0.76923076923076927</v>
      </c>
      <c r="S17" s="2">
        <f>COUNTIFS(Table2[Sub-Sector],Table3[[#This Row],[Sub-Sector]],Table2[% Price above 50 EMA],"&gt;=0")/Table3[[#This Row],[Count]]</f>
        <v>0.84615384615384615</v>
      </c>
      <c r="T17" s="2">
        <f>COUNTIFS(Table2[Sub-Sector],Table3[[#This Row],[Sub-Sector]],Table2[% Price above 200 EMA],"&gt;=0")/Table3[[#This Row],[Count]]</f>
        <v>0.92307692307692313</v>
      </c>
      <c r="U17" s="2">
        <f>COUNTIFS(Table2[Sub-Sector],Table3[[#This Row],[Sub-Sector]],Table2[Rate of Change - Zone],"Positive")/Table3[[#This Row],[Count]]</f>
        <v>0.61538461538461542</v>
      </c>
      <c r="V17" s="2">
        <f>COUNTIFS(Table2[Sub-Sector],Table3[[#This Row],[Sub-Sector]],Table2[Sharpe Ratio],"&gt;=0.10")/Table3[[#This Row],[Count]]</f>
        <v>0.30769230769230771</v>
      </c>
    </row>
    <row r="18" spans="1:22" x14ac:dyDescent="0.3">
      <c r="A18" t="s">
        <v>496</v>
      </c>
      <c r="B18">
        <f>COUNTIFS(Table2[Sub-Sector],Table3[[#This Row],[Sub-Sector]])</f>
        <v>11</v>
      </c>
      <c r="C18" s="2">
        <f>COUNTIFS(Table2[Sub-Sector],Table3[[#This Row],[Sub-Sector]],Table2[Uptrend],"Uptrend")/Table3[[#This Row],[Count]]</f>
        <v>0.63636363636363635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0.18181818181818182</v>
      </c>
      <c r="F18" s="2">
        <f>COUNTIFS(Table2[Sub-Sector],Table3[[#This Row],[Sub-Sector]],Table2[6M Return vs Nifty],"&gt;=10")/Table3[[#This Row],[Count]]</f>
        <v>0.27272727272727271</v>
      </c>
      <c r="G18" s="2">
        <f>COUNTIFS(Table2[Sub-Sector],Table3[[#This Row],[Sub-Sector]],Table2[1Y Return vs Nifty],"&gt;=10")/Table3[[#This Row],[Count]]</f>
        <v>0.45454545454545453</v>
      </c>
      <c r="H18" s="2">
        <f>COUNTIFS(Table2[Sub-Sector],Table3[[#This Row],[Sub-Sector]],Table2[RSI Exponential â€“ 14D],"&gt;=50")/Table3[[#This Row],[Count]]</f>
        <v>0.72727272727272729</v>
      </c>
      <c r="I18" s="2">
        <f>COUNTIFS(Table2[Sub-Sector],Table3[[#This Row],[Sub-Sector]],Table2[Relative Volume],"&gt;=2")/Table3[[#This Row],[Count]]</f>
        <v>9.0909090909090912E-2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0.27272727272727271</v>
      </c>
      <c r="M18" s="2">
        <f>COUNTIFS(Table2[Sub-Sector],Table3[[#This Row],[Sub-Sector]],Table2[% Away From Current Week High],"&lt;=0.05")/Table3[[#This Row],[Count]]</f>
        <v>0.81818181818181823</v>
      </c>
      <c r="N18" s="2">
        <f>COUNTIFS(Table2[Sub-Sector],Table3[[#This Row],[Sub-Sector]],Table2[% Away From Current Month Low],"&gt;=0.05")/Table3[[#This Row],[Count]]</f>
        <v>0.27272727272727271</v>
      </c>
      <c r="O18" s="2">
        <f>COUNTIFS(Table2[Sub-Sector],Table3[[#This Row],[Sub-Sector]],Table2[% Away From Current Month High],"&lt;=0.05")/Table3[[#This Row],[Count]]</f>
        <v>0.81818181818181823</v>
      </c>
      <c r="P18" s="2">
        <f>COUNTIFS(Table2[Sub-Sector],Table3[[#This Row],[Sub-Sector]],Table2[% Away From 52W High],"&lt;=10")/Table3[[#This Row],[Count]]</f>
        <v>0.45454545454545453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0.72727272727272729</v>
      </c>
      <c r="S18" s="2">
        <f>COUNTIFS(Table2[Sub-Sector],Table3[[#This Row],[Sub-Sector]],Table2[% Price above 50 EMA],"&gt;=0")/Table3[[#This Row],[Count]]</f>
        <v>0.72727272727272729</v>
      </c>
      <c r="T18" s="2">
        <f>COUNTIFS(Table2[Sub-Sector],Table3[[#This Row],[Sub-Sector]],Table2[% Price above 200 EMA],"&gt;=0")/Table3[[#This Row],[Count]]</f>
        <v>0.72727272727272729</v>
      </c>
      <c r="U18" s="2">
        <f>COUNTIFS(Table2[Sub-Sector],Table3[[#This Row],[Sub-Sector]],Table2[Rate of Change - Zone],"Positive")/Table3[[#This Row],[Count]]</f>
        <v>0.81818181818181823</v>
      </c>
      <c r="V18" s="2">
        <f>COUNTIFS(Table2[Sub-Sector],Table3[[#This Row],[Sub-Sector]],Table2[Sharpe Ratio],"&gt;=0.10")/Table3[[#This Row],[Count]]</f>
        <v>0.36363636363636365</v>
      </c>
    </row>
    <row r="19" spans="1:22" x14ac:dyDescent="0.3">
      <c r="A19" t="s">
        <v>32</v>
      </c>
      <c r="B19">
        <f>COUNTIFS(Table2[Sub-Sector],Table3[[#This Row],[Sub-Sector]])</f>
        <v>11</v>
      </c>
      <c r="C19" s="2">
        <f>COUNTIFS(Table2[Sub-Sector],Table3[[#This Row],[Sub-Sector]],Table2[Uptrend],"Uptrend")/Table3[[#This Row],[Count]]</f>
        <v>0.72727272727272729</v>
      </c>
      <c r="D19" s="2">
        <f>COUNTIFS(Table2[Sub-Sector],Table3[[#This Row],[Sub-Sector]],Table2[1W Return vs Nifty],"&gt;=5")/Table3[[#This Row],[Count]]</f>
        <v>0</v>
      </c>
      <c r="E19" s="2">
        <f>COUNTIFS(Table2[Sub-Sector],Table3[[#This Row],[Sub-Sector]],Table2[1M Return vs Nifty],"&gt;=5")/Table3[[#This Row],[Count]]</f>
        <v>0</v>
      </c>
      <c r="F19" s="2">
        <f>COUNTIFS(Table2[Sub-Sector],Table3[[#This Row],[Sub-Sector]],Table2[6M Return vs Nifty],"&gt;=10")/Table3[[#This Row],[Count]]</f>
        <v>0.63636363636363635</v>
      </c>
      <c r="G19" s="2">
        <f>COUNTIFS(Table2[Sub-Sector],Table3[[#This Row],[Sub-Sector]],Table2[1Y Return vs Nifty],"&gt;=10")/Table3[[#This Row],[Count]]</f>
        <v>0.90909090909090906</v>
      </c>
      <c r="H19" s="2">
        <f>COUNTIFS(Table2[Sub-Sector],Table3[[#This Row],[Sub-Sector]],Table2[RSI Exponential â€“ 14D],"&gt;=50")/Table3[[#This Row],[Count]]</f>
        <v>9.0909090909090912E-2</v>
      </c>
      <c r="I19" s="2">
        <f>COUNTIFS(Table2[Sub-Sector],Table3[[#This Row],[Sub-Sector]],Table2[Relative Volume],"&gt;=2")/Table3[[#This Row],[Count]]</f>
        <v>0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0</v>
      </c>
      <c r="M19" s="2">
        <f>COUNTIFS(Table2[Sub-Sector],Table3[[#This Row],[Sub-Sector]],Table2[% Away From Current Week High],"&lt;=0.05")/Table3[[#This Row],[Count]]</f>
        <v>0.90909090909090906</v>
      </c>
      <c r="N19" s="2">
        <f>COUNTIFS(Table2[Sub-Sector],Table3[[#This Row],[Sub-Sector]],Table2[% Away From Current Month Low],"&gt;=0.05")/Table3[[#This Row],[Count]]</f>
        <v>0</v>
      </c>
      <c r="O19" s="2">
        <f>COUNTIFS(Table2[Sub-Sector],Table3[[#This Row],[Sub-Sector]],Table2[% Away From Current Month High],"&lt;=0.05")/Table3[[#This Row],[Count]]</f>
        <v>0.90909090909090906</v>
      </c>
      <c r="P19" s="2">
        <f>COUNTIFS(Table2[Sub-Sector],Table3[[#This Row],[Sub-Sector]],Table2[% Away From 52W High],"&lt;=10")/Table3[[#This Row],[Count]]</f>
        <v>0.18181818181818182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9.0909090909090912E-2</v>
      </c>
      <c r="S19" s="2">
        <f>COUNTIFS(Table2[Sub-Sector],Table3[[#This Row],[Sub-Sector]],Table2[% Price above 50 EMA],"&gt;=0")/Table3[[#This Row],[Count]]</f>
        <v>0.18181818181818182</v>
      </c>
      <c r="T19" s="2">
        <f>COUNTIFS(Table2[Sub-Sector],Table3[[#This Row],[Sub-Sector]],Table2[% Price above 200 EMA],"&gt;=0")/Table3[[#This Row],[Count]]</f>
        <v>0.90909090909090906</v>
      </c>
      <c r="U19" s="2">
        <f>COUNTIFS(Table2[Sub-Sector],Table3[[#This Row],[Sub-Sector]],Table2[Rate of Change - Zone],"Positive")/Table3[[#This Row],[Count]]</f>
        <v>9.0909090909090912E-2</v>
      </c>
      <c r="V19" s="2">
        <f>COUNTIFS(Table2[Sub-Sector],Table3[[#This Row],[Sub-Sector]],Table2[Sharpe Ratio],"&gt;=0.10")/Table3[[#This Row],[Count]]</f>
        <v>0.54545454545454541</v>
      </c>
    </row>
    <row r="20" spans="1:22" x14ac:dyDescent="0.3">
      <c r="A20" t="s">
        <v>387</v>
      </c>
      <c r="B20">
        <f>COUNTIFS(Table2[Sub-Sector],Table3[[#This Row],[Sub-Sector]])</f>
        <v>10</v>
      </c>
      <c r="C20" s="2">
        <f>COUNTIFS(Table2[Sub-Sector],Table3[[#This Row],[Sub-Sector]],Table2[Uptrend],"Uptrend")/Table3[[#This Row],[Count]]</f>
        <v>0.5</v>
      </c>
      <c r="D20" s="2">
        <f>COUNTIFS(Table2[Sub-Sector],Table3[[#This Row],[Sub-Sector]],Table2[1W Return vs Nifty],"&gt;=5")/Table3[[#This Row],[Count]]</f>
        <v>0.1</v>
      </c>
      <c r="E20" s="2">
        <f>COUNTIFS(Table2[Sub-Sector],Table3[[#This Row],[Sub-Sector]],Table2[1M Return vs Nifty],"&gt;=5")/Table3[[#This Row],[Count]]</f>
        <v>0.1</v>
      </c>
      <c r="F20" s="2">
        <f>COUNTIFS(Table2[Sub-Sector],Table3[[#This Row],[Sub-Sector]],Table2[6M Return vs Nifty],"&gt;=10")/Table3[[#This Row],[Count]]</f>
        <v>0.1</v>
      </c>
      <c r="G20" s="2">
        <f>COUNTIFS(Table2[Sub-Sector],Table3[[#This Row],[Sub-Sector]],Table2[1Y Return vs Nifty],"&gt;=10")/Table3[[#This Row],[Count]]</f>
        <v>0.4</v>
      </c>
      <c r="H20" s="2">
        <f>COUNTIFS(Table2[Sub-Sector],Table3[[#This Row],[Sub-Sector]],Table2[RSI Exponential â€“ 14D],"&gt;=50")/Table3[[#This Row],[Count]]</f>
        <v>0.8</v>
      </c>
      <c r="I20" s="2">
        <f>COUNTIFS(Table2[Sub-Sector],Table3[[#This Row],[Sub-Sector]],Table2[Relative Volume],"&gt;=2")/Table3[[#This Row],[Count]]</f>
        <v>0.1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0.3</v>
      </c>
      <c r="M20" s="2">
        <f>COUNTIFS(Table2[Sub-Sector],Table3[[#This Row],[Sub-Sector]],Table2[% Away From Current Week High],"&lt;=0.05")/Table3[[#This Row],[Count]]</f>
        <v>0.9</v>
      </c>
      <c r="N20" s="2">
        <f>COUNTIFS(Table2[Sub-Sector],Table3[[#This Row],[Sub-Sector]],Table2[% Away From Current Month Low],"&gt;=0.05")/Table3[[#This Row],[Count]]</f>
        <v>0.3</v>
      </c>
      <c r="O20" s="2">
        <f>COUNTIFS(Table2[Sub-Sector],Table3[[#This Row],[Sub-Sector]],Table2[% Away From Current Month High],"&lt;=0.05")/Table3[[#This Row],[Count]]</f>
        <v>0.9</v>
      </c>
      <c r="P20" s="2">
        <f>COUNTIFS(Table2[Sub-Sector],Table3[[#This Row],[Sub-Sector]],Table2[% Away From 52W High],"&lt;=10")/Table3[[#This Row],[Count]]</f>
        <v>0.3</v>
      </c>
      <c r="Q20" s="2">
        <f>COUNTIFS(Table2[Sub-Sector],Table3[[#This Row],[Sub-Sector]],Table2[% Away From 52W Low],"&gt;=10")/Table3[[#This Row],[Count]]</f>
        <v>0.8</v>
      </c>
      <c r="R20" s="2">
        <f>COUNTIFS(Table2[Sub-Sector],Table3[[#This Row],[Sub-Sector]],Table2[% Price above 20 EMA],"&gt;=0")/Table3[[#This Row],[Count]]</f>
        <v>0.7</v>
      </c>
      <c r="S20" s="2">
        <f>COUNTIFS(Table2[Sub-Sector],Table3[[#This Row],[Sub-Sector]],Table2[% Price above 50 EMA],"&gt;=0")/Table3[[#This Row],[Count]]</f>
        <v>0.6</v>
      </c>
      <c r="T20" s="2">
        <f>COUNTIFS(Table2[Sub-Sector],Table3[[#This Row],[Sub-Sector]],Table2[% Price above 200 EMA],"&gt;=0")/Table3[[#This Row],[Count]]</f>
        <v>0.5</v>
      </c>
      <c r="U20" s="2">
        <f>COUNTIFS(Table2[Sub-Sector],Table3[[#This Row],[Sub-Sector]],Table2[Rate of Change - Zone],"Positive")/Table3[[#This Row],[Count]]</f>
        <v>0.6</v>
      </c>
      <c r="V20" s="2">
        <f>COUNTIFS(Table2[Sub-Sector],Table3[[#This Row],[Sub-Sector]],Table2[Sharpe Ratio],"&gt;=0.10")/Table3[[#This Row],[Count]]</f>
        <v>0.1</v>
      </c>
    </row>
    <row r="21" spans="1:22" x14ac:dyDescent="0.3">
      <c r="A21" t="s">
        <v>392</v>
      </c>
      <c r="B21">
        <f>COUNTIFS(Table2[Sub-Sector],Table3[[#This Row],[Sub-Sector]])</f>
        <v>10</v>
      </c>
      <c r="C21" s="2">
        <f>COUNTIFS(Table2[Sub-Sector],Table3[[#This Row],[Sub-Sector]],Table2[Uptrend],"Uptrend")/Table3[[#This Row],[Count]]</f>
        <v>0.7</v>
      </c>
      <c r="D21" s="2">
        <f>COUNTIFS(Table2[Sub-Sector],Table3[[#This Row],[Sub-Sector]],Table2[1W Return vs Nifty],"&gt;=5")/Table3[[#This Row],[Count]]</f>
        <v>0.1</v>
      </c>
      <c r="E21" s="2">
        <f>COUNTIFS(Table2[Sub-Sector],Table3[[#This Row],[Sub-Sector]],Table2[1M Return vs Nifty],"&gt;=5")/Table3[[#This Row],[Count]]</f>
        <v>0.2</v>
      </c>
      <c r="F21" s="2">
        <f>COUNTIFS(Table2[Sub-Sector],Table3[[#This Row],[Sub-Sector]],Table2[6M Return vs Nifty],"&gt;=10")/Table3[[#This Row],[Count]]</f>
        <v>0.5</v>
      </c>
      <c r="G21" s="2">
        <f>COUNTIFS(Table2[Sub-Sector],Table3[[#This Row],[Sub-Sector]],Table2[1Y Return vs Nifty],"&gt;=10")/Table3[[#This Row],[Count]]</f>
        <v>0.4</v>
      </c>
      <c r="H21" s="2">
        <f>COUNTIFS(Table2[Sub-Sector],Table3[[#This Row],[Sub-Sector]],Table2[RSI Exponential â€“ 14D],"&gt;=50")/Table3[[#This Row],[Count]]</f>
        <v>0.6</v>
      </c>
      <c r="I21" s="2">
        <f>COUNTIFS(Table2[Sub-Sector],Table3[[#This Row],[Sub-Sector]],Table2[Relative Volume],"&gt;=2")/Table3[[#This Row],[Count]]</f>
        <v>0.1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0.2</v>
      </c>
      <c r="M21" s="2">
        <f>COUNTIFS(Table2[Sub-Sector],Table3[[#This Row],[Sub-Sector]],Table2[% Away From Current Week High],"&lt;=0.05")/Table3[[#This Row],[Count]]</f>
        <v>0.7</v>
      </c>
      <c r="N21" s="2">
        <f>COUNTIFS(Table2[Sub-Sector],Table3[[#This Row],[Sub-Sector]],Table2[% Away From Current Month Low],"&gt;=0.05")/Table3[[#This Row],[Count]]</f>
        <v>0.2</v>
      </c>
      <c r="O21" s="2">
        <f>COUNTIFS(Table2[Sub-Sector],Table3[[#This Row],[Sub-Sector]],Table2[% Away From Current Month High],"&lt;=0.05")/Table3[[#This Row],[Count]]</f>
        <v>0.7</v>
      </c>
      <c r="P21" s="2">
        <f>COUNTIFS(Table2[Sub-Sector],Table3[[#This Row],[Sub-Sector]],Table2[% Away From 52W High],"&lt;=10")/Table3[[#This Row],[Count]]</f>
        <v>0.2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0.6</v>
      </c>
      <c r="S21" s="2">
        <f>COUNTIFS(Table2[Sub-Sector],Table3[[#This Row],[Sub-Sector]],Table2[% Price above 50 EMA],"&gt;=0")/Table3[[#This Row],[Count]]</f>
        <v>0.7</v>
      </c>
      <c r="T21" s="2">
        <f>COUNTIFS(Table2[Sub-Sector],Table3[[#This Row],[Sub-Sector]],Table2[% Price above 200 EMA],"&gt;=0")/Table3[[#This Row],[Count]]</f>
        <v>0.8</v>
      </c>
      <c r="U21" s="2">
        <f>COUNTIFS(Table2[Sub-Sector],Table3[[#This Row],[Sub-Sector]],Table2[Rate of Change - Zone],"Positive")/Table3[[#This Row],[Count]]</f>
        <v>0.5</v>
      </c>
      <c r="V21" s="2">
        <f>COUNTIFS(Table2[Sub-Sector],Table3[[#This Row],[Sub-Sector]],Table2[Sharpe Ratio],"&gt;=0.10")/Table3[[#This Row],[Count]]</f>
        <v>0.1</v>
      </c>
    </row>
    <row r="22" spans="1:22" x14ac:dyDescent="0.3">
      <c r="A22" t="s">
        <v>37</v>
      </c>
      <c r="B22">
        <f>COUNTIFS(Table2[Sub-Sector],Table3[[#This Row],[Sub-Sector]])</f>
        <v>10</v>
      </c>
      <c r="C22" s="2">
        <f>COUNTIFS(Table2[Sub-Sector],Table3[[#This Row],[Sub-Sector]],Table2[Uptrend],"Uptrend")/Table3[[#This Row],[Count]]</f>
        <v>0.7</v>
      </c>
      <c r="D22" s="2">
        <f>COUNTIFS(Table2[Sub-Sector],Table3[[#This Row],[Sub-Sector]],Table2[1W Return vs Nifty],"&gt;=5")/Table3[[#This Row],[Count]]</f>
        <v>0.2</v>
      </c>
      <c r="E22" s="2">
        <f>COUNTIFS(Table2[Sub-Sector],Table3[[#This Row],[Sub-Sector]],Table2[1M Return vs Nifty],"&gt;=5")/Table3[[#This Row],[Count]]</f>
        <v>0.1</v>
      </c>
      <c r="F22" s="2">
        <f>COUNTIFS(Table2[Sub-Sector],Table3[[#This Row],[Sub-Sector]],Table2[6M Return vs Nifty],"&gt;=10")/Table3[[#This Row],[Count]]</f>
        <v>0.1</v>
      </c>
      <c r="G22" s="2">
        <f>COUNTIFS(Table2[Sub-Sector],Table3[[#This Row],[Sub-Sector]],Table2[1Y Return vs Nifty],"&gt;=10")/Table3[[#This Row],[Count]]</f>
        <v>0.4</v>
      </c>
      <c r="H22" s="2">
        <f>COUNTIFS(Table2[Sub-Sector],Table3[[#This Row],[Sub-Sector]],Table2[RSI Exponential â€“ 14D],"&gt;=50")/Table3[[#This Row],[Count]]</f>
        <v>0.9</v>
      </c>
      <c r="I22" s="2">
        <f>COUNTIFS(Table2[Sub-Sector],Table3[[#This Row],[Sub-Sector]],Table2[Relative Volume],"&gt;=2")/Table3[[#This Row],[Count]]</f>
        <v>0</v>
      </c>
      <c r="J22" s="2">
        <f>COUNTIFS(Table2[Sub-Sector],Table3[[#This Row],[Sub-Sector]],Table2[% Away From Day Low],"&gt;=0.05")/Table3[[#This Row],[Count]]</f>
        <v>0.1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0.3</v>
      </c>
      <c r="M22" s="2">
        <f>COUNTIFS(Table2[Sub-Sector],Table3[[#This Row],[Sub-Sector]],Table2[% Away From Current Week High],"&lt;=0.05")/Table3[[#This Row],[Count]]</f>
        <v>1</v>
      </c>
      <c r="N22" s="2">
        <f>COUNTIFS(Table2[Sub-Sector],Table3[[#This Row],[Sub-Sector]],Table2[% Away From Current Month Low],"&gt;=0.05")/Table3[[#This Row],[Count]]</f>
        <v>0.3</v>
      </c>
      <c r="O22" s="2">
        <f>COUNTIFS(Table2[Sub-Sector],Table3[[#This Row],[Sub-Sector]],Table2[% Away From Current Month High],"&lt;=0.05")/Table3[[#This Row],[Count]]</f>
        <v>1</v>
      </c>
      <c r="P22" s="2">
        <f>COUNTIFS(Table2[Sub-Sector],Table3[[#This Row],[Sub-Sector]],Table2[% Away From 52W High],"&lt;=10")/Table3[[#This Row],[Count]]</f>
        <v>0.5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1</v>
      </c>
      <c r="S22" s="2">
        <f>COUNTIFS(Table2[Sub-Sector],Table3[[#This Row],[Sub-Sector]],Table2[% Price above 50 EMA],"&gt;=0")/Table3[[#This Row],[Count]]</f>
        <v>0.9</v>
      </c>
      <c r="T22" s="2">
        <f>COUNTIFS(Table2[Sub-Sector],Table3[[#This Row],[Sub-Sector]],Table2[% Price above 200 EMA],"&gt;=0")/Table3[[#This Row],[Count]]</f>
        <v>0.9</v>
      </c>
      <c r="U22" s="2">
        <f>COUNTIFS(Table2[Sub-Sector],Table3[[#This Row],[Sub-Sector]],Table2[Rate of Change - Zone],"Positive")/Table3[[#This Row],[Count]]</f>
        <v>0.7</v>
      </c>
      <c r="V22" s="2">
        <f>COUNTIFS(Table2[Sub-Sector],Table3[[#This Row],[Sub-Sector]],Table2[Sharpe Ratio],"&gt;=0.10")/Table3[[#This Row],[Count]]</f>
        <v>0</v>
      </c>
    </row>
    <row r="23" spans="1:22" x14ac:dyDescent="0.3">
      <c r="A23" t="s">
        <v>148</v>
      </c>
      <c r="B23">
        <f>COUNTIFS(Table2[Sub-Sector],Table3[[#This Row],[Sub-Sector]])</f>
        <v>10</v>
      </c>
      <c r="C23" s="2">
        <f>COUNTIFS(Table2[Sub-Sector],Table3[[#This Row],[Sub-Sector]],Table2[Uptrend],"Uptrend")/Table3[[#This Row],[Count]]</f>
        <v>1</v>
      </c>
      <c r="D23" s="2">
        <f>COUNTIFS(Table2[Sub-Sector],Table3[[#This Row],[Sub-Sector]],Table2[1W Return vs Nifty],"&gt;=5")/Table3[[#This Row],[Count]]</f>
        <v>0.3</v>
      </c>
      <c r="E23" s="2">
        <f>COUNTIFS(Table2[Sub-Sector],Table3[[#This Row],[Sub-Sector]],Table2[1M Return vs Nifty],"&gt;=5")/Table3[[#This Row],[Count]]</f>
        <v>0.3</v>
      </c>
      <c r="F23" s="2">
        <f>COUNTIFS(Table2[Sub-Sector],Table3[[#This Row],[Sub-Sector]],Table2[6M Return vs Nifty],"&gt;=10")/Table3[[#This Row],[Count]]</f>
        <v>0.9</v>
      </c>
      <c r="G23" s="2">
        <f>COUNTIFS(Table2[Sub-Sector],Table3[[#This Row],[Sub-Sector]],Table2[1Y Return vs Nifty],"&gt;=10")/Table3[[#This Row],[Count]]</f>
        <v>1</v>
      </c>
      <c r="H23" s="2">
        <f>COUNTIFS(Table2[Sub-Sector],Table3[[#This Row],[Sub-Sector]],Table2[RSI Exponential â€“ 14D],"&gt;=50")/Table3[[#This Row],[Count]]</f>
        <v>1</v>
      </c>
      <c r="I23" s="2">
        <f>COUNTIFS(Table2[Sub-Sector],Table3[[#This Row],[Sub-Sector]],Table2[Relative Volume],"&gt;=2")/Table3[[#This Row],[Count]]</f>
        <v>0</v>
      </c>
      <c r="J23" s="2">
        <f>COUNTIFS(Table2[Sub-Sector],Table3[[#This Row],[Sub-Sector]],Table2[% Away From Day Low],"&gt;=0.05")/Table3[[#This Row],[Count]]</f>
        <v>0.2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Current Week Low],"&gt;=0.05")/Table3[[#This Row],[Count]]</f>
        <v>0.6</v>
      </c>
      <c r="M23" s="2">
        <f>COUNTIFS(Table2[Sub-Sector],Table3[[#This Row],[Sub-Sector]],Table2[% Away From Current Week High],"&lt;=0.05")/Table3[[#This Row],[Count]]</f>
        <v>0.9</v>
      </c>
      <c r="N23" s="2">
        <f>COUNTIFS(Table2[Sub-Sector],Table3[[#This Row],[Sub-Sector]],Table2[% Away From Current Month Low],"&gt;=0.05")/Table3[[#This Row],[Count]]</f>
        <v>0.6</v>
      </c>
      <c r="O23" s="2">
        <f>COUNTIFS(Table2[Sub-Sector],Table3[[#This Row],[Sub-Sector]],Table2[% Away From Current Month High],"&lt;=0.05")/Table3[[#This Row],[Count]]</f>
        <v>0.9</v>
      </c>
      <c r="P23" s="2">
        <f>COUNTIFS(Table2[Sub-Sector],Table3[[#This Row],[Sub-Sector]],Table2[% Away From 52W High],"&lt;=10")/Table3[[#This Row],[Count]]</f>
        <v>0.9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1</v>
      </c>
      <c r="S23" s="2">
        <f>COUNTIFS(Table2[Sub-Sector],Table3[[#This Row],[Sub-Sector]],Table2[% Price above 50 EMA],"&gt;=0")/Table3[[#This Row],[Count]]</f>
        <v>1</v>
      </c>
      <c r="T23" s="2">
        <f>COUNTIFS(Table2[Sub-Sector],Table3[[#This Row],[Sub-Sector]],Table2[% Price above 200 EMA],"&gt;=0")/Table3[[#This Row],[Count]]</f>
        <v>1</v>
      </c>
      <c r="U23" s="2">
        <f>COUNTIFS(Table2[Sub-Sector],Table3[[#This Row],[Sub-Sector]],Table2[Rate of Change - Zone],"Positive")/Table3[[#This Row],[Count]]</f>
        <v>0.8</v>
      </c>
      <c r="V23" s="2">
        <f>COUNTIFS(Table2[Sub-Sector],Table3[[#This Row],[Sub-Sector]],Table2[Sharpe Ratio],"&gt;=0.10")/Table3[[#This Row],[Count]]</f>
        <v>1</v>
      </c>
    </row>
    <row r="24" spans="1:22" x14ac:dyDescent="0.3">
      <c r="A24" t="s">
        <v>329</v>
      </c>
      <c r="B24">
        <f>COUNTIFS(Table2[Sub-Sector],Table3[[#This Row],[Sub-Sector]])</f>
        <v>10</v>
      </c>
      <c r="C24" s="2">
        <f>COUNTIFS(Table2[Sub-Sector],Table3[[#This Row],[Sub-Sector]],Table2[Uptrend],"Uptrend")/Table3[[#This Row],[Count]]</f>
        <v>1</v>
      </c>
      <c r="D24" s="2">
        <f>COUNTIFS(Table2[Sub-Sector],Table3[[#This Row],[Sub-Sector]],Table2[1W Return vs Nifty],"&gt;=5")/Table3[[#This Row],[Count]]</f>
        <v>0.1</v>
      </c>
      <c r="E24" s="2">
        <f>COUNTIFS(Table2[Sub-Sector],Table3[[#This Row],[Sub-Sector]],Table2[1M Return vs Nifty],"&gt;=5")/Table3[[#This Row],[Count]]</f>
        <v>0.5</v>
      </c>
      <c r="F24" s="2">
        <f>COUNTIFS(Table2[Sub-Sector],Table3[[#This Row],[Sub-Sector]],Table2[6M Return vs Nifty],"&gt;=10")/Table3[[#This Row],[Count]]</f>
        <v>0.7</v>
      </c>
      <c r="G24" s="2">
        <f>COUNTIFS(Table2[Sub-Sector],Table3[[#This Row],[Sub-Sector]],Table2[1Y Return vs Nifty],"&gt;=10")/Table3[[#This Row],[Count]]</f>
        <v>0.7</v>
      </c>
      <c r="H24" s="2">
        <f>COUNTIFS(Table2[Sub-Sector],Table3[[#This Row],[Sub-Sector]],Table2[RSI Exponential â€“ 14D],"&gt;=50")/Table3[[#This Row],[Count]]</f>
        <v>0.6</v>
      </c>
      <c r="I24" s="2">
        <f>COUNTIFS(Table2[Sub-Sector],Table3[[#This Row],[Sub-Sector]],Table2[Relative Volume],"&gt;=2")/Table3[[#This Row],[Count]]</f>
        <v>0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Current Week Low],"&gt;=0.05")/Table3[[#This Row],[Count]]</f>
        <v>0.1</v>
      </c>
      <c r="M24" s="2">
        <f>COUNTIFS(Table2[Sub-Sector],Table3[[#This Row],[Sub-Sector]],Table2[% Away From Current Week High],"&lt;=0.05")/Table3[[#This Row],[Count]]</f>
        <v>1</v>
      </c>
      <c r="N24" s="2">
        <f>COUNTIFS(Table2[Sub-Sector],Table3[[#This Row],[Sub-Sector]],Table2[% Away From Current Month Low],"&gt;=0.05")/Table3[[#This Row],[Count]]</f>
        <v>0.1</v>
      </c>
      <c r="O24" s="2">
        <f>COUNTIFS(Table2[Sub-Sector],Table3[[#This Row],[Sub-Sector]],Table2[% Away From Current Month High],"&lt;=0.05")/Table3[[#This Row],[Count]]</f>
        <v>1</v>
      </c>
      <c r="P24" s="2">
        <f>COUNTIFS(Table2[Sub-Sector],Table3[[#This Row],[Sub-Sector]],Table2[% Away From 52W High],"&lt;=10")/Table3[[#This Row],[Count]]</f>
        <v>0.9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0.6</v>
      </c>
      <c r="S24" s="2">
        <f>COUNTIFS(Table2[Sub-Sector],Table3[[#This Row],[Sub-Sector]],Table2[% Price above 50 EMA],"&gt;=0")/Table3[[#This Row],[Count]]</f>
        <v>1</v>
      </c>
      <c r="T24" s="2">
        <f>COUNTIFS(Table2[Sub-Sector],Table3[[#This Row],[Sub-Sector]],Table2[% Price above 200 EMA],"&gt;=0")/Table3[[#This Row],[Count]]</f>
        <v>1</v>
      </c>
      <c r="U24" s="2">
        <f>COUNTIFS(Table2[Sub-Sector],Table3[[#This Row],[Sub-Sector]],Table2[Rate of Change - Zone],"Positive")/Table3[[#This Row],[Count]]</f>
        <v>0.6</v>
      </c>
      <c r="V24" s="2">
        <f>COUNTIFS(Table2[Sub-Sector],Table3[[#This Row],[Sub-Sector]],Table2[Sharpe Ratio],"&gt;=0.10")/Table3[[#This Row],[Count]]</f>
        <v>0.2</v>
      </c>
    </row>
    <row r="25" spans="1:22" x14ac:dyDescent="0.3">
      <c r="A25" t="s">
        <v>218</v>
      </c>
      <c r="B25">
        <f>COUNTIFS(Table2[Sub-Sector],Table3[[#This Row],[Sub-Sector]])</f>
        <v>9</v>
      </c>
      <c r="C25" s="2">
        <f>COUNTIFS(Table2[Sub-Sector],Table3[[#This Row],[Sub-Sector]],Table2[Uptrend],"Uptrend")/Table3[[#This Row],[Count]]</f>
        <v>0.77777777777777779</v>
      </c>
      <c r="D25" s="2">
        <f>COUNTIFS(Table2[Sub-Sector],Table3[[#This Row],[Sub-Sector]],Table2[1W Return vs Nifty],"&gt;=5")/Table3[[#This Row],[Count]]</f>
        <v>0.1111111111111111</v>
      </c>
      <c r="E25" s="2">
        <f>COUNTIFS(Table2[Sub-Sector],Table3[[#This Row],[Sub-Sector]],Table2[1M Return vs Nifty],"&gt;=5")/Table3[[#This Row],[Count]]</f>
        <v>0.33333333333333331</v>
      </c>
      <c r="F25" s="2">
        <f>COUNTIFS(Table2[Sub-Sector],Table3[[#This Row],[Sub-Sector]],Table2[6M Return vs Nifty],"&gt;=10")/Table3[[#This Row],[Count]]</f>
        <v>0.66666666666666663</v>
      </c>
      <c r="G25" s="2">
        <f>COUNTIFS(Table2[Sub-Sector],Table3[[#This Row],[Sub-Sector]],Table2[1Y Return vs Nifty],"&gt;=10")/Table3[[#This Row],[Count]]</f>
        <v>0.88888888888888884</v>
      </c>
      <c r="H25" s="2">
        <f>COUNTIFS(Table2[Sub-Sector],Table3[[#This Row],[Sub-Sector]],Table2[RSI Exponential â€“ 14D],"&gt;=50")/Table3[[#This Row],[Count]]</f>
        <v>0.88888888888888884</v>
      </c>
      <c r="I25" s="2">
        <f>COUNTIFS(Table2[Sub-Sector],Table3[[#This Row],[Sub-Sector]],Table2[Relative Volume],"&gt;=2")/Table3[[#This Row],[Count]]</f>
        <v>0.1111111111111111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0.1111111111111111</v>
      </c>
      <c r="M25" s="2">
        <f>COUNTIFS(Table2[Sub-Sector],Table3[[#This Row],[Sub-Sector]],Table2[% Away From Current Week High],"&lt;=0.05")/Table3[[#This Row],[Count]]</f>
        <v>1</v>
      </c>
      <c r="N25" s="2">
        <f>COUNTIFS(Table2[Sub-Sector],Table3[[#This Row],[Sub-Sector]],Table2[% Away From Current Month Low],"&gt;=0.05")/Table3[[#This Row],[Count]]</f>
        <v>0.1111111111111111</v>
      </c>
      <c r="O25" s="2">
        <f>COUNTIFS(Table2[Sub-Sector],Table3[[#This Row],[Sub-Sector]],Table2[% Away From Current Month High],"&lt;=0.05")/Table3[[#This Row],[Count]]</f>
        <v>1</v>
      </c>
      <c r="P25" s="2">
        <f>COUNTIFS(Table2[Sub-Sector],Table3[[#This Row],[Sub-Sector]],Table2[% Away From 52W High],"&lt;=10")/Table3[[#This Row],[Count]]</f>
        <v>0.44444444444444442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0.88888888888888884</v>
      </c>
      <c r="S25" s="2">
        <f>COUNTIFS(Table2[Sub-Sector],Table3[[#This Row],[Sub-Sector]],Table2[% Price above 50 EMA],"&gt;=0")/Table3[[#This Row],[Count]]</f>
        <v>0.88888888888888884</v>
      </c>
      <c r="T25" s="2">
        <f>COUNTIFS(Table2[Sub-Sector],Table3[[#This Row],[Sub-Sector]],Table2[% Price above 200 EMA],"&gt;=0")/Table3[[#This Row],[Count]]</f>
        <v>0.88888888888888884</v>
      </c>
      <c r="U25" s="2">
        <f>COUNTIFS(Table2[Sub-Sector],Table3[[#This Row],[Sub-Sector]],Table2[Rate of Change - Zone],"Positive")/Table3[[#This Row],[Count]]</f>
        <v>0.88888888888888884</v>
      </c>
      <c r="V25" s="2">
        <f>COUNTIFS(Table2[Sub-Sector],Table3[[#This Row],[Sub-Sector]],Table2[Sharpe Ratio],"&gt;=0.10")/Table3[[#This Row],[Count]]</f>
        <v>0.33333333333333331</v>
      </c>
    </row>
    <row r="26" spans="1:22" x14ac:dyDescent="0.3">
      <c r="A26" t="s">
        <v>561</v>
      </c>
      <c r="B26">
        <f>COUNTIFS(Table2[Sub-Sector],Table3[[#This Row],[Sub-Sector]])</f>
        <v>9</v>
      </c>
      <c r="C26" s="2">
        <f>COUNTIFS(Table2[Sub-Sector],Table3[[#This Row],[Sub-Sector]],Table2[Uptrend],"Uptrend")/Table3[[#This Row],[Count]]</f>
        <v>0.55555555555555558</v>
      </c>
      <c r="D26" s="2">
        <f>COUNTIFS(Table2[Sub-Sector],Table3[[#This Row],[Sub-Sector]],Table2[1W Return vs Nifty],"&gt;=5")/Table3[[#This Row],[Count]]</f>
        <v>0.33333333333333331</v>
      </c>
      <c r="E26" s="2">
        <f>COUNTIFS(Table2[Sub-Sector],Table3[[#This Row],[Sub-Sector]],Table2[1M Return vs Nifty],"&gt;=5")/Table3[[#This Row],[Count]]</f>
        <v>0.44444444444444442</v>
      </c>
      <c r="F26" s="2">
        <f>COUNTIFS(Table2[Sub-Sector],Table3[[#This Row],[Sub-Sector]],Table2[6M Return vs Nifty],"&gt;=10")/Table3[[#This Row],[Count]]</f>
        <v>0.33333333333333331</v>
      </c>
      <c r="G26" s="2">
        <f>COUNTIFS(Table2[Sub-Sector],Table3[[#This Row],[Sub-Sector]],Table2[1Y Return vs Nifty],"&gt;=10")/Table3[[#This Row],[Count]]</f>
        <v>0.44444444444444442</v>
      </c>
      <c r="H26" s="2">
        <f>COUNTIFS(Table2[Sub-Sector],Table3[[#This Row],[Sub-Sector]],Table2[RSI Exponential â€“ 14D],"&gt;=50")/Table3[[#This Row],[Count]]</f>
        <v>0.88888888888888884</v>
      </c>
      <c r="I26" s="2">
        <f>COUNTIFS(Table2[Sub-Sector],Table3[[#This Row],[Sub-Sector]],Table2[Relative Volume],"&gt;=2")/Table3[[#This Row],[Count]]</f>
        <v>0.1111111111111111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0.88888888888888884</v>
      </c>
      <c r="L26" s="2">
        <f>COUNTIFS(Table2[Sub-Sector],Table3[[#This Row],[Sub-Sector]],Table2[% Away From Current Week Low],"&gt;=0.05")/Table3[[#This Row],[Count]]</f>
        <v>0.33333333333333331</v>
      </c>
      <c r="M26" s="2">
        <f>COUNTIFS(Table2[Sub-Sector],Table3[[#This Row],[Sub-Sector]],Table2[% Away From Current Week High],"&lt;=0.05")/Table3[[#This Row],[Count]]</f>
        <v>0.55555555555555558</v>
      </c>
      <c r="N26" s="2">
        <f>COUNTIFS(Table2[Sub-Sector],Table3[[#This Row],[Sub-Sector]],Table2[% Away From Current Month Low],"&gt;=0.05")/Table3[[#This Row],[Count]]</f>
        <v>0.33333333333333331</v>
      </c>
      <c r="O26" s="2">
        <f>COUNTIFS(Table2[Sub-Sector],Table3[[#This Row],[Sub-Sector]],Table2[% Away From Current Month High],"&lt;=0.05")/Table3[[#This Row],[Count]]</f>
        <v>0.55555555555555558</v>
      </c>
      <c r="P26" s="2">
        <f>COUNTIFS(Table2[Sub-Sector],Table3[[#This Row],[Sub-Sector]],Table2[% Away From 52W High],"&lt;=10")/Table3[[#This Row],[Count]]</f>
        <v>0.1111111111111111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0.88888888888888884</v>
      </c>
      <c r="S26" s="2">
        <f>COUNTIFS(Table2[Sub-Sector],Table3[[#This Row],[Sub-Sector]],Table2[% Price above 50 EMA],"&gt;=0")/Table3[[#This Row],[Count]]</f>
        <v>0.77777777777777779</v>
      </c>
      <c r="T26" s="2">
        <f>COUNTIFS(Table2[Sub-Sector],Table3[[#This Row],[Sub-Sector]],Table2[% Price above 200 EMA],"&gt;=0")/Table3[[#This Row],[Count]]</f>
        <v>0.77777777777777779</v>
      </c>
      <c r="U26" s="2">
        <f>COUNTIFS(Table2[Sub-Sector],Table3[[#This Row],[Sub-Sector]],Table2[Rate of Change - Zone],"Positive")/Table3[[#This Row],[Count]]</f>
        <v>0.77777777777777779</v>
      </c>
      <c r="V26" s="2">
        <f>COUNTIFS(Table2[Sub-Sector],Table3[[#This Row],[Sub-Sector]],Table2[Sharpe Ratio],"&gt;=0.10")/Table3[[#This Row],[Count]]</f>
        <v>0.33333333333333331</v>
      </c>
    </row>
    <row r="27" spans="1:22" x14ac:dyDescent="0.3">
      <c r="A27" t="s">
        <v>166</v>
      </c>
      <c r="B27">
        <f>COUNTIFS(Table2[Sub-Sector],Table3[[#This Row],[Sub-Sector]])</f>
        <v>9</v>
      </c>
      <c r="C27" s="2">
        <f>COUNTIFS(Table2[Sub-Sector],Table3[[#This Row],[Sub-Sector]],Table2[Uptrend],"Uptrend")/Table3[[#This Row],[Count]]</f>
        <v>0.88888888888888884</v>
      </c>
      <c r="D27" s="2">
        <f>COUNTIFS(Table2[Sub-Sector],Table3[[#This Row],[Sub-Sector]],Table2[1W Return vs Nifty],"&gt;=5")/Table3[[#This Row],[Count]]</f>
        <v>0.1111111111111111</v>
      </c>
      <c r="E27" s="2">
        <f>COUNTIFS(Table2[Sub-Sector],Table3[[#This Row],[Sub-Sector]],Table2[1M Return vs Nifty],"&gt;=5")/Table3[[#This Row],[Count]]</f>
        <v>0.33333333333333331</v>
      </c>
      <c r="F27" s="2">
        <f>COUNTIFS(Table2[Sub-Sector],Table3[[#This Row],[Sub-Sector]],Table2[6M Return vs Nifty],"&gt;=10")/Table3[[#This Row],[Count]]</f>
        <v>0.22222222222222221</v>
      </c>
      <c r="G27" s="2">
        <f>COUNTIFS(Table2[Sub-Sector],Table3[[#This Row],[Sub-Sector]],Table2[1Y Return vs Nifty],"&gt;=10")/Table3[[#This Row],[Count]]</f>
        <v>0.33333333333333331</v>
      </c>
      <c r="H27" s="2">
        <f>COUNTIFS(Table2[Sub-Sector],Table3[[#This Row],[Sub-Sector]],Table2[RSI Exponential â€“ 14D],"&gt;=50")/Table3[[#This Row],[Count]]</f>
        <v>0.77777777777777779</v>
      </c>
      <c r="I27" s="2">
        <f>COUNTIFS(Table2[Sub-Sector],Table3[[#This Row],[Sub-Sector]],Table2[Relative Volume],"&gt;=2")/Table3[[#This Row],[Count]]</f>
        <v>0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0</v>
      </c>
      <c r="M27" s="2">
        <f>COUNTIFS(Table2[Sub-Sector],Table3[[#This Row],[Sub-Sector]],Table2[% Away From Current Week High],"&lt;=0.05")/Table3[[#This Row],[Count]]</f>
        <v>1</v>
      </c>
      <c r="N27" s="2">
        <f>COUNTIFS(Table2[Sub-Sector],Table3[[#This Row],[Sub-Sector]],Table2[% Away From Current Month Low],"&gt;=0.05")/Table3[[#This Row],[Count]]</f>
        <v>0</v>
      </c>
      <c r="O27" s="2">
        <f>COUNTIFS(Table2[Sub-Sector],Table3[[#This Row],[Sub-Sector]],Table2[% Away From Current Month High],"&lt;=0.05")/Table3[[#This Row],[Count]]</f>
        <v>1</v>
      </c>
      <c r="P27" s="2">
        <f>COUNTIFS(Table2[Sub-Sector],Table3[[#This Row],[Sub-Sector]],Table2[% Away From 52W High],"&lt;=10")/Table3[[#This Row],[Count]]</f>
        <v>0.44444444444444442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0.77777777777777779</v>
      </c>
      <c r="S27" s="2">
        <f>COUNTIFS(Table2[Sub-Sector],Table3[[#This Row],[Sub-Sector]],Table2[% Price above 50 EMA],"&gt;=0")/Table3[[#This Row],[Count]]</f>
        <v>0.88888888888888884</v>
      </c>
      <c r="T27" s="2">
        <f>COUNTIFS(Table2[Sub-Sector],Table3[[#This Row],[Sub-Sector]],Table2[% Price above 200 EMA],"&gt;=0")/Table3[[#This Row],[Count]]</f>
        <v>1</v>
      </c>
      <c r="U27" s="2">
        <f>COUNTIFS(Table2[Sub-Sector],Table3[[#This Row],[Sub-Sector]],Table2[Rate of Change - Zone],"Positive")/Table3[[#This Row],[Count]]</f>
        <v>0.55555555555555558</v>
      </c>
      <c r="V27" s="2">
        <f>COUNTIFS(Table2[Sub-Sector],Table3[[#This Row],[Sub-Sector]],Table2[Sharpe Ratio],"&gt;=0.10")/Table3[[#This Row],[Count]]</f>
        <v>0</v>
      </c>
    </row>
    <row r="28" spans="1:22" x14ac:dyDescent="0.3">
      <c r="A28" t="s">
        <v>384</v>
      </c>
      <c r="B28">
        <f>COUNTIFS(Table2[Sub-Sector],Table3[[#This Row],[Sub-Sector]])</f>
        <v>9</v>
      </c>
      <c r="C28" s="2">
        <f>COUNTIFS(Table2[Sub-Sector],Table3[[#This Row],[Sub-Sector]],Table2[Uptrend],"Uptrend")/Table3[[#This Row],[Count]]</f>
        <v>0.88888888888888884</v>
      </c>
      <c r="D28" s="2">
        <f>COUNTIFS(Table2[Sub-Sector],Table3[[#This Row],[Sub-Sector]],Table2[1W Return vs Nifty],"&gt;=5")/Table3[[#This Row],[Count]]</f>
        <v>0</v>
      </c>
      <c r="E28" s="2">
        <f>COUNTIFS(Table2[Sub-Sector],Table3[[#This Row],[Sub-Sector]],Table2[1M Return vs Nifty],"&gt;=5")/Table3[[#This Row],[Count]]</f>
        <v>0.1111111111111111</v>
      </c>
      <c r="F28" s="2">
        <f>COUNTIFS(Table2[Sub-Sector],Table3[[#This Row],[Sub-Sector]],Table2[6M Return vs Nifty],"&gt;=10")/Table3[[#This Row],[Count]]</f>
        <v>0.44444444444444442</v>
      </c>
      <c r="G28" s="2">
        <f>COUNTIFS(Table2[Sub-Sector],Table3[[#This Row],[Sub-Sector]],Table2[1Y Return vs Nifty],"&gt;=10")/Table3[[#This Row],[Count]]</f>
        <v>0.55555555555555558</v>
      </c>
      <c r="H28" s="2">
        <f>COUNTIFS(Table2[Sub-Sector],Table3[[#This Row],[Sub-Sector]],Table2[RSI Exponential â€“ 14D],"&gt;=50")/Table3[[#This Row],[Count]]</f>
        <v>0.66666666666666663</v>
      </c>
      <c r="I28" s="2">
        <f>COUNTIFS(Table2[Sub-Sector],Table3[[#This Row],[Sub-Sector]],Table2[Relative Volume],"&gt;=2")/Table3[[#This Row],[Count]]</f>
        <v>0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0.1111111111111111</v>
      </c>
      <c r="M28" s="2">
        <f>COUNTIFS(Table2[Sub-Sector],Table3[[#This Row],[Sub-Sector]],Table2[% Away From Current Week High],"&lt;=0.05")/Table3[[#This Row],[Count]]</f>
        <v>0.88888888888888884</v>
      </c>
      <c r="N28" s="2">
        <f>COUNTIFS(Table2[Sub-Sector],Table3[[#This Row],[Sub-Sector]],Table2[% Away From Current Month Low],"&gt;=0.05")/Table3[[#This Row],[Count]]</f>
        <v>0.1111111111111111</v>
      </c>
      <c r="O28" s="2">
        <f>COUNTIFS(Table2[Sub-Sector],Table3[[#This Row],[Sub-Sector]],Table2[% Away From Current Month High],"&lt;=0.05")/Table3[[#This Row],[Count]]</f>
        <v>0.88888888888888884</v>
      </c>
      <c r="P28" s="2">
        <f>COUNTIFS(Table2[Sub-Sector],Table3[[#This Row],[Sub-Sector]],Table2[% Away From 52W High],"&lt;=10")/Table3[[#This Row],[Count]]</f>
        <v>0.44444444444444442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0.66666666666666663</v>
      </c>
      <c r="S28" s="2">
        <f>COUNTIFS(Table2[Sub-Sector],Table3[[#This Row],[Sub-Sector]],Table2[% Price above 50 EMA],"&gt;=0")/Table3[[#This Row],[Count]]</f>
        <v>0.77777777777777779</v>
      </c>
      <c r="T28" s="2">
        <f>COUNTIFS(Table2[Sub-Sector],Table3[[#This Row],[Sub-Sector]],Table2[% Price above 200 EMA],"&gt;=0")/Table3[[#This Row],[Count]]</f>
        <v>0.88888888888888884</v>
      </c>
      <c r="U28" s="2">
        <f>COUNTIFS(Table2[Sub-Sector],Table3[[#This Row],[Sub-Sector]],Table2[Rate of Change - Zone],"Positive")/Table3[[#This Row],[Count]]</f>
        <v>0.55555555555555558</v>
      </c>
      <c r="V28" s="2">
        <f>COUNTIFS(Table2[Sub-Sector],Table3[[#This Row],[Sub-Sector]],Table2[Sharpe Ratio],"&gt;=0.10")/Table3[[#This Row],[Count]]</f>
        <v>0.44444444444444442</v>
      </c>
    </row>
    <row r="29" spans="1:22" x14ac:dyDescent="0.3">
      <c r="A29" t="s">
        <v>119</v>
      </c>
      <c r="B29">
        <f>COUNTIFS(Table2[Sub-Sector],Table3[[#This Row],[Sub-Sector]])</f>
        <v>8</v>
      </c>
      <c r="C29" s="2">
        <f>COUNTIFS(Table2[Sub-Sector],Table3[[#This Row],[Sub-Sector]],Table2[Uptrend],"Uptrend")/Table3[[#This Row],[Count]]</f>
        <v>0.875</v>
      </c>
      <c r="D29" s="2">
        <f>COUNTIFS(Table2[Sub-Sector],Table3[[#This Row],[Sub-Sector]],Table2[1W Return vs Nifty],"&gt;=5")/Table3[[#This Row],[Count]]</f>
        <v>0.125</v>
      </c>
      <c r="E29" s="2">
        <f>COUNTIFS(Table2[Sub-Sector],Table3[[#This Row],[Sub-Sector]],Table2[1M Return vs Nifty],"&gt;=5")/Table3[[#This Row],[Count]]</f>
        <v>0.5</v>
      </c>
      <c r="F29" s="2">
        <f>COUNTIFS(Table2[Sub-Sector],Table3[[#This Row],[Sub-Sector]],Table2[6M Return vs Nifty],"&gt;=10")/Table3[[#This Row],[Count]]</f>
        <v>0.5</v>
      </c>
      <c r="G29" s="2">
        <f>COUNTIFS(Table2[Sub-Sector],Table3[[#This Row],[Sub-Sector]],Table2[1Y Return vs Nifty],"&gt;=10")/Table3[[#This Row],[Count]]</f>
        <v>0.625</v>
      </c>
      <c r="H29" s="2">
        <f>COUNTIFS(Table2[Sub-Sector],Table3[[#This Row],[Sub-Sector]],Table2[RSI Exponential â€“ 14D],"&gt;=50")/Table3[[#This Row],[Count]]</f>
        <v>0.75</v>
      </c>
      <c r="I29" s="2">
        <f>COUNTIFS(Table2[Sub-Sector],Table3[[#This Row],[Sub-Sector]],Table2[Relative Volume],"&gt;=2")/Table3[[#This Row],[Count]]</f>
        <v>0</v>
      </c>
      <c r="J29" s="2">
        <f>COUNTIFS(Table2[Sub-Sector],Table3[[#This Row],[Sub-Sector]],Table2[% Away From Day Low],"&gt;=0.05")/Table3[[#This Row],[Count]]</f>
        <v>0.125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Current Week Low],"&gt;=0.05")/Table3[[#This Row],[Count]]</f>
        <v>0.25</v>
      </c>
      <c r="M29" s="2">
        <f>COUNTIFS(Table2[Sub-Sector],Table3[[#This Row],[Sub-Sector]],Table2[% Away From Current Week High],"&lt;=0.05")/Table3[[#This Row],[Count]]</f>
        <v>1</v>
      </c>
      <c r="N29" s="2">
        <f>COUNTIFS(Table2[Sub-Sector],Table3[[#This Row],[Sub-Sector]],Table2[% Away From Current Month Low],"&gt;=0.05")/Table3[[#This Row],[Count]]</f>
        <v>0.25</v>
      </c>
      <c r="O29" s="2">
        <f>COUNTIFS(Table2[Sub-Sector],Table3[[#This Row],[Sub-Sector]],Table2[% Away From Current Month High],"&lt;=0.05")/Table3[[#This Row],[Count]]</f>
        <v>1</v>
      </c>
      <c r="P29" s="2">
        <f>COUNTIFS(Table2[Sub-Sector],Table3[[#This Row],[Sub-Sector]],Table2[% Away From 52W High],"&lt;=10")/Table3[[#This Row],[Count]]</f>
        <v>0.625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0.875</v>
      </c>
      <c r="S29" s="2">
        <f>COUNTIFS(Table2[Sub-Sector],Table3[[#This Row],[Sub-Sector]],Table2[% Price above 50 EMA],"&gt;=0")/Table3[[#This Row],[Count]]</f>
        <v>0.875</v>
      </c>
      <c r="T29" s="2">
        <f>COUNTIFS(Table2[Sub-Sector],Table3[[#This Row],[Sub-Sector]],Table2[% Price above 200 EMA],"&gt;=0")/Table3[[#This Row],[Count]]</f>
        <v>0.875</v>
      </c>
      <c r="U29" s="2">
        <f>COUNTIFS(Table2[Sub-Sector],Table3[[#This Row],[Sub-Sector]],Table2[Rate of Change - Zone],"Positive")/Table3[[#This Row],[Count]]</f>
        <v>0.375</v>
      </c>
      <c r="V29" s="2">
        <f>COUNTIFS(Table2[Sub-Sector],Table3[[#This Row],[Sub-Sector]],Table2[Sharpe Ratio],"&gt;=0.10")/Table3[[#This Row],[Count]]</f>
        <v>0.125</v>
      </c>
    </row>
    <row r="30" spans="1:22" x14ac:dyDescent="0.3">
      <c r="A30" t="s">
        <v>151</v>
      </c>
      <c r="B30">
        <f>COUNTIFS(Table2[Sub-Sector],Table3[[#This Row],[Sub-Sector]])</f>
        <v>8</v>
      </c>
      <c r="C30" s="2">
        <f>COUNTIFS(Table2[Sub-Sector],Table3[[#This Row],[Sub-Sector]],Table2[Uptrend],"Uptrend")/Table3[[#This Row],[Count]]</f>
        <v>0.625</v>
      </c>
      <c r="D30" s="2">
        <f>COUNTIFS(Table2[Sub-Sector],Table3[[#This Row],[Sub-Sector]],Table2[1W Return vs Nifty],"&gt;=5")/Table3[[#This Row],[Count]]</f>
        <v>0.125</v>
      </c>
      <c r="E30" s="2">
        <f>COUNTIFS(Table2[Sub-Sector],Table3[[#This Row],[Sub-Sector]],Table2[1M Return vs Nifty],"&gt;=5")/Table3[[#This Row],[Count]]</f>
        <v>0.25</v>
      </c>
      <c r="F30" s="2">
        <f>COUNTIFS(Table2[Sub-Sector],Table3[[#This Row],[Sub-Sector]],Table2[6M Return vs Nifty],"&gt;=10")/Table3[[#This Row],[Count]]</f>
        <v>0.5</v>
      </c>
      <c r="G30" s="2">
        <f>COUNTIFS(Table2[Sub-Sector],Table3[[#This Row],[Sub-Sector]],Table2[1Y Return vs Nifty],"&gt;=10")/Table3[[#This Row],[Count]]</f>
        <v>0.75</v>
      </c>
      <c r="H30" s="2">
        <f>COUNTIFS(Table2[Sub-Sector],Table3[[#This Row],[Sub-Sector]],Table2[RSI Exponential â€“ 14D],"&gt;=50")/Table3[[#This Row],[Count]]</f>
        <v>0.875</v>
      </c>
      <c r="I30" s="2">
        <f>COUNTIFS(Table2[Sub-Sector],Table3[[#This Row],[Sub-Sector]],Table2[Relative Volume],"&gt;=2")/Table3[[#This Row],[Count]]</f>
        <v>0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0.25</v>
      </c>
      <c r="M30" s="2">
        <f>COUNTIFS(Table2[Sub-Sector],Table3[[#This Row],[Sub-Sector]],Table2[% Away From Current Week High],"&lt;=0.05")/Table3[[#This Row],[Count]]</f>
        <v>0.875</v>
      </c>
      <c r="N30" s="2">
        <f>COUNTIFS(Table2[Sub-Sector],Table3[[#This Row],[Sub-Sector]],Table2[% Away From Current Month Low],"&gt;=0.05")/Table3[[#This Row],[Count]]</f>
        <v>0.25</v>
      </c>
      <c r="O30" s="2">
        <f>COUNTIFS(Table2[Sub-Sector],Table3[[#This Row],[Sub-Sector]],Table2[% Away From Current Month High],"&lt;=0.05")/Table3[[#This Row],[Count]]</f>
        <v>0.875</v>
      </c>
      <c r="P30" s="2">
        <f>COUNTIFS(Table2[Sub-Sector],Table3[[#This Row],[Sub-Sector]],Table2[% Away From 52W High],"&lt;=10")/Table3[[#This Row],[Count]]</f>
        <v>0.375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0.75</v>
      </c>
      <c r="S30" s="2">
        <f>COUNTIFS(Table2[Sub-Sector],Table3[[#This Row],[Sub-Sector]],Table2[% Price above 50 EMA],"&gt;=0")/Table3[[#This Row],[Count]]</f>
        <v>0.75</v>
      </c>
      <c r="T30" s="2">
        <f>COUNTIFS(Table2[Sub-Sector],Table3[[#This Row],[Sub-Sector]],Table2[% Price above 200 EMA],"&gt;=0")/Table3[[#This Row],[Count]]</f>
        <v>0.875</v>
      </c>
      <c r="U30" s="2">
        <f>COUNTIFS(Table2[Sub-Sector],Table3[[#This Row],[Sub-Sector]],Table2[Rate of Change - Zone],"Positive")/Table3[[#This Row],[Count]]</f>
        <v>0.75</v>
      </c>
      <c r="V30" s="2">
        <f>COUNTIFS(Table2[Sub-Sector],Table3[[#This Row],[Sub-Sector]],Table2[Sharpe Ratio],"&gt;=0.10")/Table3[[#This Row],[Count]]</f>
        <v>0</v>
      </c>
    </row>
    <row r="31" spans="1:22" x14ac:dyDescent="0.3">
      <c r="A31" t="s">
        <v>189</v>
      </c>
      <c r="B31">
        <f>COUNTIFS(Table2[Sub-Sector],Table3[[#This Row],[Sub-Sector]])</f>
        <v>8</v>
      </c>
      <c r="C31" s="2">
        <f>COUNTIFS(Table2[Sub-Sector],Table3[[#This Row],[Sub-Sector]],Table2[Uptrend],"Uptrend")/Table3[[#This Row],[Count]]</f>
        <v>1</v>
      </c>
      <c r="D31" s="2">
        <f>COUNTIFS(Table2[Sub-Sector],Table3[[#This Row],[Sub-Sector]],Table2[1W Return vs Nifty],"&gt;=5")/Table3[[#This Row],[Count]]</f>
        <v>0</v>
      </c>
      <c r="E31" s="2">
        <f>COUNTIFS(Table2[Sub-Sector],Table3[[#This Row],[Sub-Sector]],Table2[1M Return vs Nifty],"&gt;=5")/Table3[[#This Row],[Count]]</f>
        <v>0.125</v>
      </c>
      <c r="F31" s="2">
        <f>COUNTIFS(Table2[Sub-Sector],Table3[[#This Row],[Sub-Sector]],Table2[6M Return vs Nifty],"&gt;=10")/Table3[[#This Row],[Count]]</f>
        <v>0.125</v>
      </c>
      <c r="G31" s="2">
        <f>COUNTIFS(Table2[Sub-Sector],Table3[[#This Row],[Sub-Sector]],Table2[1Y Return vs Nifty],"&gt;=10")/Table3[[#This Row],[Count]]</f>
        <v>0.5</v>
      </c>
      <c r="H31" s="2">
        <f>COUNTIFS(Table2[Sub-Sector],Table3[[#This Row],[Sub-Sector]],Table2[RSI Exponential â€“ 14D],"&gt;=50")/Table3[[#This Row],[Count]]</f>
        <v>0.625</v>
      </c>
      <c r="I31" s="2">
        <f>COUNTIFS(Table2[Sub-Sector],Table3[[#This Row],[Sub-Sector]],Table2[Relative Volume],"&gt;=2")/Table3[[#This Row],[Count]]</f>
        <v>0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1</v>
      </c>
      <c r="L31" s="2">
        <f>COUNTIFS(Table2[Sub-Sector],Table3[[#This Row],[Sub-Sector]],Table2[% Away From Current Week Low],"&gt;=0.05")/Table3[[#This Row],[Count]]</f>
        <v>0.125</v>
      </c>
      <c r="M31" s="2">
        <f>COUNTIFS(Table2[Sub-Sector],Table3[[#This Row],[Sub-Sector]],Table2[% Away From Current Week High],"&lt;=0.05")/Table3[[#This Row],[Count]]</f>
        <v>1</v>
      </c>
      <c r="N31" s="2">
        <f>COUNTIFS(Table2[Sub-Sector],Table3[[#This Row],[Sub-Sector]],Table2[% Away From Current Month Low],"&gt;=0.05")/Table3[[#This Row],[Count]]</f>
        <v>0.125</v>
      </c>
      <c r="O31" s="2">
        <f>COUNTIFS(Table2[Sub-Sector],Table3[[#This Row],[Sub-Sector]],Table2[% Away From Current Month High],"&lt;=0.05")/Table3[[#This Row],[Count]]</f>
        <v>1</v>
      </c>
      <c r="P31" s="2">
        <f>COUNTIFS(Table2[Sub-Sector],Table3[[#This Row],[Sub-Sector]],Table2[% Away From 52W High],"&lt;=10")/Table3[[#This Row],[Count]]</f>
        <v>0.75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0.625</v>
      </c>
      <c r="S31" s="2">
        <f>COUNTIFS(Table2[Sub-Sector],Table3[[#This Row],[Sub-Sector]],Table2[% Price above 50 EMA],"&gt;=0")/Table3[[#This Row],[Count]]</f>
        <v>1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0.125</v>
      </c>
      <c r="V31" s="2">
        <f>COUNTIFS(Table2[Sub-Sector],Table3[[#This Row],[Sub-Sector]],Table2[Sharpe Ratio],"&gt;=0.10")/Table3[[#This Row],[Count]]</f>
        <v>0</v>
      </c>
    </row>
    <row r="32" spans="1:22" x14ac:dyDescent="0.3">
      <c r="A32" t="s">
        <v>240</v>
      </c>
      <c r="B32">
        <f>COUNTIFS(Table2[Sub-Sector],Table3[[#This Row],[Sub-Sector]])</f>
        <v>7</v>
      </c>
      <c r="C32" s="2">
        <f>COUNTIFS(Table2[Sub-Sector],Table3[[#This Row],[Sub-Sector]],Table2[Uptrend],"Uptrend")/Table3[[#This Row],[Count]]</f>
        <v>1</v>
      </c>
      <c r="D32" s="2">
        <f>COUNTIFS(Table2[Sub-Sector],Table3[[#This Row],[Sub-Sector]],Table2[1W Return vs Nifty],"&gt;=5")/Table3[[#This Row],[Count]]</f>
        <v>0.14285714285714285</v>
      </c>
      <c r="E32" s="2">
        <f>COUNTIFS(Table2[Sub-Sector],Table3[[#This Row],[Sub-Sector]],Table2[1M Return vs Nifty],"&gt;=5")/Table3[[#This Row],[Count]]</f>
        <v>0.14285714285714285</v>
      </c>
      <c r="F32" s="2">
        <f>COUNTIFS(Table2[Sub-Sector],Table3[[#This Row],[Sub-Sector]],Table2[6M Return vs Nifty],"&gt;=10")/Table3[[#This Row],[Count]]</f>
        <v>0.7142857142857143</v>
      </c>
      <c r="G32" s="2">
        <f>COUNTIFS(Table2[Sub-Sector],Table3[[#This Row],[Sub-Sector]],Table2[1Y Return vs Nifty],"&gt;=10")/Table3[[#This Row],[Count]]</f>
        <v>0.8571428571428571</v>
      </c>
      <c r="H32" s="2">
        <f>COUNTIFS(Table2[Sub-Sector],Table3[[#This Row],[Sub-Sector]],Table2[RSI Exponential â€“ 14D],"&gt;=50")/Table3[[#This Row],[Count]]</f>
        <v>0.7142857142857143</v>
      </c>
      <c r="I32" s="2">
        <f>COUNTIFS(Table2[Sub-Sector],Table3[[#This Row],[Sub-Sector]],Table2[Relative Volume],"&gt;=2")/Table3[[#This Row],[Count]]</f>
        <v>0.2857142857142857</v>
      </c>
      <c r="J32" s="2">
        <f>COUNTIFS(Table2[Sub-Sector],Table3[[#This Row],[Sub-Sector]],Table2[% Away From Day Low],"&gt;=0.05")/Table3[[#This Row],[Count]]</f>
        <v>0.14285714285714285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0.2857142857142857</v>
      </c>
      <c r="M32" s="2">
        <f>COUNTIFS(Table2[Sub-Sector],Table3[[#This Row],[Sub-Sector]],Table2[% Away From Current Week High],"&lt;=0.05")/Table3[[#This Row],[Count]]</f>
        <v>1</v>
      </c>
      <c r="N32" s="2">
        <f>COUNTIFS(Table2[Sub-Sector],Table3[[#This Row],[Sub-Sector]],Table2[% Away From Current Month Low],"&gt;=0.05")/Table3[[#This Row],[Count]]</f>
        <v>0.2857142857142857</v>
      </c>
      <c r="O32" s="2">
        <f>COUNTIFS(Table2[Sub-Sector],Table3[[#This Row],[Sub-Sector]],Table2[% Away From Current Month High],"&lt;=0.05")/Table3[[#This Row],[Count]]</f>
        <v>1</v>
      </c>
      <c r="P32" s="2">
        <f>COUNTIFS(Table2[Sub-Sector],Table3[[#This Row],[Sub-Sector]],Table2[% Away From 52W High],"&lt;=10")/Table3[[#This Row],[Count]]</f>
        <v>0.7142857142857143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0.8571428571428571</v>
      </c>
      <c r="S32" s="2">
        <f>COUNTIFS(Table2[Sub-Sector],Table3[[#This Row],[Sub-Sector]],Table2[% Price above 50 EMA],"&gt;=0")/Table3[[#This Row],[Count]]</f>
        <v>0.8571428571428571</v>
      </c>
      <c r="T32" s="2">
        <f>COUNTIFS(Table2[Sub-Sector],Table3[[#This Row],[Sub-Sector]],Table2[% Price above 200 EMA],"&gt;=0")/Table3[[#This Row],[Count]]</f>
        <v>1</v>
      </c>
      <c r="U32" s="2">
        <f>COUNTIFS(Table2[Sub-Sector],Table3[[#This Row],[Sub-Sector]],Table2[Rate of Change - Zone],"Positive")/Table3[[#This Row],[Count]]</f>
        <v>0.5714285714285714</v>
      </c>
      <c r="V32" s="2">
        <f>COUNTIFS(Table2[Sub-Sector],Table3[[#This Row],[Sub-Sector]],Table2[Sharpe Ratio],"&gt;=0.10")/Table3[[#This Row],[Count]]</f>
        <v>0.42857142857142855</v>
      </c>
    </row>
    <row r="33" spans="1:22" x14ac:dyDescent="0.3">
      <c r="A33" t="s">
        <v>484</v>
      </c>
      <c r="B33">
        <f>COUNTIFS(Table2[Sub-Sector],Table3[[#This Row],[Sub-Sector]])</f>
        <v>7</v>
      </c>
      <c r="C33" s="2">
        <f>COUNTIFS(Table2[Sub-Sector],Table3[[#This Row],[Sub-Sector]],Table2[Uptrend],"Uptrend")/Table3[[#This Row],[Count]]</f>
        <v>1</v>
      </c>
      <c r="D33" s="2">
        <f>COUNTIFS(Table2[Sub-Sector],Table3[[#This Row],[Sub-Sector]],Table2[1W Return vs Nifty],"&gt;=5")/Table3[[#This Row],[Count]]</f>
        <v>0.14285714285714285</v>
      </c>
      <c r="E33" s="2">
        <f>COUNTIFS(Table2[Sub-Sector],Table3[[#This Row],[Sub-Sector]],Table2[1M Return vs Nifty],"&gt;=5")/Table3[[#This Row],[Count]]</f>
        <v>0.5714285714285714</v>
      </c>
      <c r="F33" s="2">
        <f>COUNTIFS(Table2[Sub-Sector],Table3[[#This Row],[Sub-Sector]],Table2[6M Return vs Nifty],"&gt;=10")/Table3[[#This Row],[Count]]</f>
        <v>0.14285714285714285</v>
      </c>
      <c r="G33" s="2">
        <f>COUNTIFS(Table2[Sub-Sector],Table3[[#This Row],[Sub-Sector]],Table2[1Y Return vs Nifty],"&gt;=10")/Table3[[#This Row],[Count]]</f>
        <v>0.5714285714285714</v>
      </c>
      <c r="H33" s="2">
        <f>COUNTIFS(Table2[Sub-Sector],Table3[[#This Row],[Sub-Sector]],Table2[RSI Exponential â€“ 14D],"&gt;=50")/Table3[[#This Row],[Count]]</f>
        <v>0.8571428571428571</v>
      </c>
      <c r="I33" s="2">
        <f>COUNTIFS(Table2[Sub-Sector],Table3[[#This Row],[Sub-Sector]],Table2[Relative Volume],"&gt;=2")/Table3[[#This Row],[Count]]</f>
        <v>0.14285714285714285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Current Week Low],"&gt;=0.05")/Table3[[#This Row],[Count]]</f>
        <v>0</v>
      </c>
      <c r="M33" s="2">
        <f>COUNTIFS(Table2[Sub-Sector],Table3[[#This Row],[Sub-Sector]],Table2[% Away From Current Week High],"&lt;=0.05")/Table3[[#This Row],[Count]]</f>
        <v>0.5714285714285714</v>
      </c>
      <c r="N33" s="2">
        <f>COUNTIFS(Table2[Sub-Sector],Table3[[#This Row],[Sub-Sector]],Table2[% Away From Current Month Low],"&gt;=0.05")/Table3[[#This Row],[Count]]</f>
        <v>0</v>
      </c>
      <c r="O33" s="2">
        <f>COUNTIFS(Table2[Sub-Sector],Table3[[#This Row],[Sub-Sector]],Table2[% Away From Current Month High],"&lt;=0.05")/Table3[[#This Row],[Count]]</f>
        <v>0.5714285714285714</v>
      </c>
      <c r="P33" s="2">
        <f>COUNTIFS(Table2[Sub-Sector],Table3[[#This Row],[Sub-Sector]],Table2[% Away From 52W High],"&lt;=10")/Table3[[#This Row],[Count]]</f>
        <v>0.2857142857142857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0.8571428571428571</v>
      </c>
      <c r="S33" s="2">
        <f>COUNTIFS(Table2[Sub-Sector],Table3[[#This Row],[Sub-Sector]],Table2[% Price above 50 EMA],"&gt;=0")/Table3[[#This Row],[Count]]</f>
        <v>1</v>
      </c>
      <c r="T33" s="2">
        <f>COUNTIFS(Table2[Sub-Sector],Table3[[#This Row],[Sub-Sector]],Table2[% Price above 200 EMA],"&gt;=0")/Table3[[#This Row],[Count]]</f>
        <v>1</v>
      </c>
      <c r="U33" s="2">
        <f>COUNTIFS(Table2[Sub-Sector],Table3[[#This Row],[Sub-Sector]],Table2[Rate of Change - Zone],"Positive")/Table3[[#This Row],[Count]]</f>
        <v>0.42857142857142855</v>
      </c>
      <c r="V33" s="2">
        <f>COUNTIFS(Table2[Sub-Sector],Table3[[#This Row],[Sub-Sector]],Table2[Sharpe Ratio],"&gt;=0.10")/Table3[[#This Row],[Count]]</f>
        <v>0</v>
      </c>
    </row>
    <row r="34" spans="1:22" x14ac:dyDescent="0.3">
      <c r="A34" t="s">
        <v>124</v>
      </c>
      <c r="B34">
        <f>COUNTIFS(Table2[Sub-Sector],Table3[[#This Row],[Sub-Sector]])</f>
        <v>7</v>
      </c>
      <c r="C34" s="2">
        <f>COUNTIFS(Table2[Sub-Sector],Table3[[#This Row],[Sub-Sector]],Table2[Uptrend],"Uptrend")/Table3[[#This Row],[Count]]</f>
        <v>0.8571428571428571</v>
      </c>
      <c r="D34" s="2">
        <f>COUNTIFS(Table2[Sub-Sector],Table3[[#This Row],[Sub-Sector]],Table2[1W Return vs Nifty],"&gt;=5")/Table3[[#This Row],[Count]]</f>
        <v>0.2857142857142857</v>
      </c>
      <c r="E34" s="2">
        <f>COUNTIFS(Table2[Sub-Sector],Table3[[#This Row],[Sub-Sector]],Table2[1M Return vs Nifty],"&gt;=5")/Table3[[#This Row],[Count]]</f>
        <v>0</v>
      </c>
      <c r="F34" s="2">
        <f>COUNTIFS(Table2[Sub-Sector],Table3[[#This Row],[Sub-Sector]],Table2[6M Return vs Nifty],"&gt;=10")/Table3[[#This Row],[Count]]</f>
        <v>0.8571428571428571</v>
      </c>
      <c r="G34" s="2">
        <f>COUNTIFS(Table2[Sub-Sector],Table3[[#This Row],[Sub-Sector]],Table2[1Y Return vs Nifty],"&gt;=10")/Table3[[#This Row],[Count]]</f>
        <v>0.8571428571428571</v>
      </c>
      <c r="H34" s="2">
        <f>COUNTIFS(Table2[Sub-Sector],Table3[[#This Row],[Sub-Sector]],Table2[RSI Exponential â€“ 14D],"&gt;=50")/Table3[[#This Row],[Count]]</f>
        <v>0.7142857142857143</v>
      </c>
      <c r="I34" s="2">
        <f>COUNTIFS(Table2[Sub-Sector],Table3[[#This Row],[Sub-Sector]],Table2[Relative Volume],"&gt;=2")/Table3[[#This Row],[Count]]</f>
        <v>0</v>
      </c>
      <c r="J34" s="2">
        <f>COUNTIFS(Table2[Sub-Sector],Table3[[#This Row],[Sub-Sector]],Table2[% Away From Day Low],"&gt;=0.05")/Table3[[#This Row],[Count]]</f>
        <v>0.14285714285714285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0.42857142857142855</v>
      </c>
      <c r="M34" s="2">
        <f>COUNTIFS(Table2[Sub-Sector],Table3[[#This Row],[Sub-Sector]],Table2[% Away From Current Week High],"&lt;=0.05")/Table3[[#This Row],[Count]]</f>
        <v>1</v>
      </c>
      <c r="N34" s="2">
        <f>COUNTIFS(Table2[Sub-Sector],Table3[[#This Row],[Sub-Sector]],Table2[% Away From Current Month Low],"&gt;=0.05")/Table3[[#This Row],[Count]]</f>
        <v>0.42857142857142855</v>
      </c>
      <c r="O34" s="2">
        <f>COUNTIFS(Table2[Sub-Sector],Table3[[#This Row],[Sub-Sector]],Table2[% Away From Current Month High],"&lt;=0.05")/Table3[[#This Row],[Count]]</f>
        <v>1</v>
      </c>
      <c r="P34" s="2">
        <f>COUNTIFS(Table2[Sub-Sector],Table3[[#This Row],[Sub-Sector]],Table2[% Away From 52W High],"&lt;=10")/Table3[[#This Row],[Count]]</f>
        <v>0.5714285714285714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0.8571428571428571</v>
      </c>
      <c r="S34" s="2">
        <f>COUNTIFS(Table2[Sub-Sector],Table3[[#This Row],[Sub-Sector]],Table2[% Price above 50 EMA],"&gt;=0")/Table3[[#This Row],[Count]]</f>
        <v>0.8571428571428571</v>
      </c>
      <c r="T34" s="2">
        <f>COUNTIFS(Table2[Sub-Sector],Table3[[#This Row],[Sub-Sector]],Table2[% Price above 200 EMA],"&gt;=0")/Table3[[#This Row],[Count]]</f>
        <v>0.8571428571428571</v>
      </c>
      <c r="U34" s="2">
        <f>COUNTIFS(Table2[Sub-Sector],Table3[[#This Row],[Sub-Sector]],Table2[Rate of Change - Zone],"Positive")/Table3[[#This Row],[Count]]</f>
        <v>0.7142857142857143</v>
      </c>
      <c r="V34" s="2">
        <f>COUNTIFS(Table2[Sub-Sector],Table3[[#This Row],[Sub-Sector]],Table2[Sharpe Ratio],"&gt;=0.10")/Table3[[#This Row],[Count]]</f>
        <v>0.8571428571428571</v>
      </c>
    </row>
    <row r="35" spans="1:22" x14ac:dyDescent="0.3">
      <c r="A35" t="s">
        <v>397</v>
      </c>
      <c r="B35">
        <f>COUNTIFS(Table2[Sub-Sector],Table3[[#This Row],[Sub-Sector]])</f>
        <v>6</v>
      </c>
      <c r="C35" s="2">
        <f>COUNTIFS(Table2[Sub-Sector],Table3[[#This Row],[Sub-Sector]],Table2[Uptrend],"Uptrend")/Table3[[#This Row],[Count]]</f>
        <v>0.83333333333333337</v>
      </c>
      <c r="D35" s="2">
        <f>COUNTIFS(Table2[Sub-Sector],Table3[[#This Row],[Sub-Sector]],Table2[1W Return vs Nifty],"&gt;=5")/Table3[[#This Row],[Count]]</f>
        <v>0.33333333333333331</v>
      </c>
      <c r="E35" s="2">
        <f>COUNTIFS(Table2[Sub-Sector],Table3[[#This Row],[Sub-Sector]],Table2[1M Return vs Nifty],"&gt;=5")/Table3[[#This Row],[Count]]</f>
        <v>0.16666666666666666</v>
      </c>
      <c r="F35" s="2">
        <f>COUNTIFS(Table2[Sub-Sector],Table3[[#This Row],[Sub-Sector]],Table2[6M Return vs Nifty],"&gt;=10")/Table3[[#This Row],[Count]]</f>
        <v>0.33333333333333331</v>
      </c>
      <c r="G35" s="2">
        <f>COUNTIFS(Table2[Sub-Sector],Table3[[#This Row],[Sub-Sector]],Table2[1Y Return vs Nifty],"&gt;=10")/Table3[[#This Row],[Count]]</f>
        <v>0.33333333333333331</v>
      </c>
      <c r="H35" s="2">
        <f>COUNTIFS(Table2[Sub-Sector],Table3[[#This Row],[Sub-Sector]],Table2[RSI Exponential â€“ 14D],"&gt;=50")/Table3[[#This Row],[Count]]</f>
        <v>0.83333333333333337</v>
      </c>
      <c r="I35" s="2">
        <f>COUNTIFS(Table2[Sub-Sector],Table3[[#This Row],[Sub-Sector]],Table2[Relative Volume],"&gt;=2")/Table3[[#This Row],[Count]]</f>
        <v>0.33333333333333331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0.16666666666666666</v>
      </c>
      <c r="M35" s="2">
        <f>COUNTIFS(Table2[Sub-Sector],Table3[[#This Row],[Sub-Sector]],Table2[% Away From Current Week High],"&lt;=0.05")/Table3[[#This Row],[Count]]</f>
        <v>0.83333333333333337</v>
      </c>
      <c r="N35" s="2">
        <f>COUNTIFS(Table2[Sub-Sector],Table3[[#This Row],[Sub-Sector]],Table2[% Away From Current Month Low],"&gt;=0.05")/Table3[[#This Row],[Count]]</f>
        <v>0.16666666666666666</v>
      </c>
      <c r="O35" s="2">
        <f>COUNTIFS(Table2[Sub-Sector],Table3[[#This Row],[Sub-Sector]],Table2[% Away From Current Month High],"&lt;=0.05")/Table3[[#This Row],[Count]]</f>
        <v>0.83333333333333337</v>
      </c>
      <c r="P35" s="2">
        <f>COUNTIFS(Table2[Sub-Sector],Table3[[#This Row],[Sub-Sector]],Table2[% Away From 52W High],"&lt;=10")/Table3[[#This Row],[Count]]</f>
        <v>0.5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0.83333333333333337</v>
      </c>
      <c r="S35" s="2">
        <f>COUNTIFS(Table2[Sub-Sector],Table3[[#This Row],[Sub-Sector]],Table2[% Price above 50 EMA],"&gt;=0")/Table3[[#This Row],[Count]]</f>
        <v>1</v>
      </c>
      <c r="T35" s="2">
        <f>COUNTIFS(Table2[Sub-Sector],Table3[[#This Row],[Sub-Sector]],Table2[% Price above 200 EMA],"&gt;=0")/Table3[[#This Row],[Count]]</f>
        <v>1</v>
      </c>
      <c r="U35" s="2">
        <f>COUNTIFS(Table2[Sub-Sector],Table3[[#This Row],[Sub-Sector]],Table2[Rate of Change - Zone],"Positive")/Table3[[#This Row],[Count]]</f>
        <v>0.83333333333333337</v>
      </c>
      <c r="V35" s="2">
        <f>COUNTIFS(Table2[Sub-Sector],Table3[[#This Row],[Sub-Sector]],Table2[Sharpe Ratio],"&gt;=0.10")/Table3[[#This Row],[Count]]</f>
        <v>0.16666666666666666</v>
      </c>
    </row>
    <row r="36" spans="1:22" x14ac:dyDescent="0.3">
      <c r="A36" t="s">
        <v>179</v>
      </c>
      <c r="B36">
        <f>COUNTIFS(Table2[Sub-Sector],Table3[[#This Row],[Sub-Sector]])</f>
        <v>6</v>
      </c>
      <c r="C36" s="2">
        <f>COUNTIFS(Table2[Sub-Sector],Table3[[#This Row],[Sub-Sector]],Table2[Uptrend],"Uptrend")/Table3[[#This Row],[Count]]</f>
        <v>0.66666666666666663</v>
      </c>
      <c r="D36" s="2">
        <f>COUNTIFS(Table2[Sub-Sector],Table3[[#This Row],[Sub-Sector]],Table2[1W Return vs Nifty],"&gt;=5")/Table3[[#This Row],[Count]]</f>
        <v>0.33333333333333331</v>
      </c>
      <c r="E36" s="2">
        <f>COUNTIFS(Table2[Sub-Sector],Table3[[#This Row],[Sub-Sector]],Table2[1M Return vs Nifty],"&gt;=5")/Table3[[#This Row],[Count]]</f>
        <v>0.16666666666666666</v>
      </c>
      <c r="F36" s="2">
        <f>COUNTIFS(Table2[Sub-Sector],Table3[[#This Row],[Sub-Sector]],Table2[6M Return vs Nifty],"&gt;=10")/Table3[[#This Row],[Count]]</f>
        <v>0.5</v>
      </c>
      <c r="G36" s="2">
        <f>COUNTIFS(Table2[Sub-Sector],Table3[[#This Row],[Sub-Sector]],Table2[1Y Return vs Nifty],"&gt;=10")/Table3[[#This Row],[Count]]</f>
        <v>0.5</v>
      </c>
      <c r="H36" s="2">
        <f>COUNTIFS(Table2[Sub-Sector],Table3[[#This Row],[Sub-Sector]],Table2[RSI Exponential â€“ 14D],"&gt;=50")/Table3[[#This Row],[Count]]</f>
        <v>0.83333333333333337</v>
      </c>
      <c r="I36" s="2">
        <f>COUNTIFS(Table2[Sub-Sector],Table3[[#This Row],[Sub-Sector]],Table2[Relative Volume],"&gt;=2")/Table3[[#This Row],[Count]]</f>
        <v>0.16666666666666666</v>
      </c>
      <c r="J36" s="2">
        <f>COUNTIFS(Table2[Sub-Sector],Table3[[#This Row],[Sub-Sector]],Table2[% Away From Day Low],"&gt;=0.05")/Table3[[#This Row],[Count]]</f>
        <v>0</v>
      </c>
      <c r="K36" s="2">
        <f>COUNTIFS(Table2[Sub-Sector],Table3[[#This Row],[Sub-Sector]],Table2[% Away From Day High],"&lt;=0.05")/Table3[[#This Row],[Count]]</f>
        <v>1</v>
      </c>
      <c r="L36" s="2">
        <f>COUNTIFS(Table2[Sub-Sector],Table3[[#This Row],[Sub-Sector]],Table2[% Away From Current Week Low],"&gt;=0.05")/Table3[[#This Row],[Count]]</f>
        <v>0</v>
      </c>
      <c r="M36" s="2">
        <f>COUNTIFS(Table2[Sub-Sector],Table3[[#This Row],[Sub-Sector]],Table2[% Away From Current Week High],"&lt;=0.05")/Table3[[#This Row],[Count]]</f>
        <v>0.83333333333333337</v>
      </c>
      <c r="N36" s="2">
        <f>COUNTIFS(Table2[Sub-Sector],Table3[[#This Row],[Sub-Sector]],Table2[% Away From Current Month Low],"&gt;=0.05")/Table3[[#This Row],[Count]]</f>
        <v>0</v>
      </c>
      <c r="O36" s="2">
        <f>COUNTIFS(Table2[Sub-Sector],Table3[[#This Row],[Sub-Sector]],Table2[% Away From Current Month High],"&lt;=0.05")/Table3[[#This Row],[Count]]</f>
        <v>0.83333333333333337</v>
      </c>
      <c r="P36" s="2">
        <f>COUNTIFS(Table2[Sub-Sector],Table3[[#This Row],[Sub-Sector]],Table2[% Away From 52W High],"&lt;=10")/Table3[[#This Row],[Count]]</f>
        <v>0.5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0.83333333333333337</v>
      </c>
      <c r="S36" s="2">
        <f>COUNTIFS(Table2[Sub-Sector],Table3[[#This Row],[Sub-Sector]],Table2[% Price above 50 EMA],"&gt;=0")/Table3[[#This Row],[Count]]</f>
        <v>0.83333333333333337</v>
      </c>
      <c r="T36" s="2">
        <f>COUNTIFS(Table2[Sub-Sector],Table3[[#This Row],[Sub-Sector]],Table2[% Price above 200 EMA],"&gt;=0")/Table3[[#This Row],[Count]]</f>
        <v>0.66666666666666663</v>
      </c>
      <c r="U36" s="2">
        <f>COUNTIFS(Table2[Sub-Sector],Table3[[#This Row],[Sub-Sector]],Table2[Rate of Change - Zone],"Positive")/Table3[[#This Row],[Count]]</f>
        <v>0.5</v>
      </c>
      <c r="V36" s="2">
        <f>COUNTIFS(Table2[Sub-Sector],Table3[[#This Row],[Sub-Sector]],Table2[Sharpe Ratio],"&gt;=0.10")/Table3[[#This Row],[Count]]</f>
        <v>0</v>
      </c>
    </row>
    <row r="37" spans="1:22" x14ac:dyDescent="0.3">
      <c r="A37" t="s">
        <v>18</v>
      </c>
      <c r="B37">
        <f>COUNTIFS(Table2[Sub-Sector],Table3[[#This Row],[Sub-Sector]])</f>
        <v>6</v>
      </c>
      <c r="C37" s="2">
        <f>COUNTIFS(Table2[Sub-Sector],Table3[[#This Row],[Sub-Sector]],Table2[Uptrend],"Uptrend")/Table3[[#This Row],[Count]]</f>
        <v>0.66666666666666663</v>
      </c>
      <c r="D37" s="2">
        <f>COUNTIFS(Table2[Sub-Sector],Table3[[#This Row],[Sub-Sector]],Table2[1W Return vs Nifty],"&gt;=5")/Table3[[#This Row],[Count]]</f>
        <v>0</v>
      </c>
      <c r="E37" s="2">
        <f>COUNTIFS(Table2[Sub-Sector],Table3[[#This Row],[Sub-Sector]],Table2[1M Return vs Nifty],"&gt;=5")/Table3[[#This Row],[Count]]</f>
        <v>0</v>
      </c>
      <c r="F37" s="2">
        <f>COUNTIFS(Table2[Sub-Sector],Table3[[#This Row],[Sub-Sector]],Table2[6M Return vs Nifty],"&gt;=10")/Table3[[#This Row],[Count]]</f>
        <v>0.66666666666666663</v>
      </c>
      <c r="G37" s="2">
        <f>COUNTIFS(Table2[Sub-Sector],Table3[[#This Row],[Sub-Sector]],Table2[1Y Return vs Nifty],"&gt;=10")/Table3[[#This Row],[Count]]</f>
        <v>0.83333333333333337</v>
      </c>
      <c r="H37" s="2">
        <f>COUNTIFS(Table2[Sub-Sector],Table3[[#This Row],[Sub-Sector]],Table2[RSI Exponential â€“ 14D],"&gt;=50")/Table3[[#This Row],[Count]]</f>
        <v>0.5</v>
      </c>
      <c r="I37" s="2">
        <f>COUNTIFS(Table2[Sub-Sector],Table3[[#This Row],[Sub-Sector]],Table2[Relative Volume],"&gt;=2")/Table3[[#This Row],[Count]]</f>
        <v>0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</v>
      </c>
      <c r="M37" s="2">
        <f>COUNTIFS(Table2[Sub-Sector],Table3[[#This Row],[Sub-Sector]],Table2[% Away From Current Week High],"&lt;=0.05")/Table3[[#This Row],[Count]]</f>
        <v>1</v>
      </c>
      <c r="N37" s="2">
        <f>COUNTIFS(Table2[Sub-Sector],Table3[[#This Row],[Sub-Sector]],Table2[% Away From Current Month Low],"&gt;=0.05")/Table3[[#This Row],[Count]]</f>
        <v>0</v>
      </c>
      <c r="O37" s="2">
        <f>COUNTIFS(Table2[Sub-Sector],Table3[[#This Row],[Sub-Sector]],Table2[% Away From Current Month High],"&lt;=0.05")/Table3[[#This Row],[Count]]</f>
        <v>1</v>
      </c>
      <c r="P37" s="2">
        <f>COUNTIFS(Table2[Sub-Sector],Table3[[#This Row],[Sub-Sector]],Table2[% Away From 52W High],"&lt;=10")/Table3[[#This Row],[Count]]</f>
        <v>0.16666666666666666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0.66666666666666663</v>
      </c>
      <c r="S37" s="2">
        <f>COUNTIFS(Table2[Sub-Sector],Table3[[#This Row],[Sub-Sector]],Table2[% Price above 50 EMA],"&gt;=0")/Table3[[#This Row],[Count]]</f>
        <v>0.66666666666666663</v>
      </c>
      <c r="T37" s="2">
        <f>COUNTIFS(Table2[Sub-Sector],Table3[[#This Row],[Sub-Sector]],Table2[% Price above 200 EMA],"&gt;=0")/Table3[[#This Row],[Count]]</f>
        <v>1</v>
      </c>
      <c r="U37" s="2">
        <f>COUNTIFS(Table2[Sub-Sector],Table3[[#This Row],[Sub-Sector]],Table2[Rate of Change - Zone],"Positive")/Table3[[#This Row],[Count]]</f>
        <v>0.5</v>
      </c>
      <c r="V37" s="2">
        <f>COUNTIFS(Table2[Sub-Sector],Table3[[#This Row],[Sub-Sector]],Table2[Sharpe Ratio],"&gt;=0.10")/Table3[[#This Row],[Count]]</f>
        <v>0.33333333333333331</v>
      </c>
    </row>
    <row r="38" spans="1:22" x14ac:dyDescent="0.3">
      <c r="A38" t="s">
        <v>69</v>
      </c>
      <c r="B38">
        <f>COUNTIFS(Table2[Sub-Sector],Table3[[#This Row],[Sub-Sector]])</f>
        <v>6</v>
      </c>
      <c r="C38" s="2">
        <f>COUNTIFS(Table2[Sub-Sector],Table3[[#This Row],[Sub-Sector]],Table2[Uptrend],"Uptrend")/Table3[[#This Row],[Count]]</f>
        <v>1</v>
      </c>
      <c r="D38" s="2">
        <f>COUNTIFS(Table2[Sub-Sector],Table3[[#This Row],[Sub-Sector]],Table2[1W Return vs Nifty],"&gt;=5")/Table3[[#This Row],[Count]]</f>
        <v>0</v>
      </c>
      <c r="E38" s="2">
        <f>COUNTIFS(Table2[Sub-Sector],Table3[[#This Row],[Sub-Sector]],Table2[1M Return vs Nifty],"&gt;=5")/Table3[[#This Row],[Count]]</f>
        <v>0</v>
      </c>
      <c r="F38" s="2">
        <f>COUNTIFS(Table2[Sub-Sector],Table3[[#This Row],[Sub-Sector]],Table2[6M Return vs Nifty],"&gt;=10")/Table3[[#This Row],[Count]]</f>
        <v>0.5</v>
      </c>
      <c r="G38" s="2">
        <f>COUNTIFS(Table2[Sub-Sector],Table3[[#This Row],[Sub-Sector]],Table2[1Y Return vs Nifty],"&gt;=10")/Table3[[#This Row],[Count]]</f>
        <v>1</v>
      </c>
      <c r="H38" s="2">
        <f>COUNTIFS(Table2[Sub-Sector],Table3[[#This Row],[Sub-Sector]],Table2[RSI Exponential â€“ 14D],"&gt;=50")/Table3[[#This Row],[Count]]</f>
        <v>0.5</v>
      </c>
      <c r="I38" s="2">
        <f>COUNTIFS(Table2[Sub-Sector],Table3[[#This Row],[Sub-Sector]],Table2[Relative Volume],"&gt;=2")/Table3[[#This Row],[Count]]</f>
        <v>0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1</v>
      </c>
      <c r="L38" s="2">
        <f>COUNTIFS(Table2[Sub-Sector],Table3[[#This Row],[Sub-Sector]],Table2[% Away From Current Week Low],"&gt;=0.05")/Table3[[#This Row],[Count]]</f>
        <v>0</v>
      </c>
      <c r="M38" s="2">
        <f>COUNTIFS(Table2[Sub-Sector],Table3[[#This Row],[Sub-Sector]],Table2[% Away From Current Week High],"&lt;=0.05")/Table3[[#This Row],[Count]]</f>
        <v>0.83333333333333337</v>
      </c>
      <c r="N38" s="2">
        <f>COUNTIFS(Table2[Sub-Sector],Table3[[#This Row],[Sub-Sector]],Table2[% Away From Current Month Low],"&gt;=0.05")/Table3[[#This Row],[Count]]</f>
        <v>0</v>
      </c>
      <c r="O38" s="2">
        <f>COUNTIFS(Table2[Sub-Sector],Table3[[#This Row],[Sub-Sector]],Table2[% Away From Current Month High],"&lt;=0.05")/Table3[[#This Row],[Count]]</f>
        <v>0.83333333333333337</v>
      </c>
      <c r="P38" s="2">
        <f>COUNTIFS(Table2[Sub-Sector],Table3[[#This Row],[Sub-Sector]],Table2[% Away From 52W High],"&lt;=10")/Table3[[#This Row],[Count]]</f>
        <v>0.5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0.5</v>
      </c>
      <c r="S38" s="2">
        <f>COUNTIFS(Table2[Sub-Sector],Table3[[#This Row],[Sub-Sector]],Table2[% Price above 50 EMA],"&gt;=0")/Table3[[#This Row],[Count]]</f>
        <v>1</v>
      </c>
      <c r="T38" s="2">
        <f>COUNTIFS(Table2[Sub-Sector],Table3[[#This Row],[Sub-Sector]],Table2[% Price above 200 EMA],"&gt;=0")/Table3[[#This Row],[Count]]</f>
        <v>1</v>
      </c>
      <c r="U38" s="2">
        <f>COUNTIFS(Table2[Sub-Sector],Table3[[#This Row],[Sub-Sector]],Table2[Rate of Change - Zone],"Positive")/Table3[[#This Row],[Count]]</f>
        <v>0.5</v>
      </c>
      <c r="V38" s="2">
        <f>COUNTIFS(Table2[Sub-Sector],Table3[[#This Row],[Sub-Sector]],Table2[Sharpe Ratio],"&gt;=0.10")/Table3[[#This Row],[Count]]</f>
        <v>0.5</v>
      </c>
    </row>
    <row r="39" spans="1:22" x14ac:dyDescent="0.3">
      <c r="A39" t="s">
        <v>127</v>
      </c>
      <c r="B39">
        <f>COUNTIFS(Table2[Sub-Sector],Table3[[#This Row],[Sub-Sector]])</f>
        <v>6</v>
      </c>
      <c r="C39" s="2">
        <f>COUNTIFS(Table2[Sub-Sector],Table3[[#This Row],[Sub-Sector]],Table2[Uptrend],"Uptrend")/Table3[[#This Row],[Count]]</f>
        <v>0.83333333333333337</v>
      </c>
      <c r="D39" s="2">
        <f>COUNTIFS(Table2[Sub-Sector],Table3[[#This Row],[Sub-Sector]],Table2[1W Return vs Nifty],"&gt;=5")/Table3[[#This Row],[Count]]</f>
        <v>0.33333333333333331</v>
      </c>
      <c r="E39" s="2">
        <f>COUNTIFS(Table2[Sub-Sector],Table3[[#This Row],[Sub-Sector]],Table2[1M Return vs Nifty],"&gt;=5")/Table3[[#This Row],[Count]]</f>
        <v>0.33333333333333331</v>
      </c>
      <c r="F39" s="2">
        <f>COUNTIFS(Table2[Sub-Sector],Table3[[#This Row],[Sub-Sector]],Table2[6M Return vs Nifty],"&gt;=10")/Table3[[#This Row],[Count]]</f>
        <v>0.66666666666666663</v>
      </c>
      <c r="G39" s="2">
        <f>COUNTIFS(Table2[Sub-Sector],Table3[[#This Row],[Sub-Sector]],Table2[1Y Return vs Nifty],"&gt;=10")/Table3[[#This Row],[Count]]</f>
        <v>0.66666666666666663</v>
      </c>
      <c r="H39" s="2">
        <f>COUNTIFS(Table2[Sub-Sector],Table3[[#This Row],[Sub-Sector]],Table2[RSI Exponential â€“ 14D],"&gt;=50")/Table3[[#This Row],[Count]]</f>
        <v>1</v>
      </c>
      <c r="I39" s="2">
        <f>COUNTIFS(Table2[Sub-Sector],Table3[[#This Row],[Sub-Sector]],Table2[Relative Volume],"&gt;=2")/Table3[[#This Row],[Count]]</f>
        <v>0</v>
      </c>
      <c r="J39" s="2">
        <f>COUNTIFS(Table2[Sub-Sector],Table3[[#This Row],[Sub-Sector]],Table2[% Away From Day Low],"&gt;=0.05")/Table3[[#This Row],[Count]]</f>
        <v>0.16666666666666666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Current Week Low],"&gt;=0.05")/Table3[[#This Row],[Count]]</f>
        <v>0.16666666666666666</v>
      </c>
      <c r="M39" s="2">
        <f>COUNTIFS(Table2[Sub-Sector],Table3[[#This Row],[Sub-Sector]],Table2[% Away From Current Week High],"&lt;=0.05")/Table3[[#This Row],[Count]]</f>
        <v>0.83333333333333337</v>
      </c>
      <c r="N39" s="2">
        <f>COUNTIFS(Table2[Sub-Sector],Table3[[#This Row],[Sub-Sector]],Table2[% Away From Current Month Low],"&gt;=0.05")/Table3[[#This Row],[Count]]</f>
        <v>0.16666666666666666</v>
      </c>
      <c r="O39" s="2">
        <f>COUNTIFS(Table2[Sub-Sector],Table3[[#This Row],[Sub-Sector]],Table2[% Away From Current Month High],"&lt;=0.05")/Table3[[#This Row],[Count]]</f>
        <v>0.83333333333333337</v>
      </c>
      <c r="P39" s="2">
        <f>COUNTIFS(Table2[Sub-Sector],Table3[[#This Row],[Sub-Sector]],Table2[% Away From 52W High],"&lt;=10")/Table3[[#This Row],[Count]]</f>
        <v>0.66666666666666663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1</v>
      </c>
      <c r="S39" s="2">
        <f>COUNTIFS(Table2[Sub-Sector],Table3[[#This Row],[Sub-Sector]],Table2[% Price above 50 EMA],"&gt;=0")/Table3[[#This Row],[Count]]</f>
        <v>1</v>
      </c>
      <c r="T39" s="2">
        <f>COUNTIFS(Table2[Sub-Sector],Table3[[#This Row],[Sub-Sector]],Table2[% Price above 200 EMA],"&gt;=0")/Table3[[#This Row],[Count]]</f>
        <v>1</v>
      </c>
      <c r="U39" s="2">
        <f>COUNTIFS(Table2[Sub-Sector],Table3[[#This Row],[Sub-Sector]],Table2[Rate of Change - Zone],"Positive")/Table3[[#This Row],[Count]]</f>
        <v>0.83333333333333337</v>
      </c>
      <c r="V39" s="2">
        <f>COUNTIFS(Table2[Sub-Sector],Table3[[#This Row],[Sub-Sector]],Table2[Sharpe Ratio],"&gt;=0.10")/Table3[[#This Row],[Count]]</f>
        <v>0.5</v>
      </c>
    </row>
    <row r="40" spans="1:22" x14ac:dyDescent="0.3">
      <c r="A40" t="s">
        <v>410</v>
      </c>
      <c r="B40">
        <f>COUNTIFS(Table2[Sub-Sector],Table3[[#This Row],[Sub-Sector]])</f>
        <v>6</v>
      </c>
      <c r="C40" s="2">
        <f>COUNTIFS(Table2[Sub-Sector],Table3[[#This Row],[Sub-Sector]],Table2[Uptrend],"Uptrend")/Table3[[#This Row],[Count]]</f>
        <v>0.66666666666666663</v>
      </c>
      <c r="D40" s="2">
        <f>COUNTIFS(Table2[Sub-Sector],Table3[[#This Row],[Sub-Sector]],Table2[1W Return vs Nifty],"&gt;=5")/Table3[[#This Row],[Count]]</f>
        <v>0</v>
      </c>
      <c r="E40" s="2">
        <f>COUNTIFS(Table2[Sub-Sector],Table3[[#This Row],[Sub-Sector]],Table2[1M Return vs Nifty],"&gt;=5")/Table3[[#This Row],[Count]]</f>
        <v>0.5</v>
      </c>
      <c r="F40" s="2">
        <f>COUNTIFS(Table2[Sub-Sector],Table3[[#This Row],[Sub-Sector]],Table2[6M Return vs Nifty],"&gt;=10")/Table3[[#This Row],[Count]]</f>
        <v>0.33333333333333331</v>
      </c>
      <c r="G40" s="2">
        <f>COUNTIFS(Table2[Sub-Sector],Table3[[#This Row],[Sub-Sector]],Table2[1Y Return vs Nifty],"&gt;=10")/Table3[[#This Row],[Count]]</f>
        <v>0.5</v>
      </c>
      <c r="H40" s="2">
        <f>COUNTIFS(Table2[Sub-Sector],Table3[[#This Row],[Sub-Sector]],Table2[RSI Exponential â€“ 14D],"&gt;=50")/Table3[[#This Row],[Count]]</f>
        <v>0.66666666666666663</v>
      </c>
      <c r="I40" s="2">
        <f>COUNTIFS(Table2[Sub-Sector],Table3[[#This Row],[Sub-Sector]],Table2[Relative Volume],"&gt;=2")/Table3[[#This Row],[Count]]</f>
        <v>0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0.16666666666666666</v>
      </c>
      <c r="M40" s="2">
        <f>COUNTIFS(Table2[Sub-Sector],Table3[[#This Row],[Sub-Sector]],Table2[% Away From Current Week High],"&lt;=0.05")/Table3[[#This Row],[Count]]</f>
        <v>0.66666666666666663</v>
      </c>
      <c r="N40" s="2">
        <f>COUNTIFS(Table2[Sub-Sector],Table3[[#This Row],[Sub-Sector]],Table2[% Away From Current Month Low],"&gt;=0.05")/Table3[[#This Row],[Count]]</f>
        <v>0.16666666666666666</v>
      </c>
      <c r="O40" s="2">
        <f>COUNTIFS(Table2[Sub-Sector],Table3[[#This Row],[Sub-Sector]],Table2[% Away From Current Month High],"&lt;=0.05")/Table3[[#This Row],[Count]]</f>
        <v>0.66666666666666663</v>
      </c>
      <c r="P40" s="2">
        <f>COUNTIFS(Table2[Sub-Sector],Table3[[#This Row],[Sub-Sector]],Table2[% Away From 52W High],"&lt;=10")/Table3[[#This Row],[Count]]</f>
        <v>0.33333333333333331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0.83333333333333337</v>
      </c>
      <c r="S40" s="2">
        <f>COUNTIFS(Table2[Sub-Sector],Table3[[#This Row],[Sub-Sector]],Table2[% Price above 50 EMA],"&gt;=0")/Table3[[#This Row],[Count]]</f>
        <v>0.83333333333333337</v>
      </c>
      <c r="T40" s="2">
        <f>COUNTIFS(Table2[Sub-Sector],Table3[[#This Row],[Sub-Sector]],Table2[% Price above 200 EMA],"&gt;=0")/Table3[[#This Row],[Count]]</f>
        <v>0.66666666666666663</v>
      </c>
      <c r="U40" s="2">
        <f>COUNTIFS(Table2[Sub-Sector],Table3[[#This Row],[Sub-Sector]],Table2[Rate of Change - Zone],"Positive")/Table3[[#This Row],[Count]]</f>
        <v>0.5</v>
      </c>
      <c r="V40" s="2">
        <f>COUNTIFS(Table2[Sub-Sector],Table3[[#This Row],[Sub-Sector]],Table2[Sharpe Ratio],"&gt;=0.10")/Table3[[#This Row],[Count]]</f>
        <v>0.16666666666666666</v>
      </c>
    </row>
    <row r="41" spans="1:22" x14ac:dyDescent="0.3">
      <c r="A41" t="s">
        <v>524</v>
      </c>
      <c r="B41">
        <f>COUNTIFS(Table2[Sub-Sector],Table3[[#This Row],[Sub-Sector]])</f>
        <v>6</v>
      </c>
      <c r="C41" s="2">
        <f>COUNTIFS(Table2[Sub-Sector],Table3[[#This Row],[Sub-Sector]],Table2[Uptrend],"Uptrend")/Table3[[#This Row],[Count]]</f>
        <v>0.5</v>
      </c>
      <c r="D41" s="2">
        <f>COUNTIFS(Table2[Sub-Sector],Table3[[#This Row],[Sub-Sector]],Table2[1W Return vs Nifty],"&gt;=5")/Table3[[#This Row],[Count]]</f>
        <v>0.16666666666666666</v>
      </c>
      <c r="E41" s="2">
        <f>COUNTIFS(Table2[Sub-Sector],Table3[[#This Row],[Sub-Sector]],Table2[1M Return vs Nifty],"&gt;=5")/Table3[[#This Row],[Count]]</f>
        <v>0.16666666666666666</v>
      </c>
      <c r="F41" s="2">
        <f>COUNTIFS(Table2[Sub-Sector],Table3[[#This Row],[Sub-Sector]],Table2[6M Return vs Nifty],"&gt;=10")/Table3[[#This Row],[Count]]</f>
        <v>0</v>
      </c>
      <c r="G41" s="2">
        <f>COUNTIFS(Table2[Sub-Sector],Table3[[#This Row],[Sub-Sector]],Table2[1Y Return vs Nifty],"&gt;=10")/Table3[[#This Row],[Count]]</f>
        <v>0</v>
      </c>
      <c r="H41" s="2">
        <f>COUNTIFS(Table2[Sub-Sector],Table3[[#This Row],[Sub-Sector]],Table2[RSI Exponential â€“ 14D],"&gt;=50")/Table3[[#This Row],[Count]]</f>
        <v>0.83333333333333337</v>
      </c>
      <c r="I41" s="2">
        <f>COUNTIFS(Table2[Sub-Sector],Table3[[#This Row],[Sub-Sector]],Table2[Relative Volume],"&gt;=2")/Table3[[#This Row],[Count]]</f>
        <v>0</v>
      </c>
      <c r="J41" s="2">
        <f>COUNTIFS(Table2[Sub-Sector],Table3[[#This Row],[Sub-Sector]],Table2[% Away From Day Low],"&gt;=0.05")/Table3[[#This Row],[Count]]</f>
        <v>0.16666666666666666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0.16666666666666666</v>
      </c>
      <c r="M41" s="2">
        <f>COUNTIFS(Table2[Sub-Sector],Table3[[#This Row],[Sub-Sector]],Table2[% Away From Current Week High],"&lt;=0.05")/Table3[[#This Row],[Count]]</f>
        <v>1</v>
      </c>
      <c r="N41" s="2">
        <f>COUNTIFS(Table2[Sub-Sector],Table3[[#This Row],[Sub-Sector]],Table2[% Away From Current Month Low],"&gt;=0.05")/Table3[[#This Row],[Count]]</f>
        <v>0.16666666666666666</v>
      </c>
      <c r="O41" s="2">
        <f>COUNTIFS(Table2[Sub-Sector],Table3[[#This Row],[Sub-Sector]],Table2[% Away From Current Month High],"&lt;=0.05")/Table3[[#This Row],[Count]]</f>
        <v>1</v>
      </c>
      <c r="P41" s="2">
        <f>COUNTIFS(Table2[Sub-Sector],Table3[[#This Row],[Sub-Sector]],Table2[% Away From 52W High],"&lt;=10")/Table3[[#This Row],[Count]]</f>
        <v>0.33333333333333331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0.83333333333333337</v>
      </c>
      <c r="S41" s="2">
        <f>COUNTIFS(Table2[Sub-Sector],Table3[[#This Row],[Sub-Sector]],Table2[% Price above 50 EMA],"&gt;=0")/Table3[[#This Row],[Count]]</f>
        <v>0.83333333333333337</v>
      </c>
      <c r="T41" s="2">
        <f>COUNTIFS(Table2[Sub-Sector],Table3[[#This Row],[Sub-Sector]],Table2[% Price above 200 EMA],"&gt;=0")/Table3[[#This Row],[Count]]</f>
        <v>0.5</v>
      </c>
      <c r="U41" s="2">
        <f>COUNTIFS(Table2[Sub-Sector],Table3[[#This Row],[Sub-Sector]],Table2[Rate of Change - Zone],"Positive")/Table3[[#This Row],[Count]]</f>
        <v>0.83333333333333337</v>
      </c>
      <c r="V41" s="2">
        <f>COUNTIFS(Table2[Sub-Sector],Table3[[#This Row],[Sub-Sector]],Table2[Sharpe Ratio],"&gt;=0.10")/Table3[[#This Row],[Count]]</f>
        <v>0</v>
      </c>
    </row>
    <row r="42" spans="1:22" x14ac:dyDescent="0.3">
      <c r="A42" t="s">
        <v>990</v>
      </c>
      <c r="B42">
        <f>COUNTIFS(Table2[Sub-Sector],Table3[[#This Row],[Sub-Sector]])</f>
        <v>6</v>
      </c>
      <c r="C42" s="2">
        <f>COUNTIFS(Table2[Sub-Sector],Table3[[#This Row],[Sub-Sector]],Table2[Uptrend],"Uptrend")/Table3[[#This Row],[Count]]</f>
        <v>0.83333333333333337</v>
      </c>
      <c r="D42" s="2">
        <f>COUNTIFS(Table2[Sub-Sector],Table3[[#This Row],[Sub-Sector]],Table2[1W Return vs Nifty],"&gt;=5")/Table3[[#This Row],[Count]]</f>
        <v>0</v>
      </c>
      <c r="E42" s="2">
        <f>COUNTIFS(Table2[Sub-Sector],Table3[[#This Row],[Sub-Sector]],Table2[1M Return vs Nifty],"&gt;=5")/Table3[[#This Row],[Count]]</f>
        <v>0.5</v>
      </c>
      <c r="F42" s="2">
        <f>COUNTIFS(Table2[Sub-Sector],Table3[[#This Row],[Sub-Sector]],Table2[6M Return vs Nifty],"&gt;=10")/Table3[[#This Row],[Count]]</f>
        <v>0.33333333333333331</v>
      </c>
      <c r="G42" s="2">
        <f>COUNTIFS(Table2[Sub-Sector],Table3[[#This Row],[Sub-Sector]],Table2[1Y Return vs Nifty],"&gt;=10")/Table3[[#This Row],[Count]]</f>
        <v>0.5</v>
      </c>
      <c r="H42" s="2">
        <f>COUNTIFS(Table2[Sub-Sector],Table3[[#This Row],[Sub-Sector]],Table2[RSI Exponential â€“ 14D],"&gt;=50")/Table3[[#This Row],[Count]]</f>
        <v>0.5</v>
      </c>
      <c r="I42" s="2">
        <f>COUNTIFS(Table2[Sub-Sector],Table3[[#This Row],[Sub-Sector]],Table2[Relative Volume],"&gt;=2")/Table3[[#This Row],[Count]]</f>
        <v>0</v>
      </c>
      <c r="J42" s="2">
        <f>COUNTIFS(Table2[Sub-Sector],Table3[[#This Row],[Sub-Sector]],Table2[% Away From Day Low],"&gt;=0.05")/Table3[[#This Row],[Count]]</f>
        <v>0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Current Week Low],"&gt;=0.05")/Table3[[#This Row],[Count]]</f>
        <v>0</v>
      </c>
      <c r="M42" s="2">
        <f>COUNTIFS(Table2[Sub-Sector],Table3[[#This Row],[Sub-Sector]],Table2[% Away From Current Week High],"&lt;=0.05")/Table3[[#This Row],[Count]]</f>
        <v>0.66666666666666663</v>
      </c>
      <c r="N42" s="2">
        <f>COUNTIFS(Table2[Sub-Sector],Table3[[#This Row],[Sub-Sector]],Table2[% Away From Current Month Low],"&gt;=0.05")/Table3[[#This Row],[Count]]</f>
        <v>0</v>
      </c>
      <c r="O42" s="2">
        <f>COUNTIFS(Table2[Sub-Sector],Table3[[#This Row],[Sub-Sector]],Table2[% Away From Current Month High],"&lt;=0.05")/Table3[[#This Row],[Count]]</f>
        <v>0.66666666666666663</v>
      </c>
      <c r="P42" s="2">
        <f>COUNTIFS(Table2[Sub-Sector],Table3[[#This Row],[Sub-Sector]],Table2[% Away From 52W High],"&lt;=10")/Table3[[#This Row],[Count]]</f>
        <v>0.5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0.83333333333333337</v>
      </c>
      <c r="S42" s="2">
        <f>COUNTIFS(Table2[Sub-Sector],Table3[[#This Row],[Sub-Sector]],Table2[% Price above 50 EMA],"&gt;=0")/Table3[[#This Row],[Count]]</f>
        <v>1</v>
      </c>
      <c r="T42" s="2">
        <f>COUNTIFS(Table2[Sub-Sector],Table3[[#This Row],[Sub-Sector]],Table2[% Price above 200 EMA],"&gt;=0")/Table3[[#This Row],[Count]]</f>
        <v>1</v>
      </c>
      <c r="U42" s="2">
        <f>COUNTIFS(Table2[Sub-Sector],Table3[[#This Row],[Sub-Sector]],Table2[Rate of Change - Zone],"Positive")/Table3[[#This Row],[Count]]</f>
        <v>0.66666666666666663</v>
      </c>
      <c r="V42" s="2">
        <f>COUNTIFS(Table2[Sub-Sector],Table3[[#This Row],[Sub-Sector]],Table2[Sharpe Ratio],"&gt;=0.10")/Table3[[#This Row],[Count]]</f>
        <v>0</v>
      </c>
    </row>
    <row r="43" spans="1:22" x14ac:dyDescent="0.3">
      <c r="A43" t="s">
        <v>302</v>
      </c>
      <c r="B43">
        <f>COUNTIFS(Table2[Sub-Sector],Table3[[#This Row],[Sub-Sector]])</f>
        <v>5</v>
      </c>
      <c r="C43" s="2">
        <f>COUNTIFS(Table2[Sub-Sector],Table3[[#This Row],[Sub-Sector]],Table2[Uptrend],"Uptrend")/Table3[[#This Row],[Count]]</f>
        <v>0.8</v>
      </c>
      <c r="D43" s="2">
        <f>COUNTIFS(Table2[Sub-Sector],Table3[[#This Row],[Sub-Sector]],Table2[1W Return vs Nifty],"&gt;=5")/Table3[[#This Row],[Count]]</f>
        <v>0</v>
      </c>
      <c r="E43" s="2">
        <f>COUNTIFS(Table2[Sub-Sector],Table3[[#This Row],[Sub-Sector]],Table2[1M Return vs Nifty],"&gt;=5")/Table3[[#This Row],[Count]]</f>
        <v>0</v>
      </c>
      <c r="F43" s="2">
        <f>COUNTIFS(Table2[Sub-Sector],Table3[[#This Row],[Sub-Sector]],Table2[6M Return vs Nifty],"&gt;=10")/Table3[[#This Row],[Count]]</f>
        <v>0.6</v>
      </c>
      <c r="G43" s="2">
        <f>COUNTIFS(Table2[Sub-Sector],Table3[[#This Row],[Sub-Sector]],Table2[1Y Return vs Nifty],"&gt;=10")/Table3[[#This Row],[Count]]</f>
        <v>1</v>
      </c>
      <c r="H43" s="2">
        <f>COUNTIFS(Table2[Sub-Sector],Table3[[#This Row],[Sub-Sector]],Table2[RSI Exponential â€“ 14D],"&gt;=50")/Table3[[#This Row],[Count]]</f>
        <v>0.6</v>
      </c>
      <c r="I43" s="2">
        <f>COUNTIFS(Table2[Sub-Sector],Table3[[#This Row],[Sub-Sector]],Table2[Relative Volume],"&gt;=2")/Table3[[#This Row],[Count]]</f>
        <v>0.2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1</v>
      </c>
      <c r="L43" s="2">
        <f>COUNTIFS(Table2[Sub-Sector],Table3[[#This Row],[Sub-Sector]],Table2[% Away From Current Week Low],"&gt;=0.05")/Table3[[#This Row],[Count]]</f>
        <v>0.2</v>
      </c>
      <c r="M43" s="2">
        <f>COUNTIFS(Table2[Sub-Sector],Table3[[#This Row],[Sub-Sector]],Table2[% Away From Current Week High],"&lt;=0.05")/Table3[[#This Row],[Count]]</f>
        <v>0.8</v>
      </c>
      <c r="N43" s="2">
        <f>COUNTIFS(Table2[Sub-Sector],Table3[[#This Row],[Sub-Sector]],Table2[% Away From Current Month Low],"&gt;=0.05")/Table3[[#This Row],[Count]]</f>
        <v>0.2</v>
      </c>
      <c r="O43" s="2">
        <f>COUNTIFS(Table2[Sub-Sector],Table3[[#This Row],[Sub-Sector]],Table2[% Away From Current Month High],"&lt;=0.05")/Table3[[#This Row],[Count]]</f>
        <v>0.8</v>
      </c>
      <c r="P43" s="2">
        <f>COUNTIFS(Table2[Sub-Sector],Table3[[#This Row],[Sub-Sector]],Table2[% Away From 52W High],"&lt;=10")/Table3[[#This Row],[Count]]</f>
        <v>0.4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0.8</v>
      </c>
      <c r="S43" s="2">
        <f>COUNTIFS(Table2[Sub-Sector],Table3[[#This Row],[Sub-Sector]],Table2[% Price above 50 EMA],"&gt;=0")/Table3[[#This Row],[Count]]</f>
        <v>0.8</v>
      </c>
      <c r="T43" s="2">
        <f>COUNTIFS(Table2[Sub-Sector],Table3[[#This Row],[Sub-Sector]],Table2[% Price above 200 EMA],"&gt;=0")/Table3[[#This Row],[Count]]</f>
        <v>1</v>
      </c>
      <c r="U43" s="2">
        <f>COUNTIFS(Table2[Sub-Sector],Table3[[#This Row],[Sub-Sector]],Table2[Rate of Change - Zone],"Positive")/Table3[[#This Row],[Count]]</f>
        <v>0.6</v>
      </c>
      <c r="V43" s="2">
        <f>COUNTIFS(Table2[Sub-Sector],Table3[[#This Row],[Sub-Sector]],Table2[Sharpe Ratio],"&gt;=0.10")/Table3[[#This Row],[Count]]</f>
        <v>0.8</v>
      </c>
    </row>
    <row r="44" spans="1:22" x14ac:dyDescent="0.3">
      <c r="A44" t="s">
        <v>634</v>
      </c>
      <c r="B44">
        <f>COUNTIFS(Table2[Sub-Sector],Table3[[#This Row],[Sub-Sector]])</f>
        <v>5</v>
      </c>
      <c r="C44" s="2">
        <f>COUNTIFS(Table2[Sub-Sector],Table3[[#This Row],[Sub-Sector]],Table2[Uptrend],"Uptrend")/Table3[[#This Row],[Count]]</f>
        <v>1</v>
      </c>
      <c r="D44" s="2">
        <f>COUNTIFS(Table2[Sub-Sector],Table3[[#This Row],[Sub-Sector]],Table2[1W Return vs Nifty],"&gt;=5")/Table3[[#This Row],[Count]]</f>
        <v>0.4</v>
      </c>
      <c r="E44" s="2">
        <f>COUNTIFS(Table2[Sub-Sector],Table3[[#This Row],[Sub-Sector]],Table2[1M Return vs Nifty],"&gt;=5")/Table3[[#This Row],[Count]]</f>
        <v>0.6</v>
      </c>
      <c r="F44" s="2">
        <f>COUNTIFS(Table2[Sub-Sector],Table3[[#This Row],[Sub-Sector]],Table2[6M Return vs Nifty],"&gt;=10")/Table3[[#This Row],[Count]]</f>
        <v>1</v>
      </c>
      <c r="G44" s="2">
        <f>COUNTIFS(Table2[Sub-Sector],Table3[[#This Row],[Sub-Sector]],Table2[1Y Return vs Nifty],"&gt;=10")/Table3[[#This Row],[Count]]</f>
        <v>1</v>
      </c>
      <c r="H44" s="2">
        <f>COUNTIFS(Table2[Sub-Sector],Table3[[#This Row],[Sub-Sector]],Table2[RSI Exponential â€“ 14D],"&gt;=50")/Table3[[#This Row],[Count]]</f>
        <v>1</v>
      </c>
      <c r="I44" s="2">
        <f>COUNTIFS(Table2[Sub-Sector],Table3[[#This Row],[Sub-Sector]],Table2[Relative Volume],"&gt;=2")/Table3[[#This Row],[Count]]</f>
        <v>0.2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Current Week Low],"&gt;=0.05")/Table3[[#This Row],[Count]]</f>
        <v>0.6</v>
      </c>
      <c r="M44" s="2">
        <f>COUNTIFS(Table2[Sub-Sector],Table3[[#This Row],[Sub-Sector]],Table2[% Away From Current Week High],"&lt;=0.05")/Table3[[#This Row],[Count]]</f>
        <v>1</v>
      </c>
      <c r="N44" s="2">
        <f>COUNTIFS(Table2[Sub-Sector],Table3[[#This Row],[Sub-Sector]],Table2[% Away From Current Month Low],"&gt;=0.05")/Table3[[#This Row],[Count]]</f>
        <v>0.6</v>
      </c>
      <c r="O44" s="2">
        <f>COUNTIFS(Table2[Sub-Sector],Table3[[#This Row],[Sub-Sector]],Table2[% Away From Current Month High],"&lt;=0.05")/Table3[[#This Row],[Count]]</f>
        <v>1</v>
      </c>
      <c r="P44" s="2">
        <f>COUNTIFS(Table2[Sub-Sector],Table3[[#This Row],[Sub-Sector]],Table2[% Away From 52W High],"&lt;=10")/Table3[[#This Row],[Count]]</f>
        <v>1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1</v>
      </c>
      <c r="S44" s="2">
        <f>COUNTIFS(Table2[Sub-Sector],Table3[[#This Row],[Sub-Sector]],Table2[% Price above 50 EMA],"&gt;=0")/Table3[[#This Row],[Count]]</f>
        <v>1</v>
      </c>
      <c r="T44" s="2">
        <f>COUNTIFS(Table2[Sub-Sector],Table3[[#This Row],[Sub-Sector]],Table2[% Price above 200 EMA],"&gt;=0")/Table3[[#This Row],[Count]]</f>
        <v>1</v>
      </c>
      <c r="U44" s="2">
        <f>COUNTIFS(Table2[Sub-Sector],Table3[[#This Row],[Sub-Sector]],Table2[Rate of Change - Zone],"Positive")/Table3[[#This Row],[Count]]</f>
        <v>0.8</v>
      </c>
      <c r="V44" s="2">
        <f>COUNTIFS(Table2[Sub-Sector],Table3[[#This Row],[Sub-Sector]],Table2[Sharpe Ratio],"&gt;=0.10")/Table3[[#This Row],[Count]]</f>
        <v>1</v>
      </c>
    </row>
    <row r="45" spans="1:22" x14ac:dyDescent="0.3">
      <c r="A45" t="s">
        <v>62</v>
      </c>
      <c r="B45">
        <f>COUNTIFS(Table2[Sub-Sector],Table3[[#This Row],[Sub-Sector]])</f>
        <v>5</v>
      </c>
      <c r="C45" s="2">
        <f>COUNTIFS(Table2[Sub-Sector],Table3[[#This Row],[Sub-Sector]],Table2[Uptrend],"Uptrend")/Table3[[#This Row],[Count]]</f>
        <v>0.8</v>
      </c>
      <c r="D45" s="2">
        <f>COUNTIFS(Table2[Sub-Sector],Table3[[#This Row],[Sub-Sector]],Table2[1W Return vs Nifty],"&gt;=5")/Table3[[#This Row],[Count]]</f>
        <v>0.2</v>
      </c>
      <c r="E45" s="2">
        <f>COUNTIFS(Table2[Sub-Sector],Table3[[#This Row],[Sub-Sector]],Table2[1M Return vs Nifty],"&gt;=5")/Table3[[#This Row],[Count]]</f>
        <v>0.4</v>
      </c>
      <c r="F45" s="2">
        <f>COUNTIFS(Table2[Sub-Sector],Table3[[#This Row],[Sub-Sector]],Table2[6M Return vs Nifty],"&gt;=10")/Table3[[#This Row],[Count]]</f>
        <v>0.8</v>
      </c>
      <c r="G45" s="2">
        <f>COUNTIFS(Table2[Sub-Sector],Table3[[#This Row],[Sub-Sector]],Table2[1Y Return vs Nifty],"&gt;=10")/Table3[[#This Row],[Count]]</f>
        <v>0.8</v>
      </c>
      <c r="H45" s="2">
        <f>COUNTIFS(Table2[Sub-Sector],Table3[[#This Row],[Sub-Sector]],Table2[RSI Exponential â€“ 14D],"&gt;=50")/Table3[[#This Row],[Count]]</f>
        <v>1</v>
      </c>
      <c r="I45" s="2">
        <f>COUNTIFS(Table2[Sub-Sector],Table3[[#This Row],[Sub-Sector]],Table2[Relative Volume],"&gt;=2")/Table3[[#This Row],[Count]]</f>
        <v>0</v>
      </c>
      <c r="J45" s="2">
        <f>COUNTIFS(Table2[Sub-Sector],Table3[[#This Row],[Sub-Sector]],Table2[% Away From Day Low],"&gt;=0.05")/Table3[[#This Row],[Count]]</f>
        <v>0.2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0.8</v>
      </c>
      <c r="M45" s="2">
        <f>COUNTIFS(Table2[Sub-Sector],Table3[[#This Row],[Sub-Sector]],Table2[% Away From Current Week High],"&lt;=0.05")/Table3[[#This Row],[Count]]</f>
        <v>1</v>
      </c>
      <c r="N45" s="2">
        <f>COUNTIFS(Table2[Sub-Sector],Table3[[#This Row],[Sub-Sector]],Table2[% Away From Current Month Low],"&gt;=0.05")/Table3[[#This Row],[Count]]</f>
        <v>0.8</v>
      </c>
      <c r="O45" s="2">
        <f>COUNTIFS(Table2[Sub-Sector],Table3[[#This Row],[Sub-Sector]],Table2[% Away From Current Month High],"&lt;=0.05")/Table3[[#This Row],[Count]]</f>
        <v>1</v>
      </c>
      <c r="P45" s="2">
        <f>COUNTIFS(Table2[Sub-Sector],Table3[[#This Row],[Sub-Sector]],Table2[% Away From 52W High],"&lt;=10")/Table3[[#This Row],[Count]]</f>
        <v>0.8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1</v>
      </c>
      <c r="S45" s="2">
        <f>COUNTIFS(Table2[Sub-Sector],Table3[[#This Row],[Sub-Sector]],Table2[% Price above 50 EMA],"&gt;=0")/Table3[[#This Row],[Count]]</f>
        <v>1</v>
      </c>
      <c r="T45" s="2">
        <f>COUNTIFS(Table2[Sub-Sector],Table3[[#This Row],[Sub-Sector]],Table2[% Price above 200 EMA],"&gt;=0")/Table3[[#This Row],[Count]]</f>
        <v>1</v>
      </c>
      <c r="U45" s="2">
        <f>COUNTIFS(Table2[Sub-Sector],Table3[[#This Row],[Sub-Sector]],Table2[Rate of Change - Zone],"Positive")/Table3[[#This Row],[Count]]</f>
        <v>0.6</v>
      </c>
      <c r="V45" s="2">
        <f>COUNTIFS(Table2[Sub-Sector],Table3[[#This Row],[Sub-Sector]],Table2[Sharpe Ratio],"&gt;=0.10")/Table3[[#This Row],[Count]]</f>
        <v>0.6</v>
      </c>
    </row>
    <row r="46" spans="1:22" x14ac:dyDescent="0.3">
      <c r="A46" t="s">
        <v>95</v>
      </c>
      <c r="B46">
        <f>COUNTIFS(Table2[Sub-Sector],Table3[[#This Row],[Sub-Sector]])</f>
        <v>5</v>
      </c>
      <c r="C46" s="2">
        <f>COUNTIFS(Table2[Sub-Sector],Table3[[#This Row],[Sub-Sector]],Table2[Uptrend],"Uptrend")/Table3[[#This Row],[Count]]</f>
        <v>0.6</v>
      </c>
      <c r="D46" s="2">
        <f>COUNTIFS(Table2[Sub-Sector],Table3[[#This Row],[Sub-Sector]],Table2[1W Return vs Nifty],"&gt;=5")/Table3[[#This Row],[Count]]</f>
        <v>0.2</v>
      </c>
      <c r="E46" s="2">
        <f>COUNTIFS(Table2[Sub-Sector],Table3[[#This Row],[Sub-Sector]],Table2[1M Return vs Nifty],"&gt;=5")/Table3[[#This Row],[Count]]</f>
        <v>0.6</v>
      </c>
      <c r="F46" s="2">
        <f>COUNTIFS(Table2[Sub-Sector],Table3[[#This Row],[Sub-Sector]],Table2[6M Return vs Nifty],"&gt;=10")/Table3[[#This Row],[Count]]</f>
        <v>0.6</v>
      </c>
      <c r="G46" s="2">
        <f>COUNTIFS(Table2[Sub-Sector],Table3[[#This Row],[Sub-Sector]],Table2[1Y Return vs Nifty],"&gt;=10")/Table3[[#This Row],[Count]]</f>
        <v>0.6</v>
      </c>
      <c r="H46" s="2">
        <f>COUNTIFS(Table2[Sub-Sector],Table3[[#This Row],[Sub-Sector]],Table2[RSI Exponential â€“ 14D],"&gt;=50")/Table3[[#This Row],[Count]]</f>
        <v>0.8</v>
      </c>
      <c r="I46" s="2">
        <f>COUNTIFS(Table2[Sub-Sector],Table3[[#This Row],[Sub-Sector]],Table2[Relative Volume],"&gt;=2")/Table3[[#This Row],[Count]]</f>
        <v>0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Current Week Low],"&gt;=0.05")/Table3[[#This Row],[Count]]</f>
        <v>0</v>
      </c>
      <c r="M46" s="2">
        <f>COUNTIFS(Table2[Sub-Sector],Table3[[#This Row],[Sub-Sector]],Table2[% Away From Current Week High],"&lt;=0.05")/Table3[[#This Row],[Count]]</f>
        <v>0.8</v>
      </c>
      <c r="N46" s="2">
        <f>COUNTIFS(Table2[Sub-Sector],Table3[[#This Row],[Sub-Sector]],Table2[% Away From Current Month Low],"&gt;=0.05")/Table3[[#This Row],[Count]]</f>
        <v>0</v>
      </c>
      <c r="O46" s="2">
        <f>COUNTIFS(Table2[Sub-Sector],Table3[[#This Row],[Sub-Sector]],Table2[% Away From Current Month High],"&lt;=0.05")/Table3[[#This Row],[Count]]</f>
        <v>0.8</v>
      </c>
      <c r="P46" s="2">
        <f>COUNTIFS(Table2[Sub-Sector],Table3[[#This Row],[Sub-Sector]],Table2[% Away From 52W High],"&lt;=10")/Table3[[#This Row],[Count]]</f>
        <v>0.4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0.8</v>
      </c>
      <c r="S46" s="2">
        <f>COUNTIFS(Table2[Sub-Sector],Table3[[#This Row],[Sub-Sector]],Table2[% Price above 50 EMA],"&gt;=0")/Table3[[#This Row],[Count]]</f>
        <v>0.6</v>
      </c>
      <c r="T46" s="2">
        <f>COUNTIFS(Table2[Sub-Sector],Table3[[#This Row],[Sub-Sector]],Table2[% Price above 200 EMA],"&gt;=0")/Table3[[#This Row],[Count]]</f>
        <v>0.6</v>
      </c>
      <c r="U46" s="2">
        <f>COUNTIFS(Table2[Sub-Sector],Table3[[#This Row],[Sub-Sector]],Table2[Rate of Change - Zone],"Positive")/Table3[[#This Row],[Count]]</f>
        <v>0.8</v>
      </c>
      <c r="V46" s="2">
        <f>COUNTIFS(Table2[Sub-Sector],Table3[[#This Row],[Sub-Sector]],Table2[Sharpe Ratio],"&gt;=0.10")/Table3[[#This Row],[Count]]</f>
        <v>0.4</v>
      </c>
    </row>
    <row r="47" spans="1:22" x14ac:dyDescent="0.3">
      <c r="A47" t="s">
        <v>107</v>
      </c>
      <c r="B47">
        <f>COUNTIFS(Table2[Sub-Sector],Table3[[#This Row],[Sub-Sector]])</f>
        <v>5</v>
      </c>
      <c r="C47" s="2">
        <f>COUNTIFS(Table2[Sub-Sector],Table3[[#This Row],[Sub-Sector]],Table2[Uptrend],"Uptrend")/Table3[[#This Row],[Count]]</f>
        <v>0.8</v>
      </c>
      <c r="D47" s="2">
        <f>COUNTIFS(Table2[Sub-Sector],Table3[[#This Row],[Sub-Sector]],Table2[1W Return vs Nifty],"&gt;=5")/Table3[[#This Row],[Count]]</f>
        <v>0</v>
      </c>
      <c r="E47" s="2">
        <f>COUNTIFS(Table2[Sub-Sector],Table3[[#This Row],[Sub-Sector]],Table2[1M Return vs Nifty],"&gt;=5")/Table3[[#This Row],[Count]]</f>
        <v>0</v>
      </c>
      <c r="F47" s="2">
        <f>COUNTIFS(Table2[Sub-Sector],Table3[[#This Row],[Sub-Sector]],Table2[6M Return vs Nifty],"&gt;=10")/Table3[[#This Row],[Count]]</f>
        <v>0.6</v>
      </c>
      <c r="G47" s="2">
        <f>COUNTIFS(Table2[Sub-Sector],Table3[[#This Row],[Sub-Sector]],Table2[1Y Return vs Nifty],"&gt;=10")/Table3[[#This Row],[Count]]</f>
        <v>1</v>
      </c>
      <c r="H47" s="2">
        <f>COUNTIFS(Table2[Sub-Sector],Table3[[#This Row],[Sub-Sector]],Table2[RSI Exponential â€“ 14D],"&gt;=50")/Table3[[#This Row],[Count]]</f>
        <v>0.6</v>
      </c>
      <c r="I47" s="2">
        <f>COUNTIFS(Table2[Sub-Sector],Table3[[#This Row],[Sub-Sector]],Table2[Relative Volume],"&gt;=2")/Table3[[#This Row],[Count]]</f>
        <v>0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Current Week Low],"&gt;=0.05")/Table3[[#This Row],[Count]]</f>
        <v>0.2</v>
      </c>
      <c r="M47" s="2">
        <f>COUNTIFS(Table2[Sub-Sector],Table3[[#This Row],[Sub-Sector]],Table2[% Away From Current Week High],"&lt;=0.05")/Table3[[#This Row],[Count]]</f>
        <v>0.8</v>
      </c>
      <c r="N47" s="2">
        <f>COUNTIFS(Table2[Sub-Sector],Table3[[#This Row],[Sub-Sector]],Table2[% Away From Current Month Low],"&gt;=0.05")/Table3[[#This Row],[Count]]</f>
        <v>0.2</v>
      </c>
      <c r="O47" s="2">
        <f>COUNTIFS(Table2[Sub-Sector],Table3[[#This Row],[Sub-Sector]],Table2[% Away From Current Month High],"&lt;=0.05")/Table3[[#This Row],[Count]]</f>
        <v>0.8</v>
      </c>
      <c r="P47" s="2">
        <f>COUNTIFS(Table2[Sub-Sector],Table3[[#This Row],[Sub-Sector]],Table2[% Away From 52W High],"&lt;=10")/Table3[[#This Row],[Count]]</f>
        <v>0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0.4</v>
      </c>
      <c r="S47" s="2">
        <f>COUNTIFS(Table2[Sub-Sector],Table3[[#This Row],[Sub-Sector]],Table2[% Price above 50 EMA],"&gt;=0")/Table3[[#This Row],[Count]]</f>
        <v>0.8</v>
      </c>
      <c r="T47" s="2">
        <f>COUNTIFS(Table2[Sub-Sector],Table3[[#This Row],[Sub-Sector]],Table2[% Price above 200 EMA],"&gt;=0")/Table3[[#This Row],[Count]]</f>
        <v>1</v>
      </c>
      <c r="U47" s="2">
        <f>COUNTIFS(Table2[Sub-Sector],Table3[[#This Row],[Sub-Sector]],Table2[Rate of Change - Zone],"Positive")/Table3[[#This Row],[Count]]</f>
        <v>0.4</v>
      </c>
      <c r="V47" s="2">
        <f>COUNTIFS(Table2[Sub-Sector],Table3[[#This Row],[Sub-Sector]],Table2[Sharpe Ratio],"&gt;=0.10")/Table3[[#This Row],[Count]]</f>
        <v>0.6</v>
      </c>
    </row>
    <row r="48" spans="1:22" x14ac:dyDescent="0.3">
      <c r="A48" t="s">
        <v>280</v>
      </c>
      <c r="B48">
        <f>COUNTIFS(Table2[Sub-Sector],Table3[[#This Row],[Sub-Sector]])</f>
        <v>5</v>
      </c>
      <c r="C48" s="2">
        <f>COUNTIFS(Table2[Sub-Sector],Table3[[#This Row],[Sub-Sector]],Table2[Uptrend],"Uptrend")/Table3[[#This Row],[Count]]</f>
        <v>0.6</v>
      </c>
      <c r="D48" s="2">
        <f>COUNTIFS(Table2[Sub-Sector],Table3[[#This Row],[Sub-Sector]],Table2[1W Return vs Nifty],"&gt;=5")/Table3[[#This Row],[Count]]</f>
        <v>0.2</v>
      </c>
      <c r="E48" s="2">
        <f>COUNTIFS(Table2[Sub-Sector],Table3[[#This Row],[Sub-Sector]],Table2[1M Return vs Nifty],"&gt;=5")/Table3[[#This Row],[Count]]</f>
        <v>0.2</v>
      </c>
      <c r="F48" s="2">
        <f>COUNTIFS(Table2[Sub-Sector],Table3[[#This Row],[Sub-Sector]],Table2[6M Return vs Nifty],"&gt;=10")/Table3[[#This Row],[Count]]</f>
        <v>0</v>
      </c>
      <c r="G48" s="2">
        <f>COUNTIFS(Table2[Sub-Sector],Table3[[#This Row],[Sub-Sector]],Table2[1Y Return vs Nifty],"&gt;=10")/Table3[[#This Row],[Count]]</f>
        <v>0.2</v>
      </c>
      <c r="H48" s="2">
        <f>COUNTIFS(Table2[Sub-Sector],Table3[[#This Row],[Sub-Sector]],Table2[RSI Exponential â€“ 14D],"&gt;=50")/Table3[[#This Row],[Count]]</f>
        <v>0.2</v>
      </c>
      <c r="I48" s="2">
        <f>COUNTIFS(Table2[Sub-Sector],Table3[[#This Row],[Sub-Sector]],Table2[Relative Volume],"&gt;=2")/Table3[[#This Row],[Count]]</f>
        <v>0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0.2</v>
      </c>
      <c r="M48" s="2">
        <f>COUNTIFS(Table2[Sub-Sector],Table3[[#This Row],[Sub-Sector]],Table2[% Away From Current Week High],"&lt;=0.05")/Table3[[#This Row],[Count]]</f>
        <v>1</v>
      </c>
      <c r="N48" s="2">
        <f>COUNTIFS(Table2[Sub-Sector],Table3[[#This Row],[Sub-Sector]],Table2[% Away From Current Month Low],"&gt;=0.05")/Table3[[#This Row],[Count]]</f>
        <v>0.2</v>
      </c>
      <c r="O48" s="2">
        <f>COUNTIFS(Table2[Sub-Sector],Table3[[#This Row],[Sub-Sector]],Table2[% Away From Current Month High],"&lt;=0.05")/Table3[[#This Row],[Count]]</f>
        <v>1</v>
      </c>
      <c r="P48" s="2">
        <f>COUNTIFS(Table2[Sub-Sector],Table3[[#This Row],[Sub-Sector]],Table2[% Away From 52W High],"&lt;=10")/Table3[[#This Row],[Count]]</f>
        <v>0.4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0.2</v>
      </c>
      <c r="S48" s="2">
        <f>COUNTIFS(Table2[Sub-Sector],Table3[[#This Row],[Sub-Sector]],Table2[% Price above 50 EMA],"&gt;=0")/Table3[[#This Row],[Count]]</f>
        <v>0.8</v>
      </c>
      <c r="T48" s="2">
        <f>COUNTIFS(Table2[Sub-Sector],Table3[[#This Row],[Sub-Sector]],Table2[% Price above 200 EMA],"&gt;=0")/Table3[[#This Row],[Count]]</f>
        <v>0.8</v>
      </c>
      <c r="U48" s="2">
        <f>COUNTIFS(Table2[Sub-Sector],Table3[[#This Row],[Sub-Sector]],Table2[Rate of Change - Zone],"Positive")/Table3[[#This Row],[Count]]</f>
        <v>0.2</v>
      </c>
      <c r="V48" s="2">
        <f>COUNTIFS(Table2[Sub-Sector],Table3[[#This Row],[Sub-Sector]],Table2[Sharpe Ratio],"&gt;=0.10")/Table3[[#This Row],[Count]]</f>
        <v>0.2</v>
      </c>
    </row>
    <row r="49" spans="1:22" x14ac:dyDescent="0.3">
      <c r="A49" t="s">
        <v>574</v>
      </c>
      <c r="B49">
        <f>COUNTIFS(Table2[Sub-Sector],Table3[[#This Row],[Sub-Sector]])</f>
        <v>5</v>
      </c>
      <c r="C49" s="2">
        <f>COUNTIFS(Table2[Sub-Sector],Table3[[#This Row],[Sub-Sector]],Table2[Uptrend],"Uptrend")/Table3[[#This Row],[Count]]</f>
        <v>0.4</v>
      </c>
      <c r="D49" s="2">
        <f>COUNTIFS(Table2[Sub-Sector],Table3[[#This Row],[Sub-Sector]],Table2[1W Return vs Nifty],"&gt;=5")/Table3[[#This Row],[Count]]</f>
        <v>0.2</v>
      </c>
      <c r="E49" s="2">
        <f>COUNTIFS(Table2[Sub-Sector],Table3[[#This Row],[Sub-Sector]],Table2[1M Return vs Nifty],"&gt;=5")/Table3[[#This Row],[Count]]</f>
        <v>0</v>
      </c>
      <c r="F49" s="2">
        <f>COUNTIFS(Table2[Sub-Sector],Table3[[#This Row],[Sub-Sector]],Table2[6M Return vs Nifty],"&gt;=10")/Table3[[#This Row],[Count]]</f>
        <v>0.4</v>
      </c>
      <c r="G49" s="2">
        <f>COUNTIFS(Table2[Sub-Sector],Table3[[#This Row],[Sub-Sector]],Table2[1Y Return vs Nifty],"&gt;=10")/Table3[[#This Row],[Count]]</f>
        <v>0.8</v>
      </c>
      <c r="H49" s="2">
        <f>COUNTIFS(Table2[Sub-Sector],Table3[[#This Row],[Sub-Sector]],Table2[RSI Exponential â€“ 14D],"&gt;=50")/Table3[[#This Row],[Count]]</f>
        <v>0.8</v>
      </c>
      <c r="I49" s="2">
        <f>COUNTIFS(Table2[Sub-Sector],Table3[[#This Row],[Sub-Sector]],Table2[Relative Volume],"&gt;=2")/Table3[[#This Row],[Count]]</f>
        <v>0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0</v>
      </c>
      <c r="M49" s="2">
        <f>COUNTIFS(Table2[Sub-Sector],Table3[[#This Row],[Sub-Sector]],Table2[% Away From Current Week High],"&lt;=0.05")/Table3[[#This Row],[Count]]</f>
        <v>0.6</v>
      </c>
      <c r="N49" s="2">
        <f>COUNTIFS(Table2[Sub-Sector],Table3[[#This Row],[Sub-Sector]],Table2[% Away From Current Month Low],"&gt;=0.05")/Table3[[#This Row],[Count]]</f>
        <v>0</v>
      </c>
      <c r="O49" s="2">
        <f>COUNTIFS(Table2[Sub-Sector],Table3[[#This Row],[Sub-Sector]],Table2[% Away From Current Month High],"&lt;=0.05")/Table3[[#This Row],[Count]]</f>
        <v>0.6</v>
      </c>
      <c r="P49" s="2">
        <f>COUNTIFS(Table2[Sub-Sector],Table3[[#This Row],[Sub-Sector]],Table2[% Away From 52W High],"&lt;=10")/Table3[[#This Row],[Count]]</f>
        <v>0.4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0.8</v>
      </c>
      <c r="S49" s="2">
        <f>COUNTIFS(Table2[Sub-Sector],Table3[[#This Row],[Sub-Sector]],Table2[% Price above 50 EMA],"&gt;=0")/Table3[[#This Row],[Count]]</f>
        <v>0.8</v>
      </c>
      <c r="T49" s="2">
        <f>COUNTIFS(Table2[Sub-Sector],Table3[[#This Row],[Sub-Sector]],Table2[% Price above 200 EMA],"&gt;=0")/Table3[[#This Row],[Count]]</f>
        <v>1</v>
      </c>
      <c r="U49" s="2">
        <f>COUNTIFS(Table2[Sub-Sector],Table3[[#This Row],[Sub-Sector]],Table2[Rate of Change - Zone],"Positive")/Table3[[#This Row],[Count]]</f>
        <v>0.8</v>
      </c>
      <c r="V49" s="2">
        <f>COUNTIFS(Table2[Sub-Sector],Table3[[#This Row],[Sub-Sector]],Table2[Sharpe Ratio],"&gt;=0.10")/Table3[[#This Row],[Count]]</f>
        <v>0.2</v>
      </c>
    </row>
    <row r="50" spans="1:22" x14ac:dyDescent="0.3">
      <c r="A50" t="s">
        <v>501</v>
      </c>
      <c r="B50">
        <f>COUNTIFS(Table2[Sub-Sector],Table3[[#This Row],[Sub-Sector]])</f>
        <v>4</v>
      </c>
      <c r="C50" s="2">
        <f>COUNTIFS(Table2[Sub-Sector],Table3[[#This Row],[Sub-Sector]],Table2[Uptrend],"Uptrend")/Table3[[#This Row],[Count]]</f>
        <v>1</v>
      </c>
      <c r="D50" s="2">
        <f>COUNTIFS(Table2[Sub-Sector],Table3[[#This Row],[Sub-Sector]],Table2[1W Return vs Nifty],"&gt;=5")/Table3[[#This Row],[Count]]</f>
        <v>0.25</v>
      </c>
      <c r="E50" s="2">
        <f>COUNTIFS(Table2[Sub-Sector],Table3[[#This Row],[Sub-Sector]],Table2[1M Return vs Nifty],"&gt;=5")/Table3[[#This Row],[Count]]</f>
        <v>0.25</v>
      </c>
      <c r="F50" s="2">
        <f>COUNTIFS(Table2[Sub-Sector],Table3[[#This Row],[Sub-Sector]],Table2[6M Return vs Nifty],"&gt;=10")/Table3[[#This Row],[Count]]</f>
        <v>0.75</v>
      </c>
      <c r="G50" s="2">
        <f>COUNTIFS(Table2[Sub-Sector],Table3[[#This Row],[Sub-Sector]],Table2[1Y Return vs Nifty],"&gt;=10")/Table3[[#This Row],[Count]]</f>
        <v>0.75</v>
      </c>
      <c r="H50" s="2">
        <f>COUNTIFS(Table2[Sub-Sector],Table3[[#This Row],[Sub-Sector]],Table2[RSI Exponential â€“ 14D],"&gt;=50")/Table3[[#This Row],[Count]]</f>
        <v>0.75</v>
      </c>
      <c r="I50" s="2">
        <f>COUNTIFS(Table2[Sub-Sector],Table3[[#This Row],[Sub-Sector]],Table2[Relative Volume],"&gt;=2")/Table3[[#This Row],[Count]]</f>
        <v>0.25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0.75</v>
      </c>
      <c r="M50" s="2">
        <f>COUNTIFS(Table2[Sub-Sector],Table3[[#This Row],[Sub-Sector]],Table2[% Away From Current Week High],"&lt;=0.05")/Table3[[#This Row],[Count]]</f>
        <v>1</v>
      </c>
      <c r="N50" s="2">
        <f>COUNTIFS(Table2[Sub-Sector],Table3[[#This Row],[Sub-Sector]],Table2[% Away From Current Month Low],"&gt;=0.05")/Table3[[#This Row],[Count]]</f>
        <v>0.75</v>
      </c>
      <c r="O50" s="2">
        <f>COUNTIFS(Table2[Sub-Sector],Table3[[#This Row],[Sub-Sector]],Table2[% Away From Current Month High],"&lt;=0.05")/Table3[[#This Row],[Count]]</f>
        <v>1</v>
      </c>
      <c r="P50" s="2">
        <f>COUNTIFS(Table2[Sub-Sector],Table3[[#This Row],[Sub-Sector]],Table2[% Away From 52W High],"&lt;=10")/Table3[[#This Row],[Count]]</f>
        <v>1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1</v>
      </c>
      <c r="S50" s="2">
        <f>COUNTIFS(Table2[Sub-Sector],Table3[[#This Row],[Sub-Sector]],Table2[% Price above 50 EMA],"&gt;=0")/Table3[[#This Row],[Count]]</f>
        <v>1</v>
      </c>
      <c r="T50" s="2">
        <f>COUNTIFS(Table2[Sub-Sector],Table3[[#This Row],[Sub-Sector]],Table2[% Price above 200 EMA],"&gt;=0")/Table3[[#This Row],[Count]]</f>
        <v>1</v>
      </c>
      <c r="U50" s="2">
        <f>COUNTIFS(Table2[Sub-Sector],Table3[[#This Row],[Sub-Sector]],Table2[Rate of Change - Zone],"Positive")/Table3[[#This Row],[Count]]</f>
        <v>0.5</v>
      </c>
      <c r="V50" s="2">
        <f>COUNTIFS(Table2[Sub-Sector],Table3[[#This Row],[Sub-Sector]],Table2[Sharpe Ratio],"&gt;=0.10")/Table3[[#This Row],[Count]]</f>
        <v>0.5</v>
      </c>
    </row>
    <row r="51" spans="1:22" x14ac:dyDescent="0.3">
      <c r="A51" t="s">
        <v>29</v>
      </c>
      <c r="B51">
        <f>COUNTIFS(Table2[Sub-Sector],Table3[[#This Row],[Sub-Sector]])</f>
        <v>4</v>
      </c>
      <c r="C51" s="2">
        <f>COUNTIFS(Table2[Sub-Sector],Table3[[#This Row],[Sub-Sector]],Table2[Uptrend],"Uptrend")/Table3[[#This Row],[Count]]</f>
        <v>0.75</v>
      </c>
      <c r="D51" s="2">
        <f>COUNTIFS(Table2[Sub-Sector],Table3[[#This Row],[Sub-Sector]],Table2[1W Return vs Nifty],"&gt;=5")/Table3[[#This Row],[Count]]</f>
        <v>0</v>
      </c>
      <c r="E51" s="2">
        <f>COUNTIFS(Table2[Sub-Sector],Table3[[#This Row],[Sub-Sector]],Table2[1M Return vs Nifty],"&gt;=5")/Table3[[#This Row],[Count]]</f>
        <v>0</v>
      </c>
      <c r="F51" s="2">
        <f>COUNTIFS(Table2[Sub-Sector],Table3[[#This Row],[Sub-Sector]],Table2[6M Return vs Nifty],"&gt;=10")/Table3[[#This Row],[Count]]</f>
        <v>0.25</v>
      </c>
      <c r="G51" s="2">
        <f>COUNTIFS(Table2[Sub-Sector],Table3[[#This Row],[Sub-Sector]],Table2[1Y Return vs Nifty],"&gt;=10")/Table3[[#This Row],[Count]]</f>
        <v>0.5</v>
      </c>
      <c r="H51" s="2">
        <f>COUNTIFS(Table2[Sub-Sector],Table3[[#This Row],[Sub-Sector]],Table2[RSI Exponential â€“ 14D],"&gt;=50")/Table3[[#This Row],[Count]]</f>
        <v>0.5</v>
      </c>
      <c r="I51" s="2">
        <f>COUNTIFS(Table2[Sub-Sector],Table3[[#This Row],[Sub-Sector]],Table2[Relative Volume],"&gt;=2")/Table3[[#This Row],[Count]]</f>
        <v>0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</v>
      </c>
      <c r="M51" s="2">
        <f>COUNTIFS(Table2[Sub-Sector],Table3[[#This Row],[Sub-Sector]],Table2[% Away From Current Week High],"&lt;=0.05")/Table3[[#This Row],[Count]]</f>
        <v>1</v>
      </c>
      <c r="N51" s="2">
        <f>COUNTIFS(Table2[Sub-Sector],Table3[[#This Row],[Sub-Sector]],Table2[% Away From Current Month Low],"&gt;=0.05")/Table3[[#This Row],[Count]]</f>
        <v>0</v>
      </c>
      <c r="O51" s="2">
        <f>COUNTIFS(Table2[Sub-Sector],Table3[[#This Row],[Sub-Sector]],Table2[% Away From Current Month High],"&lt;=0.05")/Table3[[#This Row],[Count]]</f>
        <v>1</v>
      </c>
      <c r="P51" s="2">
        <f>COUNTIFS(Table2[Sub-Sector],Table3[[#This Row],[Sub-Sector]],Table2[% Away From 52W High],"&lt;=10")/Table3[[#This Row],[Count]]</f>
        <v>0.5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0.75</v>
      </c>
      <c r="S51" s="2">
        <f>COUNTIFS(Table2[Sub-Sector],Table3[[#This Row],[Sub-Sector]],Table2[% Price above 50 EMA],"&gt;=0")/Table3[[#This Row],[Count]]</f>
        <v>0.75</v>
      </c>
      <c r="T51" s="2">
        <f>COUNTIFS(Table2[Sub-Sector],Table3[[#This Row],[Sub-Sector]],Table2[% Price above 200 EMA],"&gt;=0")/Table3[[#This Row],[Count]]</f>
        <v>0.75</v>
      </c>
      <c r="U51" s="2">
        <f>COUNTIFS(Table2[Sub-Sector],Table3[[#This Row],[Sub-Sector]],Table2[Rate of Change - Zone],"Positive")/Table3[[#This Row],[Count]]</f>
        <v>0.5</v>
      </c>
      <c r="V51" s="2">
        <f>COUNTIFS(Table2[Sub-Sector],Table3[[#This Row],[Sub-Sector]],Table2[Sharpe Ratio],"&gt;=0.10")/Table3[[#This Row],[Count]]</f>
        <v>0.25</v>
      </c>
    </row>
    <row r="52" spans="1:22" x14ac:dyDescent="0.3">
      <c r="A52" t="s">
        <v>56</v>
      </c>
      <c r="B52">
        <f>COUNTIFS(Table2[Sub-Sector],Table3[[#This Row],[Sub-Sector]])</f>
        <v>4</v>
      </c>
      <c r="C52" s="2">
        <f>COUNTIFS(Table2[Sub-Sector],Table3[[#This Row],[Sub-Sector]],Table2[Uptrend],"Uptrend")/Table3[[#This Row],[Count]]</f>
        <v>0.75</v>
      </c>
      <c r="D52" s="2">
        <f>COUNTIFS(Table2[Sub-Sector],Table3[[#This Row],[Sub-Sector]],Table2[1W Return vs Nifty],"&gt;=5")/Table3[[#This Row],[Count]]</f>
        <v>0</v>
      </c>
      <c r="E52" s="2">
        <f>COUNTIFS(Table2[Sub-Sector],Table3[[#This Row],[Sub-Sector]],Table2[1M Return vs Nifty],"&gt;=5")/Table3[[#This Row],[Count]]</f>
        <v>0</v>
      </c>
      <c r="F52" s="2">
        <f>COUNTIFS(Table2[Sub-Sector],Table3[[#This Row],[Sub-Sector]],Table2[6M Return vs Nifty],"&gt;=10")/Table3[[#This Row],[Count]]</f>
        <v>0.75</v>
      </c>
      <c r="G52" s="2">
        <f>COUNTIFS(Table2[Sub-Sector],Table3[[#This Row],[Sub-Sector]],Table2[1Y Return vs Nifty],"&gt;=10")/Table3[[#This Row],[Count]]</f>
        <v>0.75</v>
      </c>
      <c r="H52" s="2">
        <f>COUNTIFS(Table2[Sub-Sector],Table3[[#This Row],[Sub-Sector]],Table2[RSI Exponential â€“ 14D],"&gt;=50")/Table3[[#This Row],[Count]]</f>
        <v>0.5</v>
      </c>
      <c r="I52" s="2">
        <f>COUNTIFS(Table2[Sub-Sector],Table3[[#This Row],[Sub-Sector]],Table2[Relative Volume],"&gt;=2")/Table3[[#This Row],[Count]]</f>
        <v>0</v>
      </c>
      <c r="J52" s="2">
        <f>COUNTIFS(Table2[Sub-Sector],Table3[[#This Row],[Sub-Sector]],Table2[% Away From Day Low],"&gt;=0.05")/Table3[[#This Row],[Count]]</f>
        <v>0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Current Week Low],"&gt;=0.05")/Table3[[#This Row],[Count]]</f>
        <v>0</v>
      </c>
      <c r="M52" s="2">
        <f>COUNTIFS(Table2[Sub-Sector],Table3[[#This Row],[Sub-Sector]],Table2[% Away From Current Week High],"&lt;=0.05")/Table3[[#This Row],[Count]]</f>
        <v>1</v>
      </c>
      <c r="N52" s="2">
        <f>COUNTIFS(Table2[Sub-Sector],Table3[[#This Row],[Sub-Sector]],Table2[% Away From Current Month Low],"&gt;=0.05")/Table3[[#This Row],[Count]]</f>
        <v>0</v>
      </c>
      <c r="O52" s="2">
        <f>COUNTIFS(Table2[Sub-Sector],Table3[[#This Row],[Sub-Sector]],Table2[% Away From Current Month High],"&lt;=0.05")/Table3[[#This Row],[Count]]</f>
        <v>1</v>
      </c>
      <c r="P52" s="2">
        <f>COUNTIFS(Table2[Sub-Sector],Table3[[#This Row],[Sub-Sector]],Table2[% Away From 52W High],"&lt;=10")/Table3[[#This Row],[Count]]</f>
        <v>1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0.75</v>
      </c>
      <c r="S52" s="2">
        <f>COUNTIFS(Table2[Sub-Sector],Table3[[#This Row],[Sub-Sector]],Table2[% Price above 50 EMA],"&gt;=0")/Table3[[#This Row],[Count]]</f>
        <v>0.75</v>
      </c>
      <c r="T52" s="2">
        <f>COUNTIFS(Table2[Sub-Sector],Table3[[#This Row],[Sub-Sector]],Table2[% Price above 200 EMA],"&gt;=0")/Table3[[#This Row],[Count]]</f>
        <v>1</v>
      </c>
      <c r="U52" s="2">
        <f>COUNTIFS(Table2[Sub-Sector],Table3[[#This Row],[Sub-Sector]],Table2[Rate of Change - Zone],"Positive")/Table3[[#This Row],[Count]]</f>
        <v>0.5</v>
      </c>
      <c r="V52" s="2">
        <f>COUNTIFS(Table2[Sub-Sector],Table3[[#This Row],[Sub-Sector]],Table2[Sharpe Ratio],"&gt;=0.10")/Table3[[#This Row],[Count]]</f>
        <v>0.75</v>
      </c>
    </row>
    <row r="53" spans="1:22" x14ac:dyDescent="0.3">
      <c r="A53" t="s">
        <v>101</v>
      </c>
      <c r="B53">
        <f>COUNTIFS(Table2[Sub-Sector],Table3[[#This Row],[Sub-Sector]])</f>
        <v>4</v>
      </c>
      <c r="C53" s="2">
        <f>COUNTIFS(Table2[Sub-Sector],Table3[[#This Row],[Sub-Sector]],Table2[Uptrend],"Uptrend")/Table3[[#This Row],[Count]]</f>
        <v>0</v>
      </c>
      <c r="D53" s="2">
        <f>COUNTIFS(Table2[Sub-Sector],Table3[[#This Row],[Sub-Sector]],Table2[1W Return vs Nifty],"&gt;=5")/Table3[[#This Row],[Count]]</f>
        <v>0</v>
      </c>
      <c r="E53" s="2">
        <f>COUNTIFS(Table2[Sub-Sector],Table3[[#This Row],[Sub-Sector]],Table2[1M Return vs Nifty],"&gt;=5")/Table3[[#This Row],[Count]]</f>
        <v>0</v>
      </c>
      <c r="F53" s="2">
        <f>COUNTIFS(Table2[Sub-Sector],Table3[[#This Row],[Sub-Sector]],Table2[6M Return vs Nifty],"&gt;=10")/Table3[[#This Row],[Count]]</f>
        <v>0</v>
      </c>
      <c r="G53" s="2">
        <f>COUNTIFS(Table2[Sub-Sector],Table3[[#This Row],[Sub-Sector]],Table2[1Y Return vs Nifty],"&gt;=10")/Table3[[#This Row],[Count]]</f>
        <v>0</v>
      </c>
      <c r="H53" s="2">
        <f>COUNTIFS(Table2[Sub-Sector],Table3[[#This Row],[Sub-Sector]],Table2[RSI Exponential â€“ 14D],"&gt;=50")/Table3[[#This Row],[Count]]</f>
        <v>0.75</v>
      </c>
      <c r="I53" s="2">
        <f>COUNTIFS(Table2[Sub-Sector],Table3[[#This Row],[Sub-Sector]],Table2[Relative Volume],"&gt;=2")/Table3[[#This Row],[Count]]</f>
        <v>0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</v>
      </c>
      <c r="M53" s="2">
        <f>COUNTIFS(Table2[Sub-Sector],Table3[[#This Row],[Sub-Sector]],Table2[% Away From Current Week High],"&lt;=0.05")/Table3[[#This Row],[Count]]</f>
        <v>1</v>
      </c>
      <c r="N53" s="2">
        <f>COUNTIFS(Table2[Sub-Sector],Table3[[#This Row],[Sub-Sector]],Table2[% Away From Current Month Low],"&gt;=0.05")/Table3[[#This Row],[Count]]</f>
        <v>0</v>
      </c>
      <c r="O53" s="2">
        <f>COUNTIFS(Table2[Sub-Sector],Table3[[#This Row],[Sub-Sector]],Table2[% Away From Current Month High],"&lt;=0.05")/Table3[[#This Row],[Count]]</f>
        <v>1</v>
      </c>
      <c r="P53" s="2">
        <f>COUNTIFS(Table2[Sub-Sector],Table3[[#This Row],[Sub-Sector]],Table2[% Away From 52W High],"&lt;=10")/Table3[[#This Row],[Count]]</f>
        <v>0</v>
      </c>
      <c r="Q53" s="2">
        <f>COUNTIFS(Table2[Sub-Sector],Table3[[#This Row],[Sub-Sector]],Table2[% Away From 52W Low],"&gt;=10")/Table3[[#This Row],[Count]]</f>
        <v>0.5</v>
      </c>
      <c r="R53" s="2">
        <f>COUNTIFS(Table2[Sub-Sector],Table3[[#This Row],[Sub-Sector]],Table2[% Price above 20 EMA],"&gt;=0")/Table3[[#This Row],[Count]]</f>
        <v>0.75</v>
      </c>
      <c r="S53" s="2">
        <f>COUNTIFS(Table2[Sub-Sector],Table3[[#This Row],[Sub-Sector]],Table2[% Price above 50 EMA],"&gt;=0")/Table3[[#This Row],[Count]]</f>
        <v>0.75</v>
      </c>
      <c r="T53" s="2">
        <f>COUNTIFS(Table2[Sub-Sector],Table3[[#This Row],[Sub-Sector]],Table2[% Price above 200 EMA],"&gt;=0")/Table3[[#This Row],[Count]]</f>
        <v>0</v>
      </c>
      <c r="U53" s="2">
        <f>COUNTIFS(Table2[Sub-Sector],Table3[[#This Row],[Sub-Sector]],Table2[Rate of Change - Zone],"Positive")/Table3[[#This Row],[Count]]</f>
        <v>0.75</v>
      </c>
      <c r="V53" s="2">
        <f>COUNTIFS(Table2[Sub-Sector],Table3[[#This Row],[Sub-Sector]],Table2[Sharpe Ratio],"&gt;=0.10")/Table3[[#This Row],[Count]]</f>
        <v>0</v>
      </c>
    </row>
    <row r="54" spans="1:22" x14ac:dyDescent="0.3">
      <c r="A54" t="s">
        <v>104</v>
      </c>
      <c r="B54">
        <f>COUNTIFS(Table2[Sub-Sector],Table3[[#This Row],[Sub-Sector]])</f>
        <v>4</v>
      </c>
      <c r="C54" s="2">
        <f>COUNTIFS(Table2[Sub-Sector],Table3[[#This Row],[Sub-Sector]],Table2[Uptrend],"Uptrend")/Table3[[#This Row],[Count]]</f>
        <v>0.5</v>
      </c>
      <c r="D54" s="2">
        <f>COUNTIFS(Table2[Sub-Sector],Table3[[#This Row],[Sub-Sector]],Table2[1W Return vs Nifty],"&gt;=5")/Table3[[#This Row],[Count]]</f>
        <v>0</v>
      </c>
      <c r="E54" s="2">
        <f>COUNTIFS(Table2[Sub-Sector],Table3[[#This Row],[Sub-Sector]],Table2[1M Return vs Nifty],"&gt;=5")/Table3[[#This Row],[Count]]</f>
        <v>0</v>
      </c>
      <c r="F54" s="2">
        <f>COUNTIFS(Table2[Sub-Sector],Table3[[#This Row],[Sub-Sector]],Table2[6M Return vs Nifty],"&gt;=10")/Table3[[#This Row],[Count]]</f>
        <v>0.25</v>
      </c>
      <c r="G54" s="2">
        <f>COUNTIFS(Table2[Sub-Sector],Table3[[#This Row],[Sub-Sector]],Table2[1Y Return vs Nifty],"&gt;=10")/Table3[[#This Row],[Count]]</f>
        <v>0.5</v>
      </c>
      <c r="H54" s="2">
        <f>COUNTIFS(Table2[Sub-Sector],Table3[[#This Row],[Sub-Sector]],Table2[RSI Exponential â€“ 14D],"&gt;=50")/Table3[[#This Row],[Count]]</f>
        <v>0.5</v>
      </c>
      <c r="I54" s="2">
        <f>COUNTIFS(Table2[Sub-Sector],Table3[[#This Row],[Sub-Sector]],Table2[Relative Volume],"&gt;=2")/Table3[[#This Row],[Count]]</f>
        <v>0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0.25</v>
      </c>
      <c r="M54" s="2">
        <f>COUNTIFS(Table2[Sub-Sector],Table3[[#This Row],[Sub-Sector]],Table2[% Away From Current Week High],"&lt;=0.05")/Table3[[#This Row],[Count]]</f>
        <v>0.75</v>
      </c>
      <c r="N54" s="2">
        <f>COUNTIFS(Table2[Sub-Sector],Table3[[#This Row],[Sub-Sector]],Table2[% Away From Current Month Low],"&gt;=0.05")/Table3[[#This Row],[Count]]</f>
        <v>0.25</v>
      </c>
      <c r="O54" s="2">
        <f>COUNTIFS(Table2[Sub-Sector],Table3[[#This Row],[Sub-Sector]],Table2[% Away From Current Month High],"&lt;=0.05")/Table3[[#This Row],[Count]]</f>
        <v>0.75</v>
      </c>
      <c r="P54" s="2">
        <f>COUNTIFS(Table2[Sub-Sector],Table3[[#This Row],[Sub-Sector]],Table2[% Away From 52W High],"&lt;=10")/Table3[[#This Row],[Count]]</f>
        <v>0.25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0.5</v>
      </c>
      <c r="S54" s="2">
        <f>COUNTIFS(Table2[Sub-Sector],Table3[[#This Row],[Sub-Sector]],Table2[% Price above 50 EMA],"&gt;=0")/Table3[[#This Row],[Count]]</f>
        <v>0.5</v>
      </c>
      <c r="T54" s="2">
        <f>COUNTIFS(Table2[Sub-Sector],Table3[[#This Row],[Sub-Sector]],Table2[% Price above 200 EMA],"&gt;=0")/Table3[[#This Row],[Count]]</f>
        <v>0.5</v>
      </c>
      <c r="U54" s="2">
        <f>COUNTIFS(Table2[Sub-Sector],Table3[[#This Row],[Sub-Sector]],Table2[Rate of Change - Zone],"Positive")/Table3[[#This Row],[Count]]</f>
        <v>0.25</v>
      </c>
      <c r="V54" s="2">
        <f>COUNTIFS(Table2[Sub-Sector],Table3[[#This Row],[Sub-Sector]],Table2[Sharpe Ratio],"&gt;=0.10")/Table3[[#This Row],[Count]]</f>
        <v>0.25</v>
      </c>
    </row>
    <row r="55" spans="1:22" x14ac:dyDescent="0.3">
      <c r="A55" t="s">
        <v>207</v>
      </c>
      <c r="B55">
        <f>COUNTIFS(Table2[Sub-Sector],Table3[[#This Row],[Sub-Sector]])</f>
        <v>4</v>
      </c>
      <c r="C55" s="2">
        <f>COUNTIFS(Table2[Sub-Sector],Table3[[#This Row],[Sub-Sector]],Table2[Uptrend],"Uptrend")/Table3[[#This Row],[Count]]</f>
        <v>0.5</v>
      </c>
      <c r="D55" s="2">
        <f>COUNTIFS(Table2[Sub-Sector],Table3[[#This Row],[Sub-Sector]],Table2[1W Return vs Nifty],"&gt;=5")/Table3[[#This Row],[Count]]</f>
        <v>0</v>
      </c>
      <c r="E55" s="2">
        <f>COUNTIFS(Table2[Sub-Sector],Table3[[#This Row],[Sub-Sector]],Table2[1M Return vs Nifty],"&gt;=5")/Table3[[#This Row],[Count]]</f>
        <v>0</v>
      </c>
      <c r="F55" s="2">
        <f>COUNTIFS(Table2[Sub-Sector],Table3[[#This Row],[Sub-Sector]],Table2[6M Return vs Nifty],"&gt;=10")/Table3[[#This Row],[Count]]</f>
        <v>0</v>
      </c>
      <c r="G55" s="2">
        <f>COUNTIFS(Table2[Sub-Sector],Table3[[#This Row],[Sub-Sector]],Table2[1Y Return vs Nifty],"&gt;=10")/Table3[[#This Row],[Count]]</f>
        <v>0.25</v>
      </c>
      <c r="H55" s="2">
        <f>COUNTIFS(Table2[Sub-Sector],Table3[[#This Row],[Sub-Sector]],Table2[RSI Exponential â€“ 14D],"&gt;=50")/Table3[[#This Row],[Count]]</f>
        <v>0.5</v>
      </c>
      <c r="I55" s="2">
        <f>COUNTIFS(Table2[Sub-Sector],Table3[[#This Row],[Sub-Sector]],Table2[Relative Volume],"&gt;=2")/Table3[[#This Row],[Count]]</f>
        <v>0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0</v>
      </c>
      <c r="M55" s="2">
        <f>COUNTIFS(Table2[Sub-Sector],Table3[[#This Row],[Sub-Sector]],Table2[% Away From Current Week High],"&lt;=0.05")/Table3[[#This Row],[Count]]</f>
        <v>0.5</v>
      </c>
      <c r="N55" s="2">
        <f>COUNTIFS(Table2[Sub-Sector],Table3[[#This Row],[Sub-Sector]],Table2[% Away From Current Month Low],"&gt;=0.05")/Table3[[#This Row],[Count]]</f>
        <v>0</v>
      </c>
      <c r="O55" s="2">
        <f>COUNTIFS(Table2[Sub-Sector],Table3[[#This Row],[Sub-Sector]],Table2[% Away From Current Month High],"&lt;=0.05")/Table3[[#This Row],[Count]]</f>
        <v>0.5</v>
      </c>
      <c r="P55" s="2">
        <f>COUNTIFS(Table2[Sub-Sector],Table3[[#This Row],[Sub-Sector]],Table2[% Away From 52W High],"&lt;=10")/Table3[[#This Row],[Count]]</f>
        <v>0.5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0.75</v>
      </c>
      <c r="S55" s="2">
        <f>COUNTIFS(Table2[Sub-Sector],Table3[[#This Row],[Sub-Sector]],Table2[% Price above 50 EMA],"&gt;=0")/Table3[[#This Row],[Count]]</f>
        <v>0.75</v>
      </c>
      <c r="T55" s="2">
        <f>COUNTIFS(Table2[Sub-Sector],Table3[[#This Row],[Sub-Sector]],Table2[% Price above 200 EMA],"&gt;=0")/Table3[[#This Row],[Count]]</f>
        <v>0.75</v>
      </c>
      <c r="U55" s="2">
        <f>COUNTIFS(Table2[Sub-Sector],Table3[[#This Row],[Sub-Sector]],Table2[Rate of Change - Zone],"Positive")/Table3[[#This Row],[Count]]</f>
        <v>0.25</v>
      </c>
      <c r="V55" s="2">
        <f>COUNTIFS(Table2[Sub-Sector],Table3[[#This Row],[Sub-Sector]],Table2[Sharpe Ratio],"&gt;=0.10")/Table3[[#This Row],[Count]]</f>
        <v>0</v>
      </c>
    </row>
    <row r="56" spans="1:22" x14ac:dyDescent="0.3">
      <c r="A56" t="s">
        <v>457</v>
      </c>
      <c r="B56">
        <f>COUNTIFS(Table2[Sub-Sector],Table3[[#This Row],[Sub-Sector]])</f>
        <v>4</v>
      </c>
      <c r="C56" s="2">
        <f>COUNTIFS(Table2[Sub-Sector],Table3[[#This Row],[Sub-Sector]],Table2[Uptrend],"Uptrend")/Table3[[#This Row],[Count]]</f>
        <v>0.75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0.5</v>
      </c>
      <c r="F56" s="2">
        <f>COUNTIFS(Table2[Sub-Sector],Table3[[#This Row],[Sub-Sector]],Table2[6M Return vs Nifty],"&gt;=10")/Table3[[#This Row],[Count]]</f>
        <v>0.5</v>
      </c>
      <c r="G56" s="2">
        <f>COUNTIFS(Table2[Sub-Sector],Table3[[#This Row],[Sub-Sector]],Table2[1Y Return vs Nifty],"&gt;=10")/Table3[[#This Row],[Count]]</f>
        <v>0.75</v>
      </c>
      <c r="H56" s="2">
        <f>COUNTIFS(Table2[Sub-Sector],Table3[[#This Row],[Sub-Sector]],Table2[RSI Exponential â€“ 14D],"&gt;=50")/Table3[[#This Row],[Count]]</f>
        <v>1</v>
      </c>
      <c r="I56" s="2">
        <f>COUNTIFS(Table2[Sub-Sector],Table3[[#This Row],[Sub-Sector]],Table2[Relative Volume],"&gt;=2")/Table3[[#This Row],[Count]]</f>
        <v>0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0.25</v>
      </c>
      <c r="M56" s="2">
        <f>COUNTIFS(Table2[Sub-Sector],Table3[[#This Row],[Sub-Sector]],Table2[% Away From Current Week High],"&lt;=0.05")/Table3[[#This Row],[Count]]</f>
        <v>1</v>
      </c>
      <c r="N56" s="2">
        <f>COUNTIFS(Table2[Sub-Sector],Table3[[#This Row],[Sub-Sector]],Table2[% Away From Current Month Low],"&gt;=0.05")/Table3[[#This Row],[Count]]</f>
        <v>0.25</v>
      </c>
      <c r="O56" s="2">
        <f>COUNTIFS(Table2[Sub-Sector],Table3[[#This Row],[Sub-Sector]],Table2[% Away From Current Month High],"&lt;=0.05")/Table3[[#This Row],[Count]]</f>
        <v>1</v>
      </c>
      <c r="P56" s="2">
        <f>COUNTIFS(Table2[Sub-Sector],Table3[[#This Row],[Sub-Sector]],Table2[% Away From 52W High],"&lt;=10")/Table3[[#This Row],[Count]]</f>
        <v>0.5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1</v>
      </c>
      <c r="S56" s="2">
        <f>COUNTIFS(Table2[Sub-Sector],Table3[[#This Row],[Sub-Sector]],Table2[% Price above 50 EMA],"&gt;=0")/Table3[[#This Row],[Count]]</f>
        <v>1</v>
      </c>
      <c r="T56" s="2">
        <f>COUNTIFS(Table2[Sub-Sector],Table3[[#This Row],[Sub-Sector]],Table2[% Price above 200 EMA],"&gt;=0")/Table3[[#This Row],[Count]]</f>
        <v>1</v>
      </c>
      <c r="U56" s="2">
        <f>COUNTIFS(Table2[Sub-Sector],Table3[[#This Row],[Sub-Sector]],Table2[Rate of Change - Zone],"Positive")/Table3[[#This Row],[Count]]</f>
        <v>1</v>
      </c>
      <c r="V56" s="2">
        <f>COUNTIFS(Table2[Sub-Sector],Table3[[#This Row],[Sub-Sector]],Table2[Sharpe Ratio],"&gt;=0.10")/Table3[[#This Row],[Count]]</f>
        <v>0.5</v>
      </c>
    </row>
    <row r="57" spans="1:22" x14ac:dyDescent="0.3">
      <c r="A57" t="s">
        <v>631</v>
      </c>
      <c r="B57">
        <f>COUNTIFS(Table2[Sub-Sector],Table3[[#This Row],[Sub-Sector]])</f>
        <v>4</v>
      </c>
      <c r="C57" s="2">
        <f>COUNTIFS(Table2[Sub-Sector],Table3[[#This Row],[Sub-Sector]],Table2[Uptrend],"Uptrend")/Table3[[#This Row],[Count]]</f>
        <v>0.75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0.5</v>
      </c>
      <c r="F57" s="2">
        <f>COUNTIFS(Table2[Sub-Sector],Table3[[#This Row],[Sub-Sector]],Table2[6M Return vs Nifty],"&gt;=10")/Table3[[#This Row],[Count]]</f>
        <v>0.5</v>
      </c>
      <c r="G57" s="2">
        <f>COUNTIFS(Table2[Sub-Sector],Table3[[#This Row],[Sub-Sector]],Table2[1Y Return vs Nifty],"&gt;=10")/Table3[[#This Row],[Count]]</f>
        <v>0.75</v>
      </c>
      <c r="H57" s="2">
        <f>COUNTIFS(Table2[Sub-Sector],Table3[[#This Row],[Sub-Sector]],Table2[RSI Exponential â€“ 14D],"&gt;=50")/Table3[[#This Row],[Count]]</f>
        <v>1</v>
      </c>
      <c r="I57" s="2">
        <f>COUNTIFS(Table2[Sub-Sector],Table3[[#This Row],[Sub-Sector]],Table2[Relative Volume],"&gt;=2")/Table3[[#This Row],[Count]]</f>
        <v>0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0.25</v>
      </c>
      <c r="M57" s="2">
        <f>COUNTIFS(Table2[Sub-Sector],Table3[[#This Row],[Sub-Sector]],Table2[% Away From Current Week High],"&lt;=0.05")/Table3[[#This Row],[Count]]</f>
        <v>0.75</v>
      </c>
      <c r="N57" s="2">
        <f>COUNTIFS(Table2[Sub-Sector],Table3[[#This Row],[Sub-Sector]],Table2[% Away From Current Month Low],"&gt;=0.05")/Table3[[#This Row],[Count]]</f>
        <v>0.25</v>
      </c>
      <c r="O57" s="2">
        <f>COUNTIFS(Table2[Sub-Sector],Table3[[#This Row],[Sub-Sector]],Table2[% Away From Current Month High],"&lt;=0.05")/Table3[[#This Row],[Count]]</f>
        <v>0.75</v>
      </c>
      <c r="P57" s="2">
        <f>COUNTIFS(Table2[Sub-Sector],Table3[[#This Row],[Sub-Sector]],Table2[% Away From 52W High],"&lt;=10")/Table3[[#This Row],[Count]]</f>
        <v>0.5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1</v>
      </c>
      <c r="S57" s="2">
        <f>COUNTIFS(Table2[Sub-Sector],Table3[[#This Row],[Sub-Sector]],Table2[% Price above 50 EMA],"&gt;=0")/Table3[[#This Row],[Count]]</f>
        <v>1</v>
      </c>
      <c r="T57" s="2">
        <f>COUNTIFS(Table2[Sub-Sector],Table3[[#This Row],[Sub-Sector]],Table2[% Price above 200 EMA],"&gt;=0")/Table3[[#This Row],[Count]]</f>
        <v>1</v>
      </c>
      <c r="U57" s="2">
        <f>COUNTIFS(Table2[Sub-Sector],Table3[[#This Row],[Sub-Sector]],Table2[Rate of Change - Zone],"Positive")/Table3[[#This Row],[Count]]</f>
        <v>1</v>
      </c>
      <c r="V57" s="2">
        <f>COUNTIFS(Table2[Sub-Sector],Table3[[#This Row],[Sub-Sector]],Table2[Sharpe Ratio],"&gt;=0.10")/Table3[[#This Row],[Count]]</f>
        <v>0.25</v>
      </c>
    </row>
    <row r="58" spans="1:22" x14ac:dyDescent="0.3">
      <c r="A58" t="s">
        <v>665</v>
      </c>
      <c r="B58">
        <f>COUNTIFS(Table2[Sub-Sector],Table3[[#This Row],[Sub-Sector]])</f>
        <v>4</v>
      </c>
      <c r="C58" s="2">
        <f>COUNTIFS(Table2[Sub-Sector],Table3[[#This Row],[Sub-Sector]],Table2[Uptrend],"Uptrend")/Table3[[#This Row],[Count]]</f>
        <v>0.5</v>
      </c>
      <c r="D58" s="2">
        <f>COUNTIFS(Table2[Sub-Sector],Table3[[#This Row],[Sub-Sector]],Table2[1W Return vs Nifty],"&gt;=5")/Table3[[#This Row],[Count]]</f>
        <v>0.25</v>
      </c>
      <c r="E58" s="2">
        <f>COUNTIFS(Table2[Sub-Sector],Table3[[#This Row],[Sub-Sector]],Table2[1M Return vs Nifty],"&gt;=5")/Table3[[#This Row],[Count]]</f>
        <v>0.25</v>
      </c>
      <c r="F58" s="2">
        <f>COUNTIFS(Table2[Sub-Sector],Table3[[#This Row],[Sub-Sector]],Table2[6M Return vs Nifty],"&gt;=10")/Table3[[#This Row],[Count]]</f>
        <v>0.75</v>
      </c>
      <c r="G58" s="2">
        <f>COUNTIFS(Table2[Sub-Sector],Table3[[#This Row],[Sub-Sector]],Table2[1Y Return vs Nifty],"&gt;=10")/Table3[[#This Row],[Count]]</f>
        <v>0.75</v>
      </c>
      <c r="H58" s="2">
        <f>COUNTIFS(Table2[Sub-Sector],Table3[[#This Row],[Sub-Sector]],Table2[RSI Exponential â€“ 14D],"&gt;=50")/Table3[[#This Row],[Count]]</f>
        <v>1</v>
      </c>
      <c r="I58" s="2">
        <f>COUNTIFS(Table2[Sub-Sector],Table3[[#This Row],[Sub-Sector]],Table2[Relative Volume],"&gt;=2")/Table3[[#This Row],[Count]]</f>
        <v>0</v>
      </c>
      <c r="J58" s="2">
        <f>COUNTIFS(Table2[Sub-Sector],Table3[[#This Row],[Sub-Sector]],Table2[% Away From Day Low],"&gt;=0.05")/Table3[[#This Row],[Count]]</f>
        <v>0.25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0.5</v>
      </c>
      <c r="M58" s="2">
        <f>COUNTIFS(Table2[Sub-Sector],Table3[[#This Row],[Sub-Sector]],Table2[% Away From Current Week High],"&lt;=0.05")/Table3[[#This Row],[Count]]</f>
        <v>1</v>
      </c>
      <c r="N58" s="2">
        <f>COUNTIFS(Table2[Sub-Sector],Table3[[#This Row],[Sub-Sector]],Table2[% Away From Current Month Low],"&gt;=0.05")/Table3[[#This Row],[Count]]</f>
        <v>0.5</v>
      </c>
      <c r="O58" s="2">
        <f>COUNTIFS(Table2[Sub-Sector],Table3[[#This Row],[Sub-Sector]],Table2[% Away From Current Month High],"&lt;=0.05")/Table3[[#This Row],[Count]]</f>
        <v>1</v>
      </c>
      <c r="P58" s="2">
        <f>COUNTIFS(Table2[Sub-Sector],Table3[[#This Row],[Sub-Sector]],Table2[% Away From 52W High],"&lt;=10")/Table3[[#This Row],[Count]]</f>
        <v>0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0.75</v>
      </c>
      <c r="S58" s="2">
        <f>COUNTIFS(Table2[Sub-Sector],Table3[[#This Row],[Sub-Sector]],Table2[% Price above 50 EMA],"&gt;=0")/Table3[[#This Row],[Count]]</f>
        <v>0.75</v>
      </c>
      <c r="T58" s="2">
        <f>COUNTIFS(Table2[Sub-Sector],Table3[[#This Row],[Sub-Sector]],Table2[% Price above 200 EMA],"&gt;=0")/Table3[[#This Row],[Count]]</f>
        <v>0.75</v>
      </c>
      <c r="U58" s="2">
        <f>COUNTIFS(Table2[Sub-Sector],Table3[[#This Row],[Sub-Sector]],Table2[Rate of Change - Zone],"Positive")/Table3[[#This Row],[Count]]</f>
        <v>0.5</v>
      </c>
      <c r="V58" s="2">
        <f>COUNTIFS(Table2[Sub-Sector],Table3[[#This Row],[Sub-Sector]],Table2[Sharpe Ratio],"&gt;=0.10")/Table3[[#This Row],[Count]]</f>
        <v>0.25</v>
      </c>
    </row>
    <row r="59" spans="1:22" x14ac:dyDescent="0.3">
      <c r="A59" t="s">
        <v>670</v>
      </c>
      <c r="B59">
        <f>COUNTIFS(Table2[Sub-Sector],Table3[[#This Row],[Sub-Sector]])</f>
        <v>3</v>
      </c>
      <c r="C59" s="2">
        <f>COUNTIFS(Table2[Sub-Sector],Table3[[#This Row],[Sub-Sector]],Table2[Uptrend],"Uptrend")/Table3[[#This Row],[Count]]</f>
        <v>1</v>
      </c>
      <c r="D59" s="2">
        <f>COUNTIFS(Table2[Sub-Sector],Table3[[#This Row],[Sub-Sector]],Table2[1W Return vs Nifty],"&gt;=5")/Table3[[#This Row],[Count]]</f>
        <v>0.33333333333333331</v>
      </c>
      <c r="E59" s="2">
        <f>COUNTIFS(Table2[Sub-Sector],Table3[[#This Row],[Sub-Sector]],Table2[1M Return vs Nifty],"&gt;=5")/Table3[[#This Row],[Count]]</f>
        <v>0.66666666666666663</v>
      </c>
      <c r="F59" s="2">
        <f>COUNTIFS(Table2[Sub-Sector],Table3[[#This Row],[Sub-Sector]],Table2[6M Return vs Nifty],"&gt;=10")/Table3[[#This Row],[Count]]</f>
        <v>0.66666666666666663</v>
      </c>
      <c r="G59" s="2">
        <f>COUNTIFS(Table2[Sub-Sector],Table3[[#This Row],[Sub-Sector]],Table2[1Y Return vs Nifty],"&gt;=10")/Table3[[#This Row],[Count]]</f>
        <v>1</v>
      </c>
      <c r="H59" s="2">
        <f>COUNTIFS(Table2[Sub-Sector],Table3[[#This Row],[Sub-Sector]],Table2[RSI Exponential â€“ 14D],"&gt;=50")/Table3[[#This Row],[Count]]</f>
        <v>1</v>
      </c>
      <c r="I59" s="2">
        <f>COUNTIFS(Table2[Sub-Sector],Table3[[#This Row],[Sub-Sector]],Table2[Relative Volume],"&gt;=2")/Table3[[#This Row],[Count]]</f>
        <v>0.66666666666666663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0.66666666666666663</v>
      </c>
      <c r="M59" s="2">
        <f>COUNTIFS(Table2[Sub-Sector],Table3[[#This Row],[Sub-Sector]],Table2[% Away From Current Week High],"&lt;=0.05")/Table3[[#This Row],[Count]]</f>
        <v>0.33333333333333331</v>
      </c>
      <c r="N59" s="2">
        <f>COUNTIFS(Table2[Sub-Sector],Table3[[#This Row],[Sub-Sector]],Table2[% Away From Current Month Low],"&gt;=0.05")/Table3[[#This Row],[Count]]</f>
        <v>0.66666666666666663</v>
      </c>
      <c r="O59" s="2">
        <f>COUNTIFS(Table2[Sub-Sector],Table3[[#This Row],[Sub-Sector]],Table2[% Away From Current Month High],"&lt;=0.05")/Table3[[#This Row],[Count]]</f>
        <v>0.33333333333333331</v>
      </c>
      <c r="P59" s="2">
        <f>COUNTIFS(Table2[Sub-Sector],Table3[[#This Row],[Sub-Sector]],Table2[% Away From 52W High],"&lt;=10")/Table3[[#This Row],[Count]]</f>
        <v>0.66666666666666663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1</v>
      </c>
      <c r="S59" s="2">
        <f>COUNTIFS(Table2[Sub-Sector],Table3[[#This Row],[Sub-Sector]],Table2[% Price above 50 EMA],"&gt;=0")/Table3[[#This Row],[Count]]</f>
        <v>1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0.66666666666666663</v>
      </c>
      <c r="V59" s="2">
        <f>COUNTIFS(Table2[Sub-Sector],Table3[[#This Row],[Sub-Sector]],Table2[Sharpe Ratio],"&gt;=0.10")/Table3[[#This Row],[Count]]</f>
        <v>0.33333333333333331</v>
      </c>
    </row>
    <row r="60" spans="1:22" x14ac:dyDescent="0.3">
      <c r="A60" t="s">
        <v>1435</v>
      </c>
      <c r="B60">
        <f>COUNTIFS(Table2[Sub-Sector],Table3[[#This Row],[Sub-Sector]])</f>
        <v>3</v>
      </c>
      <c r="C60" s="2">
        <f>COUNTIFS(Table2[Sub-Sector],Table3[[#This Row],[Sub-Sector]],Table2[Uptrend],"Uptrend")/Table3[[#This Row],[Count]]</f>
        <v>0.66666666666666663</v>
      </c>
      <c r="D60" s="2">
        <f>COUNTIFS(Table2[Sub-Sector],Table3[[#This Row],[Sub-Sector]],Table2[1W Return vs Nifty],"&gt;=5")/Table3[[#This Row],[Count]]</f>
        <v>1</v>
      </c>
      <c r="E60" s="2">
        <f>COUNTIFS(Table2[Sub-Sector],Table3[[#This Row],[Sub-Sector]],Table2[1M Return vs Nifty],"&gt;=5")/Table3[[#This Row],[Count]]</f>
        <v>1</v>
      </c>
      <c r="F60" s="2">
        <f>COUNTIFS(Table2[Sub-Sector],Table3[[#This Row],[Sub-Sector]],Table2[6M Return vs Nifty],"&gt;=10")/Table3[[#This Row],[Count]]</f>
        <v>0</v>
      </c>
      <c r="G60" s="2">
        <f>COUNTIFS(Table2[Sub-Sector],Table3[[#This Row],[Sub-Sector]],Table2[1Y Return vs Nifty],"&gt;=10")/Table3[[#This Row],[Count]]</f>
        <v>0.33333333333333331</v>
      </c>
      <c r="H60" s="2">
        <f>COUNTIFS(Table2[Sub-Sector],Table3[[#This Row],[Sub-Sector]],Table2[RSI Exponential â€“ 14D],"&gt;=50")/Table3[[#This Row],[Count]]</f>
        <v>1</v>
      </c>
      <c r="I60" s="2">
        <f>COUNTIFS(Table2[Sub-Sector],Table3[[#This Row],[Sub-Sector]],Table2[Relative Volume],"&gt;=2")/Table3[[#This Row],[Count]]</f>
        <v>0.66666666666666663</v>
      </c>
      <c r="J60" s="2">
        <f>COUNTIFS(Table2[Sub-Sector],Table3[[#This Row],[Sub-Sector]],Table2[% Away From Day Low],"&gt;=0.05")/Table3[[#This Row],[Count]]</f>
        <v>0.33333333333333331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1</v>
      </c>
      <c r="M60" s="2">
        <f>COUNTIFS(Table2[Sub-Sector],Table3[[#This Row],[Sub-Sector]],Table2[% Away From Current Week High],"&lt;=0.05")/Table3[[#This Row],[Count]]</f>
        <v>1</v>
      </c>
      <c r="N60" s="2">
        <f>COUNTIFS(Table2[Sub-Sector],Table3[[#This Row],[Sub-Sector]],Table2[% Away From Current Month Low],"&gt;=0.05")/Table3[[#This Row],[Count]]</f>
        <v>1</v>
      </c>
      <c r="O60" s="2">
        <f>COUNTIFS(Table2[Sub-Sector],Table3[[#This Row],[Sub-Sector]],Table2[% Away From Current Month High],"&lt;=0.05")/Table3[[#This Row],[Count]]</f>
        <v>1</v>
      </c>
      <c r="P60" s="2">
        <f>COUNTIFS(Table2[Sub-Sector],Table3[[#This Row],[Sub-Sector]],Table2[% Away From 52W High],"&lt;=10")/Table3[[#This Row],[Count]]</f>
        <v>0.66666666666666663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1</v>
      </c>
      <c r="S60" s="2">
        <f>COUNTIFS(Table2[Sub-Sector],Table3[[#This Row],[Sub-Sector]],Table2[% Price above 50 EMA],"&gt;=0")/Table3[[#This Row],[Count]]</f>
        <v>1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1</v>
      </c>
      <c r="V60" s="2">
        <f>COUNTIFS(Table2[Sub-Sector],Table3[[#This Row],[Sub-Sector]],Table2[Sharpe Ratio],"&gt;=0.10")/Table3[[#This Row],[Count]]</f>
        <v>0.33333333333333331</v>
      </c>
    </row>
    <row r="61" spans="1:22" x14ac:dyDescent="0.3">
      <c r="A61" t="s">
        <v>72</v>
      </c>
      <c r="B61">
        <f>COUNTIFS(Table2[Sub-Sector],Table3[[#This Row],[Sub-Sector]])</f>
        <v>3</v>
      </c>
      <c r="C61" s="2">
        <f>COUNTIFS(Table2[Sub-Sector],Table3[[#This Row],[Sub-Sector]],Table2[Uptrend],"Uptrend")/Table3[[#This Row],[Count]]</f>
        <v>0.66666666666666663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0.33333333333333331</v>
      </c>
      <c r="F61" s="2">
        <f>COUNTIFS(Table2[Sub-Sector],Table3[[#This Row],[Sub-Sector]],Table2[6M Return vs Nifty],"&gt;=10")/Table3[[#This Row],[Count]]</f>
        <v>0.66666666666666663</v>
      </c>
      <c r="G61" s="2">
        <f>COUNTIFS(Table2[Sub-Sector],Table3[[#This Row],[Sub-Sector]],Table2[1Y Return vs Nifty],"&gt;=10")/Table3[[#This Row],[Count]]</f>
        <v>0.66666666666666663</v>
      </c>
      <c r="H61" s="2">
        <f>COUNTIFS(Table2[Sub-Sector],Table3[[#This Row],[Sub-Sector]],Table2[RSI Exponential â€“ 14D],"&gt;=50")/Table3[[#This Row],[Count]]</f>
        <v>0.66666666666666663</v>
      </c>
      <c r="I61" s="2">
        <f>COUNTIFS(Table2[Sub-Sector],Table3[[#This Row],[Sub-Sector]],Table2[Relative Volume],"&gt;=2")/Table3[[#This Row],[Count]]</f>
        <v>0.33333333333333331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0.33333333333333331</v>
      </c>
      <c r="M61" s="2">
        <f>COUNTIFS(Table2[Sub-Sector],Table3[[#This Row],[Sub-Sector]],Table2[% Away From Current Week High],"&lt;=0.05")/Table3[[#This Row],[Count]]</f>
        <v>0.66666666666666663</v>
      </c>
      <c r="N61" s="2">
        <f>COUNTIFS(Table2[Sub-Sector],Table3[[#This Row],[Sub-Sector]],Table2[% Away From Current Month Low],"&gt;=0.05")/Table3[[#This Row],[Count]]</f>
        <v>0.33333333333333331</v>
      </c>
      <c r="O61" s="2">
        <f>COUNTIFS(Table2[Sub-Sector],Table3[[#This Row],[Sub-Sector]],Table2[% Away From Current Month High],"&lt;=0.05")/Table3[[#This Row],[Count]]</f>
        <v>0.66666666666666663</v>
      </c>
      <c r="P61" s="2">
        <f>COUNTIFS(Table2[Sub-Sector],Table3[[#This Row],[Sub-Sector]],Table2[% Away From 52W High],"&lt;=10")/Table3[[#This Row],[Count]]</f>
        <v>0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0.33333333333333331</v>
      </c>
      <c r="S61" s="2">
        <f>COUNTIFS(Table2[Sub-Sector],Table3[[#This Row],[Sub-Sector]],Table2[% Price above 50 EMA],"&gt;=0")/Table3[[#This Row],[Count]]</f>
        <v>0.33333333333333331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0.33333333333333331</v>
      </c>
      <c r="V61" s="2">
        <f>COUNTIFS(Table2[Sub-Sector],Table3[[#This Row],[Sub-Sector]],Table2[Sharpe Ratio],"&gt;=0.10")/Table3[[#This Row],[Count]]</f>
        <v>0</v>
      </c>
    </row>
    <row r="62" spans="1:22" x14ac:dyDescent="0.3">
      <c r="A62" t="s">
        <v>229</v>
      </c>
      <c r="B62">
        <f>COUNTIFS(Table2[Sub-Sector],Table3[[#This Row],[Sub-Sector]])</f>
        <v>3</v>
      </c>
      <c r="C62" s="2">
        <f>COUNTIFS(Table2[Sub-Sector],Table3[[#This Row],[Sub-Sector]],Table2[Uptrend],"Uptrend")/Table3[[#This Row],[Count]]</f>
        <v>1</v>
      </c>
      <c r="D62" s="2">
        <f>COUNTIFS(Table2[Sub-Sector],Table3[[#This Row],[Sub-Sector]],Table2[1W Return vs Nifty],"&gt;=5")/Table3[[#This Row],[Count]]</f>
        <v>1</v>
      </c>
      <c r="E62" s="2">
        <f>COUNTIFS(Table2[Sub-Sector],Table3[[#This Row],[Sub-Sector]],Table2[1M Return vs Nifty],"&gt;=5")/Table3[[#This Row],[Count]]</f>
        <v>1</v>
      </c>
      <c r="F62" s="2">
        <f>COUNTIFS(Table2[Sub-Sector],Table3[[#This Row],[Sub-Sector]],Table2[6M Return vs Nifty],"&gt;=10")/Table3[[#This Row],[Count]]</f>
        <v>1</v>
      </c>
      <c r="G62" s="2">
        <f>COUNTIFS(Table2[Sub-Sector],Table3[[#This Row],[Sub-Sector]],Table2[1Y Return vs Nifty],"&gt;=10")/Table3[[#This Row],[Count]]</f>
        <v>1</v>
      </c>
      <c r="H62" s="2">
        <f>COUNTIFS(Table2[Sub-Sector],Table3[[#This Row],[Sub-Sector]],Table2[RSI Exponential â€“ 14D],"&gt;=50")/Table3[[#This Row],[Count]]</f>
        <v>1</v>
      </c>
      <c r="I62" s="2">
        <f>COUNTIFS(Table2[Sub-Sector],Table3[[#This Row],[Sub-Sector]],Table2[Relative Volume],"&gt;=2")/Table3[[#This Row],[Count]]</f>
        <v>0.33333333333333331</v>
      </c>
      <c r="J62" s="2">
        <f>COUNTIFS(Table2[Sub-Sector],Table3[[#This Row],[Sub-Sector]],Table2[% Away From Day Low],"&gt;=0.05")/Table3[[#This Row],[Count]]</f>
        <v>1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1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1</v>
      </c>
      <c r="O62" s="2">
        <f>COUNTIFS(Table2[Sub-Sector],Table3[[#This Row],[Sub-Sector]],Table2[% Away From Current Month High],"&lt;=0.05")/Table3[[#This Row],[Count]]</f>
        <v>1</v>
      </c>
      <c r="P62" s="2">
        <f>COUNTIFS(Table2[Sub-Sector],Table3[[#This Row],[Sub-Sector]],Table2[% Away From 52W High],"&lt;=10")/Table3[[#This Row],[Count]]</f>
        <v>1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1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1</v>
      </c>
      <c r="V62" s="2">
        <f>COUNTIFS(Table2[Sub-Sector],Table3[[#This Row],[Sub-Sector]],Table2[Sharpe Ratio],"&gt;=0.10")/Table3[[#This Row],[Count]]</f>
        <v>1</v>
      </c>
    </row>
    <row r="63" spans="1:22" x14ac:dyDescent="0.3">
      <c r="A63" t="s">
        <v>251</v>
      </c>
      <c r="B63">
        <f>COUNTIFS(Table2[Sub-Sector],Table3[[#This Row],[Sub-Sector]])</f>
        <v>3</v>
      </c>
      <c r="C63" s="2">
        <f>COUNTIFS(Table2[Sub-Sector],Table3[[#This Row],[Sub-Sector]],Table2[Uptrend],"Uptrend")/Table3[[#This Row],[Count]]</f>
        <v>0.33333333333333331</v>
      </c>
      <c r="D63" s="2">
        <f>COUNTIFS(Table2[Sub-Sector],Table3[[#This Row],[Sub-Sector]],Table2[1W Return vs Nifty],"&gt;=5")/Table3[[#This Row],[Count]]</f>
        <v>0.33333333333333331</v>
      </c>
      <c r="E63" s="2">
        <f>COUNTIFS(Table2[Sub-Sector],Table3[[#This Row],[Sub-Sector]],Table2[1M Return vs Nifty],"&gt;=5")/Table3[[#This Row],[Count]]</f>
        <v>0.33333333333333331</v>
      </c>
      <c r="F63" s="2">
        <f>COUNTIFS(Table2[Sub-Sector],Table3[[#This Row],[Sub-Sector]],Table2[6M Return vs Nifty],"&gt;=10")/Table3[[#This Row],[Count]]</f>
        <v>0.33333333333333331</v>
      </c>
      <c r="G63" s="2">
        <f>COUNTIFS(Table2[Sub-Sector],Table3[[#This Row],[Sub-Sector]],Table2[1Y Return vs Nifty],"&gt;=10")/Table3[[#This Row],[Count]]</f>
        <v>0.33333333333333331</v>
      </c>
      <c r="H63" s="2">
        <f>COUNTIFS(Table2[Sub-Sector],Table3[[#This Row],[Sub-Sector]],Table2[RSI Exponential â€“ 14D],"&gt;=50")/Table3[[#This Row],[Count]]</f>
        <v>0.66666666666666663</v>
      </c>
      <c r="I63" s="2">
        <f>COUNTIFS(Table2[Sub-Sector],Table3[[#This Row],[Sub-Sector]],Table2[Relative Volume],"&gt;=2")/Table3[[#This Row],[Count]]</f>
        <v>0.33333333333333331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0.33333333333333331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0.33333333333333331</v>
      </c>
      <c r="O63" s="2">
        <f>COUNTIFS(Table2[Sub-Sector],Table3[[#This Row],[Sub-Sector]],Table2[% Away From Current Month High],"&lt;=0.05")/Table3[[#This Row],[Count]]</f>
        <v>1</v>
      </c>
      <c r="P63" s="2">
        <f>COUNTIFS(Table2[Sub-Sector],Table3[[#This Row],[Sub-Sector]],Table2[% Away From 52W High],"&lt;=10")/Table3[[#This Row],[Count]]</f>
        <v>0.33333333333333331</v>
      </c>
      <c r="Q63" s="2">
        <f>COUNTIFS(Table2[Sub-Sector],Table3[[#This Row],[Sub-Sector]],Table2[% Away From 52W Low],"&gt;=10")/Table3[[#This Row],[Count]]</f>
        <v>0.66666666666666663</v>
      </c>
      <c r="R63" s="2">
        <f>COUNTIFS(Table2[Sub-Sector],Table3[[#This Row],[Sub-Sector]],Table2[% Price above 20 EMA],"&gt;=0")/Table3[[#This Row],[Count]]</f>
        <v>0.66666666666666663</v>
      </c>
      <c r="S63" s="2">
        <f>COUNTIFS(Table2[Sub-Sector],Table3[[#This Row],[Sub-Sector]],Table2[% Price above 50 EMA],"&gt;=0")/Table3[[#This Row],[Count]]</f>
        <v>0.66666666666666663</v>
      </c>
      <c r="T63" s="2">
        <f>COUNTIFS(Table2[Sub-Sector],Table3[[#This Row],[Sub-Sector]],Table2[% Price above 200 EMA],"&gt;=0")/Table3[[#This Row],[Count]]</f>
        <v>0.66666666666666663</v>
      </c>
      <c r="U63" s="2">
        <f>COUNTIFS(Table2[Sub-Sector],Table3[[#This Row],[Sub-Sector]],Table2[Rate of Change - Zone],"Positive")/Table3[[#This Row],[Count]]</f>
        <v>0.66666666666666663</v>
      </c>
      <c r="V63" s="2">
        <f>COUNTIFS(Table2[Sub-Sector],Table3[[#This Row],[Sub-Sector]],Table2[Sharpe Ratio],"&gt;=0.10")/Table3[[#This Row],[Count]]</f>
        <v>0</v>
      </c>
    </row>
    <row r="64" spans="1:22" x14ac:dyDescent="0.3">
      <c r="A64" t="s">
        <v>613</v>
      </c>
      <c r="B64">
        <f>COUNTIFS(Table2[Sub-Sector],Table3[[#This Row],[Sub-Sector]])</f>
        <v>3</v>
      </c>
      <c r="C64" s="2">
        <f>COUNTIFS(Table2[Sub-Sector],Table3[[#This Row],[Sub-Sector]],Table2[Uptrend],"Uptrend")/Table3[[#This Row],[Count]]</f>
        <v>0.33333333333333331</v>
      </c>
      <c r="D64" s="2">
        <f>COUNTIFS(Table2[Sub-Sector],Table3[[#This Row],[Sub-Sector]],Table2[1W Return vs Nifty],"&gt;=5")/Table3[[#This Row],[Count]]</f>
        <v>0.33333333333333331</v>
      </c>
      <c r="E64" s="2">
        <f>COUNTIFS(Table2[Sub-Sector],Table3[[#This Row],[Sub-Sector]],Table2[1M Return vs Nifty],"&gt;=5")/Table3[[#This Row],[Count]]</f>
        <v>0.33333333333333331</v>
      </c>
      <c r="F64" s="2">
        <f>COUNTIFS(Table2[Sub-Sector],Table3[[#This Row],[Sub-Sector]],Table2[6M Return vs Nifty],"&gt;=10")/Table3[[#This Row],[Count]]</f>
        <v>0</v>
      </c>
      <c r="G64" s="2">
        <f>COUNTIFS(Table2[Sub-Sector],Table3[[#This Row],[Sub-Sector]],Table2[1Y Return vs Nifty],"&gt;=10")/Table3[[#This Row],[Count]]</f>
        <v>0.33333333333333331</v>
      </c>
      <c r="H64" s="2">
        <f>COUNTIFS(Table2[Sub-Sector],Table3[[#This Row],[Sub-Sector]],Table2[RSI Exponential â€“ 14D],"&gt;=50")/Table3[[#This Row],[Count]]</f>
        <v>0.66666666666666663</v>
      </c>
      <c r="I64" s="2">
        <f>COUNTIFS(Table2[Sub-Sector],Table3[[#This Row],[Sub-Sector]],Table2[Relative Volume],"&gt;=2")/Table3[[#This Row],[Count]]</f>
        <v>0.33333333333333331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0.33333333333333331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0.33333333333333331</v>
      </c>
      <c r="O64" s="2">
        <f>COUNTIFS(Table2[Sub-Sector],Table3[[#This Row],[Sub-Sector]],Table2[% Away From Current Month High],"&lt;=0.05")/Table3[[#This Row],[Count]]</f>
        <v>1</v>
      </c>
      <c r="P64" s="2">
        <f>COUNTIFS(Table2[Sub-Sector],Table3[[#This Row],[Sub-Sector]],Table2[% Away From 52W High],"&lt;=10")/Table3[[#This Row],[Count]]</f>
        <v>0.33333333333333331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0.66666666666666663</v>
      </c>
      <c r="S64" s="2">
        <f>COUNTIFS(Table2[Sub-Sector],Table3[[#This Row],[Sub-Sector]],Table2[% Price above 50 EMA],"&gt;=0")/Table3[[#This Row],[Count]]</f>
        <v>0.66666666666666663</v>
      </c>
      <c r="T64" s="2">
        <f>COUNTIFS(Table2[Sub-Sector],Table3[[#This Row],[Sub-Sector]],Table2[% Price above 200 EMA],"&gt;=0")/Table3[[#This Row],[Count]]</f>
        <v>0.33333333333333331</v>
      </c>
      <c r="U64" s="2">
        <f>COUNTIFS(Table2[Sub-Sector],Table3[[#This Row],[Sub-Sector]],Table2[Rate of Change - Zone],"Positive")/Table3[[#This Row],[Count]]</f>
        <v>0.66666666666666663</v>
      </c>
      <c r="V64" s="2">
        <f>COUNTIFS(Table2[Sub-Sector],Table3[[#This Row],[Sub-Sector]],Table2[Sharpe Ratio],"&gt;=0.10")/Table3[[#This Row],[Count]]</f>
        <v>0</v>
      </c>
    </row>
    <row r="65" spans="1:22" x14ac:dyDescent="0.3">
      <c r="A65" t="s">
        <v>75</v>
      </c>
      <c r="B65">
        <f>COUNTIFS(Table2[Sub-Sector],Table3[[#This Row],[Sub-Sector]])</f>
        <v>3</v>
      </c>
      <c r="C65" s="2">
        <f>COUNTIFS(Table2[Sub-Sector],Table3[[#This Row],[Sub-Sector]],Table2[Uptrend],"Uptrend")/Table3[[#This Row],[Count]]</f>
        <v>1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0</v>
      </c>
      <c r="F65" s="2">
        <f>COUNTIFS(Table2[Sub-Sector],Table3[[#This Row],[Sub-Sector]],Table2[6M Return vs Nifty],"&gt;=10")/Table3[[#This Row],[Count]]</f>
        <v>0.66666666666666663</v>
      </c>
      <c r="G65" s="2">
        <f>COUNTIFS(Table2[Sub-Sector],Table3[[#This Row],[Sub-Sector]],Table2[1Y Return vs Nifty],"&gt;=10")/Table3[[#This Row],[Count]]</f>
        <v>0.66666666666666663</v>
      </c>
      <c r="H65" s="2">
        <f>COUNTIFS(Table2[Sub-Sector],Table3[[#This Row],[Sub-Sector]],Table2[RSI Exponential â€“ 14D],"&gt;=50")/Table3[[#This Row],[Count]]</f>
        <v>1</v>
      </c>
      <c r="I65" s="2">
        <f>COUNTIFS(Table2[Sub-Sector],Table3[[#This Row],[Sub-Sector]],Table2[Relative Volume],"&gt;=2")/Table3[[#This Row],[Count]]</f>
        <v>0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0.33333333333333331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0.33333333333333331</v>
      </c>
      <c r="O65" s="2">
        <f>COUNTIFS(Table2[Sub-Sector],Table3[[#This Row],[Sub-Sector]],Table2[% Away From Current Month High],"&lt;=0.05")/Table3[[#This Row],[Count]]</f>
        <v>1</v>
      </c>
      <c r="P65" s="2">
        <f>COUNTIFS(Table2[Sub-Sector],Table3[[#This Row],[Sub-Sector]],Table2[% Away From 52W High],"&lt;=10")/Table3[[#This Row],[Count]]</f>
        <v>0.66666666666666663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1</v>
      </c>
      <c r="S65" s="2">
        <f>COUNTIFS(Table2[Sub-Sector],Table3[[#This Row],[Sub-Sector]],Table2[% Price above 50 EMA],"&gt;=0")/Table3[[#This Row],[Count]]</f>
        <v>1</v>
      </c>
      <c r="T65" s="2">
        <f>COUNTIFS(Table2[Sub-Sector],Table3[[#This Row],[Sub-Sector]],Table2[% Price above 200 EMA],"&gt;=0")/Table3[[#This Row],[Count]]</f>
        <v>1</v>
      </c>
      <c r="U65" s="2">
        <f>COUNTIFS(Table2[Sub-Sector],Table3[[#This Row],[Sub-Sector]],Table2[Rate of Change - Zone],"Positive")/Table3[[#This Row],[Count]]</f>
        <v>1</v>
      </c>
      <c r="V65" s="2">
        <f>COUNTIFS(Table2[Sub-Sector],Table3[[#This Row],[Sub-Sector]],Table2[Sharpe Ratio],"&gt;=0.10")/Table3[[#This Row],[Count]]</f>
        <v>0.33333333333333331</v>
      </c>
    </row>
    <row r="66" spans="1:22" x14ac:dyDescent="0.3">
      <c r="A66" t="s">
        <v>86</v>
      </c>
      <c r="B66">
        <f>COUNTIFS(Table2[Sub-Sector],Table3[[#This Row],[Sub-Sector]])</f>
        <v>3</v>
      </c>
      <c r="C66" s="2">
        <f>COUNTIFS(Table2[Sub-Sector],Table3[[#This Row],[Sub-Sector]],Table2[Uptrend],"Uptrend")/Table3[[#This Row],[Count]]</f>
        <v>1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</v>
      </c>
      <c r="F66" s="2">
        <f>COUNTIFS(Table2[Sub-Sector],Table3[[#This Row],[Sub-Sector]],Table2[6M Return vs Nifty],"&gt;=10")/Table3[[#This Row],[Count]]</f>
        <v>1</v>
      </c>
      <c r="G66" s="2">
        <f>COUNTIFS(Table2[Sub-Sector],Table3[[#This Row],[Sub-Sector]],Table2[1Y Return vs Nifty],"&gt;=10")/Table3[[#This Row],[Count]]</f>
        <v>1</v>
      </c>
      <c r="H66" s="2">
        <f>COUNTIFS(Table2[Sub-Sector],Table3[[#This Row],[Sub-Sector]],Table2[RSI Exponential â€“ 14D],"&gt;=50")/Table3[[#This Row],[Count]]</f>
        <v>0.66666666666666663</v>
      </c>
      <c r="I66" s="2">
        <f>COUNTIFS(Table2[Sub-Sector],Table3[[#This Row],[Sub-Sector]],Table2[Relative Volume],"&gt;=2")/Table3[[#This Row],[Count]]</f>
        <v>0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0</v>
      </c>
      <c r="M66" s="2">
        <f>COUNTIFS(Table2[Sub-Sector],Table3[[#This Row],[Sub-Sector]],Table2[% Away From Current Week High],"&lt;=0.05")/Table3[[#This Row],[Count]]</f>
        <v>1</v>
      </c>
      <c r="N66" s="2">
        <f>COUNTIFS(Table2[Sub-Sector],Table3[[#This Row],[Sub-Sector]],Table2[% Away From Current Month Low],"&gt;=0.05")/Table3[[#This Row],[Count]]</f>
        <v>0</v>
      </c>
      <c r="O66" s="2">
        <f>COUNTIFS(Table2[Sub-Sector],Table3[[#This Row],[Sub-Sector]],Table2[% Away From Current Month High],"&lt;=0.05")/Table3[[#This Row],[Count]]</f>
        <v>1</v>
      </c>
      <c r="P66" s="2">
        <f>COUNTIFS(Table2[Sub-Sector],Table3[[#This Row],[Sub-Sector]],Table2[% Away From 52W High],"&lt;=10")/Table3[[#This Row],[Count]]</f>
        <v>1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0.66666666666666663</v>
      </c>
      <c r="S66" s="2">
        <f>COUNTIFS(Table2[Sub-Sector],Table3[[#This Row],[Sub-Sector]],Table2[% Price above 50 EMA],"&gt;=0")/Table3[[#This Row],[Count]]</f>
        <v>1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0.33333333333333331</v>
      </c>
      <c r="V66" s="2">
        <f>COUNTIFS(Table2[Sub-Sector],Table3[[#This Row],[Sub-Sector]],Table2[Sharpe Ratio],"&gt;=0.10")/Table3[[#This Row],[Count]]</f>
        <v>1</v>
      </c>
    </row>
    <row r="67" spans="1:22" x14ac:dyDescent="0.3">
      <c r="A67" t="s">
        <v>89</v>
      </c>
      <c r="B67">
        <f>COUNTIFS(Table2[Sub-Sector],Table3[[#This Row],[Sub-Sector]])</f>
        <v>3</v>
      </c>
      <c r="C67" s="2">
        <f>COUNTIFS(Table2[Sub-Sector],Table3[[#This Row],[Sub-Sector]],Table2[Uptrend],"Uptrend")/Table3[[#This Row],[Count]]</f>
        <v>1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0.33333333333333331</v>
      </c>
      <c r="F67" s="2">
        <f>COUNTIFS(Table2[Sub-Sector],Table3[[#This Row],[Sub-Sector]],Table2[6M Return vs Nifty],"&gt;=10")/Table3[[#This Row],[Count]]</f>
        <v>0.66666666666666663</v>
      </c>
      <c r="G67" s="2">
        <f>COUNTIFS(Table2[Sub-Sector],Table3[[#This Row],[Sub-Sector]],Table2[1Y Return vs Nifty],"&gt;=10")/Table3[[#This Row],[Count]]</f>
        <v>0.33333333333333331</v>
      </c>
      <c r="H67" s="2">
        <f>COUNTIFS(Table2[Sub-Sector],Table3[[#This Row],[Sub-Sector]],Table2[RSI Exponential â€“ 14D],"&gt;=50")/Table3[[#This Row],[Count]]</f>
        <v>0.66666666666666663</v>
      </c>
      <c r="I67" s="2">
        <f>COUNTIFS(Table2[Sub-Sector],Table3[[#This Row],[Sub-Sector]],Table2[Relative Volume],"&gt;=2")/Table3[[#This Row],[Count]]</f>
        <v>0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0.66666666666666663</v>
      </c>
      <c r="M67" s="2">
        <f>COUNTIFS(Table2[Sub-Sector],Table3[[#This Row],[Sub-Sector]],Table2[% Away From Current Week High],"&lt;=0.05")/Table3[[#This Row],[Count]]</f>
        <v>1</v>
      </c>
      <c r="N67" s="2">
        <f>COUNTIFS(Table2[Sub-Sector],Table3[[#This Row],[Sub-Sector]],Table2[% Away From Current Month Low],"&gt;=0.05")/Table3[[#This Row],[Count]]</f>
        <v>0.66666666666666663</v>
      </c>
      <c r="O67" s="2">
        <f>COUNTIFS(Table2[Sub-Sector],Table3[[#This Row],[Sub-Sector]],Table2[% Away From Current Month High],"&lt;=0.05")/Table3[[#This Row],[Count]]</f>
        <v>1</v>
      </c>
      <c r="P67" s="2">
        <f>COUNTIFS(Table2[Sub-Sector],Table3[[#This Row],[Sub-Sector]],Table2[% Away From 52W High],"&lt;=10")/Table3[[#This Row],[Count]]</f>
        <v>0.66666666666666663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1</v>
      </c>
      <c r="S67" s="2">
        <f>COUNTIFS(Table2[Sub-Sector],Table3[[#This Row],[Sub-Sector]],Table2[% Price above 50 EMA],"&gt;=0")/Table3[[#This Row],[Count]]</f>
        <v>1</v>
      </c>
      <c r="T67" s="2">
        <f>COUNTIFS(Table2[Sub-Sector],Table3[[#This Row],[Sub-Sector]],Table2[% Price above 200 EMA],"&gt;=0")/Table3[[#This Row],[Count]]</f>
        <v>1</v>
      </c>
      <c r="U67" s="2">
        <f>COUNTIFS(Table2[Sub-Sector],Table3[[#This Row],[Sub-Sector]],Table2[Rate of Change - Zone],"Positive")/Table3[[#This Row],[Count]]</f>
        <v>0.66666666666666663</v>
      </c>
      <c r="V67" s="2">
        <f>COUNTIFS(Table2[Sub-Sector],Table3[[#This Row],[Sub-Sector]],Table2[Sharpe Ratio],"&gt;=0.10")/Table3[[#This Row],[Count]]</f>
        <v>0.33333333333333331</v>
      </c>
    </row>
    <row r="68" spans="1:22" x14ac:dyDescent="0.3">
      <c r="A68" t="s">
        <v>98</v>
      </c>
      <c r="B68">
        <f>COUNTIFS(Table2[Sub-Sector],Table3[[#This Row],[Sub-Sector]])</f>
        <v>3</v>
      </c>
      <c r="C68" s="2">
        <f>COUNTIFS(Table2[Sub-Sector],Table3[[#This Row],[Sub-Sector]],Table2[Uptrend],"Uptrend")/Table3[[#This Row],[Count]]</f>
        <v>0.66666666666666663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0.33333333333333331</v>
      </c>
      <c r="F68" s="2">
        <f>COUNTIFS(Table2[Sub-Sector],Table3[[#This Row],[Sub-Sector]],Table2[6M Return vs Nifty],"&gt;=10")/Table3[[#This Row],[Count]]</f>
        <v>0.33333333333333331</v>
      </c>
      <c r="G68" s="2">
        <f>COUNTIFS(Table2[Sub-Sector],Table3[[#This Row],[Sub-Sector]],Table2[1Y Return vs Nifty],"&gt;=10")/Table3[[#This Row],[Count]]</f>
        <v>1</v>
      </c>
      <c r="H68" s="2">
        <f>COUNTIFS(Table2[Sub-Sector],Table3[[#This Row],[Sub-Sector]],Table2[RSI Exponential â€“ 14D],"&gt;=50")/Table3[[#This Row],[Count]]</f>
        <v>1</v>
      </c>
      <c r="I68" s="2">
        <f>COUNTIFS(Table2[Sub-Sector],Table3[[#This Row],[Sub-Sector]],Table2[Relative Volume],"&gt;=2")/Table3[[#This Row],[Count]]</f>
        <v>0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0.33333333333333331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0.33333333333333331</v>
      </c>
      <c r="O68" s="2">
        <f>COUNTIFS(Table2[Sub-Sector],Table3[[#This Row],[Sub-Sector]],Table2[% Away From Current Month High],"&lt;=0.05")/Table3[[#This Row],[Count]]</f>
        <v>1</v>
      </c>
      <c r="P68" s="2">
        <f>COUNTIFS(Table2[Sub-Sector],Table3[[#This Row],[Sub-Sector]],Table2[% Away From 52W High],"&lt;=10")/Table3[[#This Row],[Count]]</f>
        <v>0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1</v>
      </c>
      <c r="S68" s="2">
        <f>COUNTIFS(Table2[Sub-Sector],Table3[[#This Row],[Sub-Sector]],Table2[% Price above 50 EMA],"&gt;=0")/Table3[[#This Row],[Count]]</f>
        <v>1</v>
      </c>
      <c r="T68" s="2">
        <f>COUNTIFS(Table2[Sub-Sector],Table3[[#This Row],[Sub-Sector]],Table2[% Price above 200 EMA],"&gt;=0")/Table3[[#This Row],[Count]]</f>
        <v>1</v>
      </c>
      <c r="U68" s="2">
        <f>COUNTIFS(Table2[Sub-Sector],Table3[[#This Row],[Sub-Sector]],Table2[Rate of Change - Zone],"Positive")/Table3[[#This Row],[Count]]</f>
        <v>0.33333333333333331</v>
      </c>
      <c r="V68" s="2">
        <f>COUNTIFS(Table2[Sub-Sector],Table3[[#This Row],[Sub-Sector]],Table2[Sharpe Ratio],"&gt;=0.10")/Table3[[#This Row],[Count]]</f>
        <v>0.33333333333333331</v>
      </c>
    </row>
    <row r="69" spans="1:22" x14ac:dyDescent="0.3">
      <c r="A69" t="s">
        <v>114</v>
      </c>
      <c r="B69">
        <f>COUNTIFS(Table2[Sub-Sector],Table3[[#This Row],[Sub-Sector]])</f>
        <v>3</v>
      </c>
      <c r="C69" s="2">
        <f>COUNTIFS(Table2[Sub-Sector],Table3[[#This Row],[Sub-Sector]],Table2[Uptrend],"Uptrend")/Table3[[#This Row],[Count]]</f>
        <v>1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0</v>
      </c>
      <c r="F69" s="2">
        <f>COUNTIFS(Table2[Sub-Sector],Table3[[#This Row],[Sub-Sector]],Table2[6M Return vs Nifty],"&gt;=10")/Table3[[#This Row],[Count]]</f>
        <v>0.66666666666666663</v>
      </c>
      <c r="G69" s="2">
        <f>COUNTIFS(Table2[Sub-Sector],Table3[[#This Row],[Sub-Sector]],Table2[1Y Return vs Nifty],"&gt;=10")/Table3[[#This Row],[Count]]</f>
        <v>1</v>
      </c>
      <c r="H69" s="2">
        <f>COUNTIFS(Table2[Sub-Sector],Table3[[#This Row],[Sub-Sector]],Table2[RSI Exponential â€“ 14D],"&gt;=50")/Table3[[#This Row],[Count]]</f>
        <v>0.33333333333333331</v>
      </c>
      <c r="I69" s="2">
        <f>COUNTIFS(Table2[Sub-Sector],Table3[[#This Row],[Sub-Sector]],Table2[Relative Volume],"&gt;=2")/Table3[[#This Row],[Count]]</f>
        <v>0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</v>
      </c>
      <c r="M69" s="2">
        <f>COUNTIFS(Table2[Sub-Sector],Table3[[#This Row],[Sub-Sector]],Table2[% Away From Current Week High],"&lt;=0.05")/Table3[[#This Row],[Count]]</f>
        <v>1</v>
      </c>
      <c r="N69" s="2">
        <f>COUNTIFS(Table2[Sub-Sector],Table3[[#This Row],[Sub-Sector]],Table2[% Away From Current Month Low],"&gt;=0.05")/Table3[[#This Row],[Count]]</f>
        <v>0</v>
      </c>
      <c r="O69" s="2">
        <f>COUNTIFS(Table2[Sub-Sector],Table3[[#This Row],[Sub-Sector]],Table2[% Away From Current Month High],"&lt;=0.05")/Table3[[#This Row],[Count]]</f>
        <v>1</v>
      </c>
      <c r="P69" s="2">
        <f>COUNTIFS(Table2[Sub-Sector],Table3[[#This Row],[Sub-Sector]],Table2[% Away From 52W High],"&lt;=10")/Table3[[#This Row],[Count]]</f>
        <v>1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0.66666666666666663</v>
      </c>
      <c r="S69" s="2">
        <f>COUNTIFS(Table2[Sub-Sector],Table3[[#This Row],[Sub-Sector]],Table2[% Price above 50 EMA],"&gt;=0")/Table3[[#This Row],[Count]]</f>
        <v>1</v>
      </c>
      <c r="T69" s="2">
        <f>COUNTIFS(Table2[Sub-Sector],Table3[[#This Row],[Sub-Sector]],Table2[% Price above 200 EMA],"&gt;=0")/Table3[[#This Row],[Count]]</f>
        <v>1</v>
      </c>
      <c r="U69" s="2">
        <f>COUNTIFS(Table2[Sub-Sector],Table3[[#This Row],[Sub-Sector]],Table2[Rate of Change - Zone],"Positive")/Table3[[#This Row],[Count]]</f>
        <v>0</v>
      </c>
      <c r="V69" s="2">
        <f>COUNTIFS(Table2[Sub-Sector],Table3[[#This Row],[Sub-Sector]],Table2[Sharpe Ratio],"&gt;=0.10")/Table3[[#This Row],[Count]]</f>
        <v>0.66666666666666663</v>
      </c>
    </row>
    <row r="70" spans="1:22" x14ac:dyDescent="0.3">
      <c r="A70" t="s">
        <v>143</v>
      </c>
      <c r="B70">
        <f>COUNTIFS(Table2[Sub-Sector],Table3[[#This Row],[Sub-Sector]])</f>
        <v>3</v>
      </c>
      <c r="C70" s="2">
        <f>COUNTIFS(Table2[Sub-Sector],Table3[[#This Row],[Sub-Sector]],Table2[Uptrend],"Uptrend")/Table3[[#This Row],[Count]]</f>
        <v>1</v>
      </c>
      <c r="D70" s="2">
        <f>COUNTIFS(Table2[Sub-Sector],Table3[[#This Row],[Sub-Sector]],Table2[1W Return vs Nifty],"&gt;=5")/Table3[[#This Row],[Count]]</f>
        <v>0</v>
      </c>
      <c r="E70" s="2">
        <f>COUNTIFS(Table2[Sub-Sector],Table3[[#This Row],[Sub-Sector]],Table2[1M Return vs Nifty],"&gt;=5")/Table3[[#This Row],[Count]]</f>
        <v>0.33333333333333331</v>
      </c>
      <c r="F70" s="2">
        <f>COUNTIFS(Table2[Sub-Sector],Table3[[#This Row],[Sub-Sector]],Table2[6M Return vs Nifty],"&gt;=10")/Table3[[#This Row],[Count]]</f>
        <v>1</v>
      </c>
      <c r="G70" s="2">
        <f>COUNTIFS(Table2[Sub-Sector],Table3[[#This Row],[Sub-Sector]],Table2[1Y Return vs Nifty],"&gt;=10")/Table3[[#This Row],[Count]]</f>
        <v>1</v>
      </c>
      <c r="H70" s="2">
        <f>COUNTIFS(Table2[Sub-Sector],Table3[[#This Row],[Sub-Sector]],Table2[RSI Exponential â€“ 14D],"&gt;=50")/Table3[[#This Row],[Count]]</f>
        <v>0.66666666666666663</v>
      </c>
      <c r="I70" s="2">
        <f>COUNTIFS(Table2[Sub-Sector],Table3[[#This Row],[Sub-Sector]],Table2[Relative Volume],"&gt;=2")/Table3[[#This Row],[Count]]</f>
        <v>0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0.33333333333333331</v>
      </c>
      <c r="M70" s="2">
        <f>COUNTIFS(Table2[Sub-Sector],Table3[[#This Row],[Sub-Sector]],Table2[% Away From Current Week High],"&lt;=0.05")/Table3[[#This Row],[Count]]</f>
        <v>1</v>
      </c>
      <c r="N70" s="2">
        <f>COUNTIFS(Table2[Sub-Sector],Table3[[#This Row],[Sub-Sector]],Table2[% Away From Current Month Low],"&gt;=0.05")/Table3[[#This Row],[Count]]</f>
        <v>0.33333333333333331</v>
      </c>
      <c r="O70" s="2">
        <f>COUNTIFS(Table2[Sub-Sector],Table3[[#This Row],[Sub-Sector]],Table2[% Away From Current Month High],"&lt;=0.05")/Table3[[#This Row],[Count]]</f>
        <v>1</v>
      </c>
      <c r="P70" s="2">
        <f>COUNTIFS(Table2[Sub-Sector],Table3[[#This Row],[Sub-Sector]],Table2[% Away From 52W High],"&lt;=10")/Table3[[#This Row],[Count]]</f>
        <v>1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1</v>
      </c>
      <c r="S70" s="2">
        <f>COUNTIFS(Table2[Sub-Sector],Table3[[#This Row],[Sub-Sector]],Table2[% Price above 50 EMA],"&gt;=0")/Table3[[#This Row],[Count]]</f>
        <v>1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1</v>
      </c>
      <c r="V70" s="2">
        <f>COUNTIFS(Table2[Sub-Sector],Table3[[#This Row],[Sub-Sector]],Table2[Sharpe Ratio],"&gt;=0.10")/Table3[[#This Row],[Count]]</f>
        <v>0.33333333333333331</v>
      </c>
    </row>
    <row r="71" spans="1:22" x14ac:dyDescent="0.3">
      <c r="A71" t="s">
        <v>156</v>
      </c>
      <c r="B71">
        <f>COUNTIFS(Table2[Sub-Sector],Table3[[#This Row],[Sub-Sector]])</f>
        <v>3</v>
      </c>
      <c r="C71" s="2">
        <f>COUNTIFS(Table2[Sub-Sector],Table3[[#This Row],[Sub-Sector]],Table2[Uptrend],"Uptrend")/Table3[[#This Row],[Count]]</f>
        <v>1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0</v>
      </c>
      <c r="F71" s="2">
        <f>COUNTIFS(Table2[Sub-Sector],Table3[[#This Row],[Sub-Sector]],Table2[6M Return vs Nifty],"&gt;=10")/Table3[[#This Row],[Count]]</f>
        <v>0.33333333333333331</v>
      </c>
      <c r="G71" s="2">
        <f>COUNTIFS(Table2[Sub-Sector],Table3[[#This Row],[Sub-Sector]],Table2[1Y Return vs Nifty],"&gt;=10")/Table3[[#This Row],[Count]]</f>
        <v>1</v>
      </c>
      <c r="H71" s="2">
        <f>COUNTIFS(Table2[Sub-Sector],Table3[[#This Row],[Sub-Sector]],Table2[RSI Exponential â€“ 14D],"&gt;=50")/Table3[[#This Row],[Count]]</f>
        <v>1</v>
      </c>
      <c r="I71" s="2">
        <f>COUNTIFS(Table2[Sub-Sector],Table3[[#This Row],[Sub-Sector]],Table2[Relative Volume],"&gt;=2")/Table3[[#This Row],[Count]]</f>
        <v>0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Current Week Low],"&gt;=0.05")/Table3[[#This Row],[Count]]</f>
        <v>0.33333333333333331</v>
      </c>
      <c r="M71" s="2">
        <f>COUNTIFS(Table2[Sub-Sector],Table3[[#This Row],[Sub-Sector]],Table2[% Away From Current Week High],"&lt;=0.05")/Table3[[#This Row],[Count]]</f>
        <v>1</v>
      </c>
      <c r="N71" s="2">
        <f>COUNTIFS(Table2[Sub-Sector],Table3[[#This Row],[Sub-Sector]],Table2[% Away From Current Month Low],"&gt;=0.05")/Table3[[#This Row],[Count]]</f>
        <v>0.33333333333333331</v>
      </c>
      <c r="O71" s="2">
        <f>COUNTIFS(Table2[Sub-Sector],Table3[[#This Row],[Sub-Sector]],Table2[% Away From Current Month High],"&lt;=0.05")/Table3[[#This Row],[Count]]</f>
        <v>1</v>
      </c>
      <c r="P71" s="2">
        <f>COUNTIFS(Table2[Sub-Sector],Table3[[#This Row],[Sub-Sector]],Table2[% Away From 52W High],"&lt;=10")/Table3[[#This Row],[Count]]</f>
        <v>0.33333333333333331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1</v>
      </c>
      <c r="S71" s="2">
        <f>COUNTIFS(Table2[Sub-Sector],Table3[[#This Row],[Sub-Sector]],Table2[% Price above 50 EMA],"&gt;=0")/Table3[[#This Row],[Count]]</f>
        <v>1</v>
      </c>
      <c r="T71" s="2">
        <f>COUNTIFS(Table2[Sub-Sector],Table3[[#This Row],[Sub-Sector]],Table2[% Price above 200 EMA],"&gt;=0")/Table3[[#This Row],[Count]]</f>
        <v>1</v>
      </c>
      <c r="U71" s="2">
        <f>COUNTIFS(Table2[Sub-Sector],Table3[[#This Row],[Sub-Sector]],Table2[Rate of Change - Zone],"Positive")/Table3[[#This Row],[Count]]</f>
        <v>1</v>
      </c>
      <c r="V71" s="2">
        <f>COUNTIFS(Table2[Sub-Sector],Table3[[#This Row],[Sub-Sector]],Table2[Sharpe Ratio],"&gt;=0.10")/Table3[[#This Row],[Count]]</f>
        <v>0.33333333333333331</v>
      </c>
    </row>
    <row r="72" spans="1:22" x14ac:dyDescent="0.3">
      <c r="A72" t="s">
        <v>221</v>
      </c>
      <c r="B72">
        <f>COUNTIFS(Table2[Sub-Sector],Table3[[#This Row],[Sub-Sector]])</f>
        <v>3</v>
      </c>
      <c r="C72" s="2">
        <f>COUNTIFS(Table2[Sub-Sector],Table3[[#This Row],[Sub-Sector]],Table2[Uptrend],"Uptrend")/Table3[[#This Row],[Count]]</f>
        <v>0.33333333333333331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0</v>
      </c>
      <c r="F72" s="2">
        <f>COUNTIFS(Table2[Sub-Sector],Table3[[#This Row],[Sub-Sector]],Table2[6M Return vs Nifty],"&gt;=10")/Table3[[#This Row],[Count]]</f>
        <v>0.33333333333333331</v>
      </c>
      <c r="G72" s="2">
        <f>COUNTIFS(Table2[Sub-Sector],Table3[[#This Row],[Sub-Sector]],Table2[1Y Return vs Nifty],"&gt;=10")/Table3[[#This Row],[Count]]</f>
        <v>0.66666666666666663</v>
      </c>
      <c r="H72" s="2">
        <f>COUNTIFS(Table2[Sub-Sector],Table3[[#This Row],[Sub-Sector]],Table2[RSI Exponential â€“ 14D],"&gt;=50")/Table3[[#This Row],[Count]]</f>
        <v>0.66666666666666663</v>
      </c>
      <c r="I72" s="2">
        <f>COUNTIFS(Table2[Sub-Sector],Table3[[#This Row],[Sub-Sector]],Table2[Relative Volume],"&gt;=2")/Table3[[#This Row],[Count]]</f>
        <v>0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Current Week Low],"&gt;=0.05")/Table3[[#This Row],[Count]]</f>
        <v>0.33333333333333331</v>
      </c>
      <c r="M72" s="2">
        <f>COUNTIFS(Table2[Sub-Sector],Table3[[#This Row],[Sub-Sector]],Table2[% Away From Current Week High],"&lt;=0.05")/Table3[[#This Row],[Count]]</f>
        <v>1</v>
      </c>
      <c r="N72" s="2">
        <f>COUNTIFS(Table2[Sub-Sector],Table3[[#This Row],[Sub-Sector]],Table2[% Away From Current Month Low],"&gt;=0.05")/Table3[[#This Row],[Count]]</f>
        <v>0.33333333333333331</v>
      </c>
      <c r="O72" s="2">
        <f>COUNTIFS(Table2[Sub-Sector],Table3[[#This Row],[Sub-Sector]],Table2[% Away From Current Month High],"&lt;=0.05")/Table3[[#This Row],[Count]]</f>
        <v>1</v>
      </c>
      <c r="P72" s="2">
        <f>COUNTIFS(Table2[Sub-Sector],Table3[[#This Row],[Sub-Sector]],Table2[% Away From 52W High],"&lt;=10")/Table3[[#This Row],[Count]]</f>
        <v>0.33333333333333331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0.66666666666666663</v>
      </c>
      <c r="S72" s="2">
        <f>COUNTIFS(Table2[Sub-Sector],Table3[[#This Row],[Sub-Sector]],Table2[% Price above 50 EMA],"&gt;=0")/Table3[[#This Row],[Count]]</f>
        <v>0.33333333333333331</v>
      </c>
      <c r="T72" s="2">
        <f>COUNTIFS(Table2[Sub-Sector],Table3[[#This Row],[Sub-Sector]],Table2[% Price above 200 EMA],"&gt;=0")/Table3[[#This Row],[Count]]</f>
        <v>0.33333333333333331</v>
      </c>
      <c r="U72" s="2">
        <f>COUNTIFS(Table2[Sub-Sector],Table3[[#This Row],[Sub-Sector]],Table2[Rate of Change - Zone],"Positive")/Table3[[#This Row],[Count]]</f>
        <v>0.33333333333333331</v>
      </c>
      <c r="V72" s="2">
        <f>COUNTIFS(Table2[Sub-Sector],Table3[[#This Row],[Sub-Sector]],Table2[Sharpe Ratio],"&gt;=0.10")/Table3[[#This Row],[Count]]</f>
        <v>0.33333333333333331</v>
      </c>
    </row>
    <row r="73" spans="1:22" x14ac:dyDescent="0.3">
      <c r="A73" t="s">
        <v>449</v>
      </c>
      <c r="B73">
        <f>COUNTIFS(Table2[Sub-Sector],Table3[[#This Row],[Sub-Sector]])</f>
        <v>3</v>
      </c>
      <c r="C73" s="2">
        <f>COUNTIFS(Table2[Sub-Sector],Table3[[#This Row],[Sub-Sector]],Table2[Uptrend],"Uptrend")/Table3[[#This Row],[Count]]</f>
        <v>0.66666666666666663</v>
      </c>
      <c r="D73" s="2">
        <f>COUNTIFS(Table2[Sub-Sector],Table3[[#This Row],[Sub-Sector]],Table2[1W Return vs Nifty],"&gt;=5")/Table3[[#This Row],[Count]]</f>
        <v>0</v>
      </c>
      <c r="E73" s="2">
        <f>COUNTIFS(Table2[Sub-Sector],Table3[[#This Row],[Sub-Sector]],Table2[1M Return vs Nifty],"&gt;=5")/Table3[[#This Row],[Count]]</f>
        <v>0.33333333333333331</v>
      </c>
      <c r="F73" s="2">
        <f>COUNTIFS(Table2[Sub-Sector],Table3[[#This Row],[Sub-Sector]],Table2[6M Return vs Nifty],"&gt;=10")/Table3[[#This Row],[Count]]</f>
        <v>0.66666666666666663</v>
      </c>
      <c r="G73" s="2">
        <f>COUNTIFS(Table2[Sub-Sector],Table3[[#This Row],[Sub-Sector]],Table2[1Y Return vs Nifty],"&gt;=10")/Table3[[#This Row],[Count]]</f>
        <v>0.66666666666666663</v>
      </c>
      <c r="H73" s="2">
        <f>COUNTIFS(Table2[Sub-Sector],Table3[[#This Row],[Sub-Sector]],Table2[RSI Exponential â€“ 14D],"&gt;=50")/Table3[[#This Row],[Count]]</f>
        <v>1</v>
      </c>
      <c r="I73" s="2">
        <f>COUNTIFS(Table2[Sub-Sector],Table3[[#This Row],[Sub-Sector]],Table2[Relative Volume],"&gt;=2")/Table3[[#This Row],[Count]]</f>
        <v>0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0</v>
      </c>
      <c r="M73" s="2">
        <f>COUNTIFS(Table2[Sub-Sector],Table3[[#This Row],[Sub-Sector]],Table2[% Away From Current Week High],"&lt;=0.05")/Table3[[#This Row],[Count]]</f>
        <v>1</v>
      </c>
      <c r="N73" s="2">
        <f>COUNTIFS(Table2[Sub-Sector],Table3[[#This Row],[Sub-Sector]],Table2[% Away From Current Month Low],"&gt;=0.05")/Table3[[#This Row],[Count]]</f>
        <v>0</v>
      </c>
      <c r="O73" s="2">
        <f>COUNTIFS(Table2[Sub-Sector],Table3[[#This Row],[Sub-Sector]],Table2[% Away From Current Month High],"&lt;=0.05")/Table3[[#This Row],[Count]]</f>
        <v>1</v>
      </c>
      <c r="P73" s="2">
        <f>COUNTIFS(Table2[Sub-Sector],Table3[[#This Row],[Sub-Sector]],Table2[% Away From 52W High],"&lt;=10")/Table3[[#This Row],[Count]]</f>
        <v>0.66666666666666663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1</v>
      </c>
      <c r="S73" s="2">
        <f>COUNTIFS(Table2[Sub-Sector],Table3[[#This Row],[Sub-Sector]],Table2[% Price above 50 EMA],"&gt;=0")/Table3[[#This Row],[Count]]</f>
        <v>0.66666666666666663</v>
      </c>
      <c r="T73" s="2">
        <f>COUNTIFS(Table2[Sub-Sector],Table3[[#This Row],[Sub-Sector]],Table2[% Price above 200 EMA],"&gt;=0")/Table3[[#This Row],[Count]]</f>
        <v>0.66666666666666663</v>
      </c>
      <c r="U73" s="2">
        <f>COUNTIFS(Table2[Sub-Sector],Table3[[#This Row],[Sub-Sector]],Table2[Rate of Change - Zone],"Positive")/Table3[[#This Row],[Count]]</f>
        <v>0.66666666666666663</v>
      </c>
      <c r="V73" s="2">
        <f>COUNTIFS(Table2[Sub-Sector],Table3[[#This Row],[Sub-Sector]],Table2[Sharpe Ratio],"&gt;=0.10")/Table3[[#This Row],[Count]]</f>
        <v>0.33333333333333331</v>
      </c>
    </row>
    <row r="74" spans="1:22" x14ac:dyDescent="0.3">
      <c r="A74" t="s">
        <v>902</v>
      </c>
      <c r="B74">
        <f>COUNTIFS(Table2[Sub-Sector],Table3[[#This Row],[Sub-Sector]])</f>
        <v>3</v>
      </c>
      <c r="C74" s="2">
        <f>COUNTIFS(Table2[Sub-Sector],Table3[[#This Row],[Sub-Sector]],Table2[Uptrend],"Uptrend")/Table3[[#This Row],[Count]]</f>
        <v>0.66666666666666663</v>
      </c>
      <c r="D74" s="2">
        <f>COUNTIFS(Table2[Sub-Sector],Table3[[#This Row],[Sub-Sector]],Table2[1W Return vs Nifty],"&gt;=5")/Table3[[#This Row],[Count]]</f>
        <v>0</v>
      </c>
      <c r="E74" s="2">
        <f>COUNTIFS(Table2[Sub-Sector],Table3[[#This Row],[Sub-Sector]],Table2[1M Return vs Nifty],"&gt;=5")/Table3[[#This Row],[Count]]</f>
        <v>0.33333333333333331</v>
      </c>
      <c r="F74" s="2">
        <f>COUNTIFS(Table2[Sub-Sector],Table3[[#This Row],[Sub-Sector]],Table2[6M Return vs Nifty],"&gt;=10")/Table3[[#This Row],[Count]]</f>
        <v>0</v>
      </c>
      <c r="G74" s="2">
        <f>COUNTIFS(Table2[Sub-Sector],Table3[[#This Row],[Sub-Sector]],Table2[1Y Return vs Nifty],"&gt;=10")/Table3[[#This Row],[Count]]</f>
        <v>1</v>
      </c>
      <c r="H74" s="2">
        <f>COUNTIFS(Table2[Sub-Sector],Table3[[#This Row],[Sub-Sector]],Table2[RSI Exponential â€“ 14D],"&gt;=50")/Table3[[#This Row],[Count]]</f>
        <v>0.66666666666666663</v>
      </c>
      <c r="I74" s="2">
        <f>COUNTIFS(Table2[Sub-Sector],Table3[[#This Row],[Sub-Sector]],Table2[Relative Volume],"&gt;=2")/Table3[[#This Row],[Count]]</f>
        <v>0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</v>
      </c>
      <c r="M74" s="2">
        <f>COUNTIFS(Table2[Sub-Sector],Table3[[#This Row],[Sub-Sector]],Table2[% Away From Current Week High],"&lt;=0.05")/Table3[[#This Row],[Count]]</f>
        <v>1</v>
      </c>
      <c r="N74" s="2">
        <f>COUNTIFS(Table2[Sub-Sector],Table3[[#This Row],[Sub-Sector]],Table2[% Away From Current Month Low],"&gt;=0.05")/Table3[[#This Row],[Count]]</f>
        <v>0</v>
      </c>
      <c r="O74" s="2">
        <f>COUNTIFS(Table2[Sub-Sector],Table3[[#This Row],[Sub-Sector]],Table2[% Away From Current Month High],"&lt;=0.05")/Table3[[#This Row],[Count]]</f>
        <v>1</v>
      </c>
      <c r="P74" s="2">
        <f>COUNTIFS(Table2[Sub-Sector],Table3[[#This Row],[Sub-Sector]],Table2[% Away From 52W High],"&lt;=10")/Table3[[#This Row],[Count]]</f>
        <v>0.33333333333333331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1</v>
      </c>
      <c r="S74" s="2">
        <f>COUNTIFS(Table2[Sub-Sector],Table3[[#This Row],[Sub-Sector]],Table2[% Price above 50 EMA],"&gt;=0")/Table3[[#This Row],[Count]]</f>
        <v>1</v>
      </c>
      <c r="T74" s="2">
        <f>COUNTIFS(Table2[Sub-Sector],Table3[[#This Row],[Sub-Sector]],Table2[% Price above 200 EMA],"&gt;=0")/Table3[[#This Row],[Count]]</f>
        <v>1</v>
      </c>
      <c r="U74" s="2">
        <f>COUNTIFS(Table2[Sub-Sector],Table3[[#This Row],[Sub-Sector]],Table2[Rate of Change - Zone],"Positive")/Table3[[#This Row],[Count]]</f>
        <v>0.66666666666666663</v>
      </c>
      <c r="V74" s="2">
        <f>COUNTIFS(Table2[Sub-Sector],Table3[[#This Row],[Sub-Sector]],Table2[Sharpe Ratio],"&gt;=0.10")/Table3[[#This Row],[Count]]</f>
        <v>0</v>
      </c>
    </row>
    <row r="75" spans="1:22" x14ac:dyDescent="0.3">
      <c r="A75" t="s">
        <v>913</v>
      </c>
      <c r="B75">
        <f>COUNTIFS(Table2[Sub-Sector],Table3[[#This Row],[Sub-Sector]])</f>
        <v>3</v>
      </c>
      <c r="C75" s="2">
        <f>COUNTIFS(Table2[Sub-Sector],Table3[[#This Row],[Sub-Sector]],Table2[Uptrend],"Uptrend")/Table3[[#This Row],[Count]]</f>
        <v>0.66666666666666663</v>
      </c>
      <c r="D75" s="2">
        <f>COUNTIFS(Table2[Sub-Sector],Table3[[#This Row],[Sub-Sector]],Table2[1W Return vs Nifty],"&gt;=5")/Table3[[#This Row],[Count]]</f>
        <v>0</v>
      </c>
      <c r="E75" s="2">
        <f>COUNTIFS(Table2[Sub-Sector],Table3[[#This Row],[Sub-Sector]],Table2[1M Return vs Nifty],"&gt;=5")/Table3[[#This Row],[Count]]</f>
        <v>0.33333333333333331</v>
      </c>
      <c r="F75" s="2">
        <f>COUNTIFS(Table2[Sub-Sector],Table3[[#This Row],[Sub-Sector]],Table2[6M Return vs Nifty],"&gt;=10")/Table3[[#This Row],[Count]]</f>
        <v>0.33333333333333331</v>
      </c>
      <c r="G75" s="2">
        <f>COUNTIFS(Table2[Sub-Sector],Table3[[#This Row],[Sub-Sector]],Table2[1Y Return vs Nifty],"&gt;=10")/Table3[[#This Row],[Count]]</f>
        <v>0.33333333333333331</v>
      </c>
      <c r="H75" s="2">
        <f>COUNTIFS(Table2[Sub-Sector],Table3[[#This Row],[Sub-Sector]],Table2[RSI Exponential â€“ 14D],"&gt;=50")/Table3[[#This Row],[Count]]</f>
        <v>1</v>
      </c>
      <c r="I75" s="2">
        <f>COUNTIFS(Table2[Sub-Sector],Table3[[#This Row],[Sub-Sector]],Table2[Relative Volume],"&gt;=2")/Table3[[#This Row],[Count]]</f>
        <v>0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0.33333333333333331</v>
      </c>
      <c r="M75" s="2">
        <f>COUNTIFS(Table2[Sub-Sector],Table3[[#This Row],[Sub-Sector]],Table2[% Away From Current Week High],"&lt;=0.05")/Table3[[#This Row],[Count]]</f>
        <v>0.66666666666666663</v>
      </c>
      <c r="N75" s="2">
        <f>COUNTIFS(Table2[Sub-Sector],Table3[[#This Row],[Sub-Sector]],Table2[% Away From Current Month Low],"&gt;=0.05")/Table3[[#This Row],[Count]]</f>
        <v>0.33333333333333331</v>
      </c>
      <c r="O75" s="2">
        <f>COUNTIFS(Table2[Sub-Sector],Table3[[#This Row],[Sub-Sector]],Table2[% Away From Current Month High],"&lt;=0.05")/Table3[[#This Row],[Count]]</f>
        <v>0.66666666666666663</v>
      </c>
      <c r="P75" s="2">
        <f>COUNTIFS(Table2[Sub-Sector],Table3[[#This Row],[Sub-Sector]],Table2[% Away From 52W High],"&lt;=10")/Table3[[#This Row],[Count]]</f>
        <v>0.33333333333333331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1</v>
      </c>
      <c r="S75" s="2">
        <f>COUNTIFS(Table2[Sub-Sector],Table3[[#This Row],[Sub-Sector]],Table2[% Price above 50 EMA],"&gt;=0")/Table3[[#This Row],[Count]]</f>
        <v>1</v>
      </c>
      <c r="T75" s="2">
        <f>COUNTIFS(Table2[Sub-Sector],Table3[[#This Row],[Sub-Sector]],Table2[% Price above 200 EMA],"&gt;=0")/Table3[[#This Row],[Count]]</f>
        <v>0.66666666666666663</v>
      </c>
      <c r="U75" s="2">
        <f>COUNTIFS(Table2[Sub-Sector],Table3[[#This Row],[Sub-Sector]],Table2[Rate of Change - Zone],"Positive")/Table3[[#This Row],[Count]]</f>
        <v>0.66666666666666663</v>
      </c>
      <c r="V75" s="2">
        <f>COUNTIFS(Table2[Sub-Sector],Table3[[#This Row],[Sub-Sector]],Table2[Sharpe Ratio],"&gt;=0.10")/Table3[[#This Row],[Count]]</f>
        <v>0</v>
      </c>
    </row>
    <row r="76" spans="1:22" x14ac:dyDescent="0.3">
      <c r="A76" t="s">
        <v>916</v>
      </c>
      <c r="B76">
        <f>COUNTIFS(Table2[Sub-Sector],Table3[[#This Row],[Sub-Sector]])</f>
        <v>3</v>
      </c>
      <c r="C76" s="2">
        <f>COUNTIFS(Table2[Sub-Sector],Table3[[#This Row],[Sub-Sector]],Table2[Uptrend],"Uptrend")/Table3[[#This Row],[Count]]</f>
        <v>1</v>
      </c>
      <c r="D76" s="2">
        <f>COUNTIFS(Table2[Sub-Sector],Table3[[#This Row],[Sub-Sector]],Table2[1W Return vs Nifty],"&gt;=5")/Table3[[#This Row],[Count]]</f>
        <v>0.33333333333333331</v>
      </c>
      <c r="E76" s="2">
        <f>COUNTIFS(Table2[Sub-Sector],Table3[[#This Row],[Sub-Sector]],Table2[1M Return vs Nifty],"&gt;=5")/Table3[[#This Row],[Count]]</f>
        <v>0.66666666666666663</v>
      </c>
      <c r="F76" s="2">
        <f>COUNTIFS(Table2[Sub-Sector],Table3[[#This Row],[Sub-Sector]],Table2[6M Return vs Nifty],"&gt;=10")/Table3[[#This Row],[Count]]</f>
        <v>0.33333333333333331</v>
      </c>
      <c r="G76" s="2">
        <f>COUNTIFS(Table2[Sub-Sector],Table3[[#This Row],[Sub-Sector]],Table2[1Y Return vs Nifty],"&gt;=10")/Table3[[#This Row],[Count]]</f>
        <v>1</v>
      </c>
      <c r="H76" s="2">
        <f>COUNTIFS(Table2[Sub-Sector],Table3[[#This Row],[Sub-Sector]],Table2[RSI Exponential â€“ 14D],"&gt;=50")/Table3[[#This Row],[Count]]</f>
        <v>1</v>
      </c>
      <c r="I76" s="2">
        <f>COUNTIFS(Table2[Sub-Sector],Table3[[#This Row],[Sub-Sector]],Table2[Relative Volume],"&gt;=2")/Table3[[#This Row],[Count]]</f>
        <v>0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1</v>
      </c>
      <c r="M76" s="2">
        <f>COUNTIFS(Table2[Sub-Sector],Table3[[#This Row],[Sub-Sector]],Table2[% Away From Current Week High],"&lt;=0.05")/Table3[[#This Row],[Count]]</f>
        <v>1</v>
      </c>
      <c r="N76" s="2">
        <f>COUNTIFS(Table2[Sub-Sector],Table3[[#This Row],[Sub-Sector]],Table2[% Away From Current Month Low],"&gt;=0.05")/Table3[[#This Row],[Count]]</f>
        <v>1</v>
      </c>
      <c r="O76" s="2">
        <f>COUNTIFS(Table2[Sub-Sector],Table3[[#This Row],[Sub-Sector]],Table2[% Away From Current Month High],"&lt;=0.05")/Table3[[#This Row],[Count]]</f>
        <v>1</v>
      </c>
      <c r="P76" s="2">
        <f>COUNTIFS(Table2[Sub-Sector],Table3[[#This Row],[Sub-Sector]],Table2[% Away From 52W High],"&lt;=10")/Table3[[#This Row],[Count]]</f>
        <v>0.33333333333333331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1</v>
      </c>
      <c r="S76" s="2">
        <f>COUNTIFS(Table2[Sub-Sector],Table3[[#This Row],[Sub-Sector]],Table2[% Price above 50 EMA],"&gt;=0")/Table3[[#This Row],[Count]]</f>
        <v>1</v>
      </c>
      <c r="T76" s="2">
        <f>COUNTIFS(Table2[Sub-Sector],Table3[[#This Row],[Sub-Sector]],Table2[% Price above 200 EMA],"&gt;=0")/Table3[[#This Row],[Count]]</f>
        <v>1</v>
      </c>
      <c r="U76" s="2">
        <f>COUNTIFS(Table2[Sub-Sector],Table3[[#This Row],[Sub-Sector]],Table2[Rate of Change - Zone],"Positive")/Table3[[#This Row],[Count]]</f>
        <v>1</v>
      </c>
      <c r="V76" s="2">
        <f>COUNTIFS(Table2[Sub-Sector],Table3[[#This Row],[Sub-Sector]],Table2[Sharpe Ratio],"&gt;=0.10")/Table3[[#This Row],[Count]]</f>
        <v>0.33333333333333331</v>
      </c>
    </row>
    <row r="77" spans="1:22" x14ac:dyDescent="0.3">
      <c r="A77" t="s">
        <v>1147</v>
      </c>
      <c r="B77">
        <f>COUNTIFS(Table2[Sub-Sector],Table3[[#This Row],[Sub-Sector]])</f>
        <v>3</v>
      </c>
      <c r="C77" s="2">
        <f>COUNTIFS(Table2[Sub-Sector],Table3[[#This Row],[Sub-Sector]],Table2[Uptrend],"Uptrend")/Table3[[#This Row],[Count]]</f>
        <v>0.66666666666666663</v>
      </c>
      <c r="D77" s="2">
        <f>COUNTIFS(Table2[Sub-Sector],Table3[[#This Row],[Sub-Sector]],Table2[1W Return vs Nifty],"&gt;=5")/Table3[[#This Row],[Count]]</f>
        <v>0.33333333333333331</v>
      </c>
      <c r="E77" s="2">
        <f>COUNTIFS(Table2[Sub-Sector],Table3[[#This Row],[Sub-Sector]],Table2[1M Return vs Nifty],"&gt;=5")/Table3[[#This Row],[Count]]</f>
        <v>0</v>
      </c>
      <c r="F77" s="2">
        <f>COUNTIFS(Table2[Sub-Sector],Table3[[#This Row],[Sub-Sector]],Table2[6M Return vs Nifty],"&gt;=10")/Table3[[#This Row],[Count]]</f>
        <v>0.66666666666666663</v>
      </c>
      <c r="G77" s="2">
        <f>COUNTIFS(Table2[Sub-Sector],Table3[[#This Row],[Sub-Sector]],Table2[1Y Return vs Nifty],"&gt;=10")/Table3[[#This Row],[Count]]</f>
        <v>1</v>
      </c>
      <c r="H77" s="2">
        <f>COUNTIFS(Table2[Sub-Sector],Table3[[#This Row],[Sub-Sector]],Table2[RSI Exponential â€“ 14D],"&gt;=50")/Table3[[#This Row],[Count]]</f>
        <v>0.66666666666666663</v>
      </c>
      <c r="I77" s="2">
        <f>COUNTIFS(Table2[Sub-Sector],Table3[[#This Row],[Sub-Sector]],Table2[Relative Volume],"&gt;=2")/Table3[[#This Row],[Count]]</f>
        <v>0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0.66666666666666663</v>
      </c>
      <c r="M77" s="2">
        <f>COUNTIFS(Table2[Sub-Sector],Table3[[#This Row],[Sub-Sector]],Table2[% Away From Current Week High],"&lt;=0.05")/Table3[[#This Row],[Count]]</f>
        <v>0.66666666666666663</v>
      </c>
      <c r="N77" s="2">
        <f>COUNTIFS(Table2[Sub-Sector],Table3[[#This Row],[Sub-Sector]],Table2[% Away From Current Month Low],"&gt;=0.05")/Table3[[#This Row],[Count]]</f>
        <v>0.66666666666666663</v>
      </c>
      <c r="O77" s="2">
        <f>COUNTIFS(Table2[Sub-Sector],Table3[[#This Row],[Sub-Sector]],Table2[% Away From Current Month High],"&lt;=0.05")/Table3[[#This Row],[Count]]</f>
        <v>0.66666666666666663</v>
      </c>
      <c r="P77" s="2">
        <f>COUNTIFS(Table2[Sub-Sector],Table3[[#This Row],[Sub-Sector]],Table2[% Away From 52W High],"&lt;=10")/Table3[[#This Row],[Count]]</f>
        <v>0.33333333333333331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1</v>
      </c>
      <c r="S77" s="2">
        <f>COUNTIFS(Table2[Sub-Sector],Table3[[#This Row],[Sub-Sector]],Table2[% Price above 50 EMA],"&gt;=0")/Table3[[#This Row],[Count]]</f>
        <v>1</v>
      </c>
      <c r="T77" s="2">
        <f>COUNTIFS(Table2[Sub-Sector],Table3[[#This Row],[Sub-Sector]],Table2[% Price above 200 EMA],"&gt;=0")/Table3[[#This Row],[Count]]</f>
        <v>1</v>
      </c>
      <c r="U77" s="2">
        <f>COUNTIFS(Table2[Sub-Sector],Table3[[#This Row],[Sub-Sector]],Table2[Rate of Change - Zone],"Positive")/Table3[[#This Row],[Count]]</f>
        <v>0.66666666666666663</v>
      </c>
      <c r="V77" s="2">
        <f>COUNTIFS(Table2[Sub-Sector],Table3[[#This Row],[Sub-Sector]],Table2[Sharpe Ratio],"&gt;=0.10")/Table3[[#This Row],[Count]]</f>
        <v>0.33333333333333331</v>
      </c>
    </row>
    <row r="78" spans="1:22" x14ac:dyDescent="0.3">
      <c r="A78" t="s">
        <v>1442</v>
      </c>
      <c r="B78">
        <f>COUNTIFS(Table2[Sub-Sector],Table3[[#This Row],[Sub-Sector]])</f>
        <v>3</v>
      </c>
      <c r="C78" s="2">
        <f>COUNTIFS(Table2[Sub-Sector],Table3[[#This Row],[Sub-Sector]],Table2[Uptrend],"Uptrend")/Table3[[#This Row],[Count]]</f>
        <v>0.33333333333333331</v>
      </c>
      <c r="D78" s="2">
        <f>COUNTIFS(Table2[Sub-Sector],Table3[[#This Row],[Sub-Sector]],Table2[1W Return vs Nifty],"&gt;=5")/Table3[[#This Row],[Count]]</f>
        <v>0.33333333333333331</v>
      </c>
      <c r="E78" s="2">
        <f>COUNTIFS(Table2[Sub-Sector],Table3[[#This Row],[Sub-Sector]],Table2[1M Return vs Nifty],"&gt;=5")/Table3[[#This Row],[Count]]</f>
        <v>0.66666666666666663</v>
      </c>
      <c r="F78" s="2">
        <f>COUNTIFS(Table2[Sub-Sector],Table3[[#This Row],[Sub-Sector]],Table2[6M Return vs Nifty],"&gt;=10")/Table3[[#This Row],[Count]]</f>
        <v>0</v>
      </c>
      <c r="G78" s="2">
        <f>COUNTIFS(Table2[Sub-Sector],Table3[[#This Row],[Sub-Sector]],Table2[1Y Return vs Nifty],"&gt;=10")/Table3[[#This Row],[Count]]</f>
        <v>0.33333333333333331</v>
      </c>
      <c r="H78" s="2">
        <f>COUNTIFS(Table2[Sub-Sector],Table3[[#This Row],[Sub-Sector]],Table2[RSI Exponential â€“ 14D],"&gt;=50")/Table3[[#This Row],[Count]]</f>
        <v>1</v>
      </c>
      <c r="I78" s="2">
        <f>COUNTIFS(Table2[Sub-Sector],Table3[[#This Row],[Sub-Sector]],Table2[Relative Volume],"&gt;=2")/Table3[[#This Row],[Count]]</f>
        <v>0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0.33333333333333331</v>
      </c>
      <c r="M78" s="2">
        <f>COUNTIFS(Table2[Sub-Sector],Table3[[#This Row],[Sub-Sector]],Table2[% Away From Current Week High],"&lt;=0.05")/Table3[[#This Row],[Count]]</f>
        <v>1</v>
      </c>
      <c r="N78" s="2">
        <f>COUNTIFS(Table2[Sub-Sector],Table3[[#This Row],[Sub-Sector]],Table2[% Away From Current Month Low],"&gt;=0.05")/Table3[[#This Row],[Count]]</f>
        <v>0.33333333333333331</v>
      </c>
      <c r="O78" s="2">
        <f>COUNTIFS(Table2[Sub-Sector],Table3[[#This Row],[Sub-Sector]],Table2[% Away From Current Month High],"&lt;=0.05")/Table3[[#This Row],[Count]]</f>
        <v>1</v>
      </c>
      <c r="P78" s="2">
        <f>COUNTIFS(Table2[Sub-Sector],Table3[[#This Row],[Sub-Sector]],Table2[% Away From 52W High],"&lt;=10")/Table3[[#This Row],[Count]]</f>
        <v>0.33333333333333331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1</v>
      </c>
      <c r="S78" s="2">
        <f>COUNTIFS(Table2[Sub-Sector],Table3[[#This Row],[Sub-Sector]],Table2[% Price above 50 EMA],"&gt;=0")/Table3[[#This Row],[Count]]</f>
        <v>1</v>
      </c>
      <c r="T78" s="2">
        <f>COUNTIFS(Table2[Sub-Sector],Table3[[#This Row],[Sub-Sector]],Table2[% Price above 200 EMA],"&gt;=0")/Table3[[#This Row],[Count]]</f>
        <v>0.66666666666666663</v>
      </c>
      <c r="U78" s="2">
        <f>COUNTIFS(Table2[Sub-Sector],Table3[[#This Row],[Sub-Sector]],Table2[Rate of Change - Zone],"Positive")/Table3[[#This Row],[Count]]</f>
        <v>1</v>
      </c>
      <c r="V78" s="2">
        <f>COUNTIFS(Table2[Sub-Sector],Table3[[#This Row],[Sub-Sector]],Table2[Sharpe Ratio],"&gt;=0.10")/Table3[[#This Row],[Count]]</f>
        <v>0.33333333333333331</v>
      </c>
    </row>
    <row r="79" spans="1:22" x14ac:dyDescent="0.3">
      <c r="A79" t="s">
        <v>1777</v>
      </c>
      <c r="B79">
        <f>COUNTIFS(Table2[Sub-Sector],Table3[[#This Row],[Sub-Sector]])</f>
        <v>3</v>
      </c>
      <c r="C79" s="2">
        <f>COUNTIFS(Table2[Sub-Sector],Table3[[#This Row],[Sub-Sector]],Table2[Uptrend],"Uptrend")/Table3[[#This Row],[Count]]</f>
        <v>0.66666666666666663</v>
      </c>
      <c r="D79" s="2">
        <f>COUNTIFS(Table2[Sub-Sector],Table3[[#This Row],[Sub-Sector]],Table2[1W Return vs Nifty],"&gt;=5")/Table3[[#This Row],[Count]]</f>
        <v>0.33333333333333331</v>
      </c>
      <c r="E79" s="2">
        <f>COUNTIFS(Table2[Sub-Sector],Table3[[#This Row],[Sub-Sector]],Table2[1M Return vs Nifty],"&gt;=5")/Table3[[#This Row],[Count]]</f>
        <v>0</v>
      </c>
      <c r="F79" s="2">
        <f>COUNTIFS(Table2[Sub-Sector],Table3[[#This Row],[Sub-Sector]],Table2[6M Return vs Nifty],"&gt;=10")/Table3[[#This Row],[Count]]</f>
        <v>0</v>
      </c>
      <c r="G79" s="2">
        <f>COUNTIFS(Table2[Sub-Sector],Table3[[#This Row],[Sub-Sector]],Table2[1Y Return vs Nifty],"&gt;=10")/Table3[[#This Row],[Count]]</f>
        <v>0.66666666666666663</v>
      </c>
      <c r="H79" s="2">
        <f>COUNTIFS(Table2[Sub-Sector],Table3[[#This Row],[Sub-Sector]],Table2[RSI Exponential â€“ 14D],"&gt;=50")/Table3[[#This Row],[Count]]</f>
        <v>0.66666666666666663</v>
      </c>
      <c r="I79" s="2">
        <f>COUNTIFS(Table2[Sub-Sector],Table3[[#This Row],[Sub-Sector]],Table2[Relative Volume],"&gt;=2")/Table3[[#This Row],[Count]]</f>
        <v>0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Current Week Low],"&gt;=0.05")/Table3[[#This Row],[Count]]</f>
        <v>0.33333333333333331</v>
      </c>
      <c r="M79" s="2">
        <f>COUNTIFS(Table2[Sub-Sector],Table3[[#This Row],[Sub-Sector]],Table2[% Away From Current Week High],"&lt;=0.05")/Table3[[#This Row],[Count]]</f>
        <v>0.33333333333333331</v>
      </c>
      <c r="N79" s="2">
        <f>COUNTIFS(Table2[Sub-Sector],Table3[[#This Row],[Sub-Sector]],Table2[% Away From Current Month Low],"&gt;=0.05")/Table3[[#This Row],[Count]]</f>
        <v>0.33333333333333331</v>
      </c>
      <c r="O79" s="2">
        <f>COUNTIFS(Table2[Sub-Sector],Table3[[#This Row],[Sub-Sector]],Table2[% Away From Current Month High],"&lt;=0.05")/Table3[[#This Row],[Count]]</f>
        <v>0.33333333333333331</v>
      </c>
      <c r="P79" s="2">
        <f>COUNTIFS(Table2[Sub-Sector],Table3[[#This Row],[Sub-Sector]],Table2[% Away From 52W High],"&lt;=10")/Table3[[#This Row],[Count]]</f>
        <v>0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0.66666666666666663</v>
      </c>
      <c r="S79" s="2">
        <f>COUNTIFS(Table2[Sub-Sector],Table3[[#This Row],[Sub-Sector]],Table2[% Price above 50 EMA],"&gt;=0")/Table3[[#This Row],[Count]]</f>
        <v>0.66666666666666663</v>
      </c>
      <c r="T79" s="2">
        <f>COUNTIFS(Table2[Sub-Sector],Table3[[#This Row],[Sub-Sector]],Table2[% Price above 200 EMA],"&gt;=0")/Table3[[#This Row],[Count]]</f>
        <v>0.66666666666666663</v>
      </c>
      <c r="U79" s="2">
        <f>COUNTIFS(Table2[Sub-Sector],Table3[[#This Row],[Sub-Sector]],Table2[Rate of Change - Zone],"Positive")/Table3[[#This Row],[Count]]</f>
        <v>0.66666666666666663</v>
      </c>
      <c r="V79" s="2">
        <f>COUNTIFS(Table2[Sub-Sector],Table3[[#This Row],[Sub-Sector]],Table2[Sharpe Ratio],"&gt;=0.10")/Table3[[#This Row],[Count]]</f>
        <v>0</v>
      </c>
    </row>
    <row r="80" spans="1:22" x14ac:dyDescent="0.3">
      <c r="A80" t="s">
        <v>83</v>
      </c>
      <c r="B80">
        <f>COUNTIFS(Table2[Sub-Sector],Table3[[#This Row],[Sub-Sector]])</f>
        <v>2</v>
      </c>
      <c r="C80" s="2">
        <f>COUNTIFS(Table2[Sub-Sector],Table3[[#This Row],[Sub-Sector]],Table2[Uptrend],"Uptrend")/Table3[[#This Row],[Count]]</f>
        <v>1</v>
      </c>
      <c r="D80" s="2">
        <f>COUNTIFS(Table2[Sub-Sector],Table3[[#This Row],[Sub-Sector]],Table2[1W Return vs Nifty],"&gt;=5")/Table3[[#This Row],[Count]]</f>
        <v>0.5</v>
      </c>
      <c r="E80" s="2">
        <f>COUNTIFS(Table2[Sub-Sector],Table3[[#This Row],[Sub-Sector]],Table2[1M Return vs Nifty],"&gt;=5")/Table3[[#This Row],[Count]]</f>
        <v>0.5</v>
      </c>
      <c r="F80" s="2">
        <f>COUNTIFS(Table2[Sub-Sector],Table3[[#This Row],[Sub-Sector]],Table2[6M Return vs Nifty],"&gt;=10")/Table3[[#This Row],[Count]]</f>
        <v>1</v>
      </c>
      <c r="G80" s="2">
        <f>COUNTIFS(Table2[Sub-Sector],Table3[[#This Row],[Sub-Sector]],Table2[1Y Return vs Nifty],"&gt;=10")/Table3[[#This Row],[Count]]</f>
        <v>1</v>
      </c>
      <c r="H80" s="2">
        <f>COUNTIFS(Table2[Sub-Sector],Table3[[#This Row],[Sub-Sector]],Table2[RSI Exponential â€“ 14D],"&gt;=50")/Table3[[#This Row],[Count]]</f>
        <v>1</v>
      </c>
      <c r="I80" s="2">
        <f>COUNTIFS(Table2[Sub-Sector],Table3[[#This Row],[Sub-Sector]],Table2[Relative Volume],"&gt;=2")/Table3[[#This Row],[Count]]</f>
        <v>0.5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1</v>
      </c>
      <c r="L80" s="2">
        <f>COUNTIFS(Table2[Sub-Sector],Table3[[#This Row],[Sub-Sector]],Table2[% Away From Current Week Low],"&gt;=0.05")/Table3[[#This Row],[Count]]</f>
        <v>0.5</v>
      </c>
      <c r="M80" s="2">
        <f>COUNTIFS(Table2[Sub-Sector],Table3[[#This Row],[Sub-Sector]],Table2[% Away From Current Week High],"&lt;=0.05")/Table3[[#This Row],[Count]]</f>
        <v>1</v>
      </c>
      <c r="N80" s="2">
        <f>COUNTIFS(Table2[Sub-Sector],Table3[[#This Row],[Sub-Sector]],Table2[% Away From Current Month Low],"&gt;=0.05")/Table3[[#This Row],[Count]]</f>
        <v>0.5</v>
      </c>
      <c r="O80" s="2">
        <f>COUNTIFS(Table2[Sub-Sector],Table3[[#This Row],[Sub-Sector]],Table2[% Away From Current Month High],"&lt;=0.05")/Table3[[#This Row],[Count]]</f>
        <v>1</v>
      </c>
      <c r="P80" s="2">
        <f>COUNTIFS(Table2[Sub-Sector],Table3[[#This Row],[Sub-Sector]],Table2[% Away From 52W High],"&lt;=10")/Table3[[#This Row],[Count]]</f>
        <v>1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1</v>
      </c>
      <c r="S80" s="2">
        <f>COUNTIFS(Table2[Sub-Sector],Table3[[#This Row],[Sub-Sector]],Table2[% Price above 50 EMA],"&gt;=0")/Table3[[#This Row],[Count]]</f>
        <v>1</v>
      </c>
      <c r="T80" s="2">
        <f>COUNTIFS(Table2[Sub-Sector],Table3[[#This Row],[Sub-Sector]],Table2[% Price above 200 EMA],"&gt;=0")/Table3[[#This Row],[Count]]</f>
        <v>1</v>
      </c>
      <c r="U80" s="2">
        <f>COUNTIFS(Table2[Sub-Sector],Table3[[#This Row],[Sub-Sector]],Table2[Rate of Change - Zone],"Positive")/Table3[[#This Row],[Count]]</f>
        <v>1</v>
      </c>
      <c r="V80" s="2">
        <f>COUNTIFS(Table2[Sub-Sector],Table3[[#This Row],[Sub-Sector]],Table2[Sharpe Ratio],"&gt;=0.10")/Table3[[#This Row],[Count]]</f>
        <v>0</v>
      </c>
    </row>
    <row r="81" spans="1:22" x14ac:dyDescent="0.3">
      <c r="A81" t="s">
        <v>699</v>
      </c>
      <c r="B81">
        <f>COUNTIFS(Table2[Sub-Sector],Table3[[#This Row],[Sub-Sector]])</f>
        <v>2</v>
      </c>
      <c r="C81" s="2">
        <f>COUNTIFS(Table2[Sub-Sector],Table3[[#This Row],[Sub-Sector]],Table2[Uptrend],"Uptrend")/Table3[[#This Row],[Count]]</f>
        <v>1</v>
      </c>
      <c r="D81" s="2">
        <f>COUNTIFS(Table2[Sub-Sector],Table3[[#This Row],[Sub-Sector]],Table2[1W Return vs Nifty],"&gt;=5")/Table3[[#This Row],[Count]]</f>
        <v>0</v>
      </c>
      <c r="E81" s="2">
        <f>COUNTIFS(Table2[Sub-Sector],Table3[[#This Row],[Sub-Sector]],Table2[1M Return vs Nifty],"&gt;=5")/Table3[[#This Row],[Count]]</f>
        <v>1</v>
      </c>
      <c r="F81" s="2">
        <f>COUNTIFS(Table2[Sub-Sector],Table3[[#This Row],[Sub-Sector]],Table2[6M Return vs Nifty],"&gt;=10")/Table3[[#This Row],[Count]]</f>
        <v>0</v>
      </c>
      <c r="G81" s="2">
        <f>COUNTIFS(Table2[Sub-Sector],Table3[[#This Row],[Sub-Sector]],Table2[1Y Return vs Nifty],"&gt;=10")/Table3[[#This Row],[Count]]</f>
        <v>0</v>
      </c>
      <c r="H81" s="2">
        <f>COUNTIFS(Table2[Sub-Sector],Table3[[#This Row],[Sub-Sector]],Table2[RSI Exponential â€“ 14D],"&gt;=50")/Table3[[#This Row],[Count]]</f>
        <v>1</v>
      </c>
      <c r="I81" s="2">
        <f>COUNTIFS(Table2[Sub-Sector],Table3[[#This Row],[Sub-Sector]],Table2[Relative Volume],"&gt;=2")/Table3[[#This Row],[Count]]</f>
        <v>0.5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0.5</v>
      </c>
      <c r="M81" s="2">
        <f>COUNTIFS(Table2[Sub-Sector],Table3[[#This Row],[Sub-Sector]],Table2[% Away From Current Week High],"&lt;=0.05")/Table3[[#This Row],[Count]]</f>
        <v>1</v>
      </c>
      <c r="N81" s="2">
        <f>COUNTIFS(Table2[Sub-Sector],Table3[[#This Row],[Sub-Sector]],Table2[% Away From Current Month Low],"&gt;=0.05")/Table3[[#This Row],[Count]]</f>
        <v>0.5</v>
      </c>
      <c r="O81" s="2">
        <f>COUNTIFS(Table2[Sub-Sector],Table3[[#This Row],[Sub-Sector]],Table2[% Away From Current Month High],"&lt;=0.05")/Table3[[#This Row],[Count]]</f>
        <v>1</v>
      </c>
      <c r="P81" s="2">
        <f>COUNTIFS(Table2[Sub-Sector],Table3[[#This Row],[Sub-Sector]],Table2[% Away From 52W High],"&lt;=10")/Table3[[#This Row],[Count]]</f>
        <v>1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1</v>
      </c>
      <c r="S81" s="2">
        <f>COUNTIFS(Table2[Sub-Sector],Table3[[#This Row],[Sub-Sector]],Table2[% Price above 50 EMA],"&gt;=0")/Table3[[#This Row],[Count]]</f>
        <v>1</v>
      </c>
      <c r="T81" s="2">
        <f>COUNTIFS(Table2[Sub-Sector],Table3[[#This Row],[Sub-Sector]],Table2[% Price above 200 EMA],"&gt;=0")/Table3[[#This Row],[Count]]</f>
        <v>1</v>
      </c>
      <c r="U81" s="2">
        <f>COUNTIFS(Table2[Sub-Sector],Table3[[#This Row],[Sub-Sector]],Table2[Rate of Change - Zone],"Positive")/Table3[[#This Row],[Count]]</f>
        <v>1</v>
      </c>
      <c r="V81" s="2">
        <f>COUNTIFS(Table2[Sub-Sector],Table3[[#This Row],[Sub-Sector]],Table2[Sharpe Ratio],"&gt;=0.10")/Table3[[#This Row],[Count]]</f>
        <v>0</v>
      </c>
    </row>
    <row r="82" spans="1:22" x14ac:dyDescent="0.3">
      <c r="A82" t="s">
        <v>804</v>
      </c>
      <c r="B82">
        <f>COUNTIFS(Table2[Sub-Sector],Table3[[#This Row],[Sub-Sector]])</f>
        <v>2</v>
      </c>
      <c r="C82" s="2">
        <f>COUNTIFS(Table2[Sub-Sector],Table3[[#This Row],[Sub-Sector]],Table2[Uptrend],"Uptrend")/Table3[[#This Row],[Count]]</f>
        <v>0.5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0.5</v>
      </c>
      <c r="F82" s="2">
        <f>COUNTIFS(Table2[Sub-Sector],Table3[[#This Row],[Sub-Sector]],Table2[6M Return vs Nifty],"&gt;=10")/Table3[[#This Row],[Count]]</f>
        <v>0.5</v>
      </c>
      <c r="G82" s="2">
        <f>COUNTIFS(Table2[Sub-Sector],Table3[[#This Row],[Sub-Sector]],Table2[1Y Return vs Nifty],"&gt;=10")/Table3[[#This Row],[Count]]</f>
        <v>0.5</v>
      </c>
      <c r="H82" s="2">
        <f>COUNTIFS(Table2[Sub-Sector],Table3[[#This Row],[Sub-Sector]],Table2[RSI Exponential â€“ 14D],"&gt;=50")/Table3[[#This Row],[Count]]</f>
        <v>1</v>
      </c>
      <c r="I82" s="2">
        <f>COUNTIFS(Table2[Sub-Sector],Table3[[#This Row],[Sub-Sector]],Table2[Relative Volume],"&gt;=2")/Table3[[#This Row],[Count]]</f>
        <v>0.5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Current Week Low],"&gt;=0.05")/Table3[[#This Row],[Count]]</f>
        <v>0.5</v>
      </c>
      <c r="M82" s="2">
        <f>COUNTIFS(Table2[Sub-Sector],Table3[[#This Row],[Sub-Sector]],Table2[% Away From Current Week High],"&lt;=0.05")/Table3[[#This Row],[Count]]</f>
        <v>1</v>
      </c>
      <c r="N82" s="2">
        <f>COUNTIFS(Table2[Sub-Sector],Table3[[#This Row],[Sub-Sector]],Table2[% Away From Current Month Low],"&gt;=0.05")/Table3[[#This Row],[Count]]</f>
        <v>0.5</v>
      </c>
      <c r="O82" s="2">
        <f>COUNTIFS(Table2[Sub-Sector],Table3[[#This Row],[Sub-Sector]],Table2[% Away From Current Month High],"&lt;=0.05")/Table3[[#This Row],[Count]]</f>
        <v>1</v>
      </c>
      <c r="P82" s="2">
        <f>COUNTIFS(Table2[Sub-Sector],Table3[[#This Row],[Sub-Sector]],Table2[% Away From 52W High],"&lt;=10")/Table3[[#This Row],[Count]]</f>
        <v>0.5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Price above 20 EMA],"&gt;=0")/Table3[[#This Row],[Count]]</f>
        <v>1</v>
      </c>
      <c r="S82" s="2">
        <f>COUNTIFS(Table2[Sub-Sector],Table3[[#This Row],[Sub-Sector]],Table2[% Price above 50 EMA],"&gt;=0")/Table3[[#This Row],[Count]]</f>
        <v>1</v>
      </c>
      <c r="T82" s="2">
        <f>COUNTIFS(Table2[Sub-Sector],Table3[[#This Row],[Sub-Sector]],Table2[% Price above 200 EMA],"&gt;=0")/Table3[[#This Row],[Count]]</f>
        <v>1</v>
      </c>
      <c r="U82" s="2">
        <f>COUNTIFS(Table2[Sub-Sector],Table3[[#This Row],[Sub-Sector]],Table2[Rate of Change - Zone],"Positive")/Table3[[#This Row],[Count]]</f>
        <v>0.5</v>
      </c>
      <c r="V82" s="2">
        <f>COUNTIFS(Table2[Sub-Sector],Table3[[#This Row],[Sub-Sector]],Table2[Sharpe Ratio],"&gt;=0.10")/Table3[[#This Row],[Count]]</f>
        <v>0</v>
      </c>
    </row>
    <row r="83" spans="1:22" x14ac:dyDescent="0.3">
      <c r="A83" t="s">
        <v>875</v>
      </c>
      <c r="B83">
        <f>COUNTIFS(Table2[Sub-Sector],Table3[[#This Row],[Sub-Sector]])</f>
        <v>2</v>
      </c>
      <c r="C83" s="2">
        <f>COUNTIFS(Table2[Sub-Sector],Table3[[#This Row],[Sub-Sector]],Table2[Uptrend],"Uptrend")/Table3[[#This Row],[Count]]</f>
        <v>1</v>
      </c>
      <c r="D83" s="2">
        <f>COUNTIFS(Table2[Sub-Sector],Table3[[#This Row],[Sub-Sector]],Table2[1W Return vs Nifty],"&gt;=5")/Table3[[#This Row],[Count]]</f>
        <v>0</v>
      </c>
      <c r="E83" s="2">
        <f>COUNTIFS(Table2[Sub-Sector],Table3[[#This Row],[Sub-Sector]],Table2[1M Return vs Nifty],"&gt;=5")/Table3[[#This Row],[Count]]</f>
        <v>0.5</v>
      </c>
      <c r="F83" s="2">
        <f>COUNTIFS(Table2[Sub-Sector],Table3[[#This Row],[Sub-Sector]],Table2[6M Return vs Nifty],"&gt;=10")/Table3[[#This Row],[Count]]</f>
        <v>0.5</v>
      </c>
      <c r="G83" s="2">
        <f>COUNTIFS(Table2[Sub-Sector],Table3[[#This Row],[Sub-Sector]],Table2[1Y Return vs Nifty],"&gt;=10")/Table3[[#This Row],[Count]]</f>
        <v>0.5</v>
      </c>
      <c r="H83" s="2">
        <f>COUNTIFS(Table2[Sub-Sector],Table3[[#This Row],[Sub-Sector]],Table2[RSI Exponential â€“ 14D],"&gt;=50")/Table3[[#This Row],[Count]]</f>
        <v>1</v>
      </c>
      <c r="I83" s="2">
        <f>COUNTIFS(Table2[Sub-Sector],Table3[[#This Row],[Sub-Sector]],Table2[Relative Volume],"&gt;=2")/Table3[[#This Row],[Count]]</f>
        <v>0.5</v>
      </c>
      <c r="J83" s="2">
        <f>COUNTIFS(Table2[Sub-Sector],Table3[[#This Row],[Sub-Sector]],Table2[% Away From Day Low],"&gt;=0.05")/Table3[[#This Row],[Count]]</f>
        <v>0.5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Current Week Low],"&gt;=0.05")/Table3[[#This Row],[Count]]</f>
        <v>0.5</v>
      </c>
      <c r="M83" s="2">
        <f>COUNTIFS(Table2[Sub-Sector],Table3[[#This Row],[Sub-Sector]],Table2[% Away From Current Week High],"&lt;=0.05")/Table3[[#This Row],[Count]]</f>
        <v>1</v>
      </c>
      <c r="N83" s="2">
        <f>COUNTIFS(Table2[Sub-Sector],Table3[[#This Row],[Sub-Sector]],Table2[% Away From Current Month Low],"&gt;=0.05")/Table3[[#This Row],[Count]]</f>
        <v>0.5</v>
      </c>
      <c r="O83" s="2">
        <f>COUNTIFS(Table2[Sub-Sector],Table3[[#This Row],[Sub-Sector]],Table2[% Away From Current Month High],"&lt;=0.05")/Table3[[#This Row],[Count]]</f>
        <v>1</v>
      </c>
      <c r="P83" s="2">
        <f>COUNTIFS(Table2[Sub-Sector],Table3[[#This Row],[Sub-Sector]],Table2[% Away From 52W High],"&lt;=10")/Table3[[#This Row],[Count]]</f>
        <v>1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1</v>
      </c>
      <c r="S83" s="2">
        <f>COUNTIFS(Table2[Sub-Sector],Table3[[#This Row],[Sub-Sector]],Table2[% Price above 50 EMA],"&gt;=0")/Table3[[#This Row],[Count]]</f>
        <v>1</v>
      </c>
      <c r="T83" s="2">
        <f>COUNTIFS(Table2[Sub-Sector],Table3[[#This Row],[Sub-Sector]],Table2[% Price above 200 EMA],"&gt;=0")/Table3[[#This Row],[Count]]</f>
        <v>1</v>
      </c>
      <c r="U83" s="2">
        <f>COUNTIFS(Table2[Sub-Sector],Table3[[#This Row],[Sub-Sector]],Table2[Rate of Change - Zone],"Positive")/Table3[[#This Row],[Count]]</f>
        <v>1</v>
      </c>
      <c r="V83" s="2">
        <f>COUNTIFS(Table2[Sub-Sector],Table3[[#This Row],[Sub-Sector]],Table2[Sharpe Ratio],"&gt;=0.10")/Table3[[#This Row],[Count]]</f>
        <v>0</v>
      </c>
    </row>
    <row r="84" spans="1:22" x14ac:dyDescent="0.3">
      <c r="A84" t="s">
        <v>929</v>
      </c>
      <c r="B84">
        <f>COUNTIFS(Table2[Sub-Sector],Table3[[#This Row],[Sub-Sector]])</f>
        <v>2</v>
      </c>
      <c r="C84" s="2">
        <f>COUNTIFS(Table2[Sub-Sector],Table3[[#This Row],[Sub-Sector]],Table2[Uptrend],"Uptrend")/Table3[[#This Row],[Count]]</f>
        <v>1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0.5</v>
      </c>
      <c r="F84" s="2">
        <f>COUNTIFS(Table2[Sub-Sector],Table3[[#This Row],[Sub-Sector]],Table2[6M Return vs Nifty],"&gt;=10")/Table3[[#This Row],[Count]]</f>
        <v>1</v>
      </c>
      <c r="G84" s="2">
        <f>COUNTIFS(Table2[Sub-Sector],Table3[[#This Row],[Sub-Sector]],Table2[1Y Return vs Nifty],"&gt;=10")/Table3[[#This Row],[Count]]</f>
        <v>1</v>
      </c>
      <c r="H84" s="2">
        <f>COUNTIFS(Table2[Sub-Sector],Table3[[#This Row],[Sub-Sector]],Table2[RSI Exponential â€“ 14D],"&gt;=50")/Table3[[#This Row],[Count]]</f>
        <v>1</v>
      </c>
      <c r="I84" s="2">
        <f>COUNTIFS(Table2[Sub-Sector],Table3[[#This Row],[Sub-Sector]],Table2[Relative Volume],"&gt;=2")/Table3[[#This Row],[Count]]</f>
        <v>0.5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Current Week Low],"&gt;=0.05")/Table3[[#This Row],[Count]]</f>
        <v>0</v>
      </c>
      <c r="M84" s="2">
        <f>COUNTIFS(Table2[Sub-Sector],Table3[[#This Row],[Sub-Sector]],Table2[% Away From Current Week High],"&lt;=0.05")/Table3[[#This Row],[Count]]</f>
        <v>1</v>
      </c>
      <c r="N84" s="2">
        <f>COUNTIFS(Table2[Sub-Sector],Table3[[#This Row],[Sub-Sector]],Table2[% Away From Current Month Low],"&gt;=0.05")/Table3[[#This Row],[Count]]</f>
        <v>0</v>
      </c>
      <c r="O84" s="2">
        <f>COUNTIFS(Table2[Sub-Sector],Table3[[#This Row],[Sub-Sector]],Table2[% Away From Current Month High],"&lt;=0.05")/Table3[[#This Row],[Count]]</f>
        <v>1</v>
      </c>
      <c r="P84" s="2">
        <f>COUNTIFS(Table2[Sub-Sector],Table3[[#This Row],[Sub-Sector]],Table2[% Away From 52W High],"&lt;=10")/Table3[[#This Row],[Count]]</f>
        <v>0.5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1</v>
      </c>
      <c r="S84" s="2">
        <f>COUNTIFS(Table2[Sub-Sector],Table3[[#This Row],[Sub-Sector]],Table2[% Price above 50 EMA],"&gt;=0")/Table3[[#This Row],[Count]]</f>
        <v>1</v>
      </c>
      <c r="T84" s="2">
        <f>COUNTIFS(Table2[Sub-Sector],Table3[[#This Row],[Sub-Sector]],Table2[% Price above 200 EMA],"&gt;=0")/Table3[[#This Row],[Count]]</f>
        <v>1</v>
      </c>
      <c r="U84" s="2">
        <f>COUNTIFS(Table2[Sub-Sector],Table3[[#This Row],[Sub-Sector]],Table2[Rate of Change - Zone],"Positive")/Table3[[#This Row],[Count]]</f>
        <v>0.5</v>
      </c>
      <c r="V84" s="2">
        <f>COUNTIFS(Table2[Sub-Sector],Table3[[#This Row],[Sub-Sector]],Table2[Sharpe Ratio],"&gt;=0.10")/Table3[[#This Row],[Count]]</f>
        <v>1</v>
      </c>
    </row>
    <row r="85" spans="1:22" x14ac:dyDescent="0.3">
      <c r="A85" t="s">
        <v>936</v>
      </c>
      <c r="B85">
        <f>COUNTIFS(Table2[Sub-Sector],Table3[[#This Row],[Sub-Sector]])</f>
        <v>2</v>
      </c>
      <c r="C85" s="2">
        <f>COUNTIFS(Table2[Sub-Sector],Table3[[#This Row],[Sub-Sector]],Table2[Uptrend],"Uptrend")/Table3[[#This Row],[Count]]</f>
        <v>0.5</v>
      </c>
      <c r="D85" s="2">
        <f>COUNTIFS(Table2[Sub-Sector],Table3[[#This Row],[Sub-Sector]],Table2[1W Return vs Nifty],"&gt;=5")/Table3[[#This Row],[Count]]</f>
        <v>0.5</v>
      </c>
      <c r="E85" s="2">
        <f>COUNTIFS(Table2[Sub-Sector],Table3[[#This Row],[Sub-Sector]],Table2[1M Return vs Nifty],"&gt;=5")/Table3[[#This Row],[Count]]</f>
        <v>0.5</v>
      </c>
      <c r="F85" s="2">
        <f>COUNTIFS(Table2[Sub-Sector],Table3[[#This Row],[Sub-Sector]],Table2[6M Return vs Nifty],"&gt;=10")/Table3[[#This Row],[Count]]</f>
        <v>0.5</v>
      </c>
      <c r="G85" s="2">
        <f>COUNTIFS(Table2[Sub-Sector],Table3[[#This Row],[Sub-Sector]],Table2[1Y Return vs Nifty],"&gt;=10")/Table3[[#This Row],[Count]]</f>
        <v>0.5</v>
      </c>
      <c r="H85" s="2">
        <f>COUNTIFS(Table2[Sub-Sector],Table3[[#This Row],[Sub-Sector]],Table2[RSI Exponential â€“ 14D],"&gt;=50")/Table3[[#This Row],[Count]]</f>
        <v>1</v>
      </c>
      <c r="I85" s="2">
        <f>COUNTIFS(Table2[Sub-Sector],Table3[[#This Row],[Sub-Sector]],Table2[Relative Volume],"&gt;=2")/Table3[[#This Row],[Count]]</f>
        <v>0.5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0.5</v>
      </c>
      <c r="M85" s="2">
        <f>COUNTIFS(Table2[Sub-Sector],Table3[[#This Row],[Sub-Sector]],Table2[% Away From Current Week High],"&lt;=0.05")/Table3[[#This Row],[Count]]</f>
        <v>0.5</v>
      </c>
      <c r="N85" s="2">
        <f>COUNTIFS(Table2[Sub-Sector],Table3[[#This Row],[Sub-Sector]],Table2[% Away From Current Month Low],"&gt;=0.05")/Table3[[#This Row],[Count]]</f>
        <v>0.5</v>
      </c>
      <c r="O85" s="2">
        <f>COUNTIFS(Table2[Sub-Sector],Table3[[#This Row],[Sub-Sector]],Table2[% Away From Current Month High],"&lt;=0.05")/Table3[[#This Row],[Count]]</f>
        <v>0.5</v>
      </c>
      <c r="P85" s="2">
        <f>COUNTIFS(Table2[Sub-Sector],Table3[[#This Row],[Sub-Sector]],Table2[% Away From 52W High],"&lt;=10")/Table3[[#This Row],[Count]]</f>
        <v>0.5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0.5</v>
      </c>
      <c r="S85" s="2">
        <f>COUNTIFS(Table2[Sub-Sector],Table3[[#This Row],[Sub-Sector]],Table2[% Price above 50 EMA],"&gt;=0")/Table3[[#This Row],[Count]]</f>
        <v>0.5</v>
      </c>
      <c r="T85" s="2">
        <f>COUNTIFS(Table2[Sub-Sector],Table3[[#This Row],[Sub-Sector]],Table2[% Price above 200 EMA],"&gt;=0")/Table3[[#This Row],[Count]]</f>
        <v>0.5</v>
      </c>
      <c r="U85" s="2">
        <f>COUNTIFS(Table2[Sub-Sector],Table3[[#This Row],[Sub-Sector]],Table2[Rate of Change - Zone],"Positive")/Table3[[#This Row],[Count]]</f>
        <v>0.5</v>
      </c>
      <c r="V85" s="2">
        <f>COUNTIFS(Table2[Sub-Sector],Table3[[#This Row],[Sub-Sector]],Table2[Sharpe Ratio],"&gt;=0.10")/Table3[[#This Row],[Count]]</f>
        <v>0</v>
      </c>
    </row>
    <row r="86" spans="1:22" x14ac:dyDescent="0.3">
      <c r="A86" t="s">
        <v>40</v>
      </c>
      <c r="B86">
        <f>COUNTIFS(Table2[Sub-Sector],Table3[[#This Row],[Sub-Sector]])</f>
        <v>2</v>
      </c>
      <c r="C86" s="2">
        <f>COUNTIFS(Table2[Sub-Sector],Table3[[#This Row],[Sub-Sector]],Table2[Uptrend],"Uptrend")/Table3[[#This Row],[Count]]</f>
        <v>0.5</v>
      </c>
      <c r="D86" s="2">
        <f>COUNTIFS(Table2[Sub-Sector],Table3[[#This Row],[Sub-Sector]],Table2[1W Return vs Nifty],"&gt;=5")/Table3[[#This Row],[Count]]</f>
        <v>0.5</v>
      </c>
      <c r="E86" s="2">
        <f>COUNTIFS(Table2[Sub-Sector],Table3[[#This Row],[Sub-Sector]],Table2[1M Return vs Nifty],"&gt;=5")/Table3[[#This Row],[Count]]</f>
        <v>0.5</v>
      </c>
      <c r="F86" s="2">
        <f>COUNTIFS(Table2[Sub-Sector],Table3[[#This Row],[Sub-Sector]],Table2[6M Return vs Nifty],"&gt;=10")/Table3[[#This Row],[Count]]</f>
        <v>0</v>
      </c>
      <c r="G86" s="2">
        <f>COUNTIFS(Table2[Sub-Sector],Table3[[#This Row],[Sub-Sector]],Table2[1Y Return vs Nifty],"&gt;=10")/Table3[[#This Row],[Count]]</f>
        <v>0.5</v>
      </c>
      <c r="H86" s="2">
        <f>COUNTIFS(Table2[Sub-Sector],Table3[[#This Row],[Sub-Sector]],Table2[RSI Exponential â€“ 14D],"&gt;=50")/Table3[[#This Row],[Count]]</f>
        <v>1</v>
      </c>
      <c r="I86" s="2">
        <f>COUNTIFS(Table2[Sub-Sector],Table3[[#This Row],[Sub-Sector]],Table2[Relative Volume],"&gt;=2")/Table3[[#This Row],[Count]]</f>
        <v>0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0.5</v>
      </c>
      <c r="M86" s="2">
        <f>COUNTIFS(Table2[Sub-Sector],Table3[[#This Row],[Sub-Sector]],Table2[% Away From Current Week High],"&lt;=0.05")/Table3[[#This Row],[Count]]</f>
        <v>1</v>
      </c>
      <c r="N86" s="2">
        <f>COUNTIFS(Table2[Sub-Sector],Table3[[#This Row],[Sub-Sector]],Table2[% Away From Current Month Low],"&gt;=0.05")/Table3[[#This Row],[Count]]</f>
        <v>0.5</v>
      </c>
      <c r="O86" s="2">
        <f>COUNTIFS(Table2[Sub-Sector],Table3[[#This Row],[Sub-Sector]],Table2[% Away From Current Month High],"&lt;=0.05")/Table3[[#This Row],[Count]]</f>
        <v>1</v>
      </c>
      <c r="P86" s="2">
        <f>COUNTIFS(Table2[Sub-Sector],Table3[[#This Row],[Sub-Sector]],Table2[% Away From 52W High],"&lt;=10")/Table3[[#This Row],[Count]]</f>
        <v>0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1</v>
      </c>
      <c r="S86" s="2">
        <f>COUNTIFS(Table2[Sub-Sector],Table3[[#This Row],[Sub-Sector]],Table2[% Price above 50 EMA],"&gt;=0")/Table3[[#This Row],[Count]]</f>
        <v>1</v>
      </c>
      <c r="T86" s="2">
        <f>COUNTIFS(Table2[Sub-Sector],Table3[[#This Row],[Sub-Sector]],Table2[% Price above 200 EMA],"&gt;=0")/Table3[[#This Row],[Count]]</f>
        <v>1</v>
      </c>
      <c r="U86" s="2">
        <f>COUNTIFS(Table2[Sub-Sector],Table3[[#This Row],[Sub-Sector]],Table2[Rate of Change - Zone],"Positive")/Table3[[#This Row],[Count]]</f>
        <v>1</v>
      </c>
      <c r="V86" s="2">
        <f>COUNTIFS(Table2[Sub-Sector],Table3[[#This Row],[Sub-Sector]],Table2[Sharpe Ratio],"&gt;=0.10")/Table3[[#This Row],[Count]]</f>
        <v>0</v>
      </c>
    </row>
    <row r="87" spans="1:22" x14ac:dyDescent="0.3">
      <c r="A87" t="s">
        <v>43</v>
      </c>
      <c r="B87">
        <f>COUNTIFS(Table2[Sub-Sector],Table3[[#This Row],[Sub-Sector]])</f>
        <v>2</v>
      </c>
      <c r="C87" s="2">
        <f>COUNTIFS(Table2[Sub-Sector],Table3[[#This Row],[Sub-Sector]],Table2[Uptrend],"Uptrend")/Table3[[#This Row],[Count]]</f>
        <v>0.5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</v>
      </c>
      <c r="F87" s="2">
        <f>COUNTIFS(Table2[Sub-Sector],Table3[[#This Row],[Sub-Sector]],Table2[6M Return vs Nifty],"&gt;=10")/Table3[[#This Row],[Count]]</f>
        <v>0.5</v>
      </c>
      <c r="G87" s="2">
        <f>COUNTIFS(Table2[Sub-Sector],Table3[[#This Row],[Sub-Sector]],Table2[1Y Return vs Nifty],"&gt;=10")/Table3[[#This Row],[Count]]</f>
        <v>0.5</v>
      </c>
      <c r="H87" s="2">
        <f>COUNTIFS(Table2[Sub-Sector],Table3[[#This Row],[Sub-Sector]],Table2[RSI Exponential â€“ 14D],"&gt;=50")/Table3[[#This Row],[Count]]</f>
        <v>1</v>
      </c>
      <c r="I87" s="2">
        <f>COUNTIFS(Table2[Sub-Sector],Table3[[#This Row],[Sub-Sector]],Table2[Relative Volume],"&gt;=2")/Table3[[#This Row],[Count]]</f>
        <v>0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</v>
      </c>
      <c r="M87" s="2">
        <f>COUNTIFS(Table2[Sub-Sector],Table3[[#This Row],[Sub-Sector]],Table2[% Away From Current Week High],"&lt;=0.05")/Table3[[#This Row],[Count]]</f>
        <v>1</v>
      </c>
      <c r="N87" s="2">
        <f>COUNTIFS(Table2[Sub-Sector],Table3[[#This Row],[Sub-Sector]],Table2[% Away From Current Month Low],"&gt;=0.05")/Table3[[#This Row],[Count]]</f>
        <v>0</v>
      </c>
      <c r="O87" s="2">
        <f>COUNTIFS(Table2[Sub-Sector],Table3[[#This Row],[Sub-Sector]],Table2[% Away From Current Month High],"&lt;=0.05")/Table3[[#This Row],[Count]]</f>
        <v>1</v>
      </c>
      <c r="P87" s="2">
        <f>COUNTIFS(Table2[Sub-Sector],Table3[[#This Row],[Sub-Sector]],Table2[% Away From 52W High],"&lt;=10")/Table3[[#This Row],[Count]]</f>
        <v>0.5</v>
      </c>
      <c r="Q87" s="2">
        <f>COUNTIFS(Table2[Sub-Sector],Table3[[#This Row],[Sub-Sector]],Table2[% Away From 52W Low],"&gt;=10")/Table3[[#This Row],[Count]]</f>
        <v>0.5</v>
      </c>
      <c r="R87" s="2">
        <f>COUNTIFS(Table2[Sub-Sector],Table3[[#This Row],[Sub-Sector]],Table2[% Price above 20 EMA],"&gt;=0")/Table3[[#This Row],[Count]]</f>
        <v>1</v>
      </c>
      <c r="S87" s="2">
        <f>COUNTIFS(Table2[Sub-Sector],Table3[[#This Row],[Sub-Sector]],Table2[% Price above 50 EMA],"&gt;=0")/Table3[[#This Row],[Count]]</f>
        <v>1</v>
      </c>
      <c r="T87" s="2">
        <f>COUNTIFS(Table2[Sub-Sector],Table3[[#This Row],[Sub-Sector]],Table2[% Price above 200 EMA],"&gt;=0")/Table3[[#This Row],[Count]]</f>
        <v>0.5</v>
      </c>
      <c r="U87" s="2">
        <f>COUNTIFS(Table2[Sub-Sector],Table3[[#This Row],[Sub-Sector]],Table2[Rate of Change - Zone],"Positive")/Table3[[#This Row],[Count]]</f>
        <v>1</v>
      </c>
      <c r="V87" s="2">
        <f>COUNTIFS(Table2[Sub-Sector],Table3[[#This Row],[Sub-Sector]],Table2[Sharpe Ratio],"&gt;=0.10")/Table3[[#This Row],[Count]]</f>
        <v>0.5</v>
      </c>
    </row>
    <row r="88" spans="1:22" x14ac:dyDescent="0.3">
      <c r="A88" t="s">
        <v>169</v>
      </c>
      <c r="B88">
        <f>COUNTIFS(Table2[Sub-Sector],Table3[[#This Row],[Sub-Sector]])</f>
        <v>2</v>
      </c>
      <c r="C88" s="2">
        <f>COUNTIFS(Table2[Sub-Sector],Table3[[#This Row],[Sub-Sector]],Table2[Uptrend],"Uptrend")/Table3[[#This Row],[Count]]</f>
        <v>1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</v>
      </c>
      <c r="F88" s="2">
        <f>COUNTIFS(Table2[Sub-Sector],Table3[[#This Row],[Sub-Sector]],Table2[6M Return vs Nifty],"&gt;=10")/Table3[[#This Row],[Count]]</f>
        <v>0.5</v>
      </c>
      <c r="G88" s="2">
        <f>COUNTIFS(Table2[Sub-Sector],Table3[[#This Row],[Sub-Sector]],Table2[1Y Return vs Nifty],"&gt;=10")/Table3[[#This Row],[Count]]</f>
        <v>1</v>
      </c>
      <c r="H88" s="2">
        <f>COUNTIFS(Table2[Sub-Sector],Table3[[#This Row],[Sub-Sector]],Table2[RSI Exponential â€“ 14D],"&gt;=50")/Table3[[#This Row],[Count]]</f>
        <v>1</v>
      </c>
      <c r="I88" s="2">
        <f>COUNTIFS(Table2[Sub-Sector],Table3[[#This Row],[Sub-Sector]],Table2[Relative Volume],"&gt;=2")/Table3[[#This Row],[Count]]</f>
        <v>0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0</v>
      </c>
      <c r="M88" s="2">
        <f>COUNTIFS(Table2[Sub-Sector],Table3[[#This Row],[Sub-Sector]],Table2[% Away From Current Week High],"&lt;=0.05")/Table3[[#This Row],[Count]]</f>
        <v>1</v>
      </c>
      <c r="N88" s="2">
        <f>COUNTIFS(Table2[Sub-Sector],Table3[[#This Row],[Sub-Sector]],Table2[% Away From Current Month Low],"&gt;=0.05")/Table3[[#This Row],[Count]]</f>
        <v>0</v>
      </c>
      <c r="O88" s="2">
        <f>COUNTIFS(Table2[Sub-Sector],Table3[[#This Row],[Sub-Sector]],Table2[% Away From Current Month High],"&lt;=0.05")/Table3[[#This Row],[Count]]</f>
        <v>1</v>
      </c>
      <c r="P88" s="2">
        <f>COUNTIFS(Table2[Sub-Sector],Table3[[#This Row],[Sub-Sector]],Table2[% Away From 52W High],"&lt;=10")/Table3[[#This Row],[Count]]</f>
        <v>1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Price above 20 EMA],"&gt;=0")/Table3[[#This Row],[Count]]</f>
        <v>1</v>
      </c>
      <c r="S88" s="2">
        <f>COUNTIFS(Table2[Sub-Sector],Table3[[#This Row],[Sub-Sector]],Table2[% Price above 50 EMA],"&gt;=0")/Table3[[#This Row],[Count]]</f>
        <v>1</v>
      </c>
      <c r="T88" s="2">
        <f>COUNTIFS(Table2[Sub-Sector],Table3[[#This Row],[Sub-Sector]],Table2[% Price above 200 EMA],"&gt;=0")/Table3[[#This Row],[Count]]</f>
        <v>1</v>
      </c>
      <c r="U88" s="2">
        <f>COUNTIFS(Table2[Sub-Sector],Table3[[#This Row],[Sub-Sector]],Table2[Rate of Change - Zone],"Positive")/Table3[[#This Row],[Count]]</f>
        <v>1</v>
      </c>
      <c r="V88" s="2">
        <f>COUNTIFS(Table2[Sub-Sector],Table3[[#This Row],[Sub-Sector]],Table2[Sharpe Ratio],"&gt;=0.10")/Table3[[#This Row],[Count]]</f>
        <v>0</v>
      </c>
    </row>
    <row r="89" spans="1:22" x14ac:dyDescent="0.3">
      <c r="A89" t="s">
        <v>202</v>
      </c>
      <c r="B89">
        <f>COUNTIFS(Table2[Sub-Sector],Table3[[#This Row],[Sub-Sector]])</f>
        <v>2</v>
      </c>
      <c r="C89" s="2">
        <f>COUNTIFS(Table2[Sub-Sector],Table3[[#This Row],[Sub-Sector]],Table2[Uptrend],"Uptrend")/Table3[[#This Row],[Count]]</f>
        <v>1</v>
      </c>
      <c r="D89" s="2">
        <f>COUNTIFS(Table2[Sub-Sector],Table3[[#This Row],[Sub-Sector]],Table2[1W Return vs Nifty],"&gt;=5")/Table3[[#This Row],[Count]]</f>
        <v>0</v>
      </c>
      <c r="E89" s="2">
        <f>COUNTIFS(Table2[Sub-Sector],Table3[[#This Row],[Sub-Sector]],Table2[1M Return vs Nifty],"&gt;=5")/Table3[[#This Row],[Count]]</f>
        <v>0</v>
      </c>
      <c r="F89" s="2">
        <f>COUNTIFS(Table2[Sub-Sector],Table3[[#This Row],[Sub-Sector]],Table2[6M Return vs Nifty],"&gt;=10")/Table3[[#This Row],[Count]]</f>
        <v>0.5</v>
      </c>
      <c r="G89" s="2">
        <f>COUNTIFS(Table2[Sub-Sector],Table3[[#This Row],[Sub-Sector]],Table2[1Y Return vs Nifty],"&gt;=10")/Table3[[#This Row],[Count]]</f>
        <v>1</v>
      </c>
      <c r="H89" s="2">
        <f>COUNTIFS(Table2[Sub-Sector],Table3[[#This Row],[Sub-Sector]],Table2[RSI Exponential â€“ 14D],"&gt;=50")/Table3[[#This Row],[Count]]</f>
        <v>0</v>
      </c>
      <c r="I89" s="2">
        <f>COUNTIFS(Table2[Sub-Sector],Table3[[#This Row],[Sub-Sector]],Table2[Relative Volume],"&gt;=2")/Table3[[#This Row],[Count]]</f>
        <v>0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0</v>
      </c>
      <c r="M89" s="2">
        <f>COUNTIFS(Table2[Sub-Sector],Table3[[#This Row],[Sub-Sector]],Table2[% Away From Current Week High],"&lt;=0.05")/Table3[[#This Row],[Count]]</f>
        <v>0.5</v>
      </c>
      <c r="N89" s="2">
        <f>COUNTIFS(Table2[Sub-Sector],Table3[[#This Row],[Sub-Sector]],Table2[% Away From Current Month Low],"&gt;=0.05")/Table3[[#This Row],[Count]]</f>
        <v>0</v>
      </c>
      <c r="O89" s="2">
        <f>COUNTIFS(Table2[Sub-Sector],Table3[[#This Row],[Sub-Sector]],Table2[% Away From Current Month High],"&lt;=0.05")/Table3[[#This Row],[Count]]</f>
        <v>0.5</v>
      </c>
      <c r="P89" s="2">
        <f>COUNTIFS(Table2[Sub-Sector],Table3[[#This Row],[Sub-Sector]],Table2[% Away From 52W High],"&lt;=10")/Table3[[#This Row],[Count]]</f>
        <v>1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0</v>
      </c>
      <c r="S89" s="2">
        <f>COUNTIFS(Table2[Sub-Sector],Table3[[#This Row],[Sub-Sector]],Table2[% Price above 50 EMA],"&gt;=0")/Table3[[#This Row],[Count]]</f>
        <v>1</v>
      </c>
      <c r="T89" s="2">
        <f>COUNTIFS(Table2[Sub-Sector],Table3[[#This Row],[Sub-Sector]],Table2[% Price above 200 EMA],"&gt;=0")/Table3[[#This Row],[Count]]</f>
        <v>1</v>
      </c>
      <c r="U89" s="2">
        <f>COUNTIFS(Table2[Sub-Sector],Table3[[#This Row],[Sub-Sector]],Table2[Rate of Change - Zone],"Positive")/Table3[[#This Row],[Count]]</f>
        <v>0</v>
      </c>
      <c r="V89" s="2">
        <f>COUNTIFS(Table2[Sub-Sector],Table3[[#This Row],[Sub-Sector]],Table2[Sharpe Ratio],"&gt;=0.10")/Table3[[#This Row],[Count]]</f>
        <v>0</v>
      </c>
    </row>
    <row r="90" spans="1:22" x14ac:dyDescent="0.3">
      <c r="A90" t="s">
        <v>326</v>
      </c>
      <c r="B90">
        <f>COUNTIFS(Table2[Sub-Sector],Table3[[#This Row],[Sub-Sector]])</f>
        <v>2</v>
      </c>
      <c r="C90" s="2">
        <f>COUNTIFS(Table2[Sub-Sector],Table3[[#This Row],[Sub-Sector]],Table2[Uptrend],"Uptrend")/Table3[[#This Row],[Count]]</f>
        <v>1</v>
      </c>
      <c r="D90" s="2">
        <f>COUNTIFS(Table2[Sub-Sector],Table3[[#This Row],[Sub-Sector]],Table2[1W Return vs Nifty],"&gt;=5")/Table3[[#This Row],[Count]]</f>
        <v>0</v>
      </c>
      <c r="E90" s="2">
        <f>COUNTIFS(Table2[Sub-Sector],Table3[[#This Row],[Sub-Sector]],Table2[1M Return vs Nifty],"&gt;=5")/Table3[[#This Row],[Count]]</f>
        <v>0.5</v>
      </c>
      <c r="F90" s="2">
        <f>COUNTIFS(Table2[Sub-Sector],Table3[[#This Row],[Sub-Sector]],Table2[6M Return vs Nifty],"&gt;=10")/Table3[[#This Row],[Count]]</f>
        <v>1</v>
      </c>
      <c r="G90" s="2">
        <f>COUNTIFS(Table2[Sub-Sector],Table3[[#This Row],[Sub-Sector]],Table2[1Y Return vs Nifty],"&gt;=10")/Table3[[#This Row],[Count]]</f>
        <v>1</v>
      </c>
      <c r="H90" s="2">
        <f>COUNTIFS(Table2[Sub-Sector],Table3[[#This Row],[Sub-Sector]],Table2[RSI Exponential â€“ 14D],"&gt;=50")/Table3[[#This Row],[Count]]</f>
        <v>1</v>
      </c>
      <c r="I90" s="2">
        <f>COUNTIFS(Table2[Sub-Sector],Table3[[#This Row],[Sub-Sector]],Table2[Relative Volume],"&gt;=2")/Table3[[#This Row],[Count]]</f>
        <v>0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0.5</v>
      </c>
      <c r="L90" s="2">
        <f>COUNTIFS(Table2[Sub-Sector],Table3[[#This Row],[Sub-Sector]],Table2[% Away From Current Week Low],"&gt;=0.05")/Table3[[#This Row],[Count]]</f>
        <v>0</v>
      </c>
      <c r="M90" s="2">
        <f>COUNTIFS(Table2[Sub-Sector],Table3[[#This Row],[Sub-Sector]],Table2[% Away From Current Week High],"&lt;=0.05")/Table3[[#This Row],[Count]]</f>
        <v>0.5</v>
      </c>
      <c r="N90" s="2">
        <f>COUNTIFS(Table2[Sub-Sector],Table3[[#This Row],[Sub-Sector]],Table2[% Away From Current Month Low],"&gt;=0.05")/Table3[[#This Row],[Count]]</f>
        <v>0</v>
      </c>
      <c r="O90" s="2">
        <f>COUNTIFS(Table2[Sub-Sector],Table3[[#This Row],[Sub-Sector]],Table2[% Away From Current Month High],"&lt;=0.05")/Table3[[#This Row],[Count]]</f>
        <v>0.5</v>
      </c>
      <c r="P90" s="2">
        <f>COUNTIFS(Table2[Sub-Sector],Table3[[#This Row],[Sub-Sector]],Table2[% Away From 52W High],"&lt;=10")/Table3[[#This Row],[Count]]</f>
        <v>1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1</v>
      </c>
      <c r="S90" s="2">
        <f>COUNTIFS(Table2[Sub-Sector],Table3[[#This Row],[Sub-Sector]],Table2[% Price above 50 EMA],"&gt;=0")/Table3[[#This Row],[Count]]</f>
        <v>1</v>
      </c>
      <c r="T90" s="2">
        <f>COUNTIFS(Table2[Sub-Sector],Table3[[#This Row],[Sub-Sector]],Table2[% Price above 200 EMA],"&gt;=0")/Table3[[#This Row],[Count]]</f>
        <v>1</v>
      </c>
      <c r="U90" s="2">
        <f>COUNTIFS(Table2[Sub-Sector],Table3[[#This Row],[Sub-Sector]],Table2[Rate of Change - Zone],"Positive")/Table3[[#This Row],[Count]]</f>
        <v>0.5</v>
      </c>
      <c r="V90" s="2">
        <f>COUNTIFS(Table2[Sub-Sector],Table3[[#This Row],[Sub-Sector]],Table2[Sharpe Ratio],"&gt;=0.10")/Table3[[#This Row],[Count]]</f>
        <v>1</v>
      </c>
    </row>
    <row r="91" spans="1:22" x14ac:dyDescent="0.3">
      <c r="A91" t="s">
        <v>337</v>
      </c>
      <c r="B91">
        <f>COUNTIFS(Table2[Sub-Sector],Table3[[#This Row],[Sub-Sector]])</f>
        <v>2</v>
      </c>
      <c r="C91" s="2">
        <f>COUNTIFS(Table2[Sub-Sector],Table3[[#This Row],[Sub-Sector]],Table2[Uptrend],"Uptrend")/Table3[[#This Row],[Count]]</f>
        <v>1</v>
      </c>
      <c r="D91" s="2">
        <f>COUNTIFS(Table2[Sub-Sector],Table3[[#This Row],[Sub-Sector]],Table2[1W Return vs Nifty],"&gt;=5")/Table3[[#This Row],[Count]]</f>
        <v>0</v>
      </c>
      <c r="E91" s="2">
        <f>COUNTIFS(Table2[Sub-Sector],Table3[[#This Row],[Sub-Sector]],Table2[1M Return vs Nifty],"&gt;=5")/Table3[[#This Row],[Count]]</f>
        <v>0</v>
      </c>
      <c r="F91" s="2">
        <f>COUNTIFS(Table2[Sub-Sector],Table3[[#This Row],[Sub-Sector]],Table2[6M Return vs Nifty],"&gt;=10")/Table3[[#This Row],[Count]]</f>
        <v>1</v>
      </c>
      <c r="G91" s="2">
        <f>COUNTIFS(Table2[Sub-Sector],Table3[[#This Row],[Sub-Sector]],Table2[1Y Return vs Nifty],"&gt;=10")/Table3[[#This Row],[Count]]</f>
        <v>1</v>
      </c>
      <c r="H91" s="2">
        <f>COUNTIFS(Table2[Sub-Sector],Table3[[#This Row],[Sub-Sector]],Table2[RSI Exponential â€“ 14D],"&gt;=50")/Table3[[#This Row],[Count]]</f>
        <v>0.5</v>
      </c>
      <c r="I91" s="2">
        <f>COUNTIFS(Table2[Sub-Sector],Table3[[#This Row],[Sub-Sector]],Table2[Relative Volume],"&gt;=2")/Table3[[#This Row],[Count]]</f>
        <v>0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0</v>
      </c>
      <c r="M91" s="2">
        <f>COUNTIFS(Table2[Sub-Sector],Table3[[#This Row],[Sub-Sector]],Table2[% Away From Current Week High],"&lt;=0.05")/Table3[[#This Row],[Count]]</f>
        <v>1</v>
      </c>
      <c r="N91" s="2">
        <f>COUNTIFS(Table2[Sub-Sector],Table3[[#This Row],[Sub-Sector]],Table2[% Away From Current Month Low],"&gt;=0.05")/Table3[[#This Row],[Count]]</f>
        <v>0</v>
      </c>
      <c r="O91" s="2">
        <f>COUNTIFS(Table2[Sub-Sector],Table3[[#This Row],[Sub-Sector]],Table2[% Away From Current Month High],"&lt;=0.05")/Table3[[#This Row],[Count]]</f>
        <v>1</v>
      </c>
      <c r="P91" s="2">
        <f>COUNTIFS(Table2[Sub-Sector],Table3[[#This Row],[Sub-Sector]],Table2[% Away From 52W High],"&lt;=10")/Table3[[#This Row],[Count]]</f>
        <v>0.5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0.5</v>
      </c>
      <c r="S91" s="2">
        <f>COUNTIFS(Table2[Sub-Sector],Table3[[#This Row],[Sub-Sector]],Table2[% Price above 50 EMA],"&gt;=0")/Table3[[#This Row],[Count]]</f>
        <v>1</v>
      </c>
      <c r="T91" s="2">
        <f>COUNTIFS(Table2[Sub-Sector],Table3[[#This Row],[Sub-Sector]],Table2[% Price above 200 EMA],"&gt;=0")/Table3[[#This Row],[Count]]</f>
        <v>1</v>
      </c>
      <c r="U91" s="2">
        <f>COUNTIFS(Table2[Sub-Sector],Table3[[#This Row],[Sub-Sector]],Table2[Rate of Change - Zone],"Positive")/Table3[[#This Row],[Count]]</f>
        <v>0.5</v>
      </c>
      <c r="V91" s="2">
        <f>COUNTIFS(Table2[Sub-Sector],Table3[[#This Row],[Sub-Sector]],Table2[Sharpe Ratio],"&gt;=0.10")/Table3[[#This Row],[Count]]</f>
        <v>0.5</v>
      </c>
    </row>
    <row r="92" spans="1:22" x14ac:dyDescent="0.3">
      <c r="A92" t="s">
        <v>473</v>
      </c>
      <c r="B92">
        <f>COUNTIFS(Table2[Sub-Sector],Table3[[#This Row],[Sub-Sector]])</f>
        <v>2</v>
      </c>
      <c r="C92" s="2">
        <f>COUNTIFS(Table2[Sub-Sector],Table3[[#This Row],[Sub-Sector]],Table2[Uptrend],"Uptrend")/Table3[[#This Row],[Count]]</f>
        <v>1</v>
      </c>
      <c r="D92" s="2">
        <f>COUNTIFS(Table2[Sub-Sector],Table3[[#This Row],[Sub-Sector]],Table2[1W Return vs Nifty],"&gt;=5")/Table3[[#This Row],[Count]]</f>
        <v>0</v>
      </c>
      <c r="E92" s="2">
        <f>COUNTIFS(Table2[Sub-Sector],Table3[[#This Row],[Sub-Sector]],Table2[1M Return vs Nifty],"&gt;=5")/Table3[[#This Row],[Count]]</f>
        <v>0.5</v>
      </c>
      <c r="F92" s="2">
        <f>COUNTIFS(Table2[Sub-Sector],Table3[[#This Row],[Sub-Sector]],Table2[6M Return vs Nifty],"&gt;=10")/Table3[[#This Row],[Count]]</f>
        <v>0.5</v>
      </c>
      <c r="G92" s="2">
        <f>COUNTIFS(Table2[Sub-Sector],Table3[[#This Row],[Sub-Sector]],Table2[1Y Return vs Nifty],"&gt;=10")/Table3[[#This Row],[Count]]</f>
        <v>1</v>
      </c>
      <c r="H92" s="2">
        <f>COUNTIFS(Table2[Sub-Sector],Table3[[#This Row],[Sub-Sector]],Table2[RSI Exponential â€“ 14D],"&gt;=50")/Table3[[#This Row],[Count]]</f>
        <v>0.5</v>
      </c>
      <c r="I92" s="2">
        <f>COUNTIFS(Table2[Sub-Sector],Table3[[#This Row],[Sub-Sector]],Table2[Relative Volume],"&gt;=2")/Table3[[#This Row],[Count]]</f>
        <v>0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</v>
      </c>
      <c r="M92" s="2">
        <f>COUNTIFS(Table2[Sub-Sector],Table3[[#This Row],[Sub-Sector]],Table2[% Away From Current Week High],"&lt;=0.05")/Table3[[#This Row],[Count]]</f>
        <v>1</v>
      </c>
      <c r="N92" s="2">
        <f>COUNTIFS(Table2[Sub-Sector],Table3[[#This Row],[Sub-Sector]],Table2[% Away From Current Month Low],"&gt;=0.05")/Table3[[#This Row],[Count]]</f>
        <v>0</v>
      </c>
      <c r="O92" s="2">
        <f>COUNTIFS(Table2[Sub-Sector],Table3[[#This Row],[Sub-Sector]],Table2[% Away From Current Month High],"&lt;=0.05")/Table3[[#This Row],[Count]]</f>
        <v>1</v>
      </c>
      <c r="P92" s="2">
        <f>COUNTIFS(Table2[Sub-Sector],Table3[[#This Row],[Sub-Sector]],Table2[% Away From 52W High],"&lt;=10")/Table3[[#This Row],[Count]]</f>
        <v>1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Price above 20 EMA],"&gt;=0")/Table3[[#This Row],[Count]]</f>
        <v>0.5</v>
      </c>
      <c r="S92" s="2">
        <f>COUNTIFS(Table2[Sub-Sector],Table3[[#This Row],[Sub-Sector]],Table2[% Price above 50 EMA],"&gt;=0")/Table3[[#This Row],[Count]]</f>
        <v>1</v>
      </c>
      <c r="T92" s="2">
        <f>COUNTIFS(Table2[Sub-Sector],Table3[[#This Row],[Sub-Sector]],Table2[% Price above 200 EMA],"&gt;=0")/Table3[[#This Row],[Count]]</f>
        <v>1</v>
      </c>
      <c r="U92" s="2">
        <f>COUNTIFS(Table2[Sub-Sector],Table3[[#This Row],[Sub-Sector]],Table2[Rate of Change - Zone],"Positive")/Table3[[#This Row],[Count]]</f>
        <v>0.5</v>
      </c>
      <c r="V92" s="2">
        <f>COUNTIFS(Table2[Sub-Sector],Table3[[#This Row],[Sub-Sector]],Table2[Sharpe Ratio],"&gt;=0.10")/Table3[[#This Row],[Count]]</f>
        <v>0.5</v>
      </c>
    </row>
    <row r="93" spans="1:22" x14ac:dyDescent="0.3">
      <c r="A93" t="s">
        <v>556</v>
      </c>
      <c r="B93">
        <f>COUNTIFS(Table2[Sub-Sector],Table3[[#This Row],[Sub-Sector]])</f>
        <v>2</v>
      </c>
      <c r="C93" s="2">
        <f>COUNTIFS(Table2[Sub-Sector],Table3[[#This Row],[Sub-Sector]],Table2[Uptrend],"Uptrend")/Table3[[#This Row],[Count]]</f>
        <v>0.5</v>
      </c>
      <c r="D93" s="2">
        <f>COUNTIFS(Table2[Sub-Sector],Table3[[#This Row],[Sub-Sector]],Table2[1W Return vs Nifty],"&gt;=5")/Table3[[#This Row],[Count]]</f>
        <v>0</v>
      </c>
      <c r="E93" s="2">
        <f>COUNTIFS(Table2[Sub-Sector],Table3[[#This Row],[Sub-Sector]],Table2[1M Return vs Nifty],"&gt;=5")/Table3[[#This Row],[Count]]</f>
        <v>0</v>
      </c>
      <c r="F93" s="2">
        <f>COUNTIFS(Table2[Sub-Sector],Table3[[#This Row],[Sub-Sector]],Table2[6M Return vs Nifty],"&gt;=10")/Table3[[#This Row],[Count]]</f>
        <v>0</v>
      </c>
      <c r="G93" s="2">
        <f>COUNTIFS(Table2[Sub-Sector],Table3[[#This Row],[Sub-Sector]],Table2[1Y Return vs Nifty],"&gt;=10")/Table3[[#This Row],[Count]]</f>
        <v>0</v>
      </c>
      <c r="H93" s="2">
        <f>COUNTIFS(Table2[Sub-Sector],Table3[[#This Row],[Sub-Sector]],Table2[RSI Exponential â€“ 14D],"&gt;=50")/Table3[[#This Row],[Count]]</f>
        <v>1</v>
      </c>
      <c r="I93" s="2">
        <f>COUNTIFS(Table2[Sub-Sector],Table3[[#This Row],[Sub-Sector]],Table2[Relative Volume],"&gt;=2")/Table3[[#This Row],[Count]]</f>
        <v>0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Current Week Low],"&gt;=0.05")/Table3[[#This Row],[Count]]</f>
        <v>0</v>
      </c>
      <c r="M93" s="2">
        <f>COUNTIFS(Table2[Sub-Sector],Table3[[#This Row],[Sub-Sector]],Table2[% Away From Current Week High],"&lt;=0.05")/Table3[[#This Row],[Count]]</f>
        <v>1</v>
      </c>
      <c r="N93" s="2">
        <f>COUNTIFS(Table2[Sub-Sector],Table3[[#This Row],[Sub-Sector]],Table2[% Away From Current Month Low],"&gt;=0.05")/Table3[[#This Row],[Count]]</f>
        <v>0</v>
      </c>
      <c r="O93" s="2">
        <f>COUNTIFS(Table2[Sub-Sector],Table3[[#This Row],[Sub-Sector]],Table2[% Away From Current Month High],"&lt;=0.05")/Table3[[#This Row],[Count]]</f>
        <v>1</v>
      </c>
      <c r="P93" s="2">
        <f>COUNTIFS(Table2[Sub-Sector],Table3[[#This Row],[Sub-Sector]],Table2[% Away From 52W High],"&lt;=10")/Table3[[#This Row],[Count]]</f>
        <v>0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Price above 20 EMA],"&gt;=0")/Table3[[#This Row],[Count]]</f>
        <v>1</v>
      </c>
      <c r="S93" s="2">
        <f>COUNTIFS(Table2[Sub-Sector],Table3[[#This Row],[Sub-Sector]],Table2[% Price above 50 EMA],"&gt;=0")/Table3[[#This Row],[Count]]</f>
        <v>1</v>
      </c>
      <c r="T93" s="2">
        <f>COUNTIFS(Table2[Sub-Sector],Table3[[#This Row],[Sub-Sector]],Table2[% Price above 200 EMA],"&gt;=0")/Table3[[#This Row],[Count]]</f>
        <v>1</v>
      </c>
      <c r="U93" s="2">
        <f>COUNTIFS(Table2[Sub-Sector],Table3[[#This Row],[Sub-Sector]],Table2[Rate of Change - Zone],"Positive")/Table3[[#This Row],[Count]]</f>
        <v>0.5</v>
      </c>
      <c r="V93" s="2">
        <f>COUNTIFS(Table2[Sub-Sector],Table3[[#This Row],[Sub-Sector]],Table2[Sharpe Ratio],"&gt;=0.10")/Table3[[#This Row],[Count]]</f>
        <v>0.5</v>
      </c>
    </row>
    <row r="94" spans="1:22" x14ac:dyDescent="0.3">
      <c r="A94" t="s">
        <v>836</v>
      </c>
      <c r="B94">
        <f>COUNTIFS(Table2[Sub-Sector],Table3[[#This Row],[Sub-Sector]])</f>
        <v>2</v>
      </c>
      <c r="C94" s="2">
        <f>COUNTIFS(Table2[Sub-Sector],Table3[[#This Row],[Sub-Sector]],Table2[Uptrend],"Uptrend")/Table3[[#This Row],[Count]]</f>
        <v>1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0.5</v>
      </c>
      <c r="F94" s="2">
        <f>COUNTIFS(Table2[Sub-Sector],Table3[[#This Row],[Sub-Sector]],Table2[6M Return vs Nifty],"&gt;=10")/Table3[[#This Row],[Count]]</f>
        <v>1</v>
      </c>
      <c r="G94" s="2">
        <f>COUNTIFS(Table2[Sub-Sector],Table3[[#This Row],[Sub-Sector]],Table2[1Y Return vs Nifty],"&gt;=10")/Table3[[#This Row],[Count]]</f>
        <v>1</v>
      </c>
      <c r="H94" s="2">
        <f>COUNTIFS(Table2[Sub-Sector],Table3[[#This Row],[Sub-Sector]],Table2[RSI Exponential â€“ 14D],"&gt;=50")/Table3[[#This Row],[Count]]</f>
        <v>1</v>
      </c>
      <c r="I94" s="2">
        <f>COUNTIFS(Table2[Sub-Sector],Table3[[#This Row],[Sub-Sector]],Table2[Relative Volume],"&gt;=2")/Table3[[#This Row],[Count]]</f>
        <v>0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1</v>
      </c>
      <c r="M94" s="2">
        <f>COUNTIFS(Table2[Sub-Sector],Table3[[#This Row],[Sub-Sector]],Table2[% Away From Current Week High],"&lt;=0.05")/Table3[[#This Row],[Count]]</f>
        <v>0.5</v>
      </c>
      <c r="N94" s="2">
        <f>COUNTIFS(Table2[Sub-Sector],Table3[[#This Row],[Sub-Sector]],Table2[% Away From Current Month Low],"&gt;=0.05")/Table3[[#This Row],[Count]]</f>
        <v>1</v>
      </c>
      <c r="O94" s="2">
        <f>COUNTIFS(Table2[Sub-Sector],Table3[[#This Row],[Sub-Sector]],Table2[% Away From Current Month High],"&lt;=0.05")/Table3[[#This Row],[Count]]</f>
        <v>0.5</v>
      </c>
      <c r="P94" s="2">
        <f>COUNTIFS(Table2[Sub-Sector],Table3[[#This Row],[Sub-Sector]],Table2[% Away From 52W High],"&lt;=10")/Table3[[#This Row],[Count]]</f>
        <v>0.5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Price above 20 EMA],"&gt;=0")/Table3[[#This Row],[Count]]</f>
        <v>1</v>
      </c>
      <c r="S94" s="2">
        <f>COUNTIFS(Table2[Sub-Sector],Table3[[#This Row],[Sub-Sector]],Table2[% Price above 50 EMA],"&gt;=0")/Table3[[#This Row],[Count]]</f>
        <v>1</v>
      </c>
      <c r="T94" s="2">
        <f>COUNTIFS(Table2[Sub-Sector],Table3[[#This Row],[Sub-Sector]],Table2[% Price above 200 EMA],"&gt;=0")/Table3[[#This Row],[Count]]</f>
        <v>1</v>
      </c>
      <c r="U94" s="2">
        <f>COUNTIFS(Table2[Sub-Sector],Table3[[#This Row],[Sub-Sector]],Table2[Rate of Change - Zone],"Positive")/Table3[[#This Row],[Count]]</f>
        <v>1</v>
      </c>
      <c r="V94" s="2">
        <f>COUNTIFS(Table2[Sub-Sector],Table3[[#This Row],[Sub-Sector]],Table2[Sharpe Ratio],"&gt;=0.10")/Table3[[#This Row],[Count]]</f>
        <v>0.5</v>
      </c>
    </row>
    <row r="95" spans="1:22" x14ac:dyDescent="0.3">
      <c r="A95" t="s">
        <v>769</v>
      </c>
      <c r="B95">
        <f>COUNTIFS(Table2[Sub-Sector],Table3[[#This Row],[Sub-Sector]])</f>
        <v>2</v>
      </c>
      <c r="C95" s="2">
        <f>COUNTIFS(Table2[Sub-Sector],Table3[[#This Row],[Sub-Sector]],Table2[Uptrend],"Uptrend")/Table3[[#This Row],[Count]]</f>
        <v>0.5</v>
      </c>
      <c r="D95" s="2">
        <f>COUNTIFS(Table2[Sub-Sector],Table3[[#This Row],[Sub-Sector]],Table2[1W Return vs Nifty],"&gt;=5")/Table3[[#This Row],[Count]]</f>
        <v>0</v>
      </c>
      <c r="E95" s="2">
        <f>COUNTIFS(Table2[Sub-Sector],Table3[[#This Row],[Sub-Sector]],Table2[1M Return vs Nifty],"&gt;=5")/Table3[[#This Row],[Count]]</f>
        <v>0.5</v>
      </c>
      <c r="F95" s="2">
        <f>COUNTIFS(Table2[Sub-Sector],Table3[[#This Row],[Sub-Sector]],Table2[6M Return vs Nifty],"&gt;=10")/Table3[[#This Row],[Count]]</f>
        <v>0.5</v>
      </c>
      <c r="G95" s="2">
        <f>COUNTIFS(Table2[Sub-Sector],Table3[[#This Row],[Sub-Sector]],Table2[1Y Return vs Nifty],"&gt;=10")/Table3[[#This Row],[Count]]</f>
        <v>0.5</v>
      </c>
      <c r="H95" s="2">
        <f>COUNTIFS(Table2[Sub-Sector],Table3[[#This Row],[Sub-Sector]],Table2[RSI Exponential â€“ 14D],"&gt;=50")/Table3[[#This Row],[Count]]</f>
        <v>1</v>
      </c>
      <c r="I95" s="2">
        <f>COUNTIFS(Table2[Sub-Sector],Table3[[#This Row],[Sub-Sector]],Table2[Relative Volume],"&gt;=2")/Table3[[#This Row],[Count]]</f>
        <v>0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0</v>
      </c>
      <c r="M95" s="2">
        <f>COUNTIFS(Table2[Sub-Sector],Table3[[#This Row],[Sub-Sector]],Table2[% Away From Current Week High],"&lt;=0.05")/Table3[[#This Row],[Count]]</f>
        <v>1</v>
      </c>
      <c r="N95" s="2">
        <f>COUNTIFS(Table2[Sub-Sector],Table3[[#This Row],[Sub-Sector]],Table2[% Away From Current Month Low],"&gt;=0.05")/Table3[[#This Row],[Count]]</f>
        <v>0</v>
      </c>
      <c r="O95" s="2">
        <f>COUNTIFS(Table2[Sub-Sector],Table3[[#This Row],[Sub-Sector]],Table2[% Away From Current Month High],"&lt;=0.05")/Table3[[#This Row],[Count]]</f>
        <v>1</v>
      </c>
      <c r="P95" s="2">
        <f>COUNTIFS(Table2[Sub-Sector],Table3[[#This Row],[Sub-Sector]],Table2[% Away From 52W High],"&lt;=10")/Table3[[#This Row],[Count]]</f>
        <v>0.5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Price above 20 EMA],"&gt;=0")/Table3[[#This Row],[Count]]</f>
        <v>0.5</v>
      </c>
      <c r="S95" s="2">
        <f>COUNTIFS(Table2[Sub-Sector],Table3[[#This Row],[Sub-Sector]],Table2[% Price above 50 EMA],"&gt;=0")/Table3[[#This Row],[Count]]</f>
        <v>0.5</v>
      </c>
      <c r="T95" s="2">
        <f>COUNTIFS(Table2[Sub-Sector],Table3[[#This Row],[Sub-Sector]],Table2[% Price above 200 EMA],"&gt;=0")/Table3[[#This Row],[Count]]</f>
        <v>0.5</v>
      </c>
      <c r="U95" s="2">
        <f>COUNTIFS(Table2[Sub-Sector],Table3[[#This Row],[Sub-Sector]],Table2[Rate of Change - Zone],"Positive")/Table3[[#This Row],[Count]]</f>
        <v>0.5</v>
      </c>
      <c r="V95" s="2">
        <f>COUNTIFS(Table2[Sub-Sector],Table3[[#This Row],[Sub-Sector]],Table2[Sharpe Ratio],"&gt;=0.10")/Table3[[#This Row],[Count]]</f>
        <v>0.5</v>
      </c>
    </row>
    <row r="96" spans="1:22" x14ac:dyDescent="0.3">
      <c r="A96" t="s">
        <v>1111</v>
      </c>
      <c r="B96">
        <f>COUNTIFS(Table2[Sub-Sector],Table3[[#This Row],[Sub-Sector]])</f>
        <v>2</v>
      </c>
      <c r="C96" s="2">
        <f>COUNTIFS(Table2[Sub-Sector],Table3[[#This Row],[Sub-Sector]],Table2[Uptrend],"Uptrend")/Table3[[#This Row],[Count]]</f>
        <v>1</v>
      </c>
      <c r="D96" s="2">
        <f>COUNTIFS(Table2[Sub-Sector],Table3[[#This Row],[Sub-Sector]],Table2[1W Return vs Nifty],"&gt;=5")/Table3[[#This Row],[Count]]</f>
        <v>0</v>
      </c>
      <c r="E96" s="2">
        <f>COUNTIFS(Table2[Sub-Sector],Table3[[#This Row],[Sub-Sector]],Table2[1M Return vs Nifty],"&gt;=5")/Table3[[#This Row],[Count]]</f>
        <v>0</v>
      </c>
      <c r="F96" s="2">
        <f>COUNTIFS(Table2[Sub-Sector],Table3[[#This Row],[Sub-Sector]],Table2[6M Return vs Nifty],"&gt;=10")/Table3[[#This Row],[Count]]</f>
        <v>1</v>
      </c>
      <c r="G96" s="2">
        <f>COUNTIFS(Table2[Sub-Sector],Table3[[#This Row],[Sub-Sector]],Table2[1Y Return vs Nifty],"&gt;=10")/Table3[[#This Row],[Count]]</f>
        <v>1</v>
      </c>
      <c r="H96" s="2">
        <f>COUNTIFS(Table2[Sub-Sector],Table3[[#This Row],[Sub-Sector]],Table2[RSI Exponential â€“ 14D],"&gt;=50")/Table3[[#This Row],[Count]]</f>
        <v>1</v>
      </c>
      <c r="I96" s="2">
        <f>COUNTIFS(Table2[Sub-Sector],Table3[[#This Row],[Sub-Sector]],Table2[Relative Volume],"&gt;=2")/Table3[[#This Row],[Count]]</f>
        <v>0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0.5</v>
      </c>
      <c r="M96" s="2">
        <f>COUNTIFS(Table2[Sub-Sector],Table3[[#This Row],[Sub-Sector]],Table2[% Away From Current Week High],"&lt;=0.05")/Table3[[#This Row],[Count]]</f>
        <v>1</v>
      </c>
      <c r="N96" s="2">
        <f>COUNTIFS(Table2[Sub-Sector],Table3[[#This Row],[Sub-Sector]],Table2[% Away From Current Month Low],"&gt;=0.05")/Table3[[#This Row],[Count]]</f>
        <v>0.5</v>
      </c>
      <c r="O96" s="2">
        <f>COUNTIFS(Table2[Sub-Sector],Table3[[#This Row],[Sub-Sector]],Table2[% Away From Current Month High],"&lt;=0.05")/Table3[[#This Row],[Count]]</f>
        <v>1</v>
      </c>
      <c r="P96" s="2">
        <f>COUNTIFS(Table2[Sub-Sector],Table3[[#This Row],[Sub-Sector]],Table2[% Away From 52W High],"&lt;=10")/Table3[[#This Row],[Count]]</f>
        <v>0.5</v>
      </c>
      <c r="Q96" s="2">
        <f>COUNTIFS(Table2[Sub-Sector],Table3[[#This Row],[Sub-Sector]],Table2[% Away From 52W Low],"&gt;=10")/Table3[[#This Row],[Count]]</f>
        <v>1</v>
      </c>
      <c r="R96" s="2">
        <f>COUNTIFS(Table2[Sub-Sector],Table3[[#This Row],[Sub-Sector]],Table2[% Price above 20 EMA],"&gt;=0")/Table3[[#This Row],[Count]]</f>
        <v>1</v>
      </c>
      <c r="S96" s="2">
        <f>COUNTIFS(Table2[Sub-Sector],Table3[[#This Row],[Sub-Sector]],Table2[% Price above 50 EMA],"&gt;=0")/Table3[[#This Row],[Count]]</f>
        <v>1</v>
      </c>
      <c r="T96" s="2">
        <f>COUNTIFS(Table2[Sub-Sector],Table3[[#This Row],[Sub-Sector]],Table2[% Price above 200 EMA],"&gt;=0")/Table3[[#This Row],[Count]]</f>
        <v>1</v>
      </c>
      <c r="U96" s="2">
        <f>COUNTIFS(Table2[Sub-Sector],Table3[[#This Row],[Sub-Sector]],Table2[Rate of Change - Zone],"Positive")/Table3[[#This Row],[Count]]</f>
        <v>1</v>
      </c>
      <c r="V96" s="2">
        <f>COUNTIFS(Table2[Sub-Sector],Table3[[#This Row],[Sub-Sector]],Table2[Sharpe Ratio],"&gt;=0.10")/Table3[[#This Row],[Count]]</f>
        <v>0</v>
      </c>
    </row>
    <row r="97" spans="1:22" x14ac:dyDescent="0.3">
      <c r="A97" t="s">
        <v>1120</v>
      </c>
      <c r="B97">
        <f>COUNTIFS(Table2[Sub-Sector],Table3[[#This Row],[Sub-Sector]])</f>
        <v>2</v>
      </c>
      <c r="C97" s="2">
        <f>COUNTIFS(Table2[Sub-Sector],Table3[[#This Row],[Sub-Sector]],Table2[Uptrend],"Uptrend")/Table3[[#This Row],[Count]]</f>
        <v>0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0.5</v>
      </c>
      <c r="F97" s="2">
        <f>COUNTIFS(Table2[Sub-Sector],Table3[[#This Row],[Sub-Sector]],Table2[6M Return vs Nifty],"&gt;=10")/Table3[[#This Row],[Count]]</f>
        <v>0</v>
      </c>
      <c r="G97" s="2">
        <f>COUNTIFS(Table2[Sub-Sector],Table3[[#This Row],[Sub-Sector]],Table2[1Y Return vs Nifty],"&gt;=10")/Table3[[#This Row],[Count]]</f>
        <v>0</v>
      </c>
      <c r="H97" s="2">
        <f>COUNTIFS(Table2[Sub-Sector],Table3[[#This Row],[Sub-Sector]],Table2[RSI Exponential â€“ 14D],"&gt;=50")/Table3[[#This Row],[Count]]</f>
        <v>1</v>
      </c>
      <c r="I97" s="2">
        <f>COUNTIFS(Table2[Sub-Sector],Table3[[#This Row],[Sub-Sector]],Table2[Relative Volume],"&gt;=2")/Table3[[#This Row],[Count]]</f>
        <v>0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1</v>
      </c>
      <c r="M97" s="2">
        <f>COUNTIFS(Table2[Sub-Sector],Table3[[#This Row],[Sub-Sector]],Table2[% Away From Current Week High],"&lt;=0.05")/Table3[[#This Row],[Count]]</f>
        <v>1</v>
      </c>
      <c r="N97" s="2">
        <f>COUNTIFS(Table2[Sub-Sector],Table3[[#This Row],[Sub-Sector]],Table2[% Away From Current Month Low],"&gt;=0.05")/Table3[[#This Row],[Count]]</f>
        <v>1</v>
      </c>
      <c r="O97" s="2">
        <f>COUNTIFS(Table2[Sub-Sector],Table3[[#This Row],[Sub-Sector]],Table2[% Away From Current Month High],"&lt;=0.05")/Table3[[#This Row],[Count]]</f>
        <v>1</v>
      </c>
      <c r="P97" s="2">
        <f>COUNTIFS(Table2[Sub-Sector],Table3[[#This Row],[Sub-Sector]],Table2[% Away From 52W High],"&lt;=10")/Table3[[#This Row],[Count]]</f>
        <v>0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Price above 20 EMA],"&gt;=0")/Table3[[#This Row],[Count]]</f>
        <v>1</v>
      </c>
      <c r="S97" s="2">
        <f>COUNTIFS(Table2[Sub-Sector],Table3[[#This Row],[Sub-Sector]],Table2[% Price above 50 EMA],"&gt;=0")/Table3[[#This Row],[Count]]</f>
        <v>1</v>
      </c>
      <c r="T97" s="2">
        <f>COUNTIFS(Table2[Sub-Sector],Table3[[#This Row],[Sub-Sector]],Table2[% Price above 200 EMA],"&gt;=0")/Table3[[#This Row],[Count]]</f>
        <v>0.5</v>
      </c>
      <c r="U97" s="2">
        <f>COUNTIFS(Table2[Sub-Sector],Table3[[#This Row],[Sub-Sector]],Table2[Rate of Change - Zone],"Positive")/Table3[[#This Row],[Count]]</f>
        <v>1</v>
      </c>
      <c r="V97" s="2">
        <f>COUNTIFS(Table2[Sub-Sector],Table3[[#This Row],[Sub-Sector]],Table2[Sharpe Ratio],"&gt;=0.10")/Table3[[#This Row],[Count]]</f>
        <v>0</v>
      </c>
    </row>
    <row r="98" spans="1:22" x14ac:dyDescent="0.3">
      <c r="A98" t="s">
        <v>1199</v>
      </c>
      <c r="B98">
        <f>COUNTIFS(Table2[Sub-Sector],Table3[[#This Row],[Sub-Sector]])</f>
        <v>2</v>
      </c>
      <c r="C98" s="2">
        <f>COUNTIFS(Table2[Sub-Sector],Table3[[#This Row],[Sub-Sector]],Table2[Uptrend],"Uptrend")/Table3[[#This Row],[Count]]</f>
        <v>0.5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0</v>
      </c>
      <c r="F98" s="2">
        <f>COUNTIFS(Table2[Sub-Sector],Table3[[#This Row],[Sub-Sector]],Table2[6M Return vs Nifty],"&gt;=10")/Table3[[#This Row],[Count]]</f>
        <v>0.5</v>
      </c>
      <c r="G98" s="2">
        <f>COUNTIFS(Table2[Sub-Sector],Table3[[#This Row],[Sub-Sector]],Table2[1Y Return vs Nifty],"&gt;=10")/Table3[[#This Row],[Count]]</f>
        <v>0.5</v>
      </c>
      <c r="H98" s="2">
        <f>COUNTIFS(Table2[Sub-Sector],Table3[[#This Row],[Sub-Sector]],Table2[RSI Exponential â€“ 14D],"&gt;=50")/Table3[[#This Row],[Count]]</f>
        <v>1</v>
      </c>
      <c r="I98" s="2">
        <f>COUNTIFS(Table2[Sub-Sector],Table3[[#This Row],[Sub-Sector]],Table2[Relative Volume],"&gt;=2")/Table3[[#This Row],[Count]]</f>
        <v>0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0.5</v>
      </c>
      <c r="M98" s="2">
        <f>COUNTIFS(Table2[Sub-Sector],Table3[[#This Row],[Sub-Sector]],Table2[% Away From Current Week High],"&lt;=0.05")/Table3[[#This Row],[Count]]</f>
        <v>1</v>
      </c>
      <c r="N98" s="2">
        <f>COUNTIFS(Table2[Sub-Sector],Table3[[#This Row],[Sub-Sector]],Table2[% Away From Current Month Low],"&gt;=0.05")/Table3[[#This Row],[Count]]</f>
        <v>0.5</v>
      </c>
      <c r="O98" s="2">
        <f>COUNTIFS(Table2[Sub-Sector],Table3[[#This Row],[Sub-Sector]],Table2[% Away From Current Month High],"&lt;=0.05")/Table3[[#This Row],[Count]]</f>
        <v>1</v>
      </c>
      <c r="P98" s="2">
        <f>COUNTIFS(Table2[Sub-Sector],Table3[[#This Row],[Sub-Sector]],Table2[% Away From 52W High],"&lt;=10")/Table3[[#This Row],[Count]]</f>
        <v>0.5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Price above 20 EMA],"&gt;=0")/Table3[[#This Row],[Count]]</f>
        <v>1</v>
      </c>
      <c r="S98" s="2">
        <f>COUNTIFS(Table2[Sub-Sector],Table3[[#This Row],[Sub-Sector]],Table2[% Price above 50 EMA],"&gt;=0")/Table3[[#This Row],[Count]]</f>
        <v>0.5</v>
      </c>
      <c r="T98" s="2">
        <f>COUNTIFS(Table2[Sub-Sector],Table3[[#This Row],[Sub-Sector]],Table2[% Price above 200 EMA],"&gt;=0")/Table3[[#This Row],[Count]]</f>
        <v>1</v>
      </c>
      <c r="U98" s="2">
        <f>COUNTIFS(Table2[Sub-Sector],Table3[[#This Row],[Sub-Sector]],Table2[Rate of Change - Zone],"Positive")/Table3[[#This Row],[Count]]</f>
        <v>1</v>
      </c>
      <c r="V98" s="2">
        <f>COUNTIFS(Table2[Sub-Sector],Table3[[#This Row],[Sub-Sector]],Table2[Sharpe Ratio],"&gt;=0.10")/Table3[[#This Row],[Count]]</f>
        <v>0</v>
      </c>
    </row>
    <row r="99" spans="1:22" x14ac:dyDescent="0.3">
      <c r="A99" t="s">
        <v>1465</v>
      </c>
      <c r="B99">
        <f>COUNTIFS(Table2[Sub-Sector],Table3[[#This Row],[Sub-Sector]])</f>
        <v>2</v>
      </c>
      <c r="C99" s="2">
        <f>COUNTIFS(Table2[Sub-Sector],Table3[[#This Row],[Sub-Sector]],Table2[Uptrend],"Uptrend")/Table3[[#This Row],[Count]]</f>
        <v>0.5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</v>
      </c>
      <c r="F99" s="2">
        <f>COUNTIFS(Table2[Sub-Sector],Table3[[#This Row],[Sub-Sector]],Table2[6M Return vs Nifty],"&gt;=10")/Table3[[#This Row],[Count]]</f>
        <v>0</v>
      </c>
      <c r="G99" s="2">
        <f>COUNTIFS(Table2[Sub-Sector],Table3[[#This Row],[Sub-Sector]],Table2[1Y Return vs Nifty],"&gt;=10")/Table3[[#This Row],[Count]]</f>
        <v>0</v>
      </c>
      <c r="H99" s="2">
        <f>COUNTIFS(Table2[Sub-Sector],Table3[[#This Row],[Sub-Sector]],Table2[RSI Exponential â€“ 14D],"&gt;=50")/Table3[[#This Row],[Count]]</f>
        <v>1</v>
      </c>
      <c r="I99" s="2">
        <f>COUNTIFS(Table2[Sub-Sector],Table3[[#This Row],[Sub-Sector]],Table2[Relative Volume],"&gt;=2")/Table3[[#This Row],[Count]]</f>
        <v>0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0.5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0.5</v>
      </c>
      <c r="O99" s="2">
        <f>COUNTIFS(Table2[Sub-Sector],Table3[[#This Row],[Sub-Sector]],Table2[% Away From Current Month High],"&lt;=0.05")/Table3[[#This Row],[Count]]</f>
        <v>1</v>
      </c>
      <c r="P99" s="2">
        <f>COUNTIFS(Table2[Sub-Sector],Table3[[#This Row],[Sub-Sector]],Table2[% Away From 52W High],"&lt;=10")/Table3[[#This Row],[Count]]</f>
        <v>0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Price above 20 EMA],"&gt;=0")/Table3[[#This Row],[Count]]</f>
        <v>1</v>
      </c>
      <c r="S99" s="2">
        <f>COUNTIFS(Table2[Sub-Sector],Table3[[#This Row],[Sub-Sector]],Table2[% Price above 50 EMA],"&gt;=0")/Table3[[#This Row],[Count]]</f>
        <v>1</v>
      </c>
      <c r="T99" s="2">
        <f>COUNTIFS(Table2[Sub-Sector],Table3[[#This Row],[Sub-Sector]],Table2[% Price above 200 EMA],"&gt;=0")/Table3[[#This Row],[Count]]</f>
        <v>0.5</v>
      </c>
      <c r="U99" s="2">
        <f>COUNTIFS(Table2[Sub-Sector],Table3[[#This Row],[Sub-Sector]],Table2[Rate of Change - Zone],"Positive")/Table3[[#This Row],[Count]]</f>
        <v>1</v>
      </c>
      <c r="V99" s="2">
        <f>COUNTIFS(Table2[Sub-Sector],Table3[[#This Row],[Sub-Sector]],Table2[Sharpe Ratio],"&gt;=0.10")/Table3[[#This Row],[Count]]</f>
        <v>0</v>
      </c>
    </row>
    <row r="100" spans="1:22" x14ac:dyDescent="0.3">
      <c r="A100" t="s">
        <v>1509</v>
      </c>
      <c r="B100">
        <f>COUNTIFS(Table2[Sub-Sector],Table3[[#This Row],[Sub-Sector]])</f>
        <v>2</v>
      </c>
      <c r="C100" s="2">
        <f>COUNTIFS(Table2[Sub-Sector],Table3[[#This Row],[Sub-Sector]],Table2[Uptrend],"Uptrend")/Table3[[#This Row],[Count]]</f>
        <v>1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0.5</v>
      </c>
      <c r="F100" s="2">
        <f>COUNTIFS(Table2[Sub-Sector],Table3[[#This Row],[Sub-Sector]],Table2[6M Return vs Nifty],"&gt;=10")/Table3[[#This Row],[Count]]</f>
        <v>0.5</v>
      </c>
      <c r="G100" s="2">
        <f>COUNTIFS(Table2[Sub-Sector],Table3[[#This Row],[Sub-Sector]],Table2[1Y Return vs Nifty],"&gt;=10")/Table3[[#This Row],[Count]]</f>
        <v>0.5</v>
      </c>
      <c r="H100" s="2">
        <f>COUNTIFS(Table2[Sub-Sector],Table3[[#This Row],[Sub-Sector]],Table2[RSI Exponential â€“ 14D],"&gt;=50")/Table3[[#This Row],[Count]]</f>
        <v>1</v>
      </c>
      <c r="I100" s="2">
        <f>COUNTIFS(Table2[Sub-Sector],Table3[[#This Row],[Sub-Sector]],Table2[Relative Volume],"&gt;=2")/Table3[[#This Row],[Count]]</f>
        <v>0</v>
      </c>
      <c r="J100" s="2">
        <f>COUNTIFS(Table2[Sub-Sector],Table3[[#This Row],[Sub-Sector]],Table2[% Away From Day Low],"&gt;=0.05")/Table3[[#This Row],[Count]]</f>
        <v>0.5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0.5</v>
      </c>
      <c r="M100" s="2">
        <f>COUNTIFS(Table2[Sub-Sector],Table3[[#This Row],[Sub-Sector]],Table2[% Away From Current Week High],"&lt;=0.05")/Table3[[#This Row],[Count]]</f>
        <v>1</v>
      </c>
      <c r="N100" s="2">
        <f>COUNTIFS(Table2[Sub-Sector],Table3[[#This Row],[Sub-Sector]],Table2[% Away From Current Month Low],"&gt;=0.05")/Table3[[#This Row],[Count]]</f>
        <v>0.5</v>
      </c>
      <c r="O100" s="2">
        <f>COUNTIFS(Table2[Sub-Sector],Table3[[#This Row],[Sub-Sector]],Table2[% Away From Current Month High],"&lt;=0.05")/Table3[[#This Row],[Count]]</f>
        <v>1</v>
      </c>
      <c r="P100" s="2">
        <f>COUNTIFS(Table2[Sub-Sector],Table3[[#This Row],[Sub-Sector]],Table2[% Away From 52W High],"&lt;=10")/Table3[[#This Row],[Count]]</f>
        <v>0.5</v>
      </c>
      <c r="Q100" s="2">
        <f>COUNTIFS(Table2[Sub-Sector],Table3[[#This Row],[Sub-Sector]],Table2[% Away From 52W Low],"&gt;=10")/Table3[[#This Row],[Count]]</f>
        <v>1</v>
      </c>
      <c r="R100" s="2">
        <f>COUNTIFS(Table2[Sub-Sector],Table3[[#This Row],[Sub-Sector]],Table2[% Price above 20 EMA],"&gt;=0")/Table3[[#This Row],[Count]]</f>
        <v>1</v>
      </c>
      <c r="S100" s="2">
        <f>COUNTIFS(Table2[Sub-Sector],Table3[[#This Row],[Sub-Sector]],Table2[% Price above 50 EMA],"&gt;=0")/Table3[[#This Row],[Count]]</f>
        <v>1</v>
      </c>
      <c r="T100" s="2">
        <f>COUNTIFS(Table2[Sub-Sector],Table3[[#This Row],[Sub-Sector]],Table2[% Price above 200 EMA],"&gt;=0")/Table3[[#This Row],[Count]]</f>
        <v>1</v>
      </c>
      <c r="U100" s="2">
        <f>COUNTIFS(Table2[Sub-Sector],Table3[[#This Row],[Sub-Sector]],Table2[Rate of Change - Zone],"Positive")/Table3[[#This Row],[Count]]</f>
        <v>1</v>
      </c>
      <c r="V100" s="2">
        <f>COUNTIFS(Table2[Sub-Sector],Table3[[#This Row],[Sub-Sector]],Table2[Sharpe Ratio],"&gt;=0.10")/Table3[[#This Row],[Count]]</f>
        <v>0.5</v>
      </c>
    </row>
    <row r="101" spans="1:22" x14ac:dyDescent="0.3">
      <c r="A101" t="s">
        <v>821</v>
      </c>
      <c r="B101">
        <f>COUNTIFS(Table2[Sub-Sector],Table3[[#This Row],[Sub-Sector]])</f>
        <v>1</v>
      </c>
      <c r="C101" s="2">
        <f>COUNTIFS(Table2[Sub-Sector],Table3[[#This Row],[Sub-Sector]],Table2[Uptrend],"Uptrend")/Table3[[#This Row],[Count]]</f>
        <v>1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1</v>
      </c>
      <c r="F101" s="2">
        <f>COUNTIFS(Table2[Sub-Sector],Table3[[#This Row],[Sub-Sector]],Table2[6M Return vs Nifty],"&gt;=10")/Table3[[#This Row],[Count]]</f>
        <v>0</v>
      </c>
      <c r="G101" s="2">
        <f>COUNTIFS(Table2[Sub-Sector],Table3[[#This Row],[Sub-Sector]],Table2[1Y Return vs Nifty],"&gt;=10")/Table3[[#This Row],[Count]]</f>
        <v>0</v>
      </c>
      <c r="H101" s="2">
        <f>COUNTIFS(Table2[Sub-Sector],Table3[[#This Row],[Sub-Sector]],Table2[RSI Exponential â€“ 14D],"&gt;=50")/Table3[[#This Row],[Count]]</f>
        <v>1</v>
      </c>
      <c r="I101" s="2">
        <f>COUNTIFS(Table2[Sub-Sector],Table3[[#This Row],[Sub-Sector]],Table2[Relative Volume],"&gt;=2")/Table3[[#This Row],[Count]]</f>
        <v>1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</v>
      </c>
      <c r="M101" s="2">
        <f>COUNTIFS(Table2[Sub-Sector],Table3[[#This Row],[Sub-Sector]],Table2[% Away From Current Week High],"&lt;=0.05")/Table3[[#This Row],[Count]]</f>
        <v>1</v>
      </c>
      <c r="N101" s="2">
        <f>COUNTIFS(Table2[Sub-Sector],Table3[[#This Row],[Sub-Sector]],Table2[% Away From Current Month Low],"&gt;=0.05")/Table3[[#This Row],[Count]]</f>
        <v>0</v>
      </c>
      <c r="O101" s="2">
        <f>COUNTIFS(Table2[Sub-Sector],Table3[[#This Row],[Sub-Sector]],Table2[% Away From Current Month High],"&lt;=0.05")/Table3[[#This Row],[Count]]</f>
        <v>1</v>
      </c>
      <c r="P101" s="2">
        <f>COUNTIFS(Table2[Sub-Sector],Table3[[#This Row],[Sub-Sector]],Table2[% Away From 52W High],"&lt;=10")/Table3[[#This Row],[Count]]</f>
        <v>1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1</v>
      </c>
      <c r="S101" s="2">
        <f>COUNTIFS(Table2[Sub-Sector],Table3[[#This Row],[Sub-Sector]],Table2[% Price above 50 EMA],"&gt;=0")/Table3[[#This Row],[Count]]</f>
        <v>1</v>
      </c>
      <c r="T101" s="2">
        <f>COUNTIFS(Table2[Sub-Sector],Table3[[#This Row],[Sub-Sector]],Table2[% Price above 200 EMA],"&gt;=0")/Table3[[#This Row],[Count]]</f>
        <v>1</v>
      </c>
      <c r="U101" s="2">
        <f>COUNTIFS(Table2[Sub-Sector],Table3[[#This Row],[Sub-Sector]],Table2[Rate of Change - Zone],"Positive")/Table3[[#This Row],[Count]]</f>
        <v>1</v>
      </c>
      <c r="V101" s="2">
        <f>COUNTIFS(Table2[Sub-Sector],Table3[[#This Row],[Sub-Sector]],Table2[Sharpe Ratio],"&gt;=0.10")/Table3[[#This Row],[Count]]</f>
        <v>0</v>
      </c>
    </row>
    <row r="102" spans="1:22" x14ac:dyDescent="0.3">
      <c r="A102" t="s">
        <v>1309</v>
      </c>
      <c r="B102">
        <f>COUNTIFS(Table2[Sub-Sector],Table3[[#This Row],[Sub-Sector]])</f>
        <v>1</v>
      </c>
      <c r="C102" s="2">
        <f>COUNTIFS(Table2[Sub-Sector],Table3[[#This Row],[Sub-Sector]],Table2[Uptrend],"Uptrend")/Table3[[#This Row],[Count]]</f>
        <v>1</v>
      </c>
      <c r="D102" s="2">
        <f>COUNTIFS(Table2[Sub-Sector],Table3[[#This Row],[Sub-Sector]],Table2[1W Return vs Nifty],"&gt;=5")/Table3[[#This Row],[Count]]</f>
        <v>0</v>
      </c>
      <c r="E102" s="2">
        <f>COUNTIFS(Table2[Sub-Sector],Table3[[#This Row],[Sub-Sector]],Table2[1M Return vs Nifty],"&gt;=5")/Table3[[#This Row],[Count]]</f>
        <v>0</v>
      </c>
      <c r="F102" s="2">
        <f>COUNTIFS(Table2[Sub-Sector],Table3[[#This Row],[Sub-Sector]],Table2[6M Return vs Nifty],"&gt;=10")/Table3[[#This Row],[Count]]</f>
        <v>0</v>
      </c>
      <c r="G102" s="2">
        <f>COUNTIFS(Table2[Sub-Sector],Table3[[#This Row],[Sub-Sector]],Table2[1Y Return vs Nifty],"&gt;=10")/Table3[[#This Row],[Count]]</f>
        <v>1</v>
      </c>
      <c r="H102" s="2">
        <f>COUNTIFS(Table2[Sub-Sector],Table3[[#This Row],[Sub-Sector]],Table2[RSI Exponential â€“ 14D],"&gt;=50")/Table3[[#This Row],[Count]]</f>
        <v>0</v>
      </c>
      <c r="I102" s="2">
        <f>COUNTIFS(Table2[Sub-Sector],Table3[[#This Row],[Sub-Sector]],Table2[Relative Volume],"&gt;=2")/Table3[[#This Row],[Count]]</f>
        <v>1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</v>
      </c>
      <c r="M102" s="2">
        <f>COUNTIFS(Table2[Sub-Sector],Table3[[#This Row],[Sub-Sector]],Table2[% Away From Current Week High],"&lt;=0.05")/Table3[[#This Row],[Count]]</f>
        <v>0</v>
      </c>
      <c r="N102" s="2">
        <f>COUNTIFS(Table2[Sub-Sector],Table3[[#This Row],[Sub-Sector]],Table2[% Away From Current Month Low],"&gt;=0.05")/Table3[[#This Row],[Count]]</f>
        <v>0</v>
      </c>
      <c r="O102" s="2">
        <f>COUNTIFS(Table2[Sub-Sector],Table3[[#This Row],[Sub-Sector]],Table2[% Away From Current Month High],"&lt;=0.05")/Table3[[#This Row],[Count]]</f>
        <v>0</v>
      </c>
      <c r="P102" s="2">
        <f>COUNTIFS(Table2[Sub-Sector],Table3[[#This Row],[Sub-Sector]],Table2[% Away From 52W High],"&lt;=10")/Table3[[#This Row],[Count]]</f>
        <v>0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Price above 20 EMA],"&gt;=0")/Table3[[#This Row],[Count]]</f>
        <v>0</v>
      </c>
      <c r="S102" s="2">
        <f>COUNTIFS(Table2[Sub-Sector],Table3[[#This Row],[Sub-Sector]],Table2[% Price above 50 EMA],"&gt;=0")/Table3[[#This Row],[Count]]</f>
        <v>1</v>
      </c>
      <c r="T102" s="2">
        <f>COUNTIFS(Table2[Sub-Sector],Table3[[#This Row],[Sub-Sector]],Table2[% Price above 200 EMA],"&gt;=0")/Table3[[#This Row],[Count]]</f>
        <v>1</v>
      </c>
      <c r="U102" s="2">
        <f>COUNTIFS(Table2[Sub-Sector],Table3[[#This Row],[Sub-Sector]],Table2[Rate of Change - Zone],"Positive")/Table3[[#This Row],[Count]]</f>
        <v>1</v>
      </c>
      <c r="V102" s="2">
        <f>COUNTIFS(Table2[Sub-Sector],Table3[[#This Row],[Sub-Sector]],Table2[Sharpe Ratio],"&gt;=0.10")/Table3[[#This Row],[Count]]</f>
        <v>0</v>
      </c>
    </row>
    <row r="103" spans="1:22" x14ac:dyDescent="0.3">
      <c r="A103" t="s">
        <v>1337</v>
      </c>
      <c r="B103">
        <f>COUNTIFS(Table2[Sub-Sector],Table3[[#This Row],[Sub-Sector]])</f>
        <v>1</v>
      </c>
      <c r="C103" s="2">
        <f>COUNTIFS(Table2[Sub-Sector],Table3[[#This Row],[Sub-Sector]],Table2[Uptrend],"Uptrend")/Table3[[#This Row],[Count]]</f>
        <v>1</v>
      </c>
      <c r="D103" s="2">
        <f>COUNTIFS(Table2[Sub-Sector],Table3[[#This Row],[Sub-Sector]],Table2[1W Return vs Nifty],"&gt;=5")/Table3[[#This Row],[Count]]</f>
        <v>1</v>
      </c>
      <c r="E103" s="2">
        <f>COUNTIFS(Table2[Sub-Sector],Table3[[#This Row],[Sub-Sector]],Table2[1M Return vs Nifty],"&gt;=5")/Table3[[#This Row],[Count]]</f>
        <v>1</v>
      </c>
      <c r="F103" s="2">
        <f>COUNTIFS(Table2[Sub-Sector],Table3[[#This Row],[Sub-Sector]],Table2[6M Return vs Nifty],"&gt;=10")/Table3[[#This Row],[Count]]</f>
        <v>0</v>
      </c>
      <c r="G103" s="2">
        <f>COUNTIFS(Table2[Sub-Sector],Table3[[#This Row],[Sub-Sector]],Table2[1Y Return vs Nifty],"&gt;=10")/Table3[[#This Row],[Count]]</f>
        <v>1</v>
      </c>
      <c r="H103" s="2">
        <f>COUNTIFS(Table2[Sub-Sector],Table3[[#This Row],[Sub-Sector]],Table2[RSI Exponential â€“ 14D],"&gt;=50")/Table3[[#This Row],[Count]]</f>
        <v>1</v>
      </c>
      <c r="I103" s="2">
        <f>COUNTIFS(Table2[Sub-Sector],Table3[[#This Row],[Sub-Sector]],Table2[Relative Volume],"&gt;=2")/Table3[[#This Row],[Count]]</f>
        <v>1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1</v>
      </c>
      <c r="M103" s="2">
        <f>COUNTIFS(Table2[Sub-Sector],Table3[[#This Row],[Sub-Sector]],Table2[% Away From Current Week High],"&lt;=0.05")/Table3[[#This Row],[Count]]</f>
        <v>1</v>
      </c>
      <c r="N103" s="2">
        <f>COUNTIFS(Table2[Sub-Sector],Table3[[#This Row],[Sub-Sector]],Table2[% Away From Current Month Low],"&gt;=0.05")/Table3[[#This Row],[Count]]</f>
        <v>1</v>
      </c>
      <c r="O103" s="2">
        <f>COUNTIFS(Table2[Sub-Sector],Table3[[#This Row],[Sub-Sector]],Table2[% Away From Current Month High],"&lt;=0.05")/Table3[[#This Row],[Count]]</f>
        <v>1</v>
      </c>
      <c r="P103" s="2">
        <f>COUNTIFS(Table2[Sub-Sector],Table3[[#This Row],[Sub-Sector]],Table2[% Away From 52W High],"&lt;=10")/Table3[[#This Row],[Count]]</f>
        <v>1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1</v>
      </c>
      <c r="S103" s="2">
        <f>COUNTIFS(Table2[Sub-Sector],Table3[[#This Row],[Sub-Sector]],Table2[% Price above 50 EMA],"&gt;=0")/Table3[[#This Row],[Count]]</f>
        <v>1</v>
      </c>
      <c r="T103" s="2">
        <f>COUNTIFS(Table2[Sub-Sector],Table3[[#This Row],[Sub-Sector]],Table2[% Price above 200 EMA],"&gt;=0")/Table3[[#This Row],[Count]]</f>
        <v>1</v>
      </c>
      <c r="U103" s="2">
        <f>COUNTIFS(Table2[Sub-Sector],Table3[[#This Row],[Sub-Sector]],Table2[Rate of Change - Zone],"Positive")/Table3[[#This Row],[Count]]</f>
        <v>1</v>
      </c>
      <c r="V103" s="2">
        <f>COUNTIFS(Table2[Sub-Sector],Table3[[#This Row],[Sub-Sector]],Table2[Sharpe Ratio],"&gt;=0.10")/Table3[[#This Row],[Count]]</f>
        <v>1</v>
      </c>
    </row>
    <row r="104" spans="1:22" x14ac:dyDescent="0.3">
      <c r="A104" t="s">
        <v>92</v>
      </c>
      <c r="B104">
        <f>COUNTIFS(Table2[Sub-Sector],Table3[[#This Row],[Sub-Sector]])</f>
        <v>1</v>
      </c>
      <c r="C104" s="2">
        <f>COUNTIFS(Table2[Sub-Sector],Table3[[#This Row],[Sub-Sector]],Table2[Uptrend],"Uptrend")/Table3[[#This Row],[Count]]</f>
        <v>1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0</v>
      </c>
      <c r="F104" s="2">
        <f>COUNTIFS(Table2[Sub-Sector],Table3[[#This Row],[Sub-Sector]],Table2[6M Return vs Nifty],"&gt;=10")/Table3[[#This Row],[Count]]</f>
        <v>1</v>
      </c>
      <c r="G104" s="2">
        <f>COUNTIFS(Table2[Sub-Sector],Table3[[#This Row],[Sub-Sector]],Table2[1Y Return vs Nifty],"&gt;=10")/Table3[[#This Row],[Count]]</f>
        <v>1</v>
      </c>
      <c r="H104" s="2">
        <f>COUNTIFS(Table2[Sub-Sector],Table3[[#This Row],[Sub-Sector]],Table2[RSI Exponential â€“ 14D],"&gt;=50")/Table3[[#This Row],[Count]]</f>
        <v>1</v>
      </c>
      <c r="I104" s="2">
        <f>COUNTIFS(Table2[Sub-Sector],Table3[[#This Row],[Sub-Sector]],Table2[Relative Volume],"&gt;=2")/Table3[[#This Row],[Count]]</f>
        <v>0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</v>
      </c>
      <c r="M104" s="2">
        <f>COUNTIFS(Table2[Sub-Sector],Table3[[#This Row],[Sub-Sector]],Table2[% Away From Current Week High],"&lt;=0.05")/Table3[[#This Row],[Count]]</f>
        <v>1</v>
      </c>
      <c r="N104" s="2">
        <f>COUNTIFS(Table2[Sub-Sector],Table3[[#This Row],[Sub-Sector]],Table2[% Away From Current Month Low],"&gt;=0.05")/Table3[[#This Row],[Count]]</f>
        <v>0</v>
      </c>
      <c r="O104" s="2">
        <f>COUNTIFS(Table2[Sub-Sector],Table3[[#This Row],[Sub-Sector]],Table2[% Away From Current Month High],"&lt;=0.05")/Table3[[#This Row],[Count]]</f>
        <v>1</v>
      </c>
      <c r="P104" s="2">
        <f>COUNTIFS(Table2[Sub-Sector],Table3[[#This Row],[Sub-Sector]],Table2[% Away From 52W High],"&lt;=10")/Table3[[#This Row],[Count]]</f>
        <v>1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1</v>
      </c>
      <c r="S104" s="2">
        <f>COUNTIFS(Table2[Sub-Sector],Table3[[#This Row],[Sub-Sector]],Table2[% Price above 50 EMA],"&gt;=0")/Table3[[#This Row],[Count]]</f>
        <v>1</v>
      </c>
      <c r="T104" s="2">
        <f>COUNTIFS(Table2[Sub-Sector],Table3[[#This Row],[Sub-Sector]],Table2[% Price above 200 EMA],"&gt;=0")/Table3[[#This Row],[Count]]</f>
        <v>1</v>
      </c>
      <c r="U104" s="2">
        <f>COUNTIFS(Table2[Sub-Sector],Table3[[#This Row],[Sub-Sector]],Table2[Rate of Change - Zone],"Positive")/Table3[[#This Row],[Count]]</f>
        <v>1</v>
      </c>
      <c r="V104" s="2">
        <f>COUNTIFS(Table2[Sub-Sector],Table3[[#This Row],[Sub-Sector]],Table2[Sharpe Ratio],"&gt;=0.10")/Table3[[#This Row],[Count]]</f>
        <v>1</v>
      </c>
    </row>
    <row r="105" spans="1:22" x14ac:dyDescent="0.3">
      <c r="A105" t="s">
        <v>137</v>
      </c>
      <c r="B105">
        <f>COUNTIFS(Table2[Sub-Sector],Table3[[#This Row],[Sub-Sector]])</f>
        <v>1</v>
      </c>
      <c r="C105" s="2">
        <f>COUNTIFS(Table2[Sub-Sector],Table3[[#This Row],[Sub-Sector]],Table2[Uptrend],"Uptrend")/Table3[[#This Row],[Count]]</f>
        <v>1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0</v>
      </c>
      <c r="F105" s="2">
        <f>COUNTIFS(Table2[Sub-Sector],Table3[[#This Row],[Sub-Sector]],Table2[6M Return vs Nifty],"&gt;=10")/Table3[[#This Row],[Count]]</f>
        <v>1</v>
      </c>
      <c r="G105" s="2">
        <f>COUNTIFS(Table2[Sub-Sector],Table3[[#This Row],[Sub-Sector]],Table2[1Y Return vs Nifty],"&gt;=10")/Table3[[#This Row],[Count]]</f>
        <v>1</v>
      </c>
      <c r="H105" s="2">
        <f>COUNTIFS(Table2[Sub-Sector],Table3[[#This Row],[Sub-Sector]],Table2[RSI Exponential â€“ 14D],"&gt;=50")/Table3[[#This Row],[Count]]</f>
        <v>1</v>
      </c>
      <c r="I105" s="2">
        <f>COUNTIFS(Table2[Sub-Sector],Table3[[#This Row],[Sub-Sector]],Table2[Relative Volume],"&gt;=2")/Table3[[#This Row],[Count]]</f>
        <v>0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0</v>
      </c>
      <c r="O105" s="2">
        <f>COUNTIFS(Table2[Sub-Sector],Table3[[#This Row],[Sub-Sector]],Table2[% Away From Current Month High],"&lt;=0.05")/Table3[[#This Row],[Count]]</f>
        <v>1</v>
      </c>
      <c r="P105" s="2">
        <f>COUNTIFS(Table2[Sub-Sector],Table3[[#This Row],[Sub-Sector]],Table2[% Away From 52W High],"&lt;=10")/Table3[[#This Row],[Count]]</f>
        <v>1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Price above 20 EMA],"&gt;=0")/Table3[[#This Row],[Count]]</f>
        <v>1</v>
      </c>
      <c r="S105" s="2">
        <f>COUNTIFS(Table2[Sub-Sector],Table3[[#This Row],[Sub-Sector]],Table2[% Price above 50 EMA],"&gt;=0")/Table3[[#This Row],[Count]]</f>
        <v>1</v>
      </c>
      <c r="T105" s="2">
        <f>COUNTIFS(Table2[Sub-Sector],Table3[[#This Row],[Sub-Sector]],Table2[% Price above 200 EMA],"&gt;=0")/Table3[[#This Row],[Count]]</f>
        <v>1</v>
      </c>
      <c r="U105" s="2">
        <f>COUNTIFS(Table2[Sub-Sector],Table3[[#This Row],[Sub-Sector]],Table2[Rate of Change - Zone],"Positive")/Table3[[#This Row],[Count]]</f>
        <v>0</v>
      </c>
      <c r="V105" s="2">
        <f>COUNTIFS(Table2[Sub-Sector],Table3[[#This Row],[Sub-Sector]],Table2[Sharpe Ratio],"&gt;=0.10")/Table3[[#This Row],[Count]]</f>
        <v>1</v>
      </c>
    </row>
    <row r="106" spans="1:22" x14ac:dyDescent="0.3">
      <c r="A106" t="s">
        <v>161</v>
      </c>
      <c r="B106">
        <f>COUNTIFS(Table2[Sub-Sector],Table3[[#This Row],[Sub-Sector]])</f>
        <v>1</v>
      </c>
      <c r="C106" s="2">
        <f>COUNTIFS(Table2[Sub-Sector],Table3[[#This Row],[Sub-Sector]],Table2[Uptrend],"Uptrend")/Table3[[#This Row],[Count]]</f>
        <v>1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</v>
      </c>
      <c r="F106" s="2">
        <f>COUNTIFS(Table2[Sub-Sector],Table3[[#This Row],[Sub-Sector]],Table2[6M Return vs Nifty],"&gt;=10")/Table3[[#This Row],[Count]]</f>
        <v>1</v>
      </c>
      <c r="G106" s="2">
        <f>COUNTIFS(Table2[Sub-Sector],Table3[[#This Row],[Sub-Sector]],Table2[1Y Return vs Nifty],"&gt;=10")/Table3[[#This Row],[Count]]</f>
        <v>1</v>
      </c>
      <c r="H106" s="2">
        <f>COUNTIFS(Table2[Sub-Sector],Table3[[#This Row],[Sub-Sector]],Table2[RSI Exponential â€“ 14D],"&gt;=50")/Table3[[#This Row],[Count]]</f>
        <v>1</v>
      </c>
      <c r="I106" s="2">
        <f>COUNTIFS(Table2[Sub-Sector],Table3[[#This Row],[Sub-Sector]],Table2[Relative Volume],"&gt;=2")/Table3[[#This Row],[Count]]</f>
        <v>0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</v>
      </c>
      <c r="M106" s="2">
        <f>COUNTIFS(Table2[Sub-Sector],Table3[[#This Row],[Sub-Sector]],Table2[% Away From Current Week High],"&lt;=0.05")/Table3[[#This Row],[Count]]</f>
        <v>1</v>
      </c>
      <c r="N106" s="2">
        <f>COUNTIFS(Table2[Sub-Sector],Table3[[#This Row],[Sub-Sector]],Table2[% Away From Current Month Low],"&gt;=0.05")/Table3[[#This Row],[Count]]</f>
        <v>0</v>
      </c>
      <c r="O106" s="2">
        <f>COUNTIFS(Table2[Sub-Sector],Table3[[#This Row],[Sub-Sector]],Table2[% Away From Current Month High],"&lt;=0.05")/Table3[[#This Row],[Count]]</f>
        <v>1</v>
      </c>
      <c r="P106" s="2">
        <f>COUNTIFS(Table2[Sub-Sector],Table3[[#This Row],[Sub-Sector]],Table2[% Away From 52W High],"&lt;=10")/Table3[[#This Row],[Count]]</f>
        <v>1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1</v>
      </c>
      <c r="S106" s="2">
        <f>COUNTIFS(Table2[Sub-Sector],Table3[[#This Row],[Sub-Sector]],Table2[% Price above 50 EMA],"&gt;=0")/Table3[[#This Row],[Count]]</f>
        <v>1</v>
      </c>
      <c r="T106" s="2">
        <f>COUNTIFS(Table2[Sub-Sector],Table3[[#This Row],[Sub-Sector]],Table2[% Price above 200 EMA],"&gt;=0")/Table3[[#This Row],[Count]]</f>
        <v>1</v>
      </c>
      <c r="U106" s="2">
        <f>COUNTIFS(Table2[Sub-Sector],Table3[[#This Row],[Sub-Sector]],Table2[Rate of Change - Zone],"Positive")/Table3[[#This Row],[Count]]</f>
        <v>0</v>
      </c>
      <c r="V106" s="2">
        <f>COUNTIFS(Table2[Sub-Sector],Table3[[#This Row],[Sub-Sector]],Table2[Sharpe Ratio],"&gt;=0.10")/Table3[[#This Row],[Count]]</f>
        <v>0</v>
      </c>
    </row>
    <row r="107" spans="1:22" x14ac:dyDescent="0.3">
      <c r="A107" t="s">
        <v>246</v>
      </c>
      <c r="B107">
        <f>COUNTIFS(Table2[Sub-Sector],Table3[[#This Row],[Sub-Sector]])</f>
        <v>1</v>
      </c>
      <c r="C107" s="2">
        <f>COUNTIFS(Table2[Sub-Sector],Table3[[#This Row],[Sub-Sector]],Table2[Uptrend],"Uptrend")/Table3[[#This Row],[Count]]</f>
        <v>1</v>
      </c>
      <c r="D107" s="2">
        <f>COUNTIFS(Table2[Sub-Sector],Table3[[#This Row],[Sub-Sector]],Table2[1W Return vs Nifty],"&gt;=5")/Table3[[#This Row],[Count]]</f>
        <v>1</v>
      </c>
      <c r="E107" s="2">
        <f>COUNTIFS(Table2[Sub-Sector],Table3[[#This Row],[Sub-Sector]],Table2[1M Return vs Nifty],"&gt;=5")/Table3[[#This Row],[Count]]</f>
        <v>0</v>
      </c>
      <c r="F107" s="2">
        <f>COUNTIFS(Table2[Sub-Sector],Table3[[#This Row],[Sub-Sector]],Table2[6M Return vs Nifty],"&gt;=10")/Table3[[#This Row],[Count]]</f>
        <v>1</v>
      </c>
      <c r="G107" s="2">
        <f>COUNTIFS(Table2[Sub-Sector],Table3[[#This Row],[Sub-Sector]],Table2[1Y Return vs Nifty],"&gt;=10")/Table3[[#This Row],[Count]]</f>
        <v>1</v>
      </c>
      <c r="H107" s="2">
        <f>COUNTIFS(Table2[Sub-Sector],Table3[[#This Row],[Sub-Sector]],Table2[RSI Exponential â€“ 14D],"&gt;=50")/Table3[[#This Row],[Count]]</f>
        <v>1</v>
      </c>
      <c r="I107" s="2">
        <f>COUNTIFS(Table2[Sub-Sector],Table3[[#This Row],[Sub-Sector]],Table2[Relative Volume],"&gt;=2")/Table3[[#This Row],[Count]]</f>
        <v>0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1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1</v>
      </c>
      <c r="O107" s="2">
        <f>COUNTIFS(Table2[Sub-Sector],Table3[[#This Row],[Sub-Sector]],Table2[% Away From Current Month High],"&lt;=0.05")/Table3[[#This Row],[Count]]</f>
        <v>1</v>
      </c>
      <c r="P107" s="2">
        <f>COUNTIFS(Table2[Sub-Sector],Table3[[#This Row],[Sub-Sector]],Table2[% Away From 52W High],"&lt;=10")/Table3[[#This Row],[Count]]</f>
        <v>1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Price above 20 EMA],"&gt;=0")/Table3[[#This Row],[Count]]</f>
        <v>1</v>
      </c>
      <c r="S107" s="2">
        <f>COUNTIFS(Table2[Sub-Sector],Table3[[#This Row],[Sub-Sector]],Table2[% Price above 50 EMA],"&gt;=0")/Table3[[#This Row],[Count]]</f>
        <v>1</v>
      </c>
      <c r="T107" s="2">
        <f>COUNTIFS(Table2[Sub-Sector],Table3[[#This Row],[Sub-Sector]],Table2[% Price above 200 EMA],"&gt;=0")/Table3[[#This Row],[Count]]</f>
        <v>1</v>
      </c>
      <c r="U107" s="2">
        <f>COUNTIFS(Table2[Sub-Sector],Table3[[#This Row],[Sub-Sector]],Table2[Rate of Change - Zone],"Positive")/Table3[[#This Row],[Count]]</f>
        <v>1</v>
      </c>
      <c r="V107" s="2">
        <f>COUNTIFS(Table2[Sub-Sector],Table3[[#This Row],[Sub-Sector]],Table2[Sharpe Ratio],"&gt;=0.10")/Table3[[#This Row],[Count]]</f>
        <v>0</v>
      </c>
    </row>
    <row r="108" spans="1:22" x14ac:dyDescent="0.3">
      <c r="A108" t="s">
        <v>292</v>
      </c>
      <c r="B108">
        <f>COUNTIFS(Table2[Sub-Sector],Table3[[#This Row],[Sub-Sector]])</f>
        <v>1</v>
      </c>
      <c r="C108" s="2">
        <f>COUNTIFS(Table2[Sub-Sector],Table3[[#This Row],[Sub-Sector]],Table2[Uptrend],"Uptrend")/Table3[[#This Row],[Count]]</f>
        <v>0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0</v>
      </c>
      <c r="G108" s="2">
        <f>COUNTIFS(Table2[Sub-Sector],Table3[[#This Row],[Sub-Sector]],Table2[1Y Return vs Nifty],"&gt;=10")/Table3[[#This Row],[Count]]</f>
        <v>1</v>
      </c>
      <c r="H108" s="2">
        <f>COUNTIFS(Table2[Sub-Sector],Table3[[#This Row],[Sub-Sector]],Table2[RSI Exponential â€“ 14D],"&gt;=50")/Table3[[#This Row],[Count]]</f>
        <v>0</v>
      </c>
      <c r="I108" s="2">
        <f>COUNTIFS(Table2[Sub-Sector],Table3[[#This Row],[Sub-Sector]],Table2[Relative Volume],"&gt;=2")/Table3[[#This Row],[Count]]</f>
        <v>0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0</v>
      </c>
      <c r="O108" s="2">
        <f>COUNTIFS(Table2[Sub-Sector],Table3[[#This Row],[Sub-Sector]],Table2[% Away From Current Month High],"&lt;=0.05")/Table3[[#This Row],[Count]]</f>
        <v>1</v>
      </c>
      <c r="P108" s="2">
        <f>COUNTIFS(Table2[Sub-Sector],Table3[[#This Row],[Sub-Sector]],Table2[% Away From 52W High],"&lt;=10")/Table3[[#This Row],[Count]]</f>
        <v>0</v>
      </c>
      <c r="Q108" s="2">
        <f>COUNTIFS(Table2[Sub-Sector],Table3[[#This Row],[Sub-Sector]],Table2[% Away From 52W Low],"&gt;=10")/Table3[[#This Row],[Count]]</f>
        <v>1</v>
      </c>
      <c r="R108" s="2">
        <f>COUNTIFS(Table2[Sub-Sector],Table3[[#This Row],[Sub-Sector]],Table2[% Price above 20 EMA],"&gt;=0")/Table3[[#This Row],[Count]]</f>
        <v>0</v>
      </c>
      <c r="S108" s="2">
        <f>COUNTIFS(Table2[Sub-Sector],Table3[[#This Row],[Sub-Sector]],Table2[% Price above 50 EMA],"&gt;=0")/Table3[[#This Row],[Count]]</f>
        <v>0</v>
      </c>
      <c r="T108" s="2">
        <f>COUNTIFS(Table2[Sub-Sector],Table3[[#This Row],[Sub-Sector]],Table2[% Price above 200 EMA],"&gt;=0")/Table3[[#This Row],[Count]]</f>
        <v>1</v>
      </c>
      <c r="U108" s="2">
        <f>COUNTIFS(Table2[Sub-Sector],Table3[[#This Row],[Sub-Sector]],Table2[Rate of Change - Zone],"Positive")/Table3[[#This Row],[Count]]</f>
        <v>0</v>
      </c>
      <c r="V108" s="2">
        <f>COUNTIFS(Table2[Sub-Sector],Table3[[#This Row],[Sub-Sector]],Table2[Sharpe Ratio],"&gt;=0.10")/Table3[[#This Row],[Count]]</f>
        <v>0</v>
      </c>
    </row>
    <row r="109" spans="1:22" x14ac:dyDescent="0.3">
      <c r="A109" t="s">
        <v>309</v>
      </c>
      <c r="B109">
        <f>COUNTIFS(Table2[Sub-Sector],Table3[[#This Row],[Sub-Sector]])</f>
        <v>1</v>
      </c>
      <c r="C109" s="2">
        <f>COUNTIFS(Table2[Sub-Sector],Table3[[#This Row],[Sub-Sector]],Table2[Uptrend],"Uptrend")/Table3[[#This Row],[Count]]</f>
        <v>1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</v>
      </c>
      <c r="F109" s="2">
        <f>COUNTIFS(Table2[Sub-Sector],Table3[[#This Row],[Sub-Sector]],Table2[6M Return vs Nifty],"&gt;=10")/Table3[[#This Row],[Count]]</f>
        <v>0</v>
      </c>
      <c r="G109" s="2">
        <f>COUNTIFS(Table2[Sub-Sector],Table3[[#This Row],[Sub-Sector]],Table2[1Y Return vs Nifty],"&gt;=10")/Table3[[#This Row],[Count]]</f>
        <v>1</v>
      </c>
      <c r="H109" s="2">
        <f>COUNTIFS(Table2[Sub-Sector],Table3[[#This Row],[Sub-Sector]],Table2[RSI Exponential â€“ 14D],"&gt;=50")/Table3[[#This Row],[Count]]</f>
        <v>1</v>
      </c>
      <c r="I109" s="2">
        <f>COUNTIFS(Table2[Sub-Sector],Table3[[#This Row],[Sub-Sector]],Table2[Relative Volume],"&gt;=2")/Table3[[#This Row],[Count]]</f>
        <v>0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1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1</v>
      </c>
      <c r="O109" s="2">
        <f>COUNTIFS(Table2[Sub-Sector],Table3[[#This Row],[Sub-Sector]],Table2[% Away From Current Month High],"&lt;=0.05")/Table3[[#This Row],[Count]]</f>
        <v>1</v>
      </c>
      <c r="P109" s="2">
        <f>COUNTIFS(Table2[Sub-Sector],Table3[[#This Row],[Sub-Sector]],Table2[% Away From 52W High],"&lt;=10")/Table3[[#This Row],[Count]]</f>
        <v>1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1</v>
      </c>
      <c r="S109" s="2">
        <f>COUNTIFS(Table2[Sub-Sector],Table3[[#This Row],[Sub-Sector]],Table2[% Price above 50 EMA],"&gt;=0")/Table3[[#This Row],[Count]]</f>
        <v>1</v>
      </c>
      <c r="T109" s="2">
        <f>COUNTIFS(Table2[Sub-Sector],Table3[[#This Row],[Sub-Sector]],Table2[% Price above 200 EMA],"&gt;=0")/Table3[[#This Row],[Count]]</f>
        <v>1</v>
      </c>
      <c r="U109" s="2">
        <f>COUNTIFS(Table2[Sub-Sector],Table3[[#This Row],[Sub-Sector]],Table2[Rate of Change - Zone],"Positive")/Table3[[#This Row],[Count]]</f>
        <v>0</v>
      </c>
      <c r="V109" s="2">
        <f>COUNTIFS(Table2[Sub-Sector],Table3[[#This Row],[Sub-Sector]],Table2[Sharpe Ratio],"&gt;=0.10")/Table3[[#This Row],[Count]]</f>
        <v>1</v>
      </c>
    </row>
    <row r="110" spans="1:22" x14ac:dyDescent="0.3">
      <c r="A110" t="s">
        <v>334</v>
      </c>
      <c r="B110">
        <f>COUNTIFS(Table2[Sub-Sector],Table3[[#This Row],[Sub-Sector]])</f>
        <v>1</v>
      </c>
      <c r="C110" s="2">
        <f>COUNTIFS(Table2[Sub-Sector],Table3[[#This Row],[Sub-Sector]],Table2[Uptrend],"Uptrend")/Table3[[#This Row],[Count]]</f>
        <v>1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1</v>
      </c>
      <c r="H110" s="2">
        <f>COUNTIFS(Table2[Sub-Sector],Table3[[#This Row],[Sub-Sector]],Table2[RSI Exponential â€“ 14D],"&gt;=50")/Table3[[#This Row],[Count]]</f>
        <v>0</v>
      </c>
      <c r="I110" s="2">
        <f>COUNTIFS(Table2[Sub-Sector],Table3[[#This Row],[Sub-Sector]],Table2[Relative Volume],"&gt;=2")/Table3[[#This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1</v>
      </c>
      <c r="P110" s="2">
        <f>COUNTIFS(Table2[Sub-Sector],Table3[[#This Row],[Sub-Sector]],Table2[% Away From 52W High],"&lt;=10")/Table3[[#This Row],[Count]]</f>
        <v>0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0</v>
      </c>
      <c r="S110" s="2">
        <f>COUNTIFS(Table2[Sub-Sector],Table3[[#This Row],[Sub-Sector]],Table2[% Price above 50 EMA],"&gt;=0")/Table3[[#This Row],[Count]]</f>
        <v>0</v>
      </c>
      <c r="T110" s="2">
        <f>COUNTIFS(Table2[Sub-Sector],Table3[[#This Row],[Sub-Sector]],Table2[% Price above 200 EMA],"&gt;=0")/Table3[[#This Row],[Count]]</f>
        <v>1</v>
      </c>
      <c r="U110" s="2">
        <f>COUNTIFS(Table2[Sub-Sector],Table3[[#This Row],[Sub-Sector]],Table2[Rate of Change - Zone],"Positive")/Table3[[#This Row],[Count]]</f>
        <v>0</v>
      </c>
      <c r="V110" s="2">
        <f>COUNTIFS(Table2[Sub-Sector],Table3[[#This Row],[Sub-Sector]],Table2[Sharpe Ratio],"&gt;=0.10")/Table3[[#This Row],[Count]]</f>
        <v>0</v>
      </c>
    </row>
    <row r="111" spans="1:22" x14ac:dyDescent="0.3">
      <c r="A111" t="s">
        <v>364</v>
      </c>
      <c r="B111">
        <f>COUNTIFS(Table2[Sub-Sector],Table3[[#This Row],[Sub-Sector]])</f>
        <v>1</v>
      </c>
      <c r="C111" s="2">
        <f>COUNTIFS(Table2[Sub-Sector],Table3[[#This Row],[Sub-Sector]],Table2[Uptrend],"Uptrend")/Table3[[#This Row],[Count]]</f>
        <v>0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0</v>
      </c>
      <c r="H111" s="2">
        <f>COUNTIFS(Table2[Sub-Sector],Table3[[#This Row],[Sub-Sector]],Table2[RSI Exponential â€“ 14D],"&gt;=50")/Table3[[#This Row],[Count]]</f>
        <v>0</v>
      </c>
      <c r="I111" s="2">
        <f>COUNTIFS(Table2[Sub-Sector],Table3[[#This Row],[Sub-Sector]],Table2[Relative Volume],"&gt;=2")/Table3[[#This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1</v>
      </c>
      <c r="N111" s="2">
        <f>COUNTIFS(Table2[Sub-Sector],Table3[[#This Row],[Sub-Sector]],Table2[% Away From Current Month Low],"&gt;=0.05")/Table3[[#This Row],[Count]]</f>
        <v>0</v>
      </c>
      <c r="O111" s="2">
        <f>COUNTIFS(Table2[Sub-Sector],Table3[[#This Row],[Sub-Sector]],Table2[% Away From Current Month High],"&lt;=0.05")/Table3[[#This Row],[Count]]</f>
        <v>1</v>
      </c>
      <c r="P111" s="2">
        <f>COUNTIFS(Table2[Sub-Sector],Table3[[#This Row],[Sub-Sector]],Table2[% Away From 52W High],"&lt;=10")/Table3[[#This Row],[Count]]</f>
        <v>0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0</v>
      </c>
      <c r="S111" s="2">
        <f>COUNTIFS(Table2[Sub-Sector],Table3[[#This Row],[Sub-Sector]],Table2[% Price above 50 EMA],"&gt;=0")/Table3[[#This Row],[Count]]</f>
        <v>1</v>
      </c>
      <c r="T111" s="2">
        <f>COUNTIFS(Table2[Sub-Sector],Table3[[#This Row],[Sub-Sector]],Table2[% Price above 200 EMA],"&gt;=0")/Table3[[#This Row],[Count]]</f>
        <v>0</v>
      </c>
      <c r="U111" s="2">
        <f>COUNTIFS(Table2[Sub-Sector],Table3[[#This Row],[Sub-Sector]],Table2[Rate of Change - Zone],"Positive")/Table3[[#This Row],[Count]]</f>
        <v>0</v>
      </c>
      <c r="V111" s="2">
        <f>COUNTIFS(Table2[Sub-Sector],Table3[[#This Row],[Sub-Sector]],Table2[Sharpe Ratio],"&gt;=0.10")/Table3[[#This Row],[Count]]</f>
        <v>0</v>
      </c>
    </row>
    <row r="112" spans="1:22" x14ac:dyDescent="0.3">
      <c r="A112" t="s">
        <v>452</v>
      </c>
      <c r="B112">
        <f>COUNTIFS(Table2[Sub-Sector],Table3[[#This Row],[Sub-Sector]])</f>
        <v>1</v>
      </c>
      <c r="C112" s="2">
        <f>COUNTIFS(Table2[Sub-Sector],Table3[[#This Row],[Sub-Sector]],Table2[Uptrend],"Uptrend")/Table3[[#This Row],[Count]]</f>
        <v>1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0</v>
      </c>
      <c r="H112" s="2">
        <f>COUNTIFS(Table2[Sub-Sector],Table3[[#This Row],[Sub-Sector]],Table2[RSI Exponential â€“ 14D],"&gt;=50")/Table3[[#This Row],[Count]]</f>
        <v>0</v>
      </c>
      <c r="I112" s="2">
        <f>COUNTIFS(Table2[Sub-Sector],Table3[[#This Row],[Sub-Sector]],Table2[Relative Volume],"&gt;=2")/Table3[[#This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0</v>
      </c>
      <c r="O112" s="2">
        <f>COUNTIFS(Table2[Sub-Sector],Table3[[#This Row],[Sub-Sector]],Table2[% Away From Current Month High],"&lt;=0.05")/Table3[[#This Row],[Count]]</f>
        <v>1</v>
      </c>
      <c r="P112" s="2">
        <f>COUNTIFS(Table2[Sub-Sector],Table3[[#This Row],[Sub-Sector]],Table2[% Away From 52W High],"&lt;=10")/Table3[[#This Row],[Count]]</f>
        <v>0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0</v>
      </c>
      <c r="S112" s="2">
        <f>COUNTIFS(Table2[Sub-Sector],Table3[[#This Row],[Sub-Sector]],Table2[% Price above 50 EMA],"&gt;=0")/Table3[[#This Row],[Count]]</f>
        <v>1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0</v>
      </c>
      <c r="V112" s="2">
        <f>COUNTIFS(Table2[Sub-Sector],Table3[[#This Row],[Sub-Sector]],Table2[Sharpe Ratio],"&gt;=0.10")/Table3[[#This Row],[Count]]</f>
        <v>0</v>
      </c>
    </row>
    <row r="113" spans="1:22" x14ac:dyDescent="0.3">
      <c r="A113" t="s">
        <v>470</v>
      </c>
      <c r="B113">
        <f>COUNTIFS(Table2[Sub-Sector],Table3[[#This Row],[Sub-Sector]])</f>
        <v>1</v>
      </c>
      <c r="C113" s="2">
        <f>COUNTIFS(Table2[Sub-Sector],Table3[[#This Row],[Sub-Sector]],Table2[Uptrend],"Uptrend")/Table3[[#This Row],[Count]]</f>
        <v>1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1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1</v>
      </c>
      <c r="H113" s="2">
        <f>COUNTIFS(Table2[Sub-Sector],Table3[[#This Row],[Sub-Sector]],Table2[RSI Exponential â€“ 14D],"&gt;=50")/Table3[[#This Row],[Count]]</f>
        <v>1</v>
      </c>
      <c r="I113" s="2">
        <f>COUNTIFS(Table2[Sub-Sector],Table3[[#This Row],[Sub-Sector]],Table2[Relative Volume],"&gt;=2")/Table3[[#This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1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1</v>
      </c>
      <c r="O113" s="2">
        <f>COUNTIFS(Table2[Sub-Sector],Table3[[#This Row],[Sub-Sector]],Table2[% Away From Current Month High],"&lt;=0.05")/Table3[[#This Row],[Count]]</f>
        <v>1</v>
      </c>
      <c r="P113" s="2">
        <f>COUNTIFS(Table2[Sub-Sector],Table3[[#This Row],[Sub-Sector]],Table2[% Away From 52W High],"&lt;=10")/Table3[[#This Row],[Count]]</f>
        <v>1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1</v>
      </c>
      <c r="S113" s="2">
        <f>COUNTIFS(Table2[Sub-Sector],Table3[[#This Row],[Sub-Sector]],Table2[% Price above 50 EMA],"&gt;=0")/Table3[[#This Row],[Count]]</f>
        <v>1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1</v>
      </c>
      <c r="V113" s="2">
        <f>COUNTIFS(Table2[Sub-Sector],Table3[[#This Row],[Sub-Sector]],Table2[Sharpe Ratio],"&gt;=0.10")/Table3[[#This Row],[Count]]</f>
        <v>0</v>
      </c>
    </row>
    <row r="114" spans="1:22" x14ac:dyDescent="0.3">
      <c r="A114" t="s">
        <v>493</v>
      </c>
      <c r="B114">
        <f>COUNTIFS(Table2[Sub-Sector],Table3[[#This Row],[Sub-Sector]])</f>
        <v>1</v>
      </c>
      <c r="C114" s="2">
        <f>COUNTIFS(Table2[Sub-Sector],Table3[[#This Row],[Sub-Sector]],Table2[Uptrend],"Uptrend")/Table3[[#This Row],[Count]]</f>
        <v>1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1</v>
      </c>
      <c r="F114" s="2">
        <f>COUNTIFS(Table2[Sub-Sector],Table3[[#This Row],[Sub-Sector]],Table2[6M Return vs Nifty],"&gt;=10")/Table3[[#This Row],[Count]]</f>
        <v>1</v>
      </c>
      <c r="G114" s="2">
        <f>COUNTIFS(Table2[Sub-Sector],Table3[[#This Row],[Sub-Sector]],Table2[1Y Return vs Nifty],"&gt;=10")/Table3[[#This Row],[Count]]</f>
        <v>1</v>
      </c>
      <c r="H114" s="2">
        <f>COUNTIFS(Table2[Sub-Sector],Table3[[#This Row],[Sub-Sector]],Table2[RSI Exponential â€“ 14D],"&gt;=50")/Table3[[#This Row],[Count]]</f>
        <v>1</v>
      </c>
      <c r="I114" s="2">
        <f>COUNTIFS(Table2[Sub-Sector],Table3[[#This Row],[Sub-Sector]],Table2[Relative Volume],"&gt;=2")/Table3[[#This Row],[Count]]</f>
        <v>0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1</v>
      </c>
      <c r="N114" s="2">
        <f>COUNTIFS(Table2[Sub-Sector],Table3[[#This Row],[Sub-Sector]],Table2[% Away From Current Month Low],"&gt;=0.05")/Table3[[#This Row],[Count]]</f>
        <v>0</v>
      </c>
      <c r="O114" s="2">
        <f>COUNTIFS(Table2[Sub-Sector],Table3[[#This Row],[Sub-Sector]],Table2[% Away From Current Month High],"&lt;=0.05")/Table3[[#This Row],[Count]]</f>
        <v>1</v>
      </c>
      <c r="P114" s="2">
        <f>COUNTIFS(Table2[Sub-Sector],Table3[[#This Row],[Sub-Sector]],Table2[% Away From 52W High],"&lt;=10")/Table3[[#This Row],[Count]]</f>
        <v>1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1</v>
      </c>
      <c r="S114" s="2">
        <f>COUNTIFS(Table2[Sub-Sector],Table3[[#This Row],[Sub-Sector]],Table2[% Price above 50 EMA],"&gt;=0")/Table3[[#This Row],[Count]]</f>
        <v>1</v>
      </c>
      <c r="T114" s="2">
        <f>COUNTIFS(Table2[Sub-Sector],Table3[[#This Row],[Sub-Sector]],Table2[% Price above 200 EMA],"&gt;=0")/Table3[[#This Row],[Count]]</f>
        <v>1</v>
      </c>
      <c r="U114" s="2">
        <f>COUNTIFS(Table2[Sub-Sector],Table3[[#This Row],[Sub-Sector]],Table2[Rate of Change - Zone],"Positive")/Table3[[#This Row],[Count]]</f>
        <v>1</v>
      </c>
      <c r="V114" s="2">
        <f>COUNTIFS(Table2[Sub-Sector],Table3[[#This Row],[Sub-Sector]],Table2[Sharpe Ratio],"&gt;=0.10")/Table3[[#This Row],[Count]]</f>
        <v>0</v>
      </c>
    </row>
    <row r="115" spans="1:22" x14ac:dyDescent="0.3">
      <c r="A115" t="s">
        <v>599</v>
      </c>
      <c r="B115">
        <f>COUNTIFS(Table2[Sub-Sector],Table3[[#This Row],[Sub-Sector]])</f>
        <v>1</v>
      </c>
      <c r="C115" s="2">
        <f>COUNTIFS(Table2[Sub-Sector],Table3[[#This Row],[Sub-Sector]],Table2[Uptrend],"Uptrend")/Table3[[#This Row],[Count]]</f>
        <v>0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0</v>
      </c>
      <c r="F115" s="2">
        <f>COUNTIFS(Table2[Sub-Sector],Table3[[#This Row],[Sub-Sector]],Table2[6M Return vs Nifty],"&gt;=10")/Table3[[#This Row],[Count]]</f>
        <v>0</v>
      </c>
      <c r="G115" s="2">
        <f>COUNTIFS(Table2[Sub-Sector],Table3[[#This Row],[Sub-Sector]],Table2[1Y Return vs Nifty],"&gt;=10")/Table3[[#This Row],[Count]]</f>
        <v>1</v>
      </c>
      <c r="H115" s="2">
        <f>COUNTIFS(Table2[Sub-Sector],Table3[[#This Row],[Sub-Sector]],Table2[RSI Exponential â€“ 14D],"&gt;=50")/Table3[[#This Row],[Count]]</f>
        <v>0</v>
      </c>
      <c r="I115" s="2">
        <f>COUNTIFS(Table2[Sub-Sector],Table3[[#This Row],[Sub-Sector]],Table2[Relative Volume],"&gt;=2")/Table3[[#This Row],[Count]]</f>
        <v>0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</v>
      </c>
      <c r="M115" s="2">
        <f>COUNTIFS(Table2[Sub-Sector],Table3[[#This Row],[Sub-Sector]],Table2[% Away From Current Week High],"&lt;=0.05")/Table3[[#This Row],[Count]]</f>
        <v>1</v>
      </c>
      <c r="N115" s="2">
        <f>COUNTIFS(Table2[Sub-Sector],Table3[[#This Row],[Sub-Sector]],Table2[% Away From Current Month Low],"&gt;=0.05")/Table3[[#This Row],[Count]]</f>
        <v>0</v>
      </c>
      <c r="O115" s="2">
        <f>COUNTIFS(Table2[Sub-Sector],Table3[[#This Row],[Sub-Sector]],Table2[% Away From Current Month High],"&lt;=0.05")/Table3[[#This Row],[Count]]</f>
        <v>1</v>
      </c>
      <c r="P115" s="2">
        <f>COUNTIFS(Table2[Sub-Sector],Table3[[#This Row],[Sub-Sector]],Table2[% Away From 52W High],"&lt;=10")/Table3[[#This Row],[Count]]</f>
        <v>0</v>
      </c>
      <c r="Q115" s="2">
        <f>COUNTIFS(Table2[Sub-Sector],Table3[[#This Row],[Sub-Sector]],Table2[% Away From 52W Low],"&gt;=10")/Table3[[#This Row],[Count]]</f>
        <v>1</v>
      </c>
      <c r="R115" s="2">
        <f>COUNTIFS(Table2[Sub-Sector],Table3[[#This Row],[Sub-Sector]],Table2[% Price above 20 EMA],"&gt;=0")/Table3[[#This Row],[Count]]</f>
        <v>0</v>
      </c>
      <c r="S115" s="2">
        <f>COUNTIFS(Table2[Sub-Sector],Table3[[#This Row],[Sub-Sector]],Table2[% Price above 50 EMA],"&gt;=0")/Table3[[#This Row],[Count]]</f>
        <v>0</v>
      </c>
      <c r="T115" s="2">
        <f>COUNTIFS(Table2[Sub-Sector],Table3[[#This Row],[Sub-Sector]],Table2[% Price above 200 EMA],"&gt;=0")/Table3[[#This Row],[Count]]</f>
        <v>1</v>
      </c>
      <c r="U115" s="2">
        <f>COUNTIFS(Table2[Sub-Sector],Table3[[#This Row],[Sub-Sector]],Table2[Rate of Change - Zone],"Positive")/Table3[[#This Row],[Count]]</f>
        <v>0</v>
      </c>
      <c r="V115" s="2">
        <f>COUNTIFS(Table2[Sub-Sector],Table3[[#This Row],[Sub-Sector]],Table2[Sharpe Ratio],"&gt;=0.10")/Table3[[#This Row],[Count]]</f>
        <v>0</v>
      </c>
    </row>
    <row r="116" spans="1:22" x14ac:dyDescent="0.3">
      <c r="A116" t="s">
        <v>965</v>
      </c>
      <c r="B116">
        <f>COUNTIFS(Table2[Sub-Sector],Table3[[#This Row],[Sub-Sector]])</f>
        <v>1</v>
      </c>
      <c r="C116" s="2">
        <f>COUNTIFS(Table2[Sub-Sector],Table3[[#This Row],[Sub-Sector]],Table2[Uptrend],"Uptrend")/Table3[[#This Row],[Count]]</f>
        <v>0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0</v>
      </c>
      <c r="F116" s="2">
        <f>COUNTIFS(Table2[Sub-Sector],Table3[[#This Row],[Sub-Sector]],Table2[6M Return vs Nifty],"&gt;=10")/Table3[[#This Row],[Count]]</f>
        <v>0</v>
      </c>
      <c r="G116" s="2">
        <f>COUNTIFS(Table2[Sub-Sector],Table3[[#This Row],[Sub-Sector]],Table2[1Y Return vs Nifty],"&gt;=10")/Table3[[#This Row],[Count]]</f>
        <v>0</v>
      </c>
      <c r="H116" s="2">
        <f>COUNTIFS(Table2[Sub-Sector],Table3[[#This Row],[Sub-Sector]],Table2[RSI Exponential â€“ 14D],"&gt;=50")/Table3[[#This Row],[Count]]</f>
        <v>1</v>
      </c>
      <c r="I116" s="2">
        <f>COUNTIFS(Table2[Sub-Sector],Table3[[#This Row],[Sub-Sector]],Table2[Relative Volume],"&gt;=2")/Table3[[#This Row],[Count]]</f>
        <v>0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</v>
      </c>
      <c r="M116" s="2">
        <f>COUNTIFS(Table2[Sub-Sector],Table3[[#This Row],[Sub-Sector]],Table2[% Away From Current Week High],"&lt;=0.05")/Table3[[#This Row],[Count]]</f>
        <v>1</v>
      </c>
      <c r="N116" s="2">
        <f>COUNTIFS(Table2[Sub-Sector],Table3[[#This Row],[Sub-Sector]],Table2[% Away From Current Month Low],"&gt;=0.05")/Table3[[#This Row],[Count]]</f>
        <v>0</v>
      </c>
      <c r="O116" s="2">
        <f>COUNTIFS(Table2[Sub-Sector],Table3[[#This Row],[Sub-Sector]],Table2[% Away From Current Month High],"&lt;=0.05")/Table3[[#This Row],[Count]]</f>
        <v>1</v>
      </c>
      <c r="P116" s="2">
        <f>COUNTIFS(Table2[Sub-Sector],Table3[[#This Row],[Sub-Sector]],Table2[% Away From 52W High],"&lt;=10")/Table3[[#This Row],[Count]]</f>
        <v>0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1</v>
      </c>
      <c r="S116" s="2">
        <f>COUNTIFS(Table2[Sub-Sector],Table3[[#This Row],[Sub-Sector]],Table2[% Price above 50 EMA],"&gt;=0")/Table3[[#This Row],[Count]]</f>
        <v>1</v>
      </c>
      <c r="T116" s="2">
        <f>COUNTIFS(Table2[Sub-Sector],Table3[[#This Row],[Sub-Sector]],Table2[% Price above 200 EMA],"&gt;=0")/Table3[[#This Row],[Count]]</f>
        <v>1</v>
      </c>
      <c r="U116" s="2">
        <f>COUNTIFS(Table2[Sub-Sector],Table3[[#This Row],[Sub-Sector]],Table2[Rate of Change - Zone],"Positive")/Table3[[#This Row],[Count]]</f>
        <v>1</v>
      </c>
      <c r="V116" s="2">
        <f>COUNTIFS(Table2[Sub-Sector],Table3[[#This Row],[Sub-Sector]],Table2[Sharpe Ratio],"&gt;=0.10")/Table3[[#This Row],[Count]]</f>
        <v>0</v>
      </c>
    </row>
    <row r="117" spans="1:22" x14ac:dyDescent="0.3">
      <c r="A117" t="s">
        <v>1172</v>
      </c>
      <c r="B117">
        <f>COUNTIFS(Table2[Sub-Sector],Table3[[#This Row],[Sub-Sector]])</f>
        <v>1</v>
      </c>
      <c r="C117" s="2">
        <f>COUNTIFS(Table2[Sub-Sector],Table3[[#This Row],[Sub-Sector]],Table2[Uptrend],"Uptrend")/Table3[[#This Row],[Count]]</f>
        <v>1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1</v>
      </c>
      <c r="F117" s="2">
        <f>COUNTIFS(Table2[Sub-Sector],Table3[[#This Row],[Sub-Sector]],Table2[6M Return vs Nifty],"&gt;=10")/Table3[[#This Row],[Count]]</f>
        <v>1</v>
      </c>
      <c r="G117" s="2">
        <f>COUNTIFS(Table2[Sub-Sector],Table3[[#This Row],[Sub-Sector]],Table2[1Y Return vs Nifty],"&gt;=10")/Table3[[#This Row],[Count]]</f>
        <v>1</v>
      </c>
      <c r="H117" s="2">
        <f>COUNTIFS(Table2[Sub-Sector],Table3[[#This Row],[Sub-Sector]],Table2[RSI Exponential â€“ 14D],"&gt;=50")/Table3[[#This Row],[Count]]</f>
        <v>1</v>
      </c>
      <c r="I117" s="2">
        <f>COUNTIFS(Table2[Sub-Sector],Table3[[#This Row],[Sub-Sector]],Table2[Relative Volume],"&gt;=2")/Table3[[#This Row],[Count]]</f>
        <v>0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0</v>
      </c>
      <c r="O117" s="2">
        <f>COUNTIFS(Table2[Sub-Sector],Table3[[#This Row],[Sub-Sector]],Table2[% Away From Current Month High],"&lt;=0.05")/Table3[[#This Row],[Count]]</f>
        <v>1</v>
      </c>
      <c r="P117" s="2">
        <f>COUNTIFS(Table2[Sub-Sector],Table3[[#This Row],[Sub-Sector]],Table2[% Away From 52W High],"&lt;=10")/Table3[[#This Row],[Count]]</f>
        <v>0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1</v>
      </c>
      <c r="S117" s="2">
        <f>COUNTIFS(Table2[Sub-Sector],Table3[[#This Row],[Sub-Sector]],Table2[% Price above 50 EMA],"&gt;=0")/Table3[[#This Row],[Count]]</f>
        <v>1</v>
      </c>
      <c r="T117" s="2">
        <f>COUNTIFS(Table2[Sub-Sector],Table3[[#This Row],[Sub-Sector]],Table2[% Price above 200 EMA],"&gt;=0")/Table3[[#This Row],[Count]]</f>
        <v>1</v>
      </c>
      <c r="U117" s="2">
        <f>COUNTIFS(Table2[Sub-Sector],Table3[[#This Row],[Sub-Sector]],Table2[Rate of Change - Zone],"Positive")/Table3[[#This Row],[Count]]</f>
        <v>1</v>
      </c>
      <c r="V117" s="2">
        <f>COUNTIFS(Table2[Sub-Sector],Table3[[#This Row],[Sub-Sector]],Table2[Sharpe Ratio],"&gt;=0.10")/Table3[[#This Row],[Count]]</f>
        <v>1</v>
      </c>
    </row>
    <row r="118" spans="1:22" x14ac:dyDescent="0.3">
      <c r="A118" t="s">
        <v>1320</v>
      </c>
      <c r="B118">
        <f>COUNTIFS(Table2[Sub-Sector],Table3[[#This Row],[Sub-Sector]])</f>
        <v>1</v>
      </c>
      <c r="C118" s="2">
        <f>COUNTIFS(Table2[Sub-Sector],Table3[[#This Row],[Sub-Sector]],Table2[Uptrend],"Uptrend")/Table3[[#This Row],[Count]]</f>
        <v>1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1</v>
      </c>
      <c r="F118" s="2">
        <f>COUNTIFS(Table2[Sub-Sector],Table3[[#This Row],[Sub-Sector]],Table2[6M Return vs Nifty],"&gt;=10")/Table3[[#This Row],[Count]]</f>
        <v>1</v>
      </c>
      <c r="G118" s="2">
        <f>COUNTIFS(Table2[Sub-Sector],Table3[[#This Row],[Sub-Sector]],Table2[1Y Return vs Nifty],"&gt;=10")/Table3[[#This Row],[Count]]</f>
        <v>1</v>
      </c>
      <c r="H118" s="2">
        <f>COUNTIFS(Table2[Sub-Sector],Table3[[#This Row],[Sub-Sector]],Table2[RSI Exponential â€“ 14D],"&gt;=50")/Table3[[#This Row],[Count]]</f>
        <v>1</v>
      </c>
      <c r="I118" s="2">
        <f>COUNTIFS(Table2[Sub-Sector],Table3[[#This Row],[Sub-Sector]],Table2[Relative Volume],"&gt;=2")/Table3[[#This Row],[Count]]</f>
        <v>0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0</v>
      </c>
      <c r="O118" s="2">
        <f>COUNTIFS(Table2[Sub-Sector],Table3[[#This Row],[Sub-Sector]],Table2[% Away From Current Month High],"&lt;=0.05")/Table3[[#This Row],[Count]]</f>
        <v>1</v>
      </c>
      <c r="P118" s="2">
        <f>COUNTIFS(Table2[Sub-Sector],Table3[[#This Row],[Sub-Sector]],Table2[% Away From 52W High],"&lt;=10")/Table3[[#This Row],[Count]]</f>
        <v>1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1</v>
      </c>
      <c r="S118" s="2">
        <f>COUNTIFS(Table2[Sub-Sector],Table3[[#This Row],[Sub-Sector]],Table2[% Price above 50 EMA],"&gt;=0")/Table3[[#This Row],[Count]]</f>
        <v>1</v>
      </c>
      <c r="T118" s="2">
        <f>COUNTIFS(Table2[Sub-Sector],Table3[[#This Row],[Sub-Sector]],Table2[% Price above 200 EMA],"&gt;=0")/Table3[[#This Row],[Count]]</f>
        <v>1</v>
      </c>
      <c r="U118" s="2">
        <f>COUNTIFS(Table2[Sub-Sector],Table3[[#This Row],[Sub-Sector]],Table2[Rate of Change - Zone],"Positive")/Table3[[#This Row],[Count]]</f>
        <v>1</v>
      </c>
      <c r="V118" s="2">
        <f>COUNTIFS(Table2[Sub-Sector],Table3[[#This Row],[Sub-Sector]],Table2[Sharpe Ratio],"&gt;=0.10")/Table3[[#This Row],[Count]]</f>
        <v>1</v>
      </c>
    </row>
    <row r="119" spans="1:22" x14ac:dyDescent="0.3">
      <c r="A119" t="s">
        <v>1498</v>
      </c>
      <c r="B119">
        <f>COUNTIFS(Table2[Sub-Sector],Table3[[#This Row],[Sub-Sector]])</f>
        <v>1</v>
      </c>
      <c r="C119" s="2">
        <f>COUNTIFS(Table2[Sub-Sector],Table3[[#This Row],[Sub-Sector]],Table2[Uptrend],"Uptrend")/Table3[[#This Row],[Count]]</f>
        <v>0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</v>
      </c>
      <c r="H119" s="2">
        <f>COUNTIFS(Table2[Sub-Sector],Table3[[#This Row],[Sub-Sector]],Table2[RSI Exponential â€“ 14D],"&gt;=50")/Table3[[#This Row],[Count]]</f>
        <v>1</v>
      </c>
      <c r="I119" s="2">
        <f>COUNTIFS(Table2[Sub-Sector],Table3[[#This Row],[Sub-Sector]],Table2[Relative Volume],"&gt;=2")/Table3[[#This Row],[Count]]</f>
        <v>0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1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1</v>
      </c>
      <c r="O119" s="2">
        <f>COUNTIFS(Table2[Sub-Sector],Table3[[#This Row],[Sub-Sector]],Table2[% Away From Current Month High],"&lt;=0.05")/Table3[[#This Row],[Count]]</f>
        <v>1</v>
      </c>
      <c r="P119" s="2">
        <f>COUNTIFS(Table2[Sub-Sector],Table3[[#This Row],[Sub-Sector]],Table2[% Away From 52W High],"&lt;=10")/Table3[[#This Row],[Count]]</f>
        <v>0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1</v>
      </c>
      <c r="S119" s="2">
        <f>COUNTIFS(Table2[Sub-Sector],Table3[[#This Row],[Sub-Sector]],Table2[% Price above 50 EMA],"&gt;=0")/Table3[[#This Row],[Count]]</f>
        <v>1</v>
      </c>
      <c r="T119" s="2">
        <f>COUNTIFS(Table2[Sub-Sector],Table3[[#This Row],[Sub-Sector]],Table2[% Price above 200 EMA],"&gt;=0")/Table3[[#This Row],[Count]]</f>
        <v>1</v>
      </c>
      <c r="U119" s="2">
        <f>COUNTIFS(Table2[Sub-Sector],Table3[[#This Row],[Sub-Sector]],Table2[Rate of Change - Zone],"Positive")/Table3[[#This Row],[Count]]</f>
        <v>1</v>
      </c>
      <c r="V119" s="2">
        <f>COUNTIFS(Table2[Sub-Sector],Table3[[#This Row],[Sub-Sector]],Table2[Sharpe Ratio],"&gt;=0.10")/Table3[[#This Row],[Count]]</f>
        <v>0</v>
      </c>
    </row>
    <row r="120" spans="1:22" x14ac:dyDescent="0.3">
      <c r="A120" t="s">
        <v>1656</v>
      </c>
      <c r="B120">
        <f>COUNTIFS(Table2[Sub-Sector],Table3[[#This Row],[Sub-Sector]])</f>
        <v>1</v>
      </c>
      <c r="C120" s="2">
        <f>COUNTIFS(Table2[Sub-Sector],Table3[[#This Row],[Sub-Sector]],Table2[Uptrend],"Uptrend")/Table3[[#This Row],[Count]]</f>
        <v>1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1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1</v>
      </c>
      <c r="H120" s="2">
        <f>COUNTIFS(Table2[Sub-Sector],Table3[[#This Row],[Sub-Sector]],Table2[RSI Exponential â€“ 14D],"&gt;=50")/Table3[[#This Row],[Count]]</f>
        <v>0</v>
      </c>
      <c r="I120" s="2">
        <f>COUNTIFS(Table2[Sub-Sector],Table3[[#This Row],[Sub-Sector]],Table2[Relative Volume],"&gt;=2")/Table3[[#This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0</v>
      </c>
      <c r="O120" s="2">
        <f>COUNTIFS(Table2[Sub-Sector],Table3[[#This Row],[Sub-Sector]],Table2[% Away From Current Month High],"&lt;=0.05")/Table3[[#This Row],[Count]]</f>
        <v>1</v>
      </c>
      <c r="P120" s="2">
        <f>COUNTIFS(Table2[Sub-Sector],Table3[[#This Row],[Sub-Sector]],Table2[% Away From 52W High],"&lt;=10")/Table3[[#This Row],[Count]]</f>
        <v>0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</v>
      </c>
      <c r="S120" s="2">
        <f>COUNTIFS(Table2[Sub-Sector],Table3[[#This Row],[Sub-Sector]],Table2[% Price above 50 EMA],"&gt;=0")/Table3[[#This Row],[Count]]</f>
        <v>1</v>
      </c>
      <c r="T120" s="2">
        <f>COUNTIFS(Table2[Sub-Sector],Table3[[#This Row],[Sub-Sector]],Table2[% Price above 200 EMA],"&gt;=0")/Table3[[#This Row],[Count]]</f>
        <v>1</v>
      </c>
      <c r="U120" s="2">
        <f>COUNTIFS(Table2[Sub-Sector],Table3[[#This Row],[Sub-Sector]],Table2[Rate of Change - Zone],"Positive")/Table3[[#This Row],[Count]]</f>
        <v>0</v>
      </c>
      <c r="V120" s="2">
        <f>COUNTIFS(Table2[Sub-Sector],Table3[[#This Row],[Sub-Sector]],Table2[Sharpe Ratio],"&gt;=0.10")/Table3[[#This Row],[Count]]</f>
        <v>0</v>
      </c>
    </row>
    <row r="121" spans="1:22" x14ac:dyDescent="0.3">
      <c r="A121" t="s">
        <v>1675</v>
      </c>
      <c r="B121">
        <f>COUNTIFS(Table2[Sub-Sector],Table3[[#This Row],[Sub-Sector]])</f>
        <v>1</v>
      </c>
      <c r="C121" s="2">
        <f>COUNTIFS(Table2[Sub-Sector],Table3[[#This Row],[Sub-Sector]],Table2[Uptrend],"Uptrend")/Table3[[#This Row],[Count]]</f>
        <v>1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1</v>
      </c>
      <c r="G121" s="2">
        <f>COUNTIFS(Table2[Sub-Sector],Table3[[#This Row],[Sub-Sector]],Table2[1Y Return vs Nifty],"&gt;=10")/Table3[[#This Row],[Count]]</f>
        <v>1</v>
      </c>
      <c r="H121" s="2">
        <f>COUNTIFS(Table2[Sub-Sector],Table3[[#This Row],[Sub-Sector]],Table2[RSI Exponential â€“ 14D],"&gt;=50")/Table3[[#This Row],[Count]]</f>
        <v>1</v>
      </c>
      <c r="I121" s="2">
        <f>COUNTIFS(Table2[Sub-Sector],Table3[[#This Row],[Sub-Sector]],Table2[Relative Volume],"&gt;=2")/Table3[[#This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0</v>
      </c>
      <c r="O121" s="2">
        <f>COUNTIFS(Table2[Sub-Sector],Table3[[#This Row],[Sub-Sector]],Table2[% Away From Current Month High],"&lt;=0.05")/Table3[[#This Row],[Count]]</f>
        <v>1</v>
      </c>
      <c r="P121" s="2">
        <f>COUNTIFS(Table2[Sub-Sector],Table3[[#This Row],[Sub-Sector]],Table2[% Away From 52W High],"&lt;=10")/Table3[[#This Row],[Count]]</f>
        <v>1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1</v>
      </c>
      <c r="S121" s="2">
        <f>COUNTIFS(Table2[Sub-Sector],Table3[[#This Row],[Sub-Sector]],Table2[% Price above 50 EMA],"&gt;=0")/Table3[[#This Row],[Count]]</f>
        <v>1</v>
      </c>
      <c r="T121" s="2">
        <f>COUNTIFS(Table2[Sub-Sector],Table3[[#This Row],[Sub-Sector]],Table2[% Price above 200 EMA],"&gt;=0")/Table3[[#This Row],[Count]]</f>
        <v>1</v>
      </c>
      <c r="U121" s="2">
        <f>COUNTIFS(Table2[Sub-Sector],Table3[[#This Row],[Sub-Sector]],Table2[Rate of Change - Zone],"Positive")/Table3[[#This Row],[Count]]</f>
        <v>1</v>
      </c>
      <c r="V121" s="2">
        <f>COUNTIFS(Table2[Sub-Sector],Table3[[#This Row],[Sub-Sector]],Table2[Sharpe Ratio],"&gt;=0.10")/Table3[[#This Row],[Count]]</f>
        <v>0</v>
      </c>
    </row>
    <row r="122" spans="1:22" x14ac:dyDescent="0.3">
      <c r="A122" t="s">
        <v>1576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Volume],"&gt;=2")/Table3[[#This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1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1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0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B5A78-26E6-4607-9512-97527716D33C}">
  <dimension ref="A1:AR726"/>
  <sheetViews>
    <sheetView topLeftCell="AJ1" workbookViewId="0">
      <selection activeCell="AR2" sqref="AR2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21875" bestFit="1" customWidth="1"/>
    <col min="7" max="7" width="18.21875" bestFit="1" customWidth="1"/>
    <col min="8" max="8" width="25.2187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77734375" bestFit="1" customWidth="1"/>
    <col min="26" max="26" width="19.109375" bestFit="1" customWidth="1"/>
    <col min="27" max="27" width="19.88671875" bestFit="1" customWidth="1"/>
    <col min="28" max="28" width="20.2187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21875" bestFit="1" customWidth="1"/>
    <col min="33" max="33" width="32" bestFit="1" customWidth="1"/>
    <col min="34" max="34" width="32.33203125" bestFit="1" customWidth="1"/>
    <col min="35" max="35" width="23.21875" bestFit="1" customWidth="1"/>
    <col min="36" max="36" width="22.88671875" bestFit="1" customWidth="1"/>
    <col min="37" max="37" width="18.21875" bestFit="1" customWidth="1"/>
    <col min="38" max="38" width="28.88671875" bestFit="1" customWidth="1"/>
    <col min="39" max="39" width="34.7773437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</cols>
  <sheetData>
    <row r="1" spans="1:44" x14ac:dyDescent="0.3">
      <c r="A1" t="s">
        <v>0</v>
      </c>
      <c r="B1" t="s">
        <v>1</v>
      </c>
      <c r="C1" t="s">
        <v>10101</v>
      </c>
      <c r="D1" t="s">
        <v>2</v>
      </c>
      <c r="E1" t="s">
        <v>3</v>
      </c>
      <c r="F1" t="s">
        <v>4</v>
      </c>
      <c r="G1" t="s">
        <v>5</v>
      </c>
      <c r="H1" t="s">
        <v>10123</v>
      </c>
      <c r="I1" t="s">
        <v>6</v>
      </c>
      <c r="J1" t="s">
        <v>10124</v>
      </c>
      <c r="K1" t="s">
        <v>7</v>
      </c>
      <c r="L1" t="s">
        <v>10125</v>
      </c>
      <c r="M1" t="s">
        <v>8</v>
      </c>
      <c r="N1" t="s">
        <v>10126</v>
      </c>
      <c r="O1" t="s">
        <v>10127</v>
      </c>
      <c r="P1" t="s">
        <v>9</v>
      </c>
      <c r="Q1" t="s">
        <v>10</v>
      </c>
      <c r="R1" t="s">
        <v>11</v>
      </c>
      <c r="S1" s="2" t="s">
        <v>10128</v>
      </c>
      <c r="T1" s="2" t="s">
        <v>10129</v>
      </c>
      <c r="U1" s="2" t="s">
        <v>10130</v>
      </c>
      <c r="V1" t="s">
        <v>12</v>
      </c>
      <c r="W1" t="s">
        <v>10131</v>
      </c>
      <c r="X1" t="s">
        <v>10132</v>
      </c>
      <c r="Y1" t="s">
        <v>10133</v>
      </c>
      <c r="Z1" t="s">
        <v>10134</v>
      </c>
      <c r="AA1" t="s">
        <v>10135</v>
      </c>
      <c r="AB1" t="s">
        <v>10136</v>
      </c>
      <c r="AC1" s="2" t="s">
        <v>10137</v>
      </c>
      <c r="AD1" s="2" t="s">
        <v>10138</v>
      </c>
      <c r="AE1" s="2" t="s">
        <v>10139</v>
      </c>
      <c r="AF1" s="2" t="s">
        <v>10140</v>
      </c>
      <c r="AG1" s="2" t="s">
        <v>10141</v>
      </c>
      <c r="AH1" s="2" t="s">
        <v>10142</v>
      </c>
      <c r="AI1" t="s">
        <v>13</v>
      </c>
      <c r="AJ1" t="s">
        <v>14</v>
      </c>
      <c r="AK1" t="s">
        <v>10143</v>
      </c>
      <c r="AL1" t="s">
        <v>10144</v>
      </c>
      <c r="AM1" t="s">
        <v>10145</v>
      </c>
      <c r="AN1" t="s">
        <v>10146</v>
      </c>
      <c r="AO1" t="s">
        <v>10147</v>
      </c>
      <c r="AP1" t="s">
        <v>15</v>
      </c>
      <c r="AQ1" t="s">
        <v>10151</v>
      </c>
      <c r="AR1" t="s">
        <v>10152</v>
      </c>
    </row>
    <row r="2" spans="1:44" x14ac:dyDescent="0.3">
      <c r="A2" t="s">
        <v>16</v>
      </c>
      <c r="B2" t="s">
        <v>17</v>
      </c>
      <c r="C2" t="s">
        <v>10102</v>
      </c>
      <c r="D2" t="s">
        <v>18</v>
      </c>
      <c r="E2">
        <v>2102848.0730947801</v>
      </c>
      <c r="F2">
        <v>3108.05</v>
      </c>
      <c r="G2">
        <v>6.7560862501012098</v>
      </c>
      <c r="H2">
        <f>(Table2[[#This Row],[1Y Return vs Nifty]]-AVERAGE(Table2[1Y Return vs Nifty]))/_xlfn.STDEV.P(Table2[1Y Return vs Nifty])</f>
        <v>-0.47831586637988671</v>
      </c>
      <c r="I2">
        <v>-4.3170126580573402</v>
      </c>
      <c r="J2">
        <f>(Table2[[#This Row],[1M Return vs Nifty]]-AVERAGE(Table2[1M Return vs Nifty]))/_xlfn.STDEV.P(Table2[1M Return vs Nifty])</f>
        <v>-0.44374479011080709</v>
      </c>
      <c r="K2">
        <v>7.4775195352393098</v>
      </c>
      <c r="L2">
        <f>(Table2[[#This Row],[6M Return vs Nifty]]-AVERAGE(Table2[6M Return vs Nifty]))/_xlfn.STDEV.P(Table2[6M Return vs Nifty])</f>
        <v>-0.10280962683452752</v>
      </c>
      <c r="M2">
        <v>1.5153216401754701</v>
      </c>
      <c r="N2">
        <f>(Table2[[#This Row],[1W Return vs Nifty]]-AVERAGE(Table2[1W Return vs Nifty]))/_xlfn.STDEV.P(Table2[1W Return vs Nifty])</f>
        <v>0.11096665952776741</v>
      </c>
      <c r="O2">
        <v>3007.44</v>
      </c>
      <c r="P2">
        <v>2949.0288364963199</v>
      </c>
      <c r="Q2">
        <v>2756.2623214303799</v>
      </c>
      <c r="R2">
        <v>68.1093738946131</v>
      </c>
      <c r="S2" s="2">
        <f>(Table2[[#This Row],[Close Price]]-Table2[[#This Row],[20D EMA]])/Table2[[#This Row],[20D EMA]]</f>
        <v>3.3453701486979001E-2</v>
      </c>
      <c r="T2" s="2">
        <f>(Table2[[#This Row],[Close Price]]-Table2[[#This Row],[50D EMA]])/Table2[[#This Row],[50D EMA]]</f>
        <v>5.3923231111096925E-2</v>
      </c>
      <c r="U2" s="2">
        <f>(Table2[[#This Row],[Close Price]]-Table2[[#This Row],[200D EMA]])/Table2[[#This Row],[200D EMA]]</f>
        <v>0.12763214728671321</v>
      </c>
      <c r="V2">
        <v>1.24050074741256</v>
      </c>
      <c r="W2">
        <v>3101.6</v>
      </c>
      <c r="X2">
        <v>3135</v>
      </c>
      <c r="Y2">
        <v>3085.55</v>
      </c>
      <c r="Z2">
        <v>3158.8</v>
      </c>
      <c r="AA2">
        <v>3085.55</v>
      </c>
      <c r="AB2">
        <v>3158.8</v>
      </c>
      <c r="AC2" s="2">
        <f>(Table2[[#This Row],[Close Price]]/Table2[[#This Row],[Day Low]])-1</f>
        <v>2.0795718338921798E-3</v>
      </c>
      <c r="AD2" s="2">
        <f>(Table2[[#This Row],[Day High]]/Table2[[#This Row],[Close Price]])-1</f>
        <v>8.6710316758096262E-3</v>
      </c>
      <c r="AE2" s="2">
        <f>(Table2[[#This Row],[Close Price]]/Table2[[#This Row],[Current Week Low]])-1</f>
        <v>7.2920549010710989E-3</v>
      </c>
      <c r="AF2" s="2">
        <f>(Table2[[#This Row],[Current Week High]]/Table2[[#This Row],[Close Price]])-1</f>
        <v>1.6328566142758349E-2</v>
      </c>
      <c r="AG2" s="2">
        <f>(Table2[[#This Row],[Close Price]]/Table2[[#This Row],[Current Month Low]])-1</f>
        <v>7.2920549010710989E-3</v>
      </c>
      <c r="AH2" s="2">
        <f>(Table2[[#This Row],[Current Month High]]/Table2[[#This Row],[Close Price]])-1</f>
        <v>1.6328566142758349E-2</v>
      </c>
      <c r="AI2">
        <v>1.7358150608902601</v>
      </c>
      <c r="AJ2">
        <v>39.983335585281203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</v>
      </c>
      <c r="AM2" t="s">
        <v>10148</v>
      </c>
      <c r="AN2">
        <v>4.93</v>
      </c>
      <c r="AO2" t="s">
        <v>10149</v>
      </c>
      <c r="AP2">
        <v>3.4234694485357001E-2</v>
      </c>
      <c r="AQ2">
        <f>(Table2[[#This Row],[Sharpe Ratio]]-AVERAGE(Table2[Sharpe Ratio]))/_xlfn.STDEV.P(Table2[Sharpe Ratio])</f>
        <v>-0.22909367475681178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-1.1429972985542658</v>
      </c>
    </row>
    <row r="3" spans="1:44" x14ac:dyDescent="0.3">
      <c r="A3" t="s">
        <v>19</v>
      </c>
      <c r="B3" t="s">
        <v>20</v>
      </c>
      <c r="C3" t="s">
        <v>10103</v>
      </c>
      <c r="D3" t="s">
        <v>21</v>
      </c>
      <c r="E3">
        <v>1454814.9005502099</v>
      </c>
      <c r="F3">
        <v>4020.95</v>
      </c>
      <c r="G3">
        <v>-3.8619270525609601</v>
      </c>
      <c r="H3">
        <f>(Table2[[#This Row],[1Y Return vs Nifty]]-AVERAGE(Table2[1Y Return vs Nifty]))/_xlfn.STDEV.P(Table2[1Y Return vs Nifty])</f>
        <v>-0.59797349081635798</v>
      </c>
      <c r="I3">
        <v>-2.7481693219815502</v>
      </c>
      <c r="J3">
        <f>(Table2[[#This Row],[1M Return vs Nifty]]-AVERAGE(Table2[1M Return vs Nifty]))/_xlfn.STDEV.P(Table2[1M Return vs Nifty])</f>
        <v>-0.31588761433871898</v>
      </c>
      <c r="K3">
        <v>-2.5588018237304602</v>
      </c>
      <c r="L3">
        <f>(Table2[[#This Row],[6M Return vs Nifty]]-AVERAGE(Table2[6M Return vs Nifty]))/_xlfn.STDEV.P(Table2[6M Return vs Nifty])</f>
        <v>-0.39820856217438083</v>
      </c>
      <c r="M3">
        <v>2.0481682056527202</v>
      </c>
      <c r="N3">
        <f>(Table2[[#This Row],[1W Return vs Nifty]]-AVERAGE(Table2[1W Return vs Nifty]))/_xlfn.STDEV.P(Table2[1W Return vs Nifty])</f>
        <v>0.22750477145566553</v>
      </c>
      <c r="O3">
        <v>3893.45</v>
      </c>
      <c r="P3">
        <v>3878.3487390262098</v>
      </c>
      <c r="Q3">
        <v>3780.8735867558498</v>
      </c>
      <c r="R3">
        <v>70.015599832706201</v>
      </c>
      <c r="S3" s="2">
        <f>(Table2[[#This Row],[Close Price]]-Table2[[#This Row],[20D EMA]])/Table2[[#This Row],[20D EMA]]</f>
        <v>3.274730637352477E-2</v>
      </c>
      <c r="T3" s="2">
        <f>(Table2[[#This Row],[Close Price]]-Table2[[#This Row],[50D EMA]])/Table2[[#This Row],[50D EMA]]</f>
        <v>3.6768550372701873E-2</v>
      </c>
      <c r="U3" s="2">
        <f>(Table2[[#This Row],[Close Price]]-Table2[[#This Row],[200D EMA]])/Table2[[#This Row],[200D EMA]]</f>
        <v>6.3497603856717613E-2</v>
      </c>
      <c r="V3">
        <v>1.0832063044914699</v>
      </c>
      <c r="W3">
        <v>3982.1</v>
      </c>
      <c r="X3">
        <v>4047.35</v>
      </c>
      <c r="Y3">
        <v>3884</v>
      </c>
      <c r="Z3">
        <v>4047.35</v>
      </c>
      <c r="AA3">
        <v>3884</v>
      </c>
      <c r="AB3">
        <v>4047.35</v>
      </c>
      <c r="AC3" s="2">
        <f>(Table2[[#This Row],[Close Price]]/Table2[[#This Row],[Day Low]])-1</f>
        <v>9.7561588106778174E-3</v>
      </c>
      <c r="AD3" s="2">
        <f>(Table2[[#This Row],[Day High]]/Table2[[#This Row],[Close Price]])-1</f>
        <v>6.5656126039865814E-3</v>
      </c>
      <c r="AE3" s="2">
        <f>(Table2[[#This Row],[Close Price]]/Table2[[#This Row],[Current Week Low]])-1</f>
        <v>3.5260041194644653E-2</v>
      </c>
      <c r="AF3" s="2">
        <f>(Table2[[#This Row],[Current Week High]]/Table2[[#This Row],[Close Price]])-1</f>
        <v>6.5656126039865814E-3</v>
      </c>
      <c r="AG3" s="2">
        <f>(Table2[[#This Row],[Close Price]]/Table2[[#This Row],[Current Month Low]])-1</f>
        <v>3.5260041194644653E-2</v>
      </c>
      <c r="AH3" s="2">
        <f>(Table2[[#This Row],[Current Month High]]/Table2[[#This Row],[Close Price]])-1</f>
        <v>6.5656126039865814E-3</v>
      </c>
      <c r="AI3">
        <v>5.8145463136820998</v>
      </c>
      <c r="AJ3">
        <v>23.7177317620996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-7.0000000000000007E-2</v>
      </c>
      <c r="AM3" t="s">
        <v>10150</v>
      </c>
      <c r="AN3">
        <v>5.4</v>
      </c>
      <c r="AO3" t="s">
        <v>10149</v>
      </c>
      <c r="AP3">
        <v>-3.4202068798672998E-2</v>
      </c>
      <c r="AQ3">
        <f>(Table2[[#This Row],[Sharpe Ratio]]-AVERAGE(Table2[Sharpe Ratio]))/_xlfn.STDEV.P(Table2[Sharpe Ratio])</f>
        <v>-1.0045264539229102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-2.0890913497967021</v>
      </c>
    </row>
    <row r="4" spans="1:44" x14ac:dyDescent="0.3">
      <c r="A4" t="s">
        <v>22</v>
      </c>
      <c r="B4" t="s">
        <v>23</v>
      </c>
      <c r="C4" t="s">
        <v>10104</v>
      </c>
      <c r="D4" t="s">
        <v>24</v>
      </c>
      <c r="E4">
        <v>1314036.84338993</v>
      </c>
      <c r="F4">
        <v>1727.15</v>
      </c>
      <c r="G4">
        <v>-25.364350082618</v>
      </c>
      <c r="H4">
        <f>(Table2[[#This Row],[1Y Return vs Nifty]]-AVERAGE(Table2[1Y Return vs Nifty]))/_xlfn.STDEV.P(Table2[1Y Return vs Nifty])</f>
        <v>-0.84029084210085925</v>
      </c>
      <c r="I4">
        <v>3.6025239772693398</v>
      </c>
      <c r="J4">
        <f>(Table2[[#This Row],[1M Return vs Nifty]]-AVERAGE(Table2[1M Return vs Nifty]))/_xlfn.STDEV.P(Table2[1M Return vs Nifty])</f>
        <v>0.20167949434912838</v>
      </c>
      <c r="K4">
        <v>-10.070237759148499</v>
      </c>
      <c r="L4">
        <f>(Table2[[#This Row],[6M Return vs Nifty]]-AVERAGE(Table2[6M Return vs Nifty]))/_xlfn.STDEV.P(Table2[6M Return vs Nifty])</f>
        <v>-0.61929257282265804</v>
      </c>
      <c r="M4">
        <v>3.15556067869014</v>
      </c>
      <c r="N4">
        <f>(Table2[[#This Row],[1W Return vs Nifty]]-AVERAGE(Table2[1W Return vs Nifty]))/_xlfn.STDEV.P(Table2[1W Return vs Nifty])</f>
        <v>0.46970099891067141</v>
      </c>
      <c r="O4">
        <v>1659.85</v>
      </c>
      <c r="P4">
        <v>1588.8663642665699</v>
      </c>
      <c r="Q4">
        <v>1546.1355279178599</v>
      </c>
      <c r="R4">
        <v>64.036544082634094</v>
      </c>
      <c r="S4" s="2">
        <f>(Table2[[#This Row],[Close Price]]-Table2[[#This Row],[20D EMA]])/Table2[[#This Row],[20D EMA]]</f>
        <v>4.054583245474E-2</v>
      </c>
      <c r="T4" s="2">
        <f>(Table2[[#This Row],[Close Price]]-Table2[[#This Row],[50D EMA]])/Table2[[#This Row],[50D EMA]]</f>
        <v>8.7032892660713304E-2</v>
      </c>
      <c r="U4" s="2">
        <f>(Table2[[#This Row],[Close Price]]-Table2[[#This Row],[200D EMA]])/Table2[[#This Row],[200D EMA]]</f>
        <v>0.1170754237346241</v>
      </c>
      <c r="V4">
        <v>1.2627637793578601</v>
      </c>
      <c r="W4">
        <v>1724.85</v>
      </c>
      <c r="X4">
        <v>1759.75</v>
      </c>
      <c r="Y4">
        <v>1680</v>
      </c>
      <c r="Z4">
        <v>1794</v>
      </c>
      <c r="AA4">
        <v>1680</v>
      </c>
      <c r="AB4">
        <v>1794</v>
      </c>
      <c r="AC4" s="2">
        <f>(Table2[[#This Row],[Close Price]]/Table2[[#This Row],[Day Low]])-1</f>
        <v>1.3334492854453206E-3</v>
      </c>
      <c r="AD4" s="2">
        <f>(Table2[[#This Row],[Day High]]/Table2[[#This Row],[Close Price]])-1</f>
        <v>1.8875025330747031E-2</v>
      </c>
      <c r="AE4" s="2">
        <f>(Table2[[#This Row],[Close Price]]/Table2[[#This Row],[Current Week Low]])-1</f>
        <v>2.8065476190476168E-2</v>
      </c>
      <c r="AF4" s="2">
        <f>(Table2[[#This Row],[Current Week High]]/Table2[[#This Row],[Close Price]])-1</f>
        <v>3.870538169817328E-2</v>
      </c>
      <c r="AG4" s="2">
        <f>(Table2[[#This Row],[Close Price]]/Table2[[#This Row],[Current Month Low]])-1</f>
        <v>2.8065476190476168E-2</v>
      </c>
      <c r="AH4" s="2">
        <f>(Table2[[#This Row],[Current Month High]]/Table2[[#This Row],[Close Price]])-1</f>
        <v>3.870538169817328E-2</v>
      </c>
      <c r="AI4">
        <v>3.87053816981732</v>
      </c>
      <c r="AJ4">
        <v>26.665688826958998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0.04</v>
      </c>
      <c r="AM4" t="s">
        <v>10149</v>
      </c>
      <c r="AN4">
        <v>7.42</v>
      </c>
      <c r="AO4" t="s">
        <v>10149</v>
      </c>
      <c r="AP4">
        <v>-7.9729609115093997E-2</v>
      </c>
      <c r="AQ4">
        <f>(Table2[[#This Row],[Sharpe Ratio]]-AVERAGE(Table2[Sharpe Ratio]))/_xlfn.STDEV.P(Table2[Sharpe Ratio])</f>
        <v>-1.5203829237802036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-2.308585845443921</v>
      </c>
    </row>
    <row r="5" spans="1:44" x14ac:dyDescent="0.3">
      <c r="A5" t="s">
        <v>25</v>
      </c>
      <c r="B5" t="s">
        <v>26</v>
      </c>
      <c r="C5" t="s">
        <v>10104</v>
      </c>
      <c r="D5" t="s">
        <v>24</v>
      </c>
      <c r="E5">
        <v>867562.02922679996</v>
      </c>
      <c r="F5">
        <v>1233</v>
      </c>
      <c r="G5">
        <v>5.0537008990817398</v>
      </c>
      <c r="H5">
        <f>(Table2[[#This Row],[1Y Return vs Nifty]]-AVERAGE(Table2[1Y Return vs Nifty]))/_xlfn.STDEV.P(Table2[1Y Return vs Nifty])</f>
        <v>-0.49750056517164332</v>
      </c>
      <c r="I5">
        <v>-6.3988673708772703</v>
      </c>
      <c r="J5">
        <f>(Table2[[#This Row],[1M Return vs Nifty]]-AVERAGE(Table2[1M Return vs Nifty]))/_xlfn.STDEV.P(Table2[1M Return vs Nifty])</f>
        <v>-0.61341123023782118</v>
      </c>
      <c r="K5">
        <v>12.687942653757601</v>
      </c>
      <c r="L5">
        <f>(Table2[[#This Row],[6M Return vs Nifty]]-AVERAGE(Table2[6M Return vs Nifty]))/_xlfn.STDEV.P(Table2[6M Return vs Nifty])</f>
        <v>5.0548699072890009E-2</v>
      </c>
      <c r="M5">
        <v>-1.94412786642355</v>
      </c>
      <c r="N5">
        <f>(Table2[[#This Row],[1W Return vs Nifty]]-AVERAGE(Table2[1W Return vs Nifty]))/_xlfn.STDEV.P(Table2[1W Return vs Nifty])</f>
        <v>-0.64564460519504396</v>
      </c>
      <c r="O5">
        <v>1174.23</v>
      </c>
      <c r="P5">
        <v>1141.67939267116</v>
      </c>
      <c r="Q5">
        <v>1057.13741236548</v>
      </c>
      <c r="R5">
        <v>71.577354585496096</v>
      </c>
      <c r="S5" s="2">
        <f>(Table2[[#This Row],[Close Price]]-Table2[[#This Row],[20D EMA]])/Table2[[#This Row],[20D EMA]]</f>
        <v>5.0049819881965184E-2</v>
      </c>
      <c r="T5" s="2">
        <f>(Table2[[#This Row],[Close Price]]-Table2[[#This Row],[50D EMA]])/Table2[[#This Row],[50D EMA]]</f>
        <v>7.9987961519721679E-2</v>
      </c>
      <c r="U5" s="2">
        <f>(Table2[[#This Row],[Close Price]]-Table2[[#This Row],[200D EMA]])/Table2[[#This Row],[200D EMA]]</f>
        <v>0.16635735863420534</v>
      </c>
      <c r="V5">
        <v>1.31151571151052</v>
      </c>
      <c r="W5">
        <v>1214.3</v>
      </c>
      <c r="X5">
        <v>1234.95</v>
      </c>
      <c r="Y5">
        <v>1179.45</v>
      </c>
      <c r="Z5">
        <v>1234.95</v>
      </c>
      <c r="AA5">
        <v>1179.45</v>
      </c>
      <c r="AB5">
        <v>1234.95</v>
      </c>
      <c r="AC5" s="2">
        <f>(Table2[[#This Row],[Close Price]]/Table2[[#This Row],[Day Low]])-1</f>
        <v>1.5399818825660994E-2</v>
      </c>
      <c r="AD5" s="2">
        <f>(Table2[[#This Row],[Day High]]/Table2[[#This Row],[Close Price]])-1</f>
        <v>1.5815085158150666E-3</v>
      </c>
      <c r="AE5" s="2">
        <f>(Table2[[#This Row],[Close Price]]/Table2[[#This Row],[Current Week Low]])-1</f>
        <v>4.5402518122853897E-2</v>
      </c>
      <c r="AF5" s="2">
        <f>(Table2[[#This Row],[Current Week High]]/Table2[[#This Row],[Close Price]])-1</f>
        <v>1.5815085158150666E-3</v>
      </c>
      <c r="AG5" s="2">
        <f>(Table2[[#This Row],[Close Price]]/Table2[[#This Row],[Current Month Low]])-1</f>
        <v>4.5402518122853897E-2</v>
      </c>
      <c r="AH5" s="2">
        <f>(Table2[[#This Row],[Current Month High]]/Table2[[#This Row],[Close Price]])-1</f>
        <v>1.5815085158150666E-3</v>
      </c>
      <c r="AI5">
        <v>0.162206001622067</v>
      </c>
      <c r="AJ5">
        <v>37.152391546162399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0.03</v>
      </c>
      <c r="AM5" t="s">
        <v>10149</v>
      </c>
      <c r="AN5">
        <v>9.81</v>
      </c>
      <c r="AO5" t="s">
        <v>10149</v>
      </c>
      <c r="AP5">
        <v>8.920403443246E-2</v>
      </c>
      <c r="AQ5">
        <f>(Table2[[#This Row],[Sharpe Ratio]]-AVERAGE(Table2[Sharpe Ratio]))/_xlfn.STDEV.P(Table2[Sharpe Ratio])</f>
        <v>0.39374448997642369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-1.3122632115551947</v>
      </c>
    </row>
    <row r="6" spans="1:44" x14ac:dyDescent="0.3">
      <c r="A6" t="s">
        <v>27</v>
      </c>
      <c r="B6" t="s">
        <v>28</v>
      </c>
      <c r="C6" t="s">
        <v>10105</v>
      </c>
      <c r="D6" t="s">
        <v>29</v>
      </c>
      <c r="E6">
        <v>849793.37365981506</v>
      </c>
      <c r="F6">
        <v>1423.05</v>
      </c>
      <c r="G6">
        <v>39.294971597288701</v>
      </c>
      <c r="H6">
        <f>(Table2[[#This Row],[1Y Return vs Nifty]]-AVERAGE(Table2[1Y Return vs Nifty]))/_xlfn.STDEV.P(Table2[1Y Return vs Nifty])</f>
        <v>-0.11162526132300978</v>
      </c>
      <c r="I6">
        <v>-8.7861766373017698</v>
      </c>
      <c r="J6">
        <f>(Table2[[#This Row],[1M Return vs Nifty]]-AVERAGE(Table2[1M Return vs Nifty]))/_xlfn.STDEV.P(Table2[1M Return vs Nifty])</f>
        <v>-0.80797152410570172</v>
      </c>
      <c r="K6">
        <v>23.583084795118001</v>
      </c>
      <c r="L6">
        <f>(Table2[[#This Row],[6M Return vs Nifty]]-AVERAGE(Table2[6M Return vs Nifty]))/_xlfn.STDEV.P(Table2[6M Return vs Nifty])</f>
        <v>0.37122529698372081</v>
      </c>
      <c r="M6">
        <v>-3.9184676450690801</v>
      </c>
      <c r="N6">
        <f>(Table2[[#This Row],[1W Return vs Nifty]]-AVERAGE(Table2[1W Return vs Nifty]))/_xlfn.STDEV.P(Table2[1W Return vs Nifty])</f>
        <v>-1.0774496406679017</v>
      </c>
      <c r="O6">
        <v>1417.02</v>
      </c>
      <c r="P6">
        <v>1367.56384230053</v>
      </c>
      <c r="Q6">
        <v>1174.0770604486299</v>
      </c>
      <c r="R6">
        <v>49.0379888575047</v>
      </c>
      <c r="S6" s="2">
        <f>(Table2[[#This Row],[Close Price]]-Table2[[#This Row],[20D EMA]])/Table2[[#This Row],[20D EMA]]</f>
        <v>4.2554092391074031E-3</v>
      </c>
      <c r="T6" s="2">
        <f>(Table2[[#This Row],[Close Price]]-Table2[[#This Row],[50D EMA]])/Table2[[#This Row],[50D EMA]]</f>
        <v>4.0572992633477738E-2</v>
      </c>
      <c r="U6" s="2">
        <f>(Table2[[#This Row],[Close Price]]-Table2[[#This Row],[200D EMA]])/Table2[[#This Row],[200D EMA]]</f>
        <v>0.21205843120402529</v>
      </c>
      <c r="V6">
        <v>1.6594056799863699</v>
      </c>
      <c r="W6">
        <v>1411.5</v>
      </c>
      <c r="X6">
        <v>1441.1</v>
      </c>
      <c r="Y6">
        <v>1408.45</v>
      </c>
      <c r="Z6">
        <v>1473.4</v>
      </c>
      <c r="AA6">
        <v>1408.45</v>
      </c>
      <c r="AB6">
        <v>1473.4</v>
      </c>
      <c r="AC6" s="2">
        <f>(Table2[[#This Row],[Close Price]]/Table2[[#This Row],[Day Low]])-1</f>
        <v>8.1827842720509913E-3</v>
      </c>
      <c r="AD6" s="2">
        <f>(Table2[[#This Row],[Day High]]/Table2[[#This Row],[Close Price]])-1</f>
        <v>1.2684023751800666E-2</v>
      </c>
      <c r="AE6" s="2">
        <f>(Table2[[#This Row],[Close Price]]/Table2[[#This Row],[Current Week Low]])-1</f>
        <v>1.0366005183002569E-2</v>
      </c>
      <c r="AF6" s="2">
        <f>(Table2[[#This Row],[Current Week High]]/Table2[[#This Row],[Close Price]])-1</f>
        <v>3.5381750465549366E-2</v>
      </c>
      <c r="AG6" s="2">
        <f>(Table2[[#This Row],[Close Price]]/Table2[[#This Row],[Current Month Low]])-1</f>
        <v>1.0366005183002569E-2</v>
      </c>
      <c r="AH6" s="2">
        <f>(Table2[[#This Row],[Current Month High]]/Table2[[#This Row],[Close Price]])-1</f>
        <v>3.5381750465549366E-2</v>
      </c>
      <c r="AI6">
        <v>7.9547450897719596</v>
      </c>
      <c r="AJ6">
        <v>68.000708340711796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0.05</v>
      </c>
      <c r="AM6" t="s">
        <v>10149</v>
      </c>
      <c r="AN6">
        <v>-0.37</v>
      </c>
      <c r="AO6" t="s">
        <v>10150</v>
      </c>
      <c r="AP6">
        <v>0.15823390548726099</v>
      </c>
      <c r="AQ6">
        <f>(Table2[[#This Row],[Sharpe Ratio]]-AVERAGE(Table2[Sharpe Ratio]))/_xlfn.STDEV.P(Table2[Sharpe Ratio])</f>
        <v>1.1758975636883819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-0.4499235654245104</v>
      </c>
    </row>
    <row r="7" spans="1:44" x14ac:dyDescent="0.3">
      <c r="A7" t="s">
        <v>30</v>
      </c>
      <c r="B7" t="s">
        <v>31</v>
      </c>
      <c r="C7" t="s">
        <v>10104</v>
      </c>
      <c r="D7" t="s">
        <v>32</v>
      </c>
      <c r="E7">
        <v>749042.67962061998</v>
      </c>
      <c r="F7">
        <v>839.3</v>
      </c>
      <c r="G7">
        <v>16.9467559570679</v>
      </c>
      <c r="H7">
        <f>(Table2[[#This Row],[1Y Return vs Nifty]]-AVERAGE(Table2[1Y Return vs Nifty]))/_xlfn.STDEV.P(Table2[1Y Return vs Nifty])</f>
        <v>-0.36347410702301941</v>
      </c>
      <c r="I7">
        <v>-14.0107910419202</v>
      </c>
      <c r="J7">
        <f>(Table2[[#This Row],[1M Return vs Nifty]]-AVERAGE(Table2[1M Return vs Nifty]))/_xlfn.STDEV.P(Table2[1M Return vs Nifty])</f>
        <v>-1.2337657553790349</v>
      </c>
      <c r="K7">
        <v>18.3624540576192</v>
      </c>
      <c r="L7">
        <f>(Table2[[#This Row],[6M Return vs Nifty]]-AVERAGE(Table2[6M Return vs Nifty]))/_xlfn.STDEV.P(Table2[6M Return vs Nifty])</f>
        <v>0.2175665303399669</v>
      </c>
      <c r="M7">
        <v>-1.4437552978269499</v>
      </c>
      <c r="N7">
        <f>(Table2[[#This Row],[1W Return vs Nifty]]-AVERAGE(Table2[1W Return vs Nifty]))/_xlfn.STDEV.P(Table2[1W Return vs Nifty])</f>
        <v>-0.53620883478235071</v>
      </c>
      <c r="O7">
        <v>836.95</v>
      </c>
      <c r="P7">
        <v>819.99839706703403</v>
      </c>
      <c r="Q7">
        <v>724.57466456899499</v>
      </c>
      <c r="R7">
        <v>50.545994698497402</v>
      </c>
      <c r="S7" s="2">
        <f>(Table2[[#This Row],[Close Price]]-Table2[[#This Row],[20D EMA]])/Table2[[#This Row],[20D EMA]]</f>
        <v>2.8078140868629058E-3</v>
      </c>
      <c r="T7" s="2">
        <f>(Table2[[#This Row],[Close Price]]-Table2[[#This Row],[50D EMA]])/Table2[[#This Row],[50D EMA]]</f>
        <v>2.3538586175294723E-2</v>
      </c>
      <c r="U7" s="2">
        <f>(Table2[[#This Row],[Close Price]]-Table2[[#This Row],[200D EMA]])/Table2[[#This Row],[200D EMA]]</f>
        <v>0.15833473214143917</v>
      </c>
      <c r="V7">
        <v>0.83979421135597998</v>
      </c>
      <c r="W7">
        <v>834.3</v>
      </c>
      <c r="X7">
        <v>844.9</v>
      </c>
      <c r="Y7">
        <v>823.15</v>
      </c>
      <c r="Z7">
        <v>850.5</v>
      </c>
      <c r="AA7">
        <v>823.15</v>
      </c>
      <c r="AB7">
        <v>850.5</v>
      </c>
      <c r="AC7" s="2">
        <f>(Table2[[#This Row],[Close Price]]/Table2[[#This Row],[Day Low]])-1</f>
        <v>5.9930480642453876E-3</v>
      </c>
      <c r="AD7" s="2">
        <f>(Table2[[#This Row],[Day High]]/Table2[[#This Row],[Close Price]])-1</f>
        <v>6.6722268557131148E-3</v>
      </c>
      <c r="AE7" s="2">
        <f>(Table2[[#This Row],[Close Price]]/Table2[[#This Row],[Current Week Low]])-1</f>
        <v>1.9619753386381555E-2</v>
      </c>
      <c r="AF7" s="2">
        <f>(Table2[[#This Row],[Current Week High]]/Table2[[#This Row],[Close Price]])-1</f>
        <v>1.334445371142623E-2</v>
      </c>
      <c r="AG7" s="2">
        <f>(Table2[[#This Row],[Close Price]]/Table2[[#This Row],[Current Month Low]])-1</f>
        <v>1.9619753386381555E-2</v>
      </c>
      <c r="AH7" s="2">
        <f>(Table2[[#This Row],[Current Month High]]/Table2[[#This Row],[Close Price]])-1</f>
        <v>1.334445371142623E-2</v>
      </c>
      <c r="AI7">
        <v>8.6619802216132609</v>
      </c>
      <c r="AJ7">
        <v>54.510309278350498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</v>
      </c>
      <c r="AM7" t="s">
        <v>10148</v>
      </c>
      <c r="AN7">
        <v>-0.66</v>
      </c>
      <c r="AO7" t="s">
        <v>10150</v>
      </c>
      <c r="AP7">
        <v>7.7117051606205994E-2</v>
      </c>
      <c r="AQ7">
        <f>(Table2[[#This Row],[Sharpe Ratio]]-AVERAGE(Table2[Sharpe Ratio]))/_xlfn.STDEV.P(Table2[Sharpe Ratio])</f>
        <v>0.25679115912124878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-1.6590910077231893</v>
      </c>
    </row>
    <row r="8" spans="1:44" x14ac:dyDescent="0.3">
      <c r="A8" t="s">
        <v>33</v>
      </c>
      <c r="B8" t="s">
        <v>34</v>
      </c>
      <c r="C8" t="s">
        <v>10103</v>
      </c>
      <c r="D8" t="s">
        <v>21</v>
      </c>
      <c r="E8">
        <v>683497.68728565006</v>
      </c>
      <c r="F8">
        <v>1650.65</v>
      </c>
      <c r="G8">
        <v>-2.76793550878073</v>
      </c>
      <c r="H8">
        <f>(Table2[[#This Row],[1Y Return vs Nifty]]-AVERAGE(Table2[1Y Return vs Nifty]))/_xlfn.STDEV.P(Table2[1Y Return vs Nifty])</f>
        <v>-0.58564496705669111</v>
      </c>
      <c r="I8">
        <v>5.2173386754257596</v>
      </c>
      <c r="J8">
        <f>(Table2[[#This Row],[1M Return vs Nifty]]-AVERAGE(Table2[1M Return vs Nifty]))/_xlfn.STDEV.P(Table2[1M Return vs Nifty])</f>
        <v>0.33328323192688908</v>
      </c>
      <c r="K8">
        <v>-3.0976316983567602</v>
      </c>
      <c r="L8">
        <f>(Table2[[#This Row],[6M Return vs Nifty]]-AVERAGE(Table2[6M Return vs Nifty]))/_xlfn.STDEV.P(Table2[6M Return vs Nifty])</f>
        <v>-0.41406793590314861</v>
      </c>
      <c r="M8">
        <v>4.8168602152231204</v>
      </c>
      <c r="N8">
        <f>(Table2[[#This Row],[1W Return vs Nifty]]-AVERAGE(Table2[1W Return vs Nifty]))/_xlfn.STDEV.P(Table2[1W Return vs Nifty])</f>
        <v>0.83304144976042305</v>
      </c>
      <c r="O8">
        <v>1547.67</v>
      </c>
      <c r="P8">
        <v>1511.49421155861</v>
      </c>
      <c r="Q8">
        <v>1502.51684614234</v>
      </c>
      <c r="R8">
        <v>88.453748615848497</v>
      </c>
      <c r="S8" s="2">
        <f>(Table2[[#This Row],[Close Price]]-Table2[[#This Row],[20D EMA]])/Table2[[#This Row],[20D EMA]]</f>
        <v>6.6538732417117358E-2</v>
      </c>
      <c r="T8" s="2">
        <f>(Table2[[#This Row],[Close Price]]-Table2[[#This Row],[50D EMA]])/Table2[[#This Row],[50D EMA]]</f>
        <v>9.2065048861746268E-2</v>
      </c>
      <c r="U8" s="2">
        <f>(Table2[[#This Row],[Close Price]]-Table2[[#This Row],[200D EMA]])/Table2[[#This Row],[200D EMA]]</f>
        <v>9.8590011977560746E-2</v>
      </c>
      <c r="V8">
        <v>0.98510415210528901</v>
      </c>
      <c r="W8">
        <v>1628</v>
      </c>
      <c r="X8">
        <v>1660</v>
      </c>
      <c r="Y8">
        <v>1559.5</v>
      </c>
      <c r="Z8">
        <v>1660</v>
      </c>
      <c r="AA8">
        <v>1559.5</v>
      </c>
      <c r="AB8">
        <v>1660</v>
      </c>
      <c r="AC8" s="2">
        <f>(Table2[[#This Row],[Close Price]]/Table2[[#This Row],[Day Low]])-1</f>
        <v>1.391277641277644E-2</v>
      </c>
      <c r="AD8" s="2">
        <f>(Table2[[#This Row],[Day High]]/Table2[[#This Row],[Close Price]])-1</f>
        <v>5.6644352224881622E-3</v>
      </c>
      <c r="AE8" s="2">
        <f>(Table2[[#This Row],[Close Price]]/Table2[[#This Row],[Current Week Low]])-1</f>
        <v>5.8448220583520394E-2</v>
      </c>
      <c r="AF8" s="2">
        <f>(Table2[[#This Row],[Current Week High]]/Table2[[#This Row],[Close Price]])-1</f>
        <v>5.6644352224881622E-3</v>
      </c>
      <c r="AG8" s="2">
        <f>(Table2[[#This Row],[Close Price]]/Table2[[#This Row],[Current Month Low]])-1</f>
        <v>5.8448220583520394E-2</v>
      </c>
      <c r="AH8" s="2">
        <f>(Table2[[#This Row],[Current Month High]]/Table2[[#This Row],[Close Price]])-1</f>
        <v>5.6644352224881622E-3</v>
      </c>
      <c r="AI8">
        <v>4.9889437494320399</v>
      </c>
      <c r="AJ8">
        <v>26.486590038314102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0.03</v>
      </c>
      <c r="AM8" t="s">
        <v>10149</v>
      </c>
      <c r="AN8">
        <v>10.18</v>
      </c>
      <c r="AO8" t="s">
        <v>10149</v>
      </c>
      <c r="AP8">
        <v>-6.8005300267207996E-2</v>
      </c>
      <c r="AQ8">
        <f>(Table2[[#This Row],[Sharpe Ratio]]-AVERAGE(Table2[Sharpe Ratio]))/_xlfn.STDEV.P(Table2[Sharpe Ratio])</f>
        <v>-1.3875389236046511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-1.2209271448771786</v>
      </c>
    </row>
    <row r="9" spans="1:44" x14ac:dyDescent="0.3">
      <c r="A9" t="s">
        <v>35</v>
      </c>
      <c r="B9" t="s">
        <v>36</v>
      </c>
      <c r="C9" t="s">
        <v>10104</v>
      </c>
      <c r="D9" t="s">
        <v>37</v>
      </c>
      <c r="E9">
        <v>638951.26775501994</v>
      </c>
      <c r="F9">
        <v>1010.2</v>
      </c>
      <c r="G9">
        <v>36.334393126535801</v>
      </c>
      <c r="H9">
        <f>(Table2[[#This Row],[1Y Return vs Nifty]]-AVERAGE(Table2[1Y Return vs Nifty]))/_xlfn.STDEV.P(Table2[1Y Return vs Nifty])</f>
        <v>-0.14498892142308079</v>
      </c>
      <c r="I9">
        <v>-14.9022743095378</v>
      </c>
      <c r="J9">
        <f>(Table2[[#This Row],[1M Return vs Nifty]]-AVERAGE(Table2[1M Return vs Nifty]))/_xlfn.STDEV.P(Table2[1M Return vs Nifty])</f>
        <v>-1.3064196209528711</v>
      </c>
      <c r="K9">
        <v>8.7287376264145493</v>
      </c>
      <c r="L9">
        <f>(Table2[[#This Row],[6M Return vs Nifty]]-AVERAGE(Table2[6M Return vs Nifty]))/_xlfn.STDEV.P(Table2[6M Return vs Nifty])</f>
        <v>-6.5982538622490663E-2</v>
      </c>
      <c r="M9">
        <v>-2.4788789747294699</v>
      </c>
      <c r="N9">
        <f>(Table2[[#This Row],[1W Return vs Nifty]]-AVERAGE(Table2[1W Return vs Nifty]))/_xlfn.STDEV.P(Table2[1W Return vs Nifty])</f>
        <v>-0.76259925696709074</v>
      </c>
      <c r="O9">
        <v>1002.89</v>
      </c>
      <c r="P9">
        <v>993.477994927287</v>
      </c>
      <c r="Q9">
        <v>889.55887789821702</v>
      </c>
      <c r="R9">
        <v>54.730081555082002</v>
      </c>
      <c r="S9" s="2">
        <f>(Table2[[#This Row],[Close Price]]-Table2[[#This Row],[20D EMA]])/Table2[[#This Row],[20D EMA]]</f>
        <v>7.2889349779138883E-3</v>
      </c>
      <c r="T9" s="2">
        <f>(Table2[[#This Row],[Close Price]]-Table2[[#This Row],[50D EMA]])/Table2[[#This Row],[50D EMA]]</f>
        <v>1.6831782040564406E-2</v>
      </c>
      <c r="U9" s="2">
        <f>(Table2[[#This Row],[Close Price]]-Table2[[#This Row],[200D EMA]])/Table2[[#This Row],[200D EMA]]</f>
        <v>0.13561904118907206</v>
      </c>
      <c r="V9">
        <v>0.652713381107352</v>
      </c>
      <c r="W9">
        <v>991</v>
      </c>
      <c r="X9">
        <v>1024.5</v>
      </c>
      <c r="Y9">
        <v>982.2</v>
      </c>
      <c r="Z9">
        <v>1024.5</v>
      </c>
      <c r="AA9">
        <v>982.2</v>
      </c>
      <c r="AB9">
        <v>1024.5</v>
      </c>
      <c r="AC9" s="2">
        <f>(Table2[[#This Row],[Close Price]]/Table2[[#This Row],[Day Low]])-1</f>
        <v>1.937436932391523E-2</v>
      </c>
      <c r="AD9" s="2">
        <f>(Table2[[#This Row],[Day High]]/Table2[[#This Row],[Close Price]])-1</f>
        <v>1.4155612749950475E-2</v>
      </c>
      <c r="AE9" s="2">
        <f>(Table2[[#This Row],[Close Price]]/Table2[[#This Row],[Current Week Low]])-1</f>
        <v>2.8507432294848201E-2</v>
      </c>
      <c r="AF9" s="2">
        <f>(Table2[[#This Row],[Current Week High]]/Table2[[#This Row],[Close Price]])-1</f>
        <v>1.4155612749950475E-2</v>
      </c>
      <c r="AG9" s="2">
        <f>(Table2[[#This Row],[Close Price]]/Table2[[#This Row],[Current Month Low]])-1</f>
        <v>2.8507432294848201E-2</v>
      </c>
      <c r="AH9" s="2">
        <f>(Table2[[#This Row],[Current Month High]]/Table2[[#This Row],[Close Price]])-1</f>
        <v>1.4155612749950475E-2</v>
      </c>
      <c r="AI9">
        <v>16.3136012670758</v>
      </c>
      <c r="AJ9">
        <v>69.113585000418496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-7.0000000000000007E-2</v>
      </c>
      <c r="AM9" t="s">
        <v>10150</v>
      </c>
      <c r="AN9">
        <v>-4.38</v>
      </c>
      <c r="AO9" t="s">
        <v>10150</v>
      </c>
      <c r="AP9">
        <v>-2.2380352096216E-2</v>
      </c>
      <c r="AQ9">
        <f>(Table2[[#This Row],[Sharpe Ratio]]-AVERAGE(Table2[Sharpe Ratio]))/_xlfn.STDEV.P(Table2[Sharpe Ratio])</f>
        <v>-0.87057875977122534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-3.1505690977367591</v>
      </c>
    </row>
    <row r="10" spans="1:44" x14ac:dyDescent="0.3">
      <c r="A10" t="s">
        <v>38</v>
      </c>
      <c r="B10" t="s">
        <v>39</v>
      </c>
      <c r="C10" t="s">
        <v>10106</v>
      </c>
      <c r="D10" t="s">
        <v>40</v>
      </c>
      <c r="E10">
        <v>586446.23103888996</v>
      </c>
      <c r="F10">
        <v>2495.9499999999998</v>
      </c>
      <c r="G10">
        <v>-32.837962533165999</v>
      </c>
      <c r="H10">
        <f>(Table2[[#This Row],[1Y Return vs Nifty]]-AVERAGE(Table2[1Y Return vs Nifty]))/_xlfn.STDEV.P(Table2[1Y Return vs Nifty])</f>
        <v>-0.92451325605914603</v>
      </c>
      <c r="I10">
        <v>-4.0440756974761003</v>
      </c>
      <c r="J10">
        <f>(Table2[[#This Row],[1M Return vs Nifty]]-AVERAGE(Table2[1M Return vs Nifty]))/_xlfn.STDEV.P(Table2[1M Return vs Nifty])</f>
        <v>-0.42150104649328052</v>
      </c>
      <c r="K10">
        <v>-15.9431481908604</v>
      </c>
      <c r="L10">
        <f>(Table2[[#This Row],[6M Return vs Nifty]]-AVERAGE(Table2[6M Return vs Nifty]))/_xlfn.STDEV.P(Table2[6M Return vs Nifty])</f>
        <v>-0.79214988047787005</v>
      </c>
      <c r="M10">
        <v>1.4085044381608001</v>
      </c>
      <c r="N10">
        <f>(Table2[[#This Row],[1W Return vs Nifty]]-AVERAGE(Table2[1W Return vs Nifty]))/_xlfn.STDEV.P(Table2[1W Return vs Nifty])</f>
        <v>8.7604821710419209E-2</v>
      </c>
      <c r="O10">
        <v>2470.23</v>
      </c>
      <c r="P10">
        <v>2424.3107302099102</v>
      </c>
      <c r="Q10">
        <v>2434.7476400087498</v>
      </c>
      <c r="R10">
        <v>56.2223285375782</v>
      </c>
      <c r="S10" s="2">
        <f>(Table2[[#This Row],[Close Price]]-Table2[[#This Row],[20D EMA]])/Table2[[#This Row],[20D EMA]]</f>
        <v>1.0411985928435733E-2</v>
      </c>
      <c r="T10" s="2">
        <f>(Table2[[#This Row],[Close Price]]-Table2[[#This Row],[50D EMA]])/Table2[[#This Row],[50D EMA]]</f>
        <v>2.9550366171042248E-2</v>
      </c>
      <c r="U10" s="2">
        <f>(Table2[[#This Row],[Close Price]]-Table2[[#This Row],[200D EMA]])/Table2[[#This Row],[200D EMA]]</f>
        <v>2.513704458956988E-2</v>
      </c>
      <c r="V10">
        <v>0.90168539675100201</v>
      </c>
      <c r="W10">
        <v>2492.9</v>
      </c>
      <c r="X10">
        <v>2536.85</v>
      </c>
      <c r="Y10">
        <v>2450.1</v>
      </c>
      <c r="Z10">
        <v>2536.85</v>
      </c>
      <c r="AA10">
        <v>2450.1</v>
      </c>
      <c r="AB10">
        <v>2536.85</v>
      </c>
      <c r="AC10" s="2">
        <f>(Table2[[#This Row],[Close Price]]/Table2[[#This Row],[Day Low]])-1</f>
        <v>1.2234746680572783E-3</v>
      </c>
      <c r="AD10" s="2">
        <f>(Table2[[#This Row],[Day High]]/Table2[[#This Row],[Close Price]])-1</f>
        <v>1.6386546204851804E-2</v>
      </c>
      <c r="AE10" s="2">
        <f>(Table2[[#This Row],[Close Price]]/Table2[[#This Row],[Current Week Low]])-1</f>
        <v>1.8713521897065322E-2</v>
      </c>
      <c r="AF10" s="2">
        <f>(Table2[[#This Row],[Current Week High]]/Table2[[#This Row],[Close Price]])-1</f>
        <v>1.6386546204851804E-2</v>
      </c>
      <c r="AG10" s="2">
        <f>(Table2[[#This Row],[Close Price]]/Table2[[#This Row],[Current Month Low]])-1</f>
        <v>1.8713521897065322E-2</v>
      </c>
      <c r="AH10" s="2">
        <f>(Table2[[#This Row],[Current Month High]]/Table2[[#This Row],[Close Price]])-1</f>
        <v>1.6386546204851804E-2</v>
      </c>
      <c r="AI10">
        <v>10.965764538552399</v>
      </c>
      <c r="AJ10">
        <v>14.9121797380354</v>
      </c>
      <c r="AK10" t="str">
        <f>IF(AND(Table2[[#This Row],[20D EMA]]&gt;Table2[[#This Row],[50D EMA]],Table2[[#This Row],[50D EMA]]&gt;Table2[[#This Row],[200D EMA]]),"Uptrend","Downtrend/NoTrend")</f>
        <v>Downtrend/NoTrend</v>
      </c>
      <c r="AL10">
        <v>0.06</v>
      </c>
      <c r="AM10" t="s">
        <v>10149</v>
      </c>
      <c r="AN10">
        <v>0.39</v>
      </c>
      <c r="AO10" t="s">
        <v>10149</v>
      </c>
      <c r="AP10">
        <v>-8.3996798330435996E-2</v>
      </c>
      <c r="AQ10">
        <f>(Table2[[#This Row],[Sharpe Ratio]]-AVERAGE(Table2[Sharpe Ratio]))/_xlfn.STDEV.P(Table2[Sharpe Ratio])</f>
        <v>-1.5687329367512641</v>
      </c>
      <c r="AR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1" spans="1:44" x14ac:dyDescent="0.3">
      <c r="A11" t="s">
        <v>41</v>
      </c>
      <c r="B11" t="s">
        <v>42</v>
      </c>
      <c r="C11" t="s">
        <v>10106</v>
      </c>
      <c r="D11" t="s">
        <v>43</v>
      </c>
      <c r="E11">
        <v>535656.97471325495</v>
      </c>
      <c r="F11">
        <v>429.05</v>
      </c>
      <c r="G11">
        <v>-33.308175653974097</v>
      </c>
      <c r="H11">
        <f>(Table2[[#This Row],[1Y Return vs Nifty]]-AVERAGE(Table2[1Y Return vs Nifty]))/_xlfn.STDEV.P(Table2[1Y Return vs Nifty])</f>
        <v>-0.92981223086836484</v>
      </c>
      <c r="I11">
        <v>-9.4092801354277693</v>
      </c>
      <c r="J11">
        <f>(Table2[[#This Row],[1M Return vs Nifty]]-AVERAGE(Table2[1M Return vs Nifty]))/_xlfn.STDEV.P(Table2[1M Return vs Nifty])</f>
        <v>-0.85875304680597109</v>
      </c>
      <c r="K11">
        <v>-22.156213761212499</v>
      </c>
      <c r="L11">
        <f>(Table2[[#This Row],[6M Return vs Nifty]]-AVERAGE(Table2[6M Return vs Nifty]))/_xlfn.STDEV.P(Table2[6M Return vs Nifty])</f>
        <v>-0.97501897055920905</v>
      </c>
      <c r="M11">
        <v>-0.10352477048240299</v>
      </c>
      <c r="N11">
        <f>(Table2[[#This Row],[1W Return vs Nifty]]-AVERAGE(Table2[1W Return vs Nifty]))/_xlfn.STDEV.P(Table2[1W Return vs Nifty])</f>
        <v>-0.24308892874528501</v>
      </c>
      <c r="O11">
        <v>427.48</v>
      </c>
      <c r="P11">
        <v>428.74898404704197</v>
      </c>
      <c r="Q11">
        <v>429.44595615222897</v>
      </c>
      <c r="R11">
        <v>56.436835621355101</v>
      </c>
      <c r="S11" s="2">
        <f>(Table2[[#This Row],[Close Price]]-Table2[[#This Row],[20D EMA]])/Table2[[#This Row],[20D EMA]]</f>
        <v>3.6726864414709298E-3</v>
      </c>
      <c r="T11" s="2">
        <f>(Table2[[#This Row],[Close Price]]-Table2[[#This Row],[50D EMA]])/Table2[[#This Row],[50D EMA]]</f>
        <v>7.0207968801860052E-4</v>
      </c>
      <c r="U11" s="2">
        <f>(Table2[[#This Row],[Close Price]]-Table2[[#This Row],[200D EMA]])/Table2[[#This Row],[200D EMA]]</f>
        <v>-9.220162550293157E-4</v>
      </c>
      <c r="V11">
        <v>0.97481523042241403</v>
      </c>
      <c r="W11">
        <v>427.05</v>
      </c>
      <c r="X11">
        <v>431.5</v>
      </c>
      <c r="Y11">
        <v>422.55</v>
      </c>
      <c r="Z11">
        <v>431.5</v>
      </c>
      <c r="AA11">
        <v>422.55</v>
      </c>
      <c r="AB11">
        <v>431.5</v>
      </c>
      <c r="AC11" s="2">
        <f>(Table2[[#This Row],[Close Price]]/Table2[[#This Row],[Day Low]])-1</f>
        <v>4.6832923545252481E-3</v>
      </c>
      <c r="AD11" s="2">
        <f>(Table2[[#This Row],[Day High]]/Table2[[#This Row],[Close Price]])-1</f>
        <v>5.7102901759702451E-3</v>
      </c>
      <c r="AE11" s="2">
        <f>(Table2[[#This Row],[Close Price]]/Table2[[#This Row],[Current Week Low]])-1</f>
        <v>1.5382794935510535E-2</v>
      </c>
      <c r="AF11" s="2">
        <f>(Table2[[#This Row],[Current Week High]]/Table2[[#This Row],[Close Price]])-1</f>
        <v>5.7102901759702451E-3</v>
      </c>
      <c r="AG11" s="2">
        <f>(Table2[[#This Row],[Close Price]]/Table2[[#This Row],[Current Month Low]])-1</f>
        <v>1.5382794935510535E-2</v>
      </c>
      <c r="AH11" s="2">
        <f>(Table2[[#This Row],[Current Month High]]/Table2[[#This Row],[Close Price]])-1</f>
        <v>5.7102901759702451E-3</v>
      </c>
      <c r="AI11">
        <v>16.466612282950699</v>
      </c>
      <c r="AJ11">
        <v>7.4370852635532598</v>
      </c>
      <c r="AK11" t="str">
        <f>IF(AND(Table2[[#This Row],[20D EMA]]&gt;Table2[[#This Row],[50D EMA]],Table2[[#This Row],[50D EMA]]&gt;Table2[[#This Row],[200D EMA]]),"Uptrend","Downtrend/NoTrend")</f>
        <v>Downtrend/NoTrend</v>
      </c>
      <c r="AL11">
        <v>-0.06</v>
      </c>
      <c r="AM11" t="s">
        <v>10150</v>
      </c>
      <c r="AN11">
        <v>7.0000000000000007E-2</v>
      </c>
      <c r="AO11" t="s">
        <v>10149</v>
      </c>
      <c r="AP11">
        <v>8.9922959559078003E-2</v>
      </c>
      <c r="AQ11">
        <f>(Table2[[#This Row],[Sharpe Ratio]]-AVERAGE(Table2[Sharpe Ratio]))/_xlfn.STDEV.P(Table2[Sharpe Ratio])</f>
        <v>0.4018903765174347</v>
      </c>
      <c r="AR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2" spans="1:44" x14ac:dyDescent="0.3">
      <c r="A12" t="s">
        <v>44</v>
      </c>
      <c r="B12" t="s">
        <v>45</v>
      </c>
      <c r="C12" t="s">
        <v>10107</v>
      </c>
      <c r="D12" t="s">
        <v>46</v>
      </c>
      <c r="E12">
        <v>491274.47300231998</v>
      </c>
      <c r="F12">
        <v>3573.3</v>
      </c>
      <c r="G12">
        <v>20.066318047758099</v>
      </c>
      <c r="H12">
        <f>(Table2[[#This Row],[1Y Return vs Nifty]]-AVERAGE(Table2[1Y Return vs Nifty]))/_xlfn.STDEV.P(Table2[1Y Return vs Nifty])</f>
        <v>-0.32831881210918917</v>
      </c>
      <c r="I12">
        <v>-13.2016940420773</v>
      </c>
      <c r="J12">
        <f>(Table2[[#This Row],[1M Return vs Nifty]]-AVERAGE(Table2[1M Return vs Nifty]))/_xlfn.STDEV.P(Table2[1M Return vs Nifty])</f>
        <v>-1.1678261838827861</v>
      </c>
      <c r="K12">
        <v>-8.9037033357450994</v>
      </c>
      <c r="L12">
        <f>(Table2[[#This Row],[6M Return vs Nifty]]-AVERAGE(Table2[6M Return vs Nifty]))/_xlfn.STDEV.P(Table2[6M Return vs Nifty])</f>
        <v>-0.58495797806571748</v>
      </c>
      <c r="M12">
        <v>-0.35457814546488597</v>
      </c>
      <c r="N12">
        <f>(Table2[[#This Row],[1W Return vs Nifty]]-AVERAGE(Table2[1W Return vs Nifty]))/_xlfn.STDEV.P(Table2[1W Return vs Nifty])</f>
        <v>-0.29799645411777298</v>
      </c>
      <c r="O12">
        <v>3582.06</v>
      </c>
      <c r="P12">
        <v>3570.5429332725598</v>
      </c>
      <c r="Q12">
        <v>3334.8404351932099</v>
      </c>
      <c r="R12">
        <v>48.0498812509896</v>
      </c>
      <c r="S12" s="2">
        <f>(Table2[[#This Row],[Close Price]]-Table2[[#This Row],[20D EMA]])/Table2[[#This Row],[20D EMA]]</f>
        <v>-2.4455201755413823E-3</v>
      </c>
      <c r="T12" s="2">
        <f>(Table2[[#This Row],[Close Price]]-Table2[[#This Row],[50D EMA]])/Table2[[#This Row],[50D EMA]]</f>
        <v>7.7217016542450241E-4</v>
      </c>
      <c r="U12" s="2">
        <f>(Table2[[#This Row],[Close Price]]-Table2[[#This Row],[200D EMA]])/Table2[[#This Row],[200D EMA]]</f>
        <v>7.1505539602519139E-2</v>
      </c>
      <c r="V12">
        <v>0.96001601392670999</v>
      </c>
      <c r="W12">
        <v>3565.8</v>
      </c>
      <c r="X12">
        <v>3644</v>
      </c>
      <c r="Y12">
        <v>3514</v>
      </c>
      <c r="Z12">
        <v>3650.5</v>
      </c>
      <c r="AA12">
        <v>3514</v>
      </c>
      <c r="AB12">
        <v>3650.5</v>
      </c>
      <c r="AC12" s="2">
        <f>(Table2[[#This Row],[Close Price]]/Table2[[#This Row],[Day Low]])-1</f>
        <v>2.1033148241629274E-3</v>
      </c>
      <c r="AD12" s="2">
        <f>(Table2[[#This Row],[Day High]]/Table2[[#This Row],[Close Price]])-1</f>
        <v>1.9785632328659819E-2</v>
      </c>
      <c r="AE12" s="2">
        <f>(Table2[[#This Row],[Close Price]]/Table2[[#This Row],[Current Week Low]])-1</f>
        <v>1.6875355719977225E-2</v>
      </c>
      <c r="AF12" s="2">
        <f>(Table2[[#This Row],[Current Week High]]/Table2[[#This Row],[Close Price]])-1</f>
        <v>2.160467914812636E-2</v>
      </c>
      <c r="AG12" s="2">
        <f>(Table2[[#This Row],[Close Price]]/Table2[[#This Row],[Current Month Low]])-1</f>
        <v>1.6875355719977225E-2</v>
      </c>
      <c r="AH12" s="2">
        <f>(Table2[[#This Row],[Current Month High]]/Table2[[#This Row],[Close Price]])-1</f>
        <v>2.160467914812636E-2</v>
      </c>
      <c r="AI12">
        <v>9.6997173481095906</v>
      </c>
      <c r="AJ12">
        <v>47.657024793388402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-0.09</v>
      </c>
      <c r="AM12" t="s">
        <v>10150</v>
      </c>
      <c r="AN12">
        <v>-3.14</v>
      </c>
      <c r="AO12" t="s">
        <v>10150</v>
      </c>
      <c r="AP12">
        <v>0.12645318967233399</v>
      </c>
      <c r="AQ12">
        <f>(Table2[[#This Row],[Sharpe Ratio]]-AVERAGE(Table2[Sharpe Ratio]))/_xlfn.STDEV.P(Table2[Sharpe Ratio])</f>
        <v>0.81580150411907193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-1.563297924056394</v>
      </c>
    </row>
    <row r="13" spans="1:44" x14ac:dyDescent="0.3">
      <c r="A13" t="s">
        <v>47</v>
      </c>
      <c r="B13" t="s">
        <v>48</v>
      </c>
      <c r="C13" t="s">
        <v>10104</v>
      </c>
      <c r="D13" t="s">
        <v>49</v>
      </c>
      <c r="E13">
        <v>439221.369243655</v>
      </c>
      <c r="F13">
        <v>7107.05</v>
      </c>
      <c r="G13">
        <v>-34.912662596280803</v>
      </c>
      <c r="H13">
        <f>(Table2[[#This Row],[1Y Return vs Nifty]]-AVERAGE(Table2[1Y Return vs Nifty]))/_xlfn.STDEV.P(Table2[1Y Return vs Nifty])</f>
        <v>-0.94789368268832275</v>
      </c>
      <c r="I13">
        <v>-3.5552042934701702</v>
      </c>
      <c r="J13">
        <f>(Table2[[#This Row],[1M Return vs Nifty]]-AVERAGE(Table2[1M Return vs Nifty]))/_xlfn.STDEV.P(Table2[1M Return vs Nifty])</f>
        <v>-0.38165913519812095</v>
      </c>
      <c r="K13">
        <v>-19.9842158646175</v>
      </c>
      <c r="L13">
        <f>(Table2[[#This Row],[6M Return vs Nifty]]-AVERAGE(Table2[6M Return vs Nifty]))/_xlfn.STDEV.P(Table2[6M Return vs Nifty])</f>
        <v>-0.91109058053798464</v>
      </c>
      <c r="M13">
        <v>0.46813172595956798</v>
      </c>
      <c r="N13">
        <f>(Table2[[#This Row],[1W Return vs Nifty]]-AVERAGE(Table2[1W Return vs Nifty]))/_xlfn.STDEV.P(Table2[1W Return vs Nifty])</f>
        <v>-0.11806275220045594</v>
      </c>
      <c r="O13">
        <v>7123.89</v>
      </c>
      <c r="P13">
        <v>7025.2777343908401</v>
      </c>
      <c r="Q13">
        <v>7016.2196994390697</v>
      </c>
      <c r="R13">
        <v>46.164523744846797</v>
      </c>
      <c r="S13" s="2">
        <f>(Table2[[#This Row],[Close Price]]-Table2[[#This Row],[20D EMA]])/Table2[[#This Row],[20D EMA]]</f>
        <v>-2.363877039089619E-3</v>
      </c>
      <c r="T13" s="2">
        <f>(Table2[[#This Row],[Close Price]]-Table2[[#This Row],[50D EMA]])/Table2[[#This Row],[50D EMA]]</f>
        <v>1.1639719979875004E-2</v>
      </c>
      <c r="U13" s="2">
        <f>(Table2[[#This Row],[Close Price]]-Table2[[#This Row],[200D EMA]])/Table2[[#This Row],[200D EMA]]</f>
        <v>1.2945760602136241E-2</v>
      </c>
      <c r="V13">
        <v>0.88165542620030102</v>
      </c>
      <c r="W13">
        <v>7100</v>
      </c>
      <c r="X13">
        <v>7325</v>
      </c>
      <c r="Y13">
        <v>7075</v>
      </c>
      <c r="Z13">
        <v>7325</v>
      </c>
      <c r="AA13">
        <v>7075</v>
      </c>
      <c r="AB13">
        <v>7325</v>
      </c>
      <c r="AC13" s="2">
        <f>(Table2[[#This Row],[Close Price]]/Table2[[#This Row],[Day Low]])-1</f>
        <v>9.9295774647889523E-4</v>
      </c>
      <c r="AD13" s="2">
        <f>(Table2[[#This Row],[Day High]]/Table2[[#This Row],[Close Price]])-1</f>
        <v>3.0666732329166058E-2</v>
      </c>
      <c r="AE13" s="2">
        <f>(Table2[[#This Row],[Close Price]]/Table2[[#This Row],[Current Week Low]])-1</f>
        <v>4.5300353356889644E-3</v>
      </c>
      <c r="AF13" s="2">
        <f>(Table2[[#This Row],[Current Week High]]/Table2[[#This Row],[Close Price]])-1</f>
        <v>3.0666732329166058E-2</v>
      </c>
      <c r="AG13" s="2">
        <f>(Table2[[#This Row],[Close Price]]/Table2[[#This Row],[Current Month Low]])-1</f>
        <v>4.5300353356889644E-3</v>
      </c>
      <c r="AH13" s="2">
        <f>(Table2[[#This Row],[Current Month High]]/Table2[[#This Row],[Close Price]])-1</f>
        <v>3.0666732329166058E-2</v>
      </c>
      <c r="AI13">
        <v>15.2658275937273</v>
      </c>
      <c r="AJ13">
        <v>14.855845373153601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-0.11</v>
      </c>
      <c r="AM13" t="s">
        <v>10150</v>
      </c>
      <c r="AN13">
        <v>-3.1</v>
      </c>
      <c r="AO13" t="s">
        <v>10150</v>
      </c>
      <c r="AP13">
        <v>-4.1587230944700002E-2</v>
      </c>
      <c r="AQ13">
        <f>(Table2[[#This Row],[Sharpe Ratio]]-AVERAGE(Table2[Sharpe Ratio]))/_xlfn.STDEV.P(Table2[Sharpe Ratio])</f>
        <v>-1.0882051162775095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-3.4469112669023936</v>
      </c>
    </row>
    <row r="14" spans="1:44" x14ac:dyDescent="0.3">
      <c r="A14" t="s">
        <v>50</v>
      </c>
      <c r="B14" t="s">
        <v>51</v>
      </c>
      <c r="C14" t="s">
        <v>10103</v>
      </c>
      <c r="D14" t="s">
        <v>21</v>
      </c>
      <c r="E14">
        <v>412250.93635549501</v>
      </c>
      <c r="F14">
        <v>1522.35</v>
      </c>
      <c r="G14">
        <v>2.3139453128624599</v>
      </c>
      <c r="H14">
        <f>(Table2[[#This Row],[1Y Return vs Nifty]]-AVERAGE(Table2[1Y Return vs Nifty]))/_xlfn.STDEV.P(Table2[1Y Return vs Nifty])</f>
        <v>-0.52837570495898534</v>
      </c>
      <c r="I14">
        <v>2.4800515774079002</v>
      </c>
      <c r="J14">
        <f>(Table2[[#This Row],[1M Return vs Nifty]]-AVERAGE(Table2[1M Return vs Nifty]))/_xlfn.STDEV.P(Table2[1M Return vs Nifty])</f>
        <v>0.11020053808356248</v>
      </c>
      <c r="K14">
        <v>-5.0055654445492896</v>
      </c>
      <c r="L14">
        <f>(Table2[[#This Row],[6M Return vs Nifty]]-AVERAGE(Table2[6M Return vs Nifty]))/_xlfn.STDEV.P(Table2[6M Return vs Nifty])</f>
        <v>-0.47022412871183566</v>
      </c>
      <c r="M14">
        <v>1.9763964868588</v>
      </c>
      <c r="N14">
        <f>(Table2[[#This Row],[1W Return vs Nifty]]-AVERAGE(Table2[1W Return vs Nifty]))/_xlfn.STDEV.P(Table2[1W Return vs Nifty])</f>
        <v>0.21180768126128272</v>
      </c>
      <c r="O14">
        <v>1445.84</v>
      </c>
      <c r="P14">
        <v>1432.97415425797</v>
      </c>
      <c r="Q14">
        <v>1407.51202212203</v>
      </c>
      <c r="R14">
        <v>88.771894917860607</v>
      </c>
      <c r="S14" s="2">
        <f>(Table2[[#This Row],[Close Price]]-Table2[[#This Row],[20D EMA]])/Table2[[#This Row],[20D EMA]]</f>
        <v>5.2917335251480103E-2</v>
      </c>
      <c r="T14" s="2">
        <f>(Table2[[#This Row],[Close Price]]-Table2[[#This Row],[50D EMA]])/Table2[[#This Row],[50D EMA]]</f>
        <v>6.237087073514664E-2</v>
      </c>
      <c r="U14" s="2">
        <f>(Table2[[#This Row],[Close Price]]-Table2[[#This Row],[200D EMA]])/Table2[[#This Row],[200D EMA]]</f>
        <v>8.1589340675637639E-2</v>
      </c>
      <c r="V14">
        <v>0.99480583251191601</v>
      </c>
      <c r="W14">
        <v>1485</v>
      </c>
      <c r="X14">
        <v>1534.55</v>
      </c>
      <c r="Y14">
        <v>1455</v>
      </c>
      <c r="Z14">
        <v>1534.55</v>
      </c>
      <c r="AA14">
        <v>1455</v>
      </c>
      <c r="AB14">
        <v>1534.55</v>
      </c>
      <c r="AC14" s="2">
        <f>(Table2[[#This Row],[Close Price]]/Table2[[#This Row],[Day Low]])-1</f>
        <v>2.5151515151515147E-2</v>
      </c>
      <c r="AD14" s="2">
        <f>(Table2[[#This Row],[Day High]]/Table2[[#This Row],[Close Price]])-1</f>
        <v>8.0139258383420398E-3</v>
      </c>
      <c r="AE14" s="2">
        <f>(Table2[[#This Row],[Close Price]]/Table2[[#This Row],[Current Week Low]])-1</f>
        <v>4.6288659793814357E-2</v>
      </c>
      <c r="AF14" s="2">
        <f>(Table2[[#This Row],[Current Week High]]/Table2[[#This Row],[Close Price]])-1</f>
        <v>8.0139258383420398E-3</v>
      </c>
      <c r="AG14" s="2">
        <f>(Table2[[#This Row],[Close Price]]/Table2[[#This Row],[Current Month Low]])-1</f>
        <v>4.6288659793814357E-2</v>
      </c>
      <c r="AH14" s="2">
        <f>(Table2[[#This Row],[Current Month High]]/Table2[[#This Row],[Close Price]])-1</f>
        <v>8.0139258383420398E-3</v>
      </c>
      <c r="AI14">
        <v>11.4953854238512</v>
      </c>
      <c r="AJ14">
        <v>40.044156202566498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-0.08</v>
      </c>
      <c r="AM14" t="s">
        <v>10150</v>
      </c>
      <c r="AN14">
        <v>5.92</v>
      </c>
      <c r="AO14" t="s">
        <v>10149</v>
      </c>
      <c r="AP14">
        <v>1.9383938316118E-2</v>
      </c>
      <c r="AQ14">
        <f>(Table2[[#This Row],[Sharpe Ratio]]-AVERAGE(Table2[Sharpe Ratio]))/_xlfn.STDEV.P(Table2[Sharpe Ratio])</f>
        <v>-0.39736234464170578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-1.0739539589676814</v>
      </c>
    </row>
    <row r="15" spans="1:44" x14ac:dyDescent="0.3">
      <c r="A15" t="s">
        <v>52</v>
      </c>
      <c r="B15" t="s">
        <v>53</v>
      </c>
      <c r="C15" t="s">
        <v>10104</v>
      </c>
      <c r="D15" t="s">
        <v>24</v>
      </c>
      <c r="E15">
        <v>395829.66982994002</v>
      </c>
      <c r="F15">
        <v>1280.9000000000001</v>
      </c>
      <c r="G15">
        <v>6.2841856683991004</v>
      </c>
      <c r="H15">
        <f>(Table2[[#This Row],[1Y Return vs Nifty]]-AVERAGE(Table2[1Y Return vs Nifty]))/_xlfn.STDEV.P(Table2[1Y Return vs Nifty])</f>
        <v>-0.48363385769964773</v>
      </c>
      <c r="I15">
        <v>-5.5613364294251699</v>
      </c>
      <c r="J15">
        <f>(Table2[[#This Row],[1M Return vs Nifty]]-AVERAGE(Table2[1M Return vs Nifty]))/_xlfn.STDEV.P(Table2[1M Return vs Nifty])</f>
        <v>-0.54515435695201675</v>
      </c>
      <c r="K15">
        <v>1.8028524924700799</v>
      </c>
      <c r="L15">
        <f>(Table2[[#This Row],[6M Return vs Nifty]]-AVERAGE(Table2[6M Return vs Nifty]))/_xlfn.STDEV.P(Table2[6M Return vs Nifty])</f>
        <v>-0.26983203901984792</v>
      </c>
      <c r="M15">
        <v>-2.6279871339946799</v>
      </c>
      <c r="N15">
        <f>(Table2[[#This Row],[1W Return vs Nifty]]-AVERAGE(Table2[1W Return vs Nifty]))/_xlfn.STDEV.P(Table2[1W Return vs Nifty])</f>
        <v>-0.79521048969268437</v>
      </c>
      <c r="O15">
        <v>1236.78</v>
      </c>
      <c r="P15">
        <v>1187.12055980062</v>
      </c>
      <c r="Q15">
        <v>1091.2540763903301</v>
      </c>
      <c r="R15">
        <v>66.5172243657601</v>
      </c>
      <c r="S15" s="2">
        <f>(Table2[[#This Row],[Close Price]]-Table2[[#This Row],[20D EMA]])/Table2[[#This Row],[20D EMA]]</f>
        <v>3.5673280615792717E-2</v>
      </c>
      <c r="T15" s="2">
        <f>(Table2[[#This Row],[Close Price]]-Table2[[#This Row],[50D EMA]])/Table2[[#This Row],[50D EMA]]</f>
        <v>7.8997402096321737E-2</v>
      </c>
      <c r="U15" s="2">
        <f>(Table2[[#This Row],[Close Price]]-Table2[[#This Row],[200D EMA]])/Table2[[#This Row],[200D EMA]]</f>
        <v>0.17378713877247015</v>
      </c>
      <c r="V15">
        <v>1.12322683050384</v>
      </c>
      <c r="W15">
        <v>1268.5</v>
      </c>
      <c r="X15">
        <v>1293</v>
      </c>
      <c r="Y15">
        <v>1238.25</v>
      </c>
      <c r="Z15">
        <v>1293</v>
      </c>
      <c r="AA15">
        <v>1238.25</v>
      </c>
      <c r="AB15">
        <v>1293</v>
      </c>
      <c r="AC15" s="2">
        <f>(Table2[[#This Row],[Close Price]]/Table2[[#This Row],[Day Low]])-1</f>
        <v>9.7753251872290114E-3</v>
      </c>
      <c r="AD15" s="2">
        <f>(Table2[[#This Row],[Day High]]/Table2[[#This Row],[Close Price]])-1</f>
        <v>9.4464829416815999E-3</v>
      </c>
      <c r="AE15" s="2">
        <f>(Table2[[#This Row],[Close Price]]/Table2[[#This Row],[Current Week Low]])-1</f>
        <v>3.4443771451645455E-2</v>
      </c>
      <c r="AF15" s="2">
        <f>(Table2[[#This Row],[Current Week High]]/Table2[[#This Row],[Close Price]])-1</f>
        <v>9.4464829416815999E-3</v>
      </c>
      <c r="AG15" s="2">
        <f>(Table2[[#This Row],[Close Price]]/Table2[[#This Row],[Current Month Low]])-1</f>
        <v>3.4443771451645455E-2</v>
      </c>
      <c r="AH15" s="2">
        <f>(Table2[[#This Row],[Current Month High]]/Table2[[#This Row],[Close Price]])-1</f>
        <v>9.4464829416815999E-3</v>
      </c>
      <c r="AI15">
        <v>2.2718401124209402</v>
      </c>
      <c r="AJ15">
        <v>38.1545596721134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0.09</v>
      </c>
      <c r="AM15" t="s">
        <v>10149</v>
      </c>
      <c r="AN15">
        <v>7.47</v>
      </c>
      <c r="AO15" t="s">
        <v>10149</v>
      </c>
      <c r="AP15">
        <v>4.1055835238935003E-2</v>
      </c>
      <c r="AQ15">
        <f>(Table2[[#This Row],[Sharpe Ratio]]-AVERAGE(Table2[Sharpe Ratio]))/_xlfn.STDEV.P(Table2[Sharpe Ratio])</f>
        <v>-0.15180573947445436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-2.245636482838651</v>
      </c>
    </row>
    <row r="16" spans="1:44" x14ac:dyDescent="0.3">
      <c r="A16" t="s">
        <v>54</v>
      </c>
      <c r="B16" t="s">
        <v>55</v>
      </c>
      <c r="C16" t="s">
        <v>10108</v>
      </c>
      <c r="D16" t="s">
        <v>56</v>
      </c>
      <c r="E16">
        <v>380100.13586303999</v>
      </c>
      <c r="F16">
        <v>12089.6</v>
      </c>
      <c r="G16">
        <v>-0.13769349119038299</v>
      </c>
      <c r="H16">
        <f>(Table2[[#This Row],[1Y Return vs Nifty]]-AVERAGE(Table2[1Y Return vs Nifty]))/_xlfn.STDEV.P(Table2[1Y Return vs Nifty])</f>
        <v>-0.55600396901434146</v>
      </c>
      <c r="I16">
        <v>-13.2179338255337</v>
      </c>
      <c r="J16">
        <f>(Table2[[#This Row],[1M Return vs Nifty]]-AVERAGE(Table2[1M Return vs Nifty]))/_xlfn.STDEV.P(Table2[1M Return vs Nifty])</f>
        <v>-1.1691496894235494</v>
      </c>
      <c r="K16">
        <v>8.4942247161119493</v>
      </c>
      <c r="L16">
        <f>(Table2[[#This Row],[6M Return vs Nifty]]-AVERAGE(Table2[6M Return vs Nifty]))/_xlfn.STDEV.P(Table2[6M Return vs Nifty])</f>
        <v>-7.2884954512644026E-2</v>
      </c>
      <c r="M16">
        <v>-1.7077718857350901</v>
      </c>
      <c r="N16">
        <f>(Table2[[#This Row],[1W Return vs Nifty]]-AVERAGE(Table2[1W Return vs Nifty]))/_xlfn.STDEV.P(Table2[1W Return vs Nifty])</f>
        <v>-0.59395152595443867</v>
      </c>
      <c r="O16">
        <v>12294.44</v>
      </c>
      <c r="P16">
        <v>12366.2803929358</v>
      </c>
      <c r="Q16">
        <v>11421.740245691901</v>
      </c>
      <c r="R16">
        <v>37.733645722765402</v>
      </c>
      <c r="S16" s="2">
        <f>(Table2[[#This Row],[Close Price]]-Table2[[#This Row],[20D EMA]])/Table2[[#This Row],[20D EMA]]</f>
        <v>-1.6661189936263882E-2</v>
      </c>
      <c r="T16" s="2">
        <f>(Table2[[#This Row],[Close Price]]-Table2[[#This Row],[50D EMA]])/Table2[[#This Row],[50D EMA]]</f>
        <v>-2.2373776442417736E-2</v>
      </c>
      <c r="U16" s="2">
        <f>(Table2[[#This Row],[Close Price]]-Table2[[#This Row],[200D EMA]])/Table2[[#This Row],[200D EMA]]</f>
        <v>5.8472679288955609E-2</v>
      </c>
      <c r="V16">
        <v>1.3688143667830199</v>
      </c>
      <c r="W16">
        <v>12071.8</v>
      </c>
      <c r="X16">
        <v>12210</v>
      </c>
      <c r="Y16">
        <v>11960</v>
      </c>
      <c r="Z16">
        <v>12260</v>
      </c>
      <c r="AA16">
        <v>11960</v>
      </c>
      <c r="AB16">
        <v>12260</v>
      </c>
      <c r="AC16" s="2">
        <f>(Table2[[#This Row],[Close Price]]/Table2[[#This Row],[Day Low]])-1</f>
        <v>1.4745108434535137E-3</v>
      </c>
      <c r="AD16" s="2">
        <f>(Table2[[#This Row],[Day High]]/Table2[[#This Row],[Close Price]])-1</f>
        <v>9.9589730015881006E-3</v>
      </c>
      <c r="AE16" s="2">
        <f>(Table2[[#This Row],[Close Price]]/Table2[[#This Row],[Current Week Low]])-1</f>
        <v>1.0836120401337856E-2</v>
      </c>
      <c r="AF16" s="2">
        <f>(Table2[[#This Row],[Current Week High]]/Table2[[#This Row],[Close Price]])-1</f>
        <v>1.4094759131815682E-2</v>
      </c>
      <c r="AG16" s="2">
        <f>(Table2[[#This Row],[Close Price]]/Table2[[#This Row],[Current Month Low]])-1</f>
        <v>1.0836120401337856E-2</v>
      </c>
      <c r="AH16" s="2">
        <f>(Table2[[#This Row],[Current Month High]]/Table2[[#This Row],[Close Price]])-1</f>
        <v>1.4094759131815682E-2</v>
      </c>
      <c r="AI16">
        <v>8.1421221545791393</v>
      </c>
      <c r="AJ16">
        <v>30.6397670234435</v>
      </c>
      <c r="AK16" t="str">
        <f>IF(AND(Table2[[#This Row],[20D EMA]]&gt;Table2[[#This Row],[50D EMA]],Table2[[#This Row],[50D EMA]]&gt;Table2[[#This Row],[200D EMA]]),"Uptrend","Downtrend/NoTrend")</f>
        <v>Downtrend/NoTrend</v>
      </c>
      <c r="AL16">
        <v>-0.17</v>
      </c>
      <c r="AM16" t="s">
        <v>10150</v>
      </c>
      <c r="AN16">
        <v>-3.75</v>
      </c>
      <c r="AO16" t="s">
        <v>10150</v>
      </c>
      <c r="AP16">
        <v>2.5157027097628001E-2</v>
      </c>
      <c r="AQ16">
        <f>(Table2[[#This Row],[Sharpe Ratio]]-AVERAGE(Table2[Sharpe Ratio]))/_xlfn.STDEV.P(Table2[Sharpe Ratio])</f>
        <v>-0.33194951587247079</v>
      </c>
      <c r="AR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7" spans="1:44" x14ac:dyDescent="0.3">
      <c r="A17" t="s">
        <v>57</v>
      </c>
      <c r="B17" t="s">
        <v>58</v>
      </c>
      <c r="C17" t="s">
        <v>10109</v>
      </c>
      <c r="D17" t="s">
        <v>59</v>
      </c>
      <c r="E17">
        <v>373792.39497630001</v>
      </c>
      <c r="F17">
        <v>1557.9</v>
      </c>
      <c r="G17">
        <v>23.579335542942101</v>
      </c>
      <c r="H17">
        <f>(Table2[[#This Row],[1Y Return vs Nifty]]-AVERAGE(Table2[1Y Return vs Nifty]))/_xlfn.STDEV.P(Table2[1Y Return vs Nifty])</f>
        <v>-0.28872954845926635</v>
      </c>
      <c r="I17">
        <v>-5.6507347069169196</v>
      </c>
      <c r="J17">
        <f>(Table2[[#This Row],[1M Return vs Nifty]]-AVERAGE(Table2[1M Return vs Nifty]))/_xlfn.STDEV.P(Table2[1M Return vs Nifty])</f>
        <v>-0.55244011392732795</v>
      </c>
      <c r="K17">
        <v>6.4393736650679703</v>
      </c>
      <c r="L17">
        <f>(Table2[[#This Row],[6M Return vs Nifty]]-AVERAGE(Table2[6M Return vs Nifty]))/_xlfn.STDEV.P(Table2[6M Return vs Nifty])</f>
        <v>-0.13336536272694205</v>
      </c>
      <c r="M17">
        <v>-0.56756914565295302</v>
      </c>
      <c r="N17">
        <f>(Table2[[#This Row],[1W Return vs Nifty]]-AVERAGE(Table2[1W Return vs Nifty]))/_xlfn.STDEV.P(Table2[1W Return vs Nifty])</f>
        <v>-0.34457941181652479</v>
      </c>
      <c r="O17">
        <v>1512.91</v>
      </c>
      <c r="P17">
        <v>1509.9991456978901</v>
      </c>
      <c r="Q17">
        <v>1395.8865856280299</v>
      </c>
      <c r="R17">
        <v>75.973311711010297</v>
      </c>
      <c r="S17" s="2">
        <f>(Table2[[#This Row],[Close Price]]-Table2[[#This Row],[20D EMA]])/Table2[[#This Row],[20D EMA]]</f>
        <v>2.973739349994382E-2</v>
      </c>
      <c r="T17" s="2">
        <f>(Table2[[#This Row],[Close Price]]-Table2[[#This Row],[50D EMA]])/Table2[[#This Row],[50D EMA]]</f>
        <v>3.1722438015003809E-2</v>
      </c>
      <c r="U17" s="2">
        <f>(Table2[[#This Row],[Close Price]]-Table2[[#This Row],[200D EMA]])/Table2[[#This Row],[200D EMA]]</f>
        <v>0.11606488380936617</v>
      </c>
      <c r="V17">
        <v>0.99655128680713201</v>
      </c>
      <c r="W17">
        <v>1526</v>
      </c>
      <c r="X17">
        <v>1571</v>
      </c>
      <c r="Y17">
        <v>1498.3</v>
      </c>
      <c r="Z17">
        <v>1571</v>
      </c>
      <c r="AA17">
        <v>1498.3</v>
      </c>
      <c r="AB17">
        <v>1571</v>
      </c>
      <c r="AC17" s="2">
        <f>(Table2[[#This Row],[Close Price]]/Table2[[#This Row],[Day Low]])-1</f>
        <v>2.0904325032765403E-2</v>
      </c>
      <c r="AD17" s="2">
        <f>(Table2[[#This Row],[Day High]]/Table2[[#This Row],[Close Price]])-1</f>
        <v>8.4087553758263045E-3</v>
      </c>
      <c r="AE17" s="2">
        <f>(Table2[[#This Row],[Close Price]]/Table2[[#This Row],[Current Week Low]])-1</f>
        <v>3.9778415537609302E-2</v>
      </c>
      <c r="AF17" s="2">
        <f>(Table2[[#This Row],[Current Week High]]/Table2[[#This Row],[Close Price]])-1</f>
        <v>8.4087553758263045E-3</v>
      </c>
      <c r="AG17" s="2">
        <f>(Table2[[#This Row],[Close Price]]/Table2[[#This Row],[Current Month Low]])-1</f>
        <v>3.9778415537609302E-2</v>
      </c>
      <c r="AH17" s="2">
        <f>(Table2[[#This Row],[Current Month High]]/Table2[[#This Row],[Close Price]])-1</f>
        <v>8.4087553758263045E-3</v>
      </c>
      <c r="AI17">
        <v>5.1960973104820498</v>
      </c>
      <c r="AJ17">
        <v>51.436208991494503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-7.0000000000000007E-2</v>
      </c>
      <c r="AM17" t="s">
        <v>10150</v>
      </c>
      <c r="AN17">
        <v>2.4300000000000002</v>
      </c>
      <c r="AO17" t="s">
        <v>10149</v>
      </c>
      <c r="AP17">
        <v>0.105342222610234</v>
      </c>
      <c r="AQ17">
        <f>(Table2[[#This Row],[Sharpe Ratio]]-AVERAGE(Table2[Sharpe Ratio]))/_xlfn.STDEV.P(Table2[Sharpe Ratio])</f>
        <v>0.5766005969705571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-0.74251383995950404</v>
      </c>
    </row>
    <row r="18" spans="1:44" x14ac:dyDescent="0.3">
      <c r="A18" t="s">
        <v>60</v>
      </c>
      <c r="B18" t="s">
        <v>61</v>
      </c>
      <c r="C18" t="s">
        <v>10110</v>
      </c>
      <c r="D18" t="s">
        <v>62</v>
      </c>
      <c r="E18">
        <v>368836.10025000002</v>
      </c>
      <c r="F18">
        <v>5515.1</v>
      </c>
      <c r="G18">
        <v>171.36412977434199</v>
      </c>
      <c r="H18">
        <f>(Table2[[#This Row],[1Y Return vs Nifty]]-AVERAGE(Table2[1Y Return vs Nifty]))/_xlfn.STDEV.P(Table2[1Y Return vs Nifty])</f>
        <v>1.3767022890699234</v>
      </c>
      <c r="I18">
        <v>-0.98665995827401598</v>
      </c>
      <c r="J18">
        <f>(Table2[[#This Row],[1M Return vs Nifty]]-AVERAGE(Table2[1M Return vs Nifty]))/_xlfn.STDEV.P(Table2[1M Return vs Nifty])</f>
        <v>-0.17232859403329506</v>
      </c>
      <c r="K18">
        <v>77.680476937954595</v>
      </c>
      <c r="L18">
        <f>(Table2[[#This Row],[6M Return vs Nifty]]-AVERAGE(Table2[6M Return vs Nifty]))/_xlfn.STDEV.P(Table2[6M Return vs Nifty])</f>
        <v>1.9634732404370638</v>
      </c>
      <c r="M18">
        <v>2.3834459234010499</v>
      </c>
      <c r="N18">
        <f>(Table2[[#This Row],[1W Return vs Nifty]]-AVERAGE(Table2[1W Return vs Nifty]))/_xlfn.STDEV.P(Table2[1W Return vs Nifty])</f>
        <v>0.3008328826407104</v>
      </c>
      <c r="O18">
        <v>5204.09</v>
      </c>
      <c r="P18">
        <v>4755.2096815081704</v>
      </c>
      <c r="Q18">
        <v>3476.35936828681</v>
      </c>
      <c r="R18">
        <v>68.244349470693706</v>
      </c>
      <c r="S18" s="2">
        <f>(Table2[[#This Row],[Close Price]]-Table2[[#This Row],[20D EMA]])/Table2[[#This Row],[20D EMA]]</f>
        <v>5.9762609793450959E-2</v>
      </c>
      <c r="T18" s="2">
        <f>(Table2[[#This Row],[Close Price]]-Table2[[#This Row],[50D EMA]])/Table2[[#This Row],[50D EMA]]</f>
        <v>0.15980164270081604</v>
      </c>
      <c r="U18" s="2">
        <f>(Table2[[#This Row],[Close Price]]-Table2[[#This Row],[200D EMA]])/Table2[[#This Row],[200D EMA]]</f>
        <v>0.58645853771956413</v>
      </c>
      <c r="V18">
        <v>0.82445214782012699</v>
      </c>
      <c r="W18">
        <v>5459.3</v>
      </c>
      <c r="X18">
        <v>5568.7</v>
      </c>
      <c r="Y18">
        <v>5253.3</v>
      </c>
      <c r="Z18">
        <v>5568.7</v>
      </c>
      <c r="AA18">
        <v>5253.3</v>
      </c>
      <c r="AB18">
        <v>5568.7</v>
      </c>
      <c r="AC18" s="2">
        <f>(Table2[[#This Row],[Close Price]]/Table2[[#This Row],[Day Low]])-1</f>
        <v>1.0221090616013173E-2</v>
      </c>
      <c r="AD18" s="2">
        <f>(Table2[[#This Row],[Day High]]/Table2[[#This Row],[Close Price]])-1</f>
        <v>9.7187720984206472E-3</v>
      </c>
      <c r="AE18" s="2">
        <f>(Table2[[#This Row],[Close Price]]/Table2[[#This Row],[Current Week Low]])-1</f>
        <v>4.9835341594807181E-2</v>
      </c>
      <c r="AF18" s="2">
        <f>(Table2[[#This Row],[Current Week High]]/Table2[[#This Row],[Close Price]])-1</f>
        <v>9.7187720984206472E-3</v>
      </c>
      <c r="AG18" s="2">
        <f>(Table2[[#This Row],[Close Price]]/Table2[[#This Row],[Current Month Low]])-1</f>
        <v>4.9835341594807181E-2</v>
      </c>
      <c r="AH18" s="2">
        <f>(Table2[[#This Row],[Current Month High]]/Table2[[#This Row],[Close Price]])-1</f>
        <v>9.7187720984206472E-3</v>
      </c>
      <c r="AI18">
        <v>1.22753893855052</v>
      </c>
      <c r="AJ18">
        <v>211.975336576535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</v>
      </c>
      <c r="AM18">
        <v>0</v>
      </c>
      <c r="AN18">
        <v>-0.33</v>
      </c>
      <c r="AO18" t="s">
        <v>10150</v>
      </c>
      <c r="AP18">
        <v>0.280470381040832</v>
      </c>
      <c r="AQ18">
        <f>(Table2[[#This Row],[Sharpe Ratio]]-AVERAGE(Table2[Sharpe Ratio]))/_xlfn.STDEV.P(Table2[Sharpe Ratio])</f>
        <v>2.5609158697205898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6.0295956878349921</v>
      </c>
    </row>
    <row r="19" spans="1:44" x14ac:dyDescent="0.3">
      <c r="A19" t="s">
        <v>63</v>
      </c>
      <c r="B19" t="s">
        <v>64</v>
      </c>
      <c r="C19" t="s">
        <v>10108</v>
      </c>
      <c r="D19" t="s">
        <v>56</v>
      </c>
      <c r="E19">
        <v>366194.71088127902</v>
      </c>
      <c r="F19">
        <v>998.2</v>
      </c>
      <c r="G19">
        <v>39.606221722101097</v>
      </c>
      <c r="H19">
        <f>(Table2[[#This Row],[1Y Return vs Nifty]]-AVERAGE(Table2[1Y Return vs Nifty]))/_xlfn.STDEV.P(Table2[1Y Return vs Nifty])</f>
        <v>-0.10811768891007366</v>
      </c>
      <c r="I19">
        <v>-5.83333036818859</v>
      </c>
      <c r="J19">
        <f>(Table2[[#This Row],[1M Return vs Nifty]]-AVERAGE(Table2[1M Return vs Nifty]))/_xlfn.STDEV.P(Table2[1M Return vs Nifty])</f>
        <v>-0.56732124642895132</v>
      </c>
      <c r="K19">
        <v>13.224320500225099</v>
      </c>
      <c r="L19">
        <f>(Table2[[#This Row],[6M Return vs Nifty]]-AVERAGE(Table2[6M Return vs Nifty]))/_xlfn.STDEV.P(Table2[6M Return vs Nifty])</f>
        <v>6.6335902284032189E-2</v>
      </c>
      <c r="M19">
        <v>1.1874398199390199</v>
      </c>
      <c r="N19">
        <f>(Table2[[#This Row],[1W Return vs Nifty]]-AVERAGE(Table2[1W Return vs Nifty]))/_xlfn.STDEV.P(Table2[1W Return vs Nifty])</f>
        <v>3.9256094533106092E-2</v>
      </c>
      <c r="O19">
        <v>974.95</v>
      </c>
      <c r="P19">
        <v>969.58461166148902</v>
      </c>
      <c r="Q19">
        <v>858.09355174566394</v>
      </c>
      <c r="R19">
        <v>62.332169539857503</v>
      </c>
      <c r="S19" s="2">
        <f>(Table2[[#This Row],[Close Price]]-Table2[[#This Row],[20D EMA]])/Table2[[#This Row],[20D EMA]]</f>
        <v>2.3847376788553257E-2</v>
      </c>
      <c r="T19" s="2">
        <f>(Table2[[#This Row],[Close Price]]-Table2[[#This Row],[50D EMA]])/Table2[[#This Row],[50D EMA]]</f>
        <v>2.9513038877004693E-2</v>
      </c>
      <c r="U19" s="2">
        <f>(Table2[[#This Row],[Close Price]]-Table2[[#This Row],[200D EMA]])/Table2[[#This Row],[200D EMA]]</f>
        <v>0.16327642594366351</v>
      </c>
      <c r="V19">
        <v>0.98760210073661803</v>
      </c>
      <c r="W19">
        <v>979.6</v>
      </c>
      <c r="X19">
        <v>1004</v>
      </c>
      <c r="Y19">
        <v>973.5</v>
      </c>
      <c r="Z19">
        <v>1005.5</v>
      </c>
      <c r="AA19">
        <v>973.5</v>
      </c>
      <c r="AB19">
        <v>1005.5</v>
      </c>
      <c r="AC19" s="2">
        <f>(Table2[[#This Row],[Close Price]]/Table2[[#This Row],[Day Low]])-1</f>
        <v>1.8987341772152E-2</v>
      </c>
      <c r="AD19" s="2">
        <f>(Table2[[#This Row],[Day High]]/Table2[[#This Row],[Close Price]])-1</f>
        <v>5.8104588258864887E-3</v>
      </c>
      <c r="AE19" s="2">
        <f>(Table2[[#This Row],[Close Price]]/Table2[[#This Row],[Current Week Low]])-1</f>
        <v>2.5372367745249091E-2</v>
      </c>
      <c r="AF19" s="2">
        <f>(Table2[[#This Row],[Current Week High]]/Table2[[#This Row],[Close Price]])-1</f>
        <v>7.3131636946504042E-3</v>
      </c>
      <c r="AG19" s="2">
        <f>(Table2[[#This Row],[Close Price]]/Table2[[#This Row],[Current Month Low]])-1</f>
        <v>2.5372367745249091E-2</v>
      </c>
      <c r="AH19" s="2">
        <f>(Table2[[#This Row],[Current Month High]]/Table2[[#This Row],[Close Price]])-1</f>
        <v>7.3131636946504042E-3</v>
      </c>
      <c r="AI19">
        <v>6.7521538769785296</v>
      </c>
      <c r="AJ19">
        <v>70.647063851611193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-0.15</v>
      </c>
      <c r="AM19" t="s">
        <v>10150</v>
      </c>
      <c r="AN19">
        <v>1.25</v>
      </c>
      <c r="AO19" t="s">
        <v>10149</v>
      </c>
      <c r="AP19">
        <v>0.14749887463433001</v>
      </c>
      <c r="AQ19">
        <f>(Table2[[#This Row],[Sharpe Ratio]]-AVERAGE(Table2[Sharpe Ratio]))/_xlfn.STDEV.P(Table2[Sharpe Ratio])</f>
        <v>1.0542627228620538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0.48441578434016708</v>
      </c>
    </row>
    <row r="20" spans="1:44" x14ac:dyDescent="0.3">
      <c r="A20" t="s">
        <v>65</v>
      </c>
      <c r="B20" t="s">
        <v>66</v>
      </c>
      <c r="C20" t="s">
        <v>10104</v>
      </c>
      <c r="D20" t="s">
        <v>24</v>
      </c>
      <c r="E20">
        <v>364560.44878372998</v>
      </c>
      <c r="F20">
        <v>1833.85</v>
      </c>
      <c r="G20">
        <v>-26.948093456913501</v>
      </c>
      <c r="H20">
        <f>(Table2[[#This Row],[1Y Return vs Nifty]]-AVERAGE(Table2[1Y Return vs Nifty]))/_xlfn.STDEV.P(Table2[1Y Return vs Nifty])</f>
        <v>-0.85813852833776461</v>
      </c>
      <c r="I20">
        <v>-5.0675791424108496</v>
      </c>
      <c r="J20">
        <f>(Table2[[#This Row],[1M Return vs Nifty]]-AVERAGE(Table2[1M Return vs Nifty]))/_xlfn.STDEV.P(Table2[1M Return vs Nifty])</f>
        <v>-0.50491425726656958</v>
      </c>
      <c r="K20">
        <v>-13.813459589146101</v>
      </c>
      <c r="L20">
        <f>(Table2[[#This Row],[6M Return vs Nifty]]-AVERAGE(Table2[6M Return vs Nifty]))/_xlfn.STDEV.P(Table2[6M Return vs Nifty])</f>
        <v>-0.72946677946401384</v>
      </c>
      <c r="M20">
        <v>1.7991951666852302E-2</v>
      </c>
      <c r="N20">
        <f>(Table2[[#This Row],[1W Return vs Nifty]]-AVERAGE(Table2[1W Return vs Nifty]))/_xlfn.STDEV.P(Table2[1W Return vs Nifty])</f>
        <v>-0.21651217985649854</v>
      </c>
      <c r="O20">
        <v>1771.19</v>
      </c>
      <c r="P20">
        <v>1742.6189570173001</v>
      </c>
      <c r="Q20">
        <v>1759.9951233296099</v>
      </c>
      <c r="R20">
        <v>66.7211190800098</v>
      </c>
      <c r="S20" s="2">
        <f>(Table2[[#This Row],[Close Price]]-Table2[[#This Row],[20D EMA]])/Table2[[#This Row],[20D EMA]]</f>
        <v>3.5377345174712964E-2</v>
      </c>
      <c r="T20" s="2">
        <f>(Table2[[#This Row],[Close Price]]-Table2[[#This Row],[50D EMA]])/Table2[[#This Row],[50D EMA]]</f>
        <v>5.2352835148110989E-2</v>
      </c>
      <c r="U20" s="2">
        <f>(Table2[[#This Row],[Close Price]]-Table2[[#This Row],[200D EMA]])/Table2[[#This Row],[200D EMA]]</f>
        <v>4.1963114381061019E-2</v>
      </c>
      <c r="V20">
        <v>0.92241450359738497</v>
      </c>
      <c r="W20">
        <v>1801.3</v>
      </c>
      <c r="X20">
        <v>1838.55</v>
      </c>
      <c r="Y20">
        <v>1737.1</v>
      </c>
      <c r="Z20">
        <v>1838.55</v>
      </c>
      <c r="AA20">
        <v>1737.1</v>
      </c>
      <c r="AB20">
        <v>1838.55</v>
      </c>
      <c r="AC20" s="2">
        <f>(Table2[[#This Row],[Close Price]]/Table2[[#This Row],[Day Low]])-1</f>
        <v>1.8070282573696694E-2</v>
      </c>
      <c r="AD20" s="2">
        <f>(Table2[[#This Row],[Day High]]/Table2[[#This Row],[Close Price]])-1</f>
        <v>2.5629140878480339E-3</v>
      </c>
      <c r="AE20" s="2">
        <f>(Table2[[#This Row],[Close Price]]/Table2[[#This Row],[Current Week Low]])-1</f>
        <v>5.5696275401531325E-2</v>
      </c>
      <c r="AF20" s="2">
        <f>(Table2[[#This Row],[Current Week High]]/Table2[[#This Row],[Close Price]])-1</f>
        <v>2.5629140878480339E-3</v>
      </c>
      <c r="AG20" s="2">
        <f>(Table2[[#This Row],[Close Price]]/Table2[[#This Row],[Current Month Low]])-1</f>
        <v>5.5696275401531325E-2</v>
      </c>
      <c r="AH20" s="2">
        <f>(Table2[[#This Row],[Current Month High]]/Table2[[#This Row],[Close Price]])-1</f>
        <v>2.5629140878480339E-3</v>
      </c>
      <c r="AI20">
        <v>8.3921803855277108</v>
      </c>
      <c r="AJ20">
        <v>18.784208310392799</v>
      </c>
      <c r="AK20" t="str">
        <f>IF(AND(Table2[[#This Row],[20D EMA]]&gt;Table2[[#This Row],[50D EMA]],Table2[[#This Row],[50D EMA]]&gt;Table2[[#This Row],[200D EMA]]),"Uptrend","Downtrend/NoTrend")</f>
        <v>Downtrend/NoTrend</v>
      </c>
      <c r="AL20">
        <v>-0.08</v>
      </c>
      <c r="AM20" t="s">
        <v>10150</v>
      </c>
      <c r="AN20">
        <v>6.66</v>
      </c>
      <c r="AO20" t="s">
        <v>10149</v>
      </c>
      <c r="AP20">
        <v>-8.0215730852058006E-2</v>
      </c>
      <c r="AQ20">
        <f>(Table2[[#This Row],[Sharpe Ratio]]-AVERAGE(Table2[Sharpe Ratio]))/_xlfn.STDEV.P(Table2[Sharpe Ratio])</f>
        <v>-1.5258909973859436</v>
      </c>
      <c r="AR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1" spans="1:44" x14ac:dyDescent="0.3">
      <c r="A21" t="s">
        <v>67</v>
      </c>
      <c r="B21" t="s">
        <v>68</v>
      </c>
      <c r="C21" t="s">
        <v>10111</v>
      </c>
      <c r="D21" t="s">
        <v>69</v>
      </c>
      <c r="E21">
        <v>361637.16346752999</v>
      </c>
      <c r="F21">
        <v>372.95</v>
      </c>
      <c r="G21">
        <v>67.174921698656604</v>
      </c>
      <c r="H21">
        <f>(Table2[[#This Row],[1Y Return vs Nifty]]-AVERAGE(Table2[1Y Return vs Nifty]))/_xlfn.STDEV.P(Table2[1Y Return vs Nifty])</f>
        <v>0.20256238409090391</v>
      </c>
      <c r="I21">
        <v>-9.91882976864553</v>
      </c>
      <c r="J21">
        <f>(Table2[[#This Row],[1M Return vs Nifty]]-AVERAGE(Table2[1M Return vs Nifty]))/_xlfn.STDEV.P(Table2[1M Return vs Nifty])</f>
        <v>-0.90028018691027711</v>
      </c>
      <c r="K21">
        <v>5.3956534834249599</v>
      </c>
      <c r="L21">
        <f>(Table2[[#This Row],[6M Return vs Nifty]]-AVERAGE(Table2[6M Return vs Nifty]))/_xlfn.STDEV.P(Table2[6M Return vs Nifty])</f>
        <v>-0.16408516726712988</v>
      </c>
      <c r="M21">
        <v>0.88822154477612703</v>
      </c>
      <c r="N21">
        <f>(Table2[[#This Row],[1W Return vs Nifty]]-AVERAGE(Table2[1W Return vs Nifty]))/_xlfn.STDEV.P(Table2[1W Return vs Nifty])</f>
        <v>-2.6185507423310425E-2</v>
      </c>
      <c r="O21">
        <v>367.49</v>
      </c>
      <c r="P21">
        <v>361.52371388975598</v>
      </c>
      <c r="Q21">
        <v>315.34039320679398</v>
      </c>
      <c r="R21">
        <v>57.7588029175404</v>
      </c>
      <c r="S21" s="2">
        <f>(Table2[[#This Row],[Close Price]]-Table2[[#This Row],[20D EMA]])/Table2[[#This Row],[20D EMA]]</f>
        <v>1.4857547144139921E-2</v>
      </c>
      <c r="T21" s="2">
        <f>(Table2[[#This Row],[Close Price]]-Table2[[#This Row],[50D EMA]])/Table2[[#This Row],[50D EMA]]</f>
        <v>3.1605910404340361E-2</v>
      </c>
      <c r="U21" s="2">
        <f>(Table2[[#This Row],[Close Price]]-Table2[[#This Row],[200D EMA]])/Table2[[#This Row],[200D EMA]]</f>
        <v>0.18269022311844069</v>
      </c>
      <c r="V21">
        <v>1.06842447819005</v>
      </c>
      <c r="W21">
        <v>371.75</v>
      </c>
      <c r="X21">
        <v>380.85</v>
      </c>
      <c r="Y21">
        <v>365.15</v>
      </c>
      <c r="Z21">
        <v>382</v>
      </c>
      <c r="AA21">
        <v>365.15</v>
      </c>
      <c r="AB21">
        <v>382</v>
      </c>
      <c r="AC21" s="2">
        <f>(Table2[[#This Row],[Close Price]]/Table2[[#This Row],[Day Low]])-1</f>
        <v>3.2279757901816364E-3</v>
      </c>
      <c r="AD21" s="2">
        <f>(Table2[[#This Row],[Day High]]/Table2[[#This Row],[Close Price]])-1</f>
        <v>2.1182464137283974E-2</v>
      </c>
      <c r="AE21" s="2">
        <f>(Table2[[#This Row],[Close Price]]/Table2[[#This Row],[Current Week Low]])-1</f>
        <v>2.1361084485827853E-2</v>
      </c>
      <c r="AF21" s="2">
        <f>(Table2[[#This Row],[Current Week High]]/Table2[[#This Row],[Close Price]])-1</f>
        <v>2.4265987397774635E-2</v>
      </c>
      <c r="AG21" s="2">
        <f>(Table2[[#This Row],[Close Price]]/Table2[[#This Row],[Current Month Low]])-1</f>
        <v>2.1361084485827853E-2</v>
      </c>
      <c r="AH21" s="2">
        <f>(Table2[[#This Row],[Current Month High]]/Table2[[#This Row],[Close Price]])-1</f>
        <v>2.4265987397774635E-2</v>
      </c>
      <c r="AI21">
        <v>5.4296822630379404</v>
      </c>
      <c r="AJ21">
        <v>101.86738836265199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-0.02</v>
      </c>
      <c r="AM21" t="s">
        <v>10150</v>
      </c>
      <c r="AN21">
        <v>0.89</v>
      </c>
      <c r="AO21" t="s">
        <v>10149</v>
      </c>
      <c r="AP21">
        <v>0.16172438608338599</v>
      </c>
      <c r="AQ21">
        <f>(Table2[[#This Row],[Sharpe Ratio]]-AVERAGE(Table2[Sharpe Ratio]))/_xlfn.STDEV.P(Table2[Sharpe Ratio])</f>
        <v>1.2154469657845233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0.32745848827470975</v>
      </c>
    </row>
    <row r="22" spans="1:44" x14ac:dyDescent="0.3">
      <c r="A22" t="s">
        <v>70</v>
      </c>
      <c r="B22" t="s">
        <v>71</v>
      </c>
      <c r="C22" t="s">
        <v>10112</v>
      </c>
      <c r="D22" t="s">
        <v>72</v>
      </c>
      <c r="E22">
        <v>358444.85247042502</v>
      </c>
      <c r="F22">
        <v>3144.25</v>
      </c>
      <c r="G22">
        <v>6.2801748654463303</v>
      </c>
      <c r="H22">
        <f>(Table2[[#This Row],[1Y Return vs Nifty]]-AVERAGE(Table2[1Y Return vs Nifty]))/_xlfn.STDEV.P(Table2[1Y Return vs Nifty])</f>
        <v>-0.483679056659164</v>
      </c>
      <c r="I22">
        <v>-17.389098919688902</v>
      </c>
      <c r="J22">
        <f>(Table2[[#This Row],[1M Return vs Nifty]]-AVERAGE(Table2[1M Return vs Nifty]))/_xlfn.STDEV.P(Table2[1M Return vs Nifty])</f>
        <v>-1.5090901897617144</v>
      </c>
      <c r="K22">
        <v>-7.34932858057297</v>
      </c>
      <c r="L22">
        <f>(Table2[[#This Row],[6M Return vs Nifty]]-AVERAGE(Table2[6M Return vs Nifty]))/_xlfn.STDEV.P(Table2[6M Return vs Nifty])</f>
        <v>-0.53920808312172719</v>
      </c>
      <c r="M22">
        <v>-0.52574889214049902</v>
      </c>
      <c r="N22">
        <f>(Table2[[#This Row],[1W Return vs Nifty]]-AVERAGE(Table2[1W Return vs Nifty]))/_xlfn.STDEV.P(Table2[1W Return vs Nifty])</f>
        <v>-0.33543296385111043</v>
      </c>
      <c r="O22">
        <v>3190.71</v>
      </c>
      <c r="P22">
        <v>3169.46954053122</v>
      </c>
      <c r="Q22">
        <v>2961.1614503915498</v>
      </c>
      <c r="R22">
        <v>39.992500620302103</v>
      </c>
      <c r="S22" s="2">
        <f>(Table2[[#This Row],[Close Price]]-Table2[[#This Row],[20D EMA]])/Table2[[#This Row],[20D EMA]]</f>
        <v>-1.456102246835345E-2</v>
      </c>
      <c r="T22" s="2">
        <f>(Table2[[#This Row],[Close Price]]-Table2[[#This Row],[50D EMA]])/Table2[[#This Row],[50D EMA]]</f>
        <v>-7.9570225265496834E-3</v>
      </c>
      <c r="U22" s="2">
        <f>(Table2[[#This Row],[Close Price]]-Table2[[#This Row],[200D EMA]])/Table2[[#This Row],[200D EMA]]</f>
        <v>6.1829978768716133E-2</v>
      </c>
      <c r="V22">
        <v>0.78647796704972095</v>
      </c>
      <c r="W22">
        <v>3138.05</v>
      </c>
      <c r="X22">
        <v>3194.45</v>
      </c>
      <c r="Y22">
        <v>3131.05</v>
      </c>
      <c r="Z22">
        <v>3207.8</v>
      </c>
      <c r="AA22">
        <v>3131.05</v>
      </c>
      <c r="AB22">
        <v>3207.8</v>
      </c>
      <c r="AC22" s="2">
        <f>(Table2[[#This Row],[Close Price]]/Table2[[#This Row],[Day Low]])-1</f>
        <v>1.9757492710441582E-3</v>
      </c>
      <c r="AD22" s="2">
        <f>(Table2[[#This Row],[Day High]]/Table2[[#This Row],[Close Price]])-1</f>
        <v>1.5965651586228757E-2</v>
      </c>
      <c r="AE22" s="2">
        <f>(Table2[[#This Row],[Close Price]]/Table2[[#This Row],[Current Week Low]])-1</f>
        <v>4.2158381373660347E-3</v>
      </c>
      <c r="AF22" s="2">
        <f>(Table2[[#This Row],[Current Week High]]/Table2[[#This Row],[Close Price]])-1</f>
        <v>2.0211497177387461E-2</v>
      </c>
      <c r="AG22" s="2">
        <f>(Table2[[#This Row],[Close Price]]/Table2[[#This Row],[Current Month Low]])-1</f>
        <v>4.2158381373660347E-3</v>
      </c>
      <c r="AH22" s="2">
        <f>(Table2[[#This Row],[Current Month High]]/Table2[[#This Row],[Close Price]])-1</f>
        <v>2.0211497177387461E-2</v>
      </c>
      <c r="AI22">
        <v>19.0713206647054</v>
      </c>
      <c r="AJ22">
        <v>46.790382819794502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-0.09</v>
      </c>
      <c r="AM22" t="s">
        <v>10150</v>
      </c>
      <c r="AN22">
        <v>-4.9800000000000004</v>
      </c>
      <c r="AO22" t="s">
        <v>10150</v>
      </c>
      <c r="AP22">
        <v>7.2073629718654997E-2</v>
      </c>
      <c r="AQ22">
        <f>(Table2[[#This Row],[Sharpe Ratio]]-AVERAGE(Table2[Sharpe Ratio]))/_xlfn.STDEV.P(Table2[Sharpe Ratio])</f>
        <v>0.19964592806261672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-2.6677643653310992</v>
      </c>
    </row>
    <row r="23" spans="1:44" x14ac:dyDescent="0.3">
      <c r="A23" t="s">
        <v>73</v>
      </c>
      <c r="B23" t="s">
        <v>74</v>
      </c>
      <c r="C23" t="s">
        <v>10102</v>
      </c>
      <c r="D23" t="s">
        <v>75</v>
      </c>
      <c r="E23">
        <v>348536.63540222897</v>
      </c>
      <c r="F23">
        <v>277.05</v>
      </c>
      <c r="G23">
        <v>47.041763594947199</v>
      </c>
      <c r="H23">
        <f>(Table2[[#This Row],[1Y Return vs Nifty]]-AVERAGE(Table2[1Y Return vs Nifty]))/_xlfn.STDEV.P(Table2[1Y Return vs Nifty])</f>
        <v>-2.4324303882047458E-2</v>
      </c>
      <c r="I23">
        <v>-7.8656523004224503</v>
      </c>
      <c r="J23">
        <f>(Table2[[#This Row],[1M Return vs Nifty]]-AVERAGE(Table2[1M Return vs Nifty]))/_xlfn.STDEV.P(Table2[1M Return vs Nifty])</f>
        <v>-0.73295087721481411</v>
      </c>
      <c r="K23">
        <v>16.853493036978598</v>
      </c>
      <c r="L23">
        <f>(Table2[[#This Row],[6M Return vs Nifty]]-AVERAGE(Table2[6M Return vs Nifty]))/_xlfn.STDEV.P(Table2[6M Return vs Nifty])</f>
        <v>0.17315329734118537</v>
      </c>
      <c r="M23">
        <v>1.9756354810124299</v>
      </c>
      <c r="N23">
        <f>(Table2[[#This Row],[1W Return vs Nifty]]-AVERAGE(Table2[1W Return vs Nifty]))/_xlfn.STDEV.P(Table2[1W Return vs Nifty])</f>
        <v>0.21164124275862928</v>
      </c>
      <c r="O23">
        <v>271.61</v>
      </c>
      <c r="P23">
        <v>270.69953261775203</v>
      </c>
      <c r="Q23">
        <v>242.11701732426499</v>
      </c>
      <c r="R23">
        <v>64.486690602672894</v>
      </c>
      <c r="S23" s="2">
        <f>(Table2[[#This Row],[Close Price]]-Table2[[#This Row],[20D EMA]])/Table2[[#This Row],[20D EMA]]</f>
        <v>2.0028717646625668E-2</v>
      </c>
      <c r="T23" s="2">
        <f>(Table2[[#This Row],[Close Price]]-Table2[[#This Row],[50D EMA]])/Table2[[#This Row],[50D EMA]]</f>
        <v>2.3459469326883985E-2</v>
      </c>
      <c r="U23" s="2">
        <f>(Table2[[#This Row],[Close Price]]-Table2[[#This Row],[200D EMA]])/Table2[[#This Row],[200D EMA]]</f>
        <v>0.14428140186837676</v>
      </c>
      <c r="V23">
        <v>0.77027788073306602</v>
      </c>
      <c r="W23">
        <v>273.05</v>
      </c>
      <c r="X23">
        <v>278.89999999999998</v>
      </c>
      <c r="Y23">
        <v>271.5</v>
      </c>
      <c r="Z23">
        <v>279.8</v>
      </c>
      <c r="AA23">
        <v>271.5</v>
      </c>
      <c r="AB23">
        <v>279.8</v>
      </c>
      <c r="AC23" s="2">
        <f>(Table2[[#This Row],[Close Price]]/Table2[[#This Row],[Day Low]])-1</f>
        <v>1.4649331624244644E-2</v>
      </c>
      <c r="AD23" s="2">
        <f>(Table2[[#This Row],[Day High]]/Table2[[#This Row],[Close Price]])-1</f>
        <v>6.6774950369967723E-3</v>
      </c>
      <c r="AE23" s="2">
        <f>(Table2[[#This Row],[Close Price]]/Table2[[#This Row],[Current Week Low]])-1</f>
        <v>2.0441988950276269E-2</v>
      </c>
      <c r="AF23" s="2">
        <f>(Table2[[#This Row],[Current Week High]]/Table2[[#This Row],[Close Price]])-1</f>
        <v>9.9260061360764151E-3</v>
      </c>
      <c r="AG23" s="2">
        <f>(Table2[[#This Row],[Close Price]]/Table2[[#This Row],[Current Month Low]])-1</f>
        <v>2.0441988950276269E-2</v>
      </c>
      <c r="AH23" s="2">
        <f>(Table2[[#This Row],[Current Month High]]/Table2[[#This Row],[Close Price]])-1</f>
        <v>9.9260061360764151E-3</v>
      </c>
      <c r="AI23">
        <v>5.7390362750405899</v>
      </c>
      <c r="AJ23">
        <v>73.15625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-0.06</v>
      </c>
      <c r="AM23" t="s">
        <v>10150</v>
      </c>
      <c r="AN23">
        <v>0.45</v>
      </c>
      <c r="AO23" t="s">
        <v>10149</v>
      </c>
      <c r="AP23">
        <v>9.0328034449227004E-2</v>
      </c>
      <c r="AQ23">
        <f>(Table2[[#This Row],[Sharpe Ratio]]-AVERAGE(Table2[Sharpe Ratio]))/_xlfn.STDEV.P(Table2[Sharpe Ratio])</f>
        <v>0.40648013694393259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3.3999495946885644E-2</v>
      </c>
    </row>
    <row r="24" spans="1:44" x14ac:dyDescent="0.3">
      <c r="A24" t="s">
        <v>76</v>
      </c>
      <c r="B24" t="s">
        <v>77</v>
      </c>
      <c r="C24" t="s">
        <v>10108</v>
      </c>
      <c r="D24" t="s">
        <v>56</v>
      </c>
      <c r="E24">
        <v>347746.28456880001</v>
      </c>
      <c r="F24">
        <v>2902.8</v>
      </c>
      <c r="G24">
        <v>72.7488990493014</v>
      </c>
      <c r="H24">
        <f>(Table2[[#This Row],[1Y Return vs Nifty]]-AVERAGE(Table2[1Y Return vs Nifty]))/_xlfn.STDEV.P(Table2[1Y Return vs Nifty])</f>
        <v>0.26537723178690636</v>
      </c>
      <c r="I24">
        <v>-0.35558214755530798</v>
      </c>
      <c r="J24">
        <f>(Table2[[#This Row],[1M Return vs Nifty]]-AVERAGE(Table2[1M Return vs Nifty]))/_xlfn.STDEV.P(Table2[1M Return vs Nifty])</f>
        <v>-0.12089718293220061</v>
      </c>
      <c r="K24">
        <v>64.599627404436205</v>
      </c>
      <c r="L24">
        <f>(Table2[[#This Row],[6M Return vs Nifty]]-AVERAGE(Table2[6M Return vs Nifty]))/_xlfn.STDEV.P(Table2[6M Return vs Nifty])</f>
        <v>1.5784647410740265</v>
      </c>
      <c r="M24">
        <v>0.25431539202984699</v>
      </c>
      <c r="N24">
        <f>(Table2[[#This Row],[1W Return vs Nifty]]-AVERAGE(Table2[1W Return vs Nifty]))/_xlfn.STDEV.P(Table2[1W Return vs Nifty])</f>
        <v>-0.16482621746403853</v>
      </c>
      <c r="O24">
        <v>2823.15</v>
      </c>
      <c r="P24">
        <v>2601.8998421177198</v>
      </c>
      <c r="Q24">
        <v>2043.45100778764</v>
      </c>
      <c r="R24">
        <v>60.282470834414603</v>
      </c>
      <c r="S24" s="2">
        <f>(Table2[[#This Row],[Close Price]]-Table2[[#This Row],[20D EMA]])/Table2[[#This Row],[20D EMA]]</f>
        <v>2.821316614420066E-2</v>
      </c>
      <c r="T24" s="2">
        <f>(Table2[[#This Row],[Close Price]]-Table2[[#This Row],[50D EMA]])/Table2[[#This Row],[50D EMA]]</f>
        <v>0.11564632620038666</v>
      </c>
      <c r="U24" s="2">
        <f>(Table2[[#This Row],[Close Price]]-Table2[[#This Row],[200D EMA]])/Table2[[#This Row],[200D EMA]]</f>
        <v>0.42053809410519793</v>
      </c>
      <c r="V24">
        <v>0.940787103105859</v>
      </c>
      <c r="W24">
        <v>2885.05</v>
      </c>
      <c r="X24">
        <v>2922</v>
      </c>
      <c r="Y24">
        <v>2838.25</v>
      </c>
      <c r="Z24">
        <v>2922</v>
      </c>
      <c r="AA24">
        <v>2838.25</v>
      </c>
      <c r="AB24">
        <v>2922</v>
      </c>
      <c r="AC24" s="2">
        <f>(Table2[[#This Row],[Close Price]]/Table2[[#This Row],[Day Low]])-1</f>
        <v>6.1524063707734111E-3</v>
      </c>
      <c r="AD24" s="2">
        <f>(Table2[[#This Row],[Day High]]/Table2[[#This Row],[Close Price]])-1</f>
        <v>6.6143034311698656E-3</v>
      </c>
      <c r="AE24" s="2">
        <f>(Table2[[#This Row],[Close Price]]/Table2[[#This Row],[Current Week Low]])-1</f>
        <v>2.2742887342552587E-2</v>
      </c>
      <c r="AF24" s="2">
        <f>(Table2[[#This Row],[Current Week High]]/Table2[[#This Row],[Close Price]])-1</f>
        <v>6.6143034311698656E-3</v>
      </c>
      <c r="AG24" s="2">
        <f>(Table2[[#This Row],[Close Price]]/Table2[[#This Row],[Current Month Low]])-1</f>
        <v>2.2742887342552587E-2</v>
      </c>
      <c r="AH24" s="2">
        <f>(Table2[[#This Row],[Current Month High]]/Table2[[#This Row],[Close Price]])-1</f>
        <v>6.6143034311698656E-3</v>
      </c>
      <c r="AI24">
        <v>3.8135593220338802</v>
      </c>
      <c r="AJ24">
        <v>105.03619989404901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0.21</v>
      </c>
      <c r="AM24" t="s">
        <v>10149</v>
      </c>
      <c r="AN24">
        <v>-2</v>
      </c>
      <c r="AO24" t="s">
        <v>10150</v>
      </c>
      <c r="AP24">
        <v>0.19084561558077301</v>
      </c>
      <c r="AQ24">
        <f>(Table2[[#This Row],[Sharpe Ratio]]-AVERAGE(Table2[Sharpe Ratio]))/_xlfn.STDEV.P(Table2[Sharpe Ratio])</f>
        <v>1.5454093257543158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3.1035278982190095</v>
      </c>
    </row>
    <row r="25" spans="1:44" x14ac:dyDescent="0.3">
      <c r="A25" t="s">
        <v>78</v>
      </c>
      <c r="B25" t="s">
        <v>79</v>
      </c>
      <c r="C25" t="s">
        <v>10113</v>
      </c>
      <c r="D25" t="s">
        <v>80</v>
      </c>
      <c r="E25">
        <v>338906.42821056501</v>
      </c>
      <c r="F25">
        <v>11760.05</v>
      </c>
      <c r="G25">
        <v>14.571970324903299</v>
      </c>
      <c r="H25">
        <f>(Table2[[#This Row],[1Y Return vs Nifty]]-AVERAGE(Table2[1Y Return vs Nifty]))/_xlfn.STDEV.P(Table2[1Y Return vs Nifty])</f>
        <v>-0.39023628928732629</v>
      </c>
      <c r="I25">
        <v>4.4331077275719801</v>
      </c>
      <c r="J25">
        <f>(Table2[[#This Row],[1M Return vs Nifty]]-AVERAGE(Table2[1M Return vs Nifty]))/_xlfn.STDEV.P(Table2[1M Return vs Nifty])</f>
        <v>0.2693701873035424</v>
      </c>
      <c r="K25">
        <v>5.2096214944646304</v>
      </c>
      <c r="L25">
        <f>(Table2[[#This Row],[6M Return vs Nifty]]-AVERAGE(Table2[6M Return vs Nifty]))/_xlfn.STDEV.P(Table2[6M Return vs Nifty])</f>
        <v>-0.16956064473666338</v>
      </c>
      <c r="M25">
        <v>3.5844440906595501</v>
      </c>
      <c r="N25">
        <f>(Table2[[#This Row],[1W Return vs Nifty]]-AVERAGE(Table2[1W Return vs Nifty]))/_xlfn.STDEV.P(Table2[1W Return vs Nifty])</f>
        <v>0.56350147789723226</v>
      </c>
      <c r="O25">
        <v>11184.01</v>
      </c>
      <c r="P25">
        <v>10574.707432543901</v>
      </c>
      <c r="Q25">
        <v>9638.5080978564001</v>
      </c>
      <c r="R25">
        <v>69.178310543652302</v>
      </c>
      <c r="S25" s="2">
        <f>(Table2[[#This Row],[Close Price]]-Table2[[#This Row],[20D EMA]])/Table2[[#This Row],[20D EMA]]</f>
        <v>5.1505676407656915E-2</v>
      </c>
      <c r="T25" s="2">
        <f>(Table2[[#This Row],[Close Price]]-Table2[[#This Row],[50D EMA]])/Table2[[#This Row],[50D EMA]]</f>
        <v>0.11209223281281334</v>
      </c>
      <c r="U25" s="2">
        <f>(Table2[[#This Row],[Close Price]]-Table2[[#This Row],[200D EMA]])/Table2[[#This Row],[200D EMA]]</f>
        <v>0.22011102554506637</v>
      </c>
      <c r="V25">
        <v>1.44218700685387</v>
      </c>
      <c r="W25">
        <v>11721.55</v>
      </c>
      <c r="X25">
        <v>11936.85</v>
      </c>
      <c r="Y25">
        <v>11667.9</v>
      </c>
      <c r="Z25">
        <v>12078</v>
      </c>
      <c r="AA25">
        <v>11667.9</v>
      </c>
      <c r="AB25">
        <v>12078</v>
      </c>
      <c r="AC25" s="2">
        <f>(Table2[[#This Row],[Close Price]]/Table2[[#This Row],[Day Low]])-1</f>
        <v>3.2845485452008827E-3</v>
      </c>
      <c r="AD25" s="2">
        <f>(Table2[[#This Row],[Day High]]/Table2[[#This Row],[Close Price]])-1</f>
        <v>1.5033949685588244E-2</v>
      </c>
      <c r="AE25" s="2">
        <f>(Table2[[#This Row],[Close Price]]/Table2[[#This Row],[Current Week Low]])-1</f>
        <v>7.8977365249959242E-3</v>
      </c>
      <c r="AF25" s="2">
        <f>(Table2[[#This Row],[Current Week High]]/Table2[[#This Row],[Close Price]])-1</f>
        <v>2.7036449674958885E-2</v>
      </c>
      <c r="AG25" s="2">
        <f>(Table2[[#This Row],[Close Price]]/Table2[[#This Row],[Current Month Low]])-1</f>
        <v>7.8977365249959242E-3</v>
      </c>
      <c r="AH25" s="2">
        <f>(Table2[[#This Row],[Current Month High]]/Table2[[#This Row],[Close Price]])-1</f>
        <v>2.7036449674958885E-2</v>
      </c>
      <c r="AI25">
        <v>2.70364496749588</v>
      </c>
      <c r="AJ25">
        <v>47.227908083103202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0.13</v>
      </c>
      <c r="AM25" t="s">
        <v>10149</v>
      </c>
      <c r="AN25">
        <v>5.76</v>
      </c>
      <c r="AO25" t="s">
        <v>10149</v>
      </c>
      <c r="AP25">
        <v>4.1059785415932998E-2</v>
      </c>
      <c r="AQ25">
        <f>(Table2[[#This Row],[Sharpe Ratio]]-AVERAGE(Table2[Sharpe Ratio]))/_xlfn.STDEV.P(Table2[Sharpe Ratio])</f>
        <v>-0.15176098141488567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0.12131374976189935</v>
      </c>
    </row>
    <row r="26" spans="1:44" x14ac:dyDescent="0.3">
      <c r="A26" t="s">
        <v>81</v>
      </c>
      <c r="B26" t="s">
        <v>82</v>
      </c>
      <c r="C26" t="s">
        <v>10114</v>
      </c>
      <c r="D26" t="s">
        <v>83</v>
      </c>
      <c r="E26">
        <v>324809.29246492498</v>
      </c>
      <c r="F26">
        <v>1503.65</v>
      </c>
      <c r="G26">
        <v>77.289800513688306</v>
      </c>
      <c r="H26">
        <f>(Table2[[#This Row],[1Y Return vs Nifty]]-AVERAGE(Table2[1Y Return vs Nifty]))/_xlfn.STDEV.P(Table2[1Y Return vs Nifty])</f>
        <v>0.31655003281291377</v>
      </c>
      <c r="I26">
        <v>-6.3524501332092704</v>
      </c>
      <c r="J26">
        <f>(Table2[[#This Row],[1M Return vs Nifty]]-AVERAGE(Table2[1M Return vs Nifty]))/_xlfn.STDEV.P(Table2[1M Return vs Nifty])</f>
        <v>-0.60962833058245003</v>
      </c>
      <c r="K26">
        <v>21.654885957475301</v>
      </c>
      <c r="L26">
        <f>(Table2[[#This Row],[6M Return vs Nifty]]-AVERAGE(Table2[6M Return vs Nifty]))/_xlfn.STDEV.P(Table2[6M Return vs Nifty])</f>
        <v>0.31447264196295088</v>
      </c>
      <c r="M26">
        <v>1.5297853220569599</v>
      </c>
      <c r="N26">
        <f>(Table2[[#This Row],[1W Return vs Nifty]]-AVERAGE(Table2[1W Return vs Nifty]))/_xlfn.STDEV.P(Table2[1W Return vs Nifty])</f>
        <v>0.11412999075142816</v>
      </c>
      <c r="O26">
        <v>1454.21</v>
      </c>
      <c r="P26">
        <v>1403.67842889232</v>
      </c>
      <c r="Q26">
        <v>1195.7180923445801</v>
      </c>
      <c r="R26">
        <v>66.061621356352305</v>
      </c>
      <c r="S26" s="2">
        <f>(Table2[[#This Row],[Close Price]]-Table2[[#This Row],[20D EMA]])/Table2[[#This Row],[20D EMA]]</f>
        <v>3.3997840752023473E-2</v>
      </c>
      <c r="T26" s="2">
        <f>(Table2[[#This Row],[Close Price]]-Table2[[#This Row],[50D EMA]])/Table2[[#This Row],[50D EMA]]</f>
        <v>7.1221135161683963E-2</v>
      </c>
      <c r="U26" s="2">
        <f>(Table2[[#This Row],[Close Price]]-Table2[[#This Row],[200D EMA]])/Table2[[#This Row],[200D EMA]]</f>
        <v>0.25752885201529652</v>
      </c>
      <c r="V26">
        <v>1.0931732012868001</v>
      </c>
      <c r="W26">
        <v>1494.35</v>
      </c>
      <c r="X26">
        <v>1520</v>
      </c>
      <c r="Y26">
        <v>1455.05</v>
      </c>
      <c r="Z26">
        <v>1520</v>
      </c>
      <c r="AA26">
        <v>1455.05</v>
      </c>
      <c r="AB26">
        <v>1520</v>
      </c>
      <c r="AC26" s="2">
        <f>(Table2[[#This Row],[Close Price]]/Table2[[#This Row],[Day Low]])-1</f>
        <v>6.223441630140325E-3</v>
      </c>
      <c r="AD26" s="2">
        <f>(Table2[[#This Row],[Day High]]/Table2[[#This Row],[Close Price]])-1</f>
        <v>1.0873541050111291E-2</v>
      </c>
      <c r="AE26" s="2">
        <f>(Table2[[#This Row],[Close Price]]/Table2[[#This Row],[Current Week Low]])-1</f>
        <v>3.3400914057936326E-2</v>
      </c>
      <c r="AF26" s="2">
        <f>(Table2[[#This Row],[Current Week High]]/Table2[[#This Row],[Close Price]])-1</f>
        <v>1.0873541050111291E-2</v>
      </c>
      <c r="AG26" s="2">
        <f>(Table2[[#This Row],[Close Price]]/Table2[[#This Row],[Current Month Low]])-1</f>
        <v>3.3400914057936326E-2</v>
      </c>
      <c r="AH26" s="2">
        <f>(Table2[[#This Row],[Current Month High]]/Table2[[#This Row],[Close Price]])-1</f>
        <v>1.0873541050111291E-2</v>
      </c>
      <c r="AI26">
        <v>7.8309447012269997</v>
      </c>
      <c r="AJ26">
        <v>112.37994350282401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0.04</v>
      </c>
      <c r="AM26" t="s">
        <v>10149</v>
      </c>
      <c r="AN26">
        <v>4.0599999999999996</v>
      </c>
      <c r="AO26" t="s">
        <v>10149</v>
      </c>
      <c r="AP26">
        <v>6.6497245057391005E-2</v>
      </c>
      <c r="AQ26">
        <f>(Table2[[#This Row],[Sharpe Ratio]]-AVERAGE(Table2[Sharpe Ratio]))/_xlfn.STDEV.P(Table2[Sharpe Ratio])</f>
        <v>0.1364618841645005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0.27198621910934329</v>
      </c>
    </row>
    <row r="27" spans="1:44" x14ac:dyDescent="0.3">
      <c r="A27" t="s">
        <v>84</v>
      </c>
      <c r="B27" t="s">
        <v>85</v>
      </c>
      <c r="C27" t="s">
        <v>10111</v>
      </c>
      <c r="D27" t="s">
        <v>86</v>
      </c>
      <c r="E27">
        <v>311570.22793649998</v>
      </c>
      <c r="F27">
        <v>335</v>
      </c>
      <c r="G27">
        <v>53.653632908429401</v>
      </c>
      <c r="H27">
        <f>(Table2[[#This Row],[1Y Return vs Nifty]]-AVERAGE(Table2[1Y Return vs Nifty]))/_xlfn.STDEV.P(Table2[1Y Return vs Nifty])</f>
        <v>5.0186864317122278E-2</v>
      </c>
      <c r="I27">
        <v>-7.2328418151587499</v>
      </c>
      <c r="J27">
        <f>(Table2[[#This Row],[1M Return vs Nifty]]-AVERAGE(Table2[1M Return vs Nifty]))/_xlfn.STDEV.P(Table2[1M Return vs Nifty])</f>
        <v>-0.68137825706577926</v>
      </c>
      <c r="K27">
        <v>26.527994820476</v>
      </c>
      <c r="L27">
        <f>(Table2[[#This Row],[6M Return vs Nifty]]-AVERAGE(Table2[6M Return vs Nifty]))/_xlfn.STDEV.P(Table2[6M Return vs Nifty])</f>
        <v>0.45790280112570769</v>
      </c>
      <c r="M27">
        <v>1.6617632983519</v>
      </c>
      <c r="N27">
        <f>(Table2[[#This Row],[1W Return vs Nifty]]-AVERAGE(Table2[1W Return vs Nifty]))/_xlfn.STDEV.P(Table2[1W Return vs Nifty])</f>
        <v>0.14299470560550911</v>
      </c>
      <c r="O27">
        <v>326.08999999999997</v>
      </c>
      <c r="P27">
        <v>314.33210075737202</v>
      </c>
      <c r="Q27">
        <v>267.86548103611102</v>
      </c>
      <c r="R27">
        <v>65.073785149353498</v>
      </c>
      <c r="S27" s="2">
        <f>(Table2[[#This Row],[Close Price]]-Table2[[#This Row],[20D EMA]])/Table2[[#This Row],[20D EMA]]</f>
        <v>2.732374497838028E-2</v>
      </c>
      <c r="T27" s="2">
        <f>(Table2[[#This Row],[Close Price]]-Table2[[#This Row],[50D EMA]])/Table2[[#This Row],[50D EMA]]</f>
        <v>6.5751793064817154E-2</v>
      </c>
      <c r="U27" s="2">
        <f>(Table2[[#This Row],[Close Price]]-Table2[[#This Row],[200D EMA]])/Table2[[#This Row],[200D EMA]]</f>
        <v>0.2506277356239065</v>
      </c>
      <c r="V27">
        <v>0.77754830005991804</v>
      </c>
      <c r="W27">
        <v>333.9</v>
      </c>
      <c r="X27">
        <v>338.7</v>
      </c>
      <c r="Y27">
        <v>325.25</v>
      </c>
      <c r="Z27">
        <v>338.7</v>
      </c>
      <c r="AA27">
        <v>325.25</v>
      </c>
      <c r="AB27">
        <v>338.7</v>
      </c>
      <c r="AC27" s="2">
        <f>(Table2[[#This Row],[Close Price]]/Table2[[#This Row],[Day Low]])-1</f>
        <v>3.2943995208147836E-3</v>
      </c>
      <c r="AD27" s="2">
        <f>(Table2[[#This Row],[Day High]]/Table2[[#This Row],[Close Price]])-1</f>
        <v>1.1044776119403021E-2</v>
      </c>
      <c r="AE27" s="2">
        <f>(Table2[[#This Row],[Close Price]]/Table2[[#This Row],[Current Week Low]])-1</f>
        <v>2.997694081475788E-2</v>
      </c>
      <c r="AF27" s="2">
        <f>(Table2[[#This Row],[Current Week High]]/Table2[[#This Row],[Close Price]])-1</f>
        <v>1.1044776119403021E-2</v>
      </c>
      <c r="AG27" s="2">
        <f>(Table2[[#This Row],[Close Price]]/Table2[[#This Row],[Current Month Low]])-1</f>
        <v>2.997694081475788E-2</v>
      </c>
      <c r="AH27" s="2">
        <f>(Table2[[#This Row],[Current Month High]]/Table2[[#This Row],[Close Price]])-1</f>
        <v>1.1044776119403021E-2</v>
      </c>
      <c r="AI27">
        <v>4.0895522388059602</v>
      </c>
      <c r="AJ27">
        <v>88.705816082241896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0.16</v>
      </c>
      <c r="AM27" t="s">
        <v>10149</v>
      </c>
      <c r="AN27">
        <v>0.96</v>
      </c>
      <c r="AO27" t="s">
        <v>10149</v>
      </c>
      <c r="AP27">
        <v>0.10910394049261</v>
      </c>
      <c r="AQ27">
        <f>(Table2[[#This Row],[Sharpe Ratio]]-AVERAGE(Table2[Sharpe Ratio]))/_xlfn.STDEV.P(Table2[Sharpe Ratio])</f>
        <v>0.61922329290174116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0.58892940688430095</v>
      </c>
    </row>
    <row r="28" spans="1:44" x14ac:dyDescent="0.3">
      <c r="A28" t="s">
        <v>87</v>
      </c>
      <c r="B28" t="s">
        <v>88</v>
      </c>
      <c r="C28" t="s">
        <v>10115</v>
      </c>
      <c r="D28" t="s">
        <v>89</v>
      </c>
      <c r="E28">
        <v>310276.03415307897</v>
      </c>
      <c r="F28">
        <v>4768.1000000000004</v>
      </c>
      <c r="G28">
        <v>-1.73979383662542</v>
      </c>
      <c r="H28">
        <f>(Table2[[#This Row],[1Y Return vs Nifty]]-AVERAGE(Table2[1Y Return vs Nifty]))/_xlfn.STDEV.P(Table2[1Y Return vs Nifty])</f>
        <v>-0.57405852554758119</v>
      </c>
      <c r="I28">
        <v>-1.48545167962651</v>
      </c>
      <c r="J28">
        <f>(Table2[[#This Row],[1M Return vs Nifty]]-AVERAGE(Table2[1M Return vs Nifty]))/_xlfn.STDEV.P(Table2[1M Return vs Nifty])</f>
        <v>-0.21297898870568402</v>
      </c>
      <c r="K28">
        <v>10.109323736600899</v>
      </c>
      <c r="L28">
        <f>(Table2[[#This Row],[6M Return vs Nifty]]-AVERAGE(Table2[6M Return vs Nifty]))/_xlfn.STDEV.P(Table2[6M Return vs Nifty])</f>
        <v>-2.5347762940507081E-2</v>
      </c>
      <c r="M28">
        <v>-2.2011665973139598</v>
      </c>
      <c r="N28">
        <f>(Table2[[#This Row],[1W Return vs Nifty]]-AVERAGE(Table2[1W Return vs Nifty]))/_xlfn.STDEV.P(Table2[1W Return vs Nifty])</f>
        <v>-0.70186117921665203</v>
      </c>
      <c r="O28">
        <v>4763.71</v>
      </c>
      <c r="P28">
        <v>4666.0647782178803</v>
      </c>
      <c r="Q28">
        <v>4246.8209700593297</v>
      </c>
      <c r="R28">
        <v>48.820404834308903</v>
      </c>
      <c r="S28" s="2">
        <f>(Table2[[#This Row],[Close Price]]-Table2[[#This Row],[20D EMA]])/Table2[[#This Row],[20D EMA]]</f>
        <v>9.2155064015238698E-4</v>
      </c>
      <c r="T28" s="2">
        <f>(Table2[[#This Row],[Close Price]]-Table2[[#This Row],[50D EMA]])/Table2[[#This Row],[50D EMA]]</f>
        <v>2.1867510768054658E-2</v>
      </c>
      <c r="U28" s="2">
        <f>(Table2[[#This Row],[Close Price]]-Table2[[#This Row],[200D EMA]])/Table2[[#This Row],[200D EMA]]</f>
        <v>0.12274570404916037</v>
      </c>
      <c r="V28">
        <v>1.04496226239905</v>
      </c>
      <c r="W28">
        <v>4725</v>
      </c>
      <c r="X28">
        <v>4825</v>
      </c>
      <c r="Y28">
        <v>4612.5</v>
      </c>
      <c r="Z28">
        <v>4825.25</v>
      </c>
      <c r="AA28">
        <v>4612.5</v>
      </c>
      <c r="AB28">
        <v>4825.25</v>
      </c>
      <c r="AC28" s="2">
        <f>(Table2[[#This Row],[Close Price]]/Table2[[#This Row],[Day Low]])-1</f>
        <v>9.1216931216933084E-3</v>
      </c>
      <c r="AD28" s="2">
        <f>(Table2[[#This Row],[Day High]]/Table2[[#This Row],[Close Price]])-1</f>
        <v>1.1933474549610912E-2</v>
      </c>
      <c r="AE28" s="2">
        <f>(Table2[[#This Row],[Close Price]]/Table2[[#This Row],[Current Week Low]])-1</f>
        <v>3.3734417344173595E-2</v>
      </c>
      <c r="AF28" s="2">
        <f>(Table2[[#This Row],[Current Week High]]/Table2[[#This Row],[Close Price]])-1</f>
        <v>1.1985906335856944E-2</v>
      </c>
      <c r="AG28" s="2">
        <f>(Table2[[#This Row],[Close Price]]/Table2[[#This Row],[Current Month Low]])-1</f>
        <v>3.3734417344173595E-2</v>
      </c>
      <c r="AH28" s="2">
        <f>(Table2[[#This Row],[Current Month High]]/Table2[[#This Row],[Close Price]])-1</f>
        <v>1.1985906335856944E-2</v>
      </c>
      <c r="AI28">
        <v>9.45659696734546</v>
      </c>
      <c r="AJ28">
        <v>36.572860723236602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-0.08</v>
      </c>
      <c r="AM28" t="s">
        <v>10150</v>
      </c>
      <c r="AN28">
        <v>-5.38</v>
      </c>
      <c r="AO28" t="s">
        <v>10150</v>
      </c>
      <c r="AP28">
        <v>7.4650158200799998E-3</v>
      </c>
      <c r="AQ28">
        <f>(Table2[[#This Row],[Sharpe Ratio]]-AVERAGE(Table2[Sharpe Ratio]))/_xlfn.STDEV.P(Table2[Sharpe Ratio])</f>
        <v>-0.53241144328785428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-2.0466578996982787</v>
      </c>
    </row>
    <row r="29" spans="1:44" x14ac:dyDescent="0.3">
      <c r="A29" t="s">
        <v>90</v>
      </c>
      <c r="B29" t="s">
        <v>91</v>
      </c>
      <c r="C29" t="s">
        <v>10102</v>
      </c>
      <c r="D29" t="s">
        <v>92</v>
      </c>
      <c r="E29">
        <v>301696.365248285</v>
      </c>
      <c r="F29">
        <v>489.55</v>
      </c>
      <c r="G29">
        <v>85.993210572640294</v>
      </c>
      <c r="H29">
        <f>(Table2[[#This Row],[1Y Return vs Nifty]]-AVERAGE(Table2[1Y Return vs Nifty]))/_xlfn.STDEV.P(Table2[1Y Return vs Nifty])</f>
        <v>0.41463141041766532</v>
      </c>
      <c r="I29">
        <v>-10.1431226826643</v>
      </c>
      <c r="J29">
        <f>(Table2[[#This Row],[1M Return vs Nifty]]-AVERAGE(Table2[1M Return vs Nifty]))/_xlfn.STDEV.P(Table2[1M Return vs Nifty])</f>
        <v>-0.91855955099507081</v>
      </c>
      <c r="K29">
        <v>15.0213795597145</v>
      </c>
      <c r="L29">
        <f>(Table2[[#This Row],[6M Return vs Nifty]]-AVERAGE(Table2[6M Return vs Nifty]))/_xlfn.STDEV.P(Table2[6M Return vs Nifty])</f>
        <v>0.11922872166765731</v>
      </c>
      <c r="M29">
        <v>2.5509145456651998</v>
      </c>
      <c r="N29">
        <f>(Table2[[#This Row],[1W Return vs Nifty]]-AVERAGE(Table2[1W Return vs Nifty]))/_xlfn.STDEV.P(Table2[1W Return vs Nifty])</f>
        <v>0.33745970602719544</v>
      </c>
      <c r="O29">
        <v>478.37</v>
      </c>
      <c r="P29">
        <v>471.054837461776</v>
      </c>
      <c r="Q29">
        <v>405.990933554609</v>
      </c>
      <c r="R29">
        <v>66.367737955564195</v>
      </c>
      <c r="S29" s="2">
        <f>(Table2[[#This Row],[Close Price]]-Table2[[#This Row],[20D EMA]])/Table2[[#This Row],[20D EMA]]</f>
        <v>2.3371030792064734E-2</v>
      </c>
      <c r="T29" s="2">
        <f>(Table2[[#This Row],[Close Price]]-Table2[[#This Row],[50D EMA]])/Table2[[#This Row],[50D EMA]]</f>
        <v>3.9263289679569012E-2</v>
      </c>
      <c r="U29" s="2">
        <f>(Table2[[#This Row],[Close Price]]-Table2[[#This Row],[200D EMA]])/Table2[[#This Row],[200D EMA]]</f>
        <v>0.20581510457339228</v>
      </c>
      <c r="V29">
        <v>0.75588694357300001</v>
      </c>
      <c r="W29">
        <v>485.3</v>
      </c>
      <c r="X29">
        <v>492.8</v>
      </c>
      <c r="Y29">
        <v>471.25</v>
      </c>
      <c r="Z29">
        <v>492.8</v>
      </c>
      <c r="AA29">
        <v>471.25</v>
      </c>
      <c r="AB29">
        <v>492.8</v>
      </c>
      <c r="AC29" s="2">
        <f>(Table2[[#This Row],[Close Price]]/Table2[[#This Row],[Day Low]])-1</f>
        <v>8.7574696064289803E-3</v>
      </c>
      <c r="AD29" s="2">
        <f>(Table2[[#This Row],[Day High]]/Table2[[#This Row],[Close Price]])-1</f>
        <v>6.6387498723317062E-3</v>
      </c>
      <c r="AE29" s="2">
        <f>(Table2[[#This Row],[Close Price]]/Table2[[#This Row],[Current Week Low]])-1</f>
        <v>3.8832891246684431E-2</v>
      </c>
      <c r="AF29" s="2">
        <f>(Table2[[#This Row],[Current Week High]]/Table2[[#This Row],[Close Price]])-1</f>
        <v>6.6387498723317062E-3</v>
      </c>
      <c r="AG29" s="2">
        <f>(Table2[[#This Row],[Close Price]]/Table2[[#This Row],[Current Month Low]])-1</f>
        <v>3.8832891246684431E-2</v>
      </c>
      <c r="AH29" s="2">
        <f>(Table2[[#This Row],[Current Month High]]/Table2[[#This Row],[Close Price]])-1</f>
        <v>6.6387498723317062E-3</v>
      </c>
      <c r="AI29">
        <v>7.7315902359309501</v>
      </c>
      <c r="AJ29">
        <v>115.803394313422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-0.03</v>
      </c>
      <c r="AM29" t="s">
        <v>10150</v>
      </c>
      <c r="AN29">
        <v>0.1</v>
      </c>
      <c r="AO29" t="s">
        <v>10149</v>
      </c>
      <c r="AP29">
        <v>0.13636316963254599</v>
      </c>
      <c r="AQ29">
        <f>(Table2[[#This Row],[Sharpe Ratio]]-AVERAGE(Table2[Sharpe Ratio]))/_xlfn.STDEV.P(Table2[Sharpe Ratio])</f>
        <v>0.92808798485362698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0.88084827197107429</v>
      </c>
    </row>
    <row r="30" spans="1:44" x14ac:dyDescent="0.3">
      <c r="A30" t="s">
        <v>93</v>
      </c>
      <c r="B30" t="s">
        <v>94</v>
      </c>
      <c r="C30" t="s">
        <v>10116</v>
      </c>
      <c r="D30" t="s">
        <v>95</v>
      </c>
      <c r="E30">
        <v>295923.736416</v>
      </c>
      <c r="F30">
        <v>3336</v>
      </c>
      <c r="G30">
        <v>-16.787574804601899</v>
      </c>
      <c r="H30">
        <f>(Table2[[#This Row],[1Y Return vs Nifty]]-AVERAGE(Table2[1Y Return vs Nifty]))/_xlfn.STDEV.P(Table2[1Y Return vs Nifty])</f>
        <v>-0.74363655039493792</v>
      </c>
      <c r="I30">
        <v>-6.5733546321148504</v>
      </c>
      <c r="J30">
        <f>(Table2[[#This Row],[1M Return vs Nifty]]-AVERAGE(Table2[1M Return vs Nifty]))/_xlfn.STDEV.P(Table2[1M Return vs Nifty])</f>
        <v>-0.62763154651608444</v>
      </c>
      <c r="K30">
        <v>-22.532434988934</v>
      </c>
      <c r="L30">
        <f>(Table2[[#This Row],[6M Return vs Nifty]]-AVERAGE(Table2[6M Return vs Nifty]))/_xlfn.STDEV.P(Table2[6M Return vs Nifty])</f>
        <v>-0.98609228578559516</v>
      </c>
      <c r="M30">
        <v>-1.10575429926171</v>
      </c>
      <c r="N30">
        <f>(Table2[[#This Row],[1W Return vs Nifty]]-AVERAGE(Table2[1W Return vs Nifty]))/_xlfn.STDEV.P(Table2[1W Return vs Nifty])</f>
        <v>-0.46228511873614303</v>
      </c>
      <c r="O30">
        <v>3397.9</v>
      </c>
      <c r="P30">
        <v>3430.0346288652399</v>
      </c>
      <c r="Q30">
        <v>3403.7532734278898</v>
      </c>
      <c r="R30">
        <v>36.1133699822418</v>
      </c>
      <c r="S30" s="2">
        <f>(Table2[[#This Row],[Close Price]]-Table2[[#This Row],[20D EMA]])/Table2[[#This Row],[20D EMA]]</f>
        <v>-1.8217134112245827E-2</v>
      </c>
      <c r="T30" s="2">
        <f>(Table2[[#This Row],[Close Price]]-Table2[[#This Row],[50D EMA]])/Table2[[#This Row],[50D EMA]]</f>
        <v>-2.7415066913289286E-2</v>
      </c>
      <c r="U30" s="2">
        <f>(Table2[[#This Row],[Close Price]]-Table2[[#This Row],[200D EMA]])/Table2[[#This Row],[200D EMA]]</f>
        <v>-1.9905459645627035E-2</v>
      </c>
      <c r="V30">
        <v>0.93680774399482403</v>
      </c>
      <c r="W30">
        <v>3330</v>
      </c>
      <c r="X30">
        <v>3369.9</v>
      </c>
      <c r="Y30">
        <v>3330</v>
      </c>
      <c r="Z30">
        <v>3450</v>
      </c>
      <c r="AA30">
        <v>3330</v>
      </c>
      <c r="AB30">
        <v>3450</v>
      </c>
      <c r="AC30" s="2">
        <f>(Table2[[#This Row],[Close Price]]/Table2[[#This Row],[Day Low]])-1</f>
        <v>1.8018018018017834E-3</v>
      </c>
      <c r="AD30" s="2">
        <f>(Table2[[#This Row],[Day High]]/Table2[[#This Row],[Close Price]])-1</f>
        <v>1.016187050359707E-2</v>
      </c>
      <c r="AE30" s="2">
        <f>(Table2[[#This Row],[Close Price]]/Table2[[#This Row],[Current Week Low]])-1</f>
        <v>1.8018018018017834E-3</v>
      </c>
      <c r="AF30" s="2">
        <f>(Table2[[#This Row],[Current Week High]]/Table2[[#This Row],[Close Price]])-1</f>
        <v>3.4172661870503607E-2</v>
      </c>
      <c r="AG30" s="2">
        <f>(Table2[[#This Row],[Close Price]]/Table2[[#This Row],[Current Month Low]])-1</f>
        <v>1.8018018018017834E-3</v>
      </c>
      <c r="AH30" s="2">
        <f>(Table2[[#This Row],[Current Month High]]/Table2[[#This Row],[Close Price]])-1</f>
        <v>3.4172661870503607E-2</v>
      </c>
      <c r="AI30">
        <v>16.515287769784099</v>
      </c>
      <c r="AJ30">
        <v>15.734878315322</v>
      </c>
      <c r="AK30" t="str">
        <f>IF(AND(Table2[[#This Row],[20D EMA]]&gt;Table2[[#This Row],[50D EMA]],Table2[[#This Row],[50D EMA]]&gt;Table2[[#This Row],[200D EMA]]),"Uptrend","Downtrend/NoTrend")</f>
        <v>Downtrend/NoTrend</v>
      </c>
      <c r="AL30">
        <v>-0.16</v>
      </c>
      <c r="AM30" t="s">
        <v>10150</v>
      </c>
      <c r="AN30">
        <v>-7.05</v>
      </c>
      <c r="AO30" t="s">
        <v>10150</v>
      </c>
      <c r="AP30">
        <v>7.1051826598615003E-2</v>
      </c>
      <c r="AQ30">
        <f>(Table2[[#This Row],[Sharpe Ratio]]-AVERAGE(Table2[Sharpe Ratio]))/_xlfn.STDEV.P(Table2[Sharpe Ratio])</f>
        <v>0.18806823801545902</v>
      </c>
      <c r="AR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1" spans="1:44" x14ac:dyDescent="0.3">
      <c r="A31" t="s">
        <v>96</v>
      </c>
      <c r="B31" t="s">
        <v>97</v>
      </c>
      <c r="C31" t="s">
        <v>10112</v>
      </c>
      <c r="D31" t="s">
        <v>98</v>
      </c>
      <c r="E31">
        <v>289878.00999499997</v>
      </c>
      <c r="F31">
        <v>686.05</v>
      </c>
      <c r="G31">
        <v>95.628719031745604</v>
      </c>
      <c r="H31">
        <f>(Table2[[#This Row],[1Y Return vs Nifty]]-AVERAGE(Table2[1Y Return vs Nifty]))/_xlfn.STDEV.P(Table2[1Y Return vs Nifty])</f>
        <v>0.5232168886600963</v>
      </c>
      <c r="I31">
        <v>-10.1291352863442</v>
      </c>
      <c r="J31">
        <f>(Table2[[#This Row],[1M Return vs Nifty]]-AVERAGE(Table2[1M Return vs Nifty]))/_xlfn.STDEV.P(Table2[1M Return vs Nifty])</f>
        <v>-0.91741960990040017</v>
      </c>
      <c r="K31">
        <v>103.35243383997</v>
      </c>
      <c r="L31">
        <f>(Table2[[#This Row],[6M Return vs Nifty]]-AVERAGE(Table2[6M Return vs Nifty]))/_xlfn.STDEV.P(Table2[6M Return vs Nifty])</f>
        <v>2.7190756634472013</v>
      </c>
      <c r="M31">
        <v>2.3284479707419901</v>
      </c>
      <c r="N31">
        <f>(Table2[[#This Row],[1W Return vs Nifty]]-AVERAGE(Table2[1W Return vs Nifty]))/_xlfn.STDEV.P(Table2[1W Return vs Nifty])</f>
        <v>0.28880435890039852</v>
      </c>
      <c r="O31">
        <v>662.01</v>
      </c>
      <c r="P31">
        <v>605.54380076878294</v>
      </c>
      <c r="Q31">
        <v>439.42705059546199</v>
      </c>
      <c r="R31">
        <v>61.518044510457699</v>
      </c>
      <c r="S31" s="2">
        <f>(Table2[[#This Row],[Close Price]]-Table2[[#This Row],[20D EMA]])/Table2[[#This Row],[20D EMA]]</f>
        <v>3.6313650851195547E-2</v>
      </c>
      <c r="T31" s="2">
        <f>(Table2[[#This Row],[Close Price]]-Table2[[#This Row],[50D EMA]])/Table2[[#This Row],[50D EMA]]</f>
        <v>0.1329485978206835</v>
      </c>
      <c r="U31" s="2">
        <f>(Table2[[#This Row],[Close Price]]-Table2[[#This Row],[200D EMA]])/Table2[[#This Row],[200D EMA]]</f>
        <v>0.56123752297529783</v>
      </c>
      <c r="V31">
        <v>0.245208694717719</v>
      </c>
      <c r="W31">
        <v>680</v>
      </c>
      <c r="X31">
        <v>695</v>
      </c>
      <c r="Y31">
        <v>650</v>
      </c>
      <c r="Z31">
        <v>695</v>
      </c>
      <c r="AA31">
        <v>650</v>
      </c>
      <c r="AB31">
        <v>695</v>
      </c>
      <c r="AC31" s="2">
        <f>(Table2[[#This Row],[Close Price]]/Table2[[#This Row],[Day Low]])-1</f>
        <v>8.8970588235293135E-3</v>
      </c>
      <c r="AD31" s="2">
        <f>(Table2[[#This Row],[Day High]]/Table2[[#This Row],[Close Price]])-1</f>
        <v>1.3045696377815164E-2</v>
      </c>
      <c r="AE31" s="2">
        <f>(Table2[[#This Row],[Close Price]]/Table2[[#This Row],[Current Week Low]])-1</f>
        <v>5.5461538461538451E-2</v>
      </c>
      <c r="AF31" s="2">
        <f>(Table2[[#This Row],[Current Week High]]/Table2[[#This Row],[Close Price]])-1</f>
        <v>1.3045696377815164E-2</v>
      </c>
      <c r="AG31" s="2">
        <f>(Table2[[#This Row],[Close Price]]/Table2[[#This Row],[Current Month Low]])-1</f>
        <v>5.5461538461538451E-2</v>
      </c>
      <c r="AH31" s="2">
        <f>(Table2[[#This Row],[Current Month High]]/Table2[[#This Row],[Close Price]])-1</f>
        <v>1.3045696377815164E-2</v>
      </c>
      <c r="AI31">
        <v>17.731943735879302</v>
      </c>
      <c r="AJ31">
        <v>141.05762473647201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0.51</v>
      </c>
      <c r="AM31" t="s">
        <v>10149</v>
      </c>
      <c r="AN31">
        <v>6.24</v>
      </c>
      <c r="AO31" t="s">
        <v>10149</v>
      </c>
      <c r="AP31">
        <v>6.1156443007930002E-2</v>
      </c>
      <c r="AQ31">
        <f>(Table2[[#This Row],[Sharpe Ratio]]-AVERAGE(Table2[Sharpe Ratio]))/_xlfn.STDEV.P(Table2[Sharpe Ratio])</f>
        <v>7.5947143585646137E-2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2.6896244446929423</v>
      </c>
    </row>
    <row r="32" spans="1:44" x14ac:dyDescent="0.3">
      <c r="A32" t="s">
        <v>99</v>
      </c>
      <c r="B32" t="s">
        <v>100</v>
      </c>
      <c r="C32" t="s">
        <v>10116</v>
      </c>
      <c r="D32" t="s">
        <v>101</v>
      </c>
      <c r="E32">
        <v>281410.60168035002</v>
      </c>
      <c r="F32">
        <v>2934.9</v>
      </c>
      <c r="G32">
        <v>-37.7627901926204</v>
      </c>
      <c r="H32">
        <f>(Table2[[#This Row],[1Y Return vs Nifty]]-AVERAGE(Table2[1Y Return vs Nifty]))/_xlfn.STDEV.P(Table2[1Y Return vs Nifty])</f>
        <v>-0.98001263825916562</v>
      </c>
      <c r="I32">
        <v>-8.6468241487345701</v>
      </c>
      <c r="J32">
        <f>(Table2[[#This Row],[1M Return vs Nifty]]-AVERAGE(Table2[1M Return vs Nifty]))/_xlfn.STDEV.P(Table2[1M Return vs Nifty])</f>
        <v>-0.79661461215961715</v>
      </c>
      <c r="K32">
        <v>-25.384441523662399</v>
      </c>
      <c r="L32">
        <f>(Table2[[#This Row],[6M Return vs Nifty]]-AVERAGE(Table2[6M Return vs Nifty]))/_xlfn.STDEV.P(Table2[6M Return vs Nifty])</f>
        <v>-1.0700353625174022</v>
      </c>
      <c r="M32">
        <v>1.31383372318511</v>
      </c>
      <c r="N32">
        <f>(Table2[[#This Row],[1W Return vs Nifty]]-AVERAGE(Table2[1W Return vs Nifty]))/_xlfn.STDEV.P(Table2[1W Return vs Nifty])</f>
        <v>6.6899524739518226E-2</v>
      </c>
      <c r="O32">
        <v>2904.83</v>
      </c>
      <c r="P32">
        <v>2895.6191860194599</v>
      </c>
      <c r="Q32">
        <v>2985.47467232497</v>
      </c>
      <c r="R32">
        <v>63.577400577797498</v>
      </c>
      <c r="S32" s="2">
        <f>(Table2[[#This Row],[Close Price]]-Table2[[#This Row],[20D EMA]])/Table2[[#This Row],[20D EMA]]</f>
        <v>1.0351724541539493E-2</v>
      </c>
      <c r="T32" s="2">
        <f>(Table2[[#This Row],[Close Price]]-Table2[[#This Row],[50D EMA]])/Table2[[#This Row],[50D EMA]]</f>
        <v>1.3565600811803781E-2</v>
      </c>
      <c r="U32" s="2">
        <f>(Table2[[#This Row],[Close Price]]-Table2[[#This Row],[200D EMA]])/Table2[[#This Row],[200D EMA]]</f>
        <v>-1.6940244978057163E-2</v>
      </c>
      <c r="V32">
        <v>0.90573113330058796</v>
      </c>
      <c r="W32">
        <v>2923</v>
      </c>
      <c r="X32">
        <v>2968.45</v>
      </c>
      <c r="Y32">
        <v>2888</v>
      </c>
      <c r="Z32">
        <v>2968.45</v>
      </c>
      <c r="AA32">
        <v>2888</v>
      </c>
      <c r="AB32">
        <v>2968.45</v>
      </c>
      <c r="AC32" s="2">
        <f>(Table2[[#This Row],[Close Price]]/Table2[[#This Row],[Day Low]])-1</f>
        <v>4.0711597673623867E-3</v>
      </c>
      <c r="AD32" s="2">
        <f>(Table2[[#This Row],[Day High]]/Table2[[#This Row],[Close Price]])-1</f>
        <v>1.1431394596068012E-2</v>
      </c>
      <c r="AE32" s="2">
        <f>(Table2[[#This Row],[Close Price]]/Table2[[#This Row],[Current Week Low]])-1</f>
        <v>1.6239612188365671E-2</v>
      </c>
      <c r="AF32" s="2">
        <f>(Table2[[#This Row],[Current Week High]]/Table2[[#This Row],[Close Price]])-1</f>
        <v>1.1431394596068012E-2</v>
      </c>
      <c r="AG32" s="2">
        <f>(Table2[[#This Row],[Close Price]]/Table2[[#This Row],[Current Month Low]])-1</f>
        <v>1.6239612188365671E-2</v>
      </c>
      <c r="AH32" s="2">
        <f>(Table2[[#This Row],[Current Month High]]/Table2[[#This Row],[Close Price]])-1</f>
        <v>1.1431394596068012E-2</v>
      </c>
      <c r="AI32">
        <v>21.571433438958699</v>
      </c>
      <c r="AJ32">
        <v>9.9172315643608808</v>
      </c>
      <c r="AK32" t="str">
        <f>IF(AND(Table2[[#This Row],[20D EMA]]&gt;Table2[[#This Row],[50D EMA]],Table2[[#This Row],[50D EMA]]&gt;Table2[[#This Row],[200D EMA]]),"Uptrend","Downtrend/NoTrend")</f>
        <v>Downtrend/NoTrend</v>
      </c>
      <c r="AL32">
        <v>-0.05</v>
      </c>
      <c r="AM32" t="s">
        <v>10150</v>
      </c>
      <c r="AN32">
        <v>0.56000000000000005</v>
      </c>
      <c r="AO32" t="s">
        <v>10149</v>
      </c>
      <c r="AP32">
        <v>-8.1983542740953E-2</v>
      </c>
      <c r="AQ32">
        <f>(Table2[[#This Row],[Sharpe Ratio]]-AVERAGE(Table2[Sharpe Ratio]))/_xlfn.STDEV.P(Table2[Sharpe Ratio])</f>
        <v>-1.5459214491529196</v>
      </c>
      <c r="AR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3" spans="1:44" x14ac:dyDescent="0.3">
      <c r="A33" t="s">
        <v>102</v>
      </c>
      <c r="B33" t="s">
        <v>103</v>
      </c>
      <c r="C33" t="s">
        <v>10110</v>
      </c>
      <c r="D33" t="s">
        <v>104</v>
      </c>
      <c r="E33">
        <v>280156.24340595002</v>
      </c>
      <c r="F33">
        <v>7866.9</v>
      </c>
      <c r="G33">
        <v>86.653055445278994</v>
      </c>
      <c r="H33">
        <f>(Table2[[#This Row],[1Y Return vs Nifty]]-AVERAGE(Table2[1Y Return vs Nifty]))/_xlfn.STDEV.P(Table2[1Y Return vs Nifty])</f>
        <v>0.42206740316941083</v>
      </c>
      <c r="I33">
        <v>-2.3940278094819498</v>
      </c>
      <c r="J33">
        <f>(Table2[[#This Row],[1M Return vs Nifty]]-AVERAGE(Table2[1M Return vs Nifty]))/_xlfn.STDEV.P(Table2[1M Return vs Nifty])</f>
        <v>-0.2870258838072855</v>
      </c>
      <c r="K33">
        <v>80.191165135557796</v>
      </c>
      <c r="L33">
        <f>(Table2[[#This Row],[6M Return vs Nifty]]-AVERAGE(Table2[6M Return vs Nifty]))/_xlfn.STDEV.P(Table2[6M Return vs Nifty])</f>
        <v>2.0373702983346251</v>
      </c>
      <c r="M33">
        <v>1.7284170343949901</v>
      </c>
      <c r="N33">
        <f>(Table2[[#This Row],[1W Return vs Nifty]]-AVERAGE(Table2[1W Return vs Nifty]))/_xlfn.STDEV.P(Table2[1W Return vs Nifty])</f>
        <v>0.15757244909616103</v>
      </c>
      <c r="O33">
        <v>7515.9</v>
      </c>
      <c r="P33">
        <v>6950.1330576807704</v>
      </c>
      <c r="Q33">
        <v>5319.43607070697</v>
      </c>
      <c r="R33">
        <v>65.728160439766</v>
      </c>
      <c r="S33" s="2">
        <f>(Table2[[#This Row],[Close Price]]-Table2[[#This Row],[20D EMA]])/Table2[[#This Row],[20D EMA]]</f>
        <v>4.6700993892946956E-2</v>
      </c>
      <c r="T33" s="2">
        <f>(Table2[[#This Row],[Close Price]]-Table2[[#This Row],[50D EMA]])/Table2[[#This Row],[50D EMA]]</f>
        <v>0.13190638721744852</v>
      </c>
      <c r="U33" s="2">
        <f>(Table2[[#This Row],[Close Price]]-Table2[[#This Row],[200D EMA]])/Table2[[#This Row],[200D EMA]]</f>
        <v>0.47889736720803633</v>
      </c>
      <c r="V33">
        <v>0.83489832998794899</v>
      </c>
      <c r="W33">
        <v>7743.45</v>
      </c>
      <c r="X33">
        <v>7948.9</v>
      </c>
      <c r="Y33">
        <v>7651.1</v>
      </c>
      <c r="Z33">
        <v>7948.9</v>
      </c>
      <c r="AA33">
        <v>7651.1</v>
      </c>
      <c r="AB33">
        <v>7948.9</v>
      </c>
      <c r="AC33" s="2">
        <f>(Table2[[#This Row],[Close Price]]/Table2[[#This Row],[Day Low]])-1</f>
        <v>1.5942506247215382E-2</v>
      </c>
      <c r="AD33" s="2">
        <f>(Table2[[#This Row],[Day High]]/Table2[[#This Row],[Close Price]])-1</f>
        <v>1.0423419644332688E-2</v>
      </c>
      <c r="AE33" s="2">
        <f>(Table2[[#This Row],[Close Price]]/Table2[[#This Row],[Current Week Low]])-1</f>
        <v>2.8205094692266286E-2</v>
      </c>
      <c r="AF33" s="2">
        <f>(Table2[[#This Row],[Current Week High]]/Table2[[#This Row],[Close Price]])-1</f>
        <v>1.0423419644332688E-2</v>
      </c>
      <c r="AG33" s="2">
        <f>(Table2[[#This Row],[Close Price]]/Table2[[#This Row],[Current Month Low]])-1</f>
        <v>2.8205094692266286E-2</v>
      </c>
      <c r="AH33" s="2">
        <f>(Table2[[#This Row],[Current Month High]]/Table2[[#This Row],[Close Price]])-1</f>
        <v>1.0423419644332688E-2</v>
      </c>
      <c r="AI33">
        <v>1.0423419644332601</v>
      </c>
      <c r="AJ33">
        <v>142.356746765249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0.32</v>
      </c>
      <c r="AM33" t="s">
        <v>10149</v>
      </c>
      <c r="AN33">
        <v>1.8</v>
      </c>
      <c r="AO33" t="s">
        <v>10149</v>
      </c>
      <c r="AP33">
        <v>0.190443290478852</v>
      </c>
      <c r="AQ33">
        <f>(Table2[[#This Row],[Sharpe Ratio]]-AVERAGE(Table2[Sharpe Ratio]))/_xlfn.STDEV.P(Table2[Sharpe Ratio])</f>
        <v>1.540850722206452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3.8708349889993636</v>
      </c>
    </row>
    <row r="34" spans="1:44" x14ac:dyDescent="0.3">
      <c r="A34" t="s">
        <v>105</v>
      </c>
      <c r="B34" t="s">
        <v>106</v>
      </c>
      <c r="C34" t="s">
        <v>10111</v>
      </c>
      <c r="D34" t="s">
        <v>107</v>
      </c>
      <c r="E34">
        <v>279866.85821303999</v>
      </c>
      <c r="F34">
        <v>1766.8</v>
      </c>
      <c r="G34">
        <v>61.327983751384899</v>
      </c>
      <c r="H34">
        <f>(Table2[[#This Row],[1Y Return vs Nifty]]-AVERAGE(Table2[1Y Return vs Nifty]))/_xlfn.STDEV.P(Table2[1Y Return vs Nifty])</f>
        <v>0.13667146033188232</v>
      </c>
      <c r="I34">
        <v>-19.0562523197334</v>
      </c>
      <c r="J34">
        <f>(Table2[[#This Row],[1M Return vs Nifty]]-AVERAGE(Table2[1M Return vs Nifty]))/_xlfn.STDEV.P(Table2[1M Return vs Nifty])</f>
        <v>-1.6449594129065206</v>
      </c>
      <c r="K34">
        <v>-7.8271312901438401</v>
      </c>
      <c r="L34">
        <f>(Table2[[#This Row],[6M Return vs Nifty]]-AVERAGE(Table2[6M Return vs Nifty]))/_xlfn.STDEV.P(Table2[6M Return vs Nifty])</f>
        <v>-0.55327124497769842</v>
      </c>
      <c r="M34">
        <v>-1.3516378612708799</v>
      </c>
      <c r="N34">
        <f>(Table2[[#This Row],[1W Return vs Nifty]]-AVERAGE(Table2[1W Return vs Nifty]))/_xlfn.STDEV.P(Table2[1W Return vs Nifty])</f>
        <v>-0.51606196169090601</v>
      </c>
      <c r="O34">
        <v>1801.14</v>
      </c>
      <c r="P34">
        <v>1815.1228197570599</v>
      </c>
      <c r="Q34">
        <v>1633.0592036005</v>
      </c>
      <c r="R34">
        <v>39.738923469055401</v>
      </c>
      <c r="S34" s="2">
        <f>(Table2[[#This Row],[Close Price]]-Table2[[#This Row],[20D EMA]])/Table2[[#This Row],[20D EMA]]</f>
        <v>-1.9065702832650511E-2</v>
      </c>
      <c r="T34" s="2">
        <f>(Table2[[#This Row],[Close Price]]-Table2[[#This Row],[50D EMA]])/Table2[[#This Row],[50D EMA]]</f>
        <v>-2.6622341601946028E-2</v>
      </c>
      <c r="U34" s="2">
        <f>(Table2[[#This Row],[Close Price]]-Table2[[#This Row],[200D EMA]])/Table2[[#This Row],[200D EMA]]</f>
        <v>8.1895865198661419E-2</v>
      </c>
      <c r="V34">
        <v>0.35598672234741902</v>
      </c>
      <c r="W34">
        <v>1764</v>
      </c>
      <c r="X34">
        <v>1780</v>
      </c>
      <c r="Y34">
        <v>1762.05</v>
      </c>
      <c r="Z34">
        <v>1818.8</v>
      </c>
      <c r="AA34">
        <v>1762.05</v>
      </c>
      <c r="AB34">
        <v>1818.8</v>
      </c>
      <c r="AC34" s="2">
        <f>(Table2[[#This Row],[Close Price]]/Table2[[#This Row],[Day Low]])-1</f>
        <v>1.5873015873015817E-3</v>
      </c>
      <c r="AD34" s="2">
        <f>(Table2[[#This Row],[Day High]]/Table2[[#This Row],[Close Price]])-1</f>
        <v>7.4711342540185743E-3</v>
      </c>
      <c r="AE34" s="2">
        <f>(Table2[[#This Row],[Close Price]]/Table2[[#This Row],[Current Week Low]])-1</f>
        <v>2.6957237308815607E-3</v>
      </c>
      <c r="AF34" s="2">
        <f>(Table2[[#This Row],[Current Week High]]/Table2[[#This Row],[Close Price]])-1</f>
        <v>2.9431741000679246E-2</v>
      </c>
      <c r="AG34" s="2">
        <f>(Table2[[#This Row],[Close Price]]/Table2[[#This Row],[Current Month Low]])-1</f>
        <v>2.6957237308815607E-3</v>
      </c>
      <c r="AH34" s="2">
        <f>(Table2[[#This Row],[Current Month High]]/Table2[[#This Row],[Close Price]])-1</f>
        <v>2.9431741000679246E-2</v>
      </c>
      <c r="AI34">
        <v>23.0529771338012</v>
      </c>
      <c r="AJ34">
        <v>116.63907792287399</v>
      </c>
      <c r="AK34" t="str">
        <f>IF(AND(Table2[[#This Row],[20D EMA]]&gt;Table2[[#This Row],[50D EMA]],Table2[[#This Row],[50D EMA]]&gt;Table2[[#This Row],[200D EMA]]),"Uptrend","Downtrend/NoTrend")</f>
        <v>Downtrend/NoTrend</v>
      </c>
      <c r="AL34">
        <v>-0.08</v>
      </c>
      <c r="AM34" t="s">
        <v>10150</v>
      </c>
      <c r="AN34">
        <v>-2.6</v>
      </c>
      <c r="AO34" t="s">
        <v>10150</v>
      </c>
      <c r="AP34">
        <v>5.2482548311133997E-2</v>
      </c>
      <c r="AQ34">
        <f>(Table2[[#This Row],[Sharpe Ratio]]-AVERAGE(Table2[Sharpe Ratio]))/_xlfn.STDEV.P(Table2[Sharpe Ratio])</f>
        <v>-2.2333691862633363E-2</v>
      </c>
      <c r="AR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5" spans="1:44" x14ac:dyDescent="0.3">
      <c r="A35" t="s">
        <v>108</v>
      </c>
      <c r="B35" t="s">
        <v>109</v>
      </c>
      <c r="C35" t="s">
        <v>10103</v>
      </c>
      <c r="D35" t="s">
        <v>21</v>
      </c>
      <c r="E35">
        <v>277248.71978061</v>
      </c>
      <c r="F35">
        <v>530.70000000000005</v>
      </c>
      <c r="G35">
        <v>9.0707609775653406</v>
      </c>
      <c r="H35">
        <f>(Table2[[#This Row],[1Y Return vs Nifty]]-AVERAGE(Table2[1Y Return vs Nifty]))/_xlfn.STDEV.P(Table2[1Y Return vs Nifty])</f>
        <v>-0.45223109220070462</v>
      </c>
      <c r="I35">
        <v>11.4830354010658</v>
      </c>
      <c r="J35">
        <f>(Table2[[#This Row],[1M Return vs Nifty]]-AVERAGE(Table2[1M Return vs Nifty]))/_xlfn.STDEV.P(Table2[1M Return vs Nifty])</f>
        <v>0.84392331252831787</v>
      </c>
      <c r="K35">
        <v>5.0906053306947197</v>
      </c>
      <c r="L35">
        <f>(Table2[[#This Row],[6M Return vs Nifty]]-AVERAGE(Table2[6M Return vs Nifty]))/_xlfn.STDEV.P(Table2[6M Return vs Nifty])</f>
        <v>-0.17306364616601119</v>
      </c>
      <c r="M35">
        <v>8.1600421114872592</v>
      </c>
      <c r="N35">
        <f>(Table2[[#This Row],[1W Return vs Nifty]]-AVERAGE(Table2[1W Return vs Nifty]))/_xlfn.STDEV.P(Table2[1W Return vs Nifty])</f>
        <v>1.5642239913485365</v>
      </c>
      <c r="O35">
        <v>501.36</v>
      </c>
      <c r="P35">
        <v>483.70958910759202</v>
      </c>
      <c r="Q35">
        <v>461.14630380571498</v>
      </c>
      <c r="R35">
        <v>73.921644835689307</v>
      </c>
      <c r="S35" s="2">
        <f>(Table2[[#This Row],[Close Price]]-Table2[[#This Row],[20D EMA]])/Table2[[#This Row],[20D EMA]]</f>
        <v>5.8520823360459613E-2</v>
      </c>
      <c r="T35" s="2">
        <f>(Table2[[#This Row],[Close Price]]-Table2[[#This Row],[50D EMA]])/Table2[[#This Row],[50D EMA]]</f>
        <v>9.71459155463546E-2</v>
      </c>
      <c r="U35" s="2">
        <f>(Table2[[#This Row],[Close Price]]-Table2[[#This Row],[200D EMA]])/Table2[[#This Row],[200D EMA]]</f>
        <v>0.15082782973706466</v>
      </c>
      <c r="V35">
        <v>1.3132328898927199</v>
      </c>
      <c r="W35">
        <v>529.1</v>
      </c>
      <c r="X35">
        <v>548.79999999999995</v>
      </c>
      <c r="Y35">
        <v>514.1</v>
      </c>
      <c r="Z35">
        <v>548.79999999999995</v>
      </c>
      <c r="AA35">
        <v>514.1</v>
      </c>
      <c r="AB35">
        <v>548.79999999999995</v>
      </c>
      <c r="AC35" s="2">
        <f>(Table2[[#This Row],[Close Price]]/Table2[[#This Row],[Day Low]])-1</f>
        <v>3.0240030240029636E-3</v>
      </c>
      <c r="AD35" s="2">
        <f>(Table2[[#This Row],[Day High]]/Table2[[#This Row],[Close Price]])-1</f>
        <v>3.4105897870736479E-2</v>
      </c>
      <c r="AE35" s="2">
        <f>(Table2[[#This Row],[Close Price]]/Table2[[#This Row],[Current Week Low]])-1</f>
        <v>3.2289437852558001E-2</v>
      </c>
      <c r="AF35" s="2">
        <f>(Table2[[#This Row],[Current Week High]]/Table2[[#This Row],[Close Price]])-1</f>
        <v>3.4105897870736479E-2</v>
      </c>
      <c r="AG35" s="2">
        <f>(Table2[[#This Row],[Close Price]]/Table2[[#This Row],[Current Month Low]])-1</f>
        <v>3.2289437852558001E-2</v>
      </c>
      <c r="AH35" s="2">
        <f>(Table2[[#This Row],[Current Month High]]/Table2[[#This Row],[Close Price]])-1</f>
        <v>3.4105897870736479E-2</v>
      </c>
      <c r="AI35">
        <v>3.4105897870736399</v>
      </c>
      <c r="AJ35">
        <v>41.501133182242299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0.06</v>
      </c>
      <c r="AM35" t="s">
        <v>10149</v>
      </c>
      <c r="AN35">
        <v>7.9</v>
      </c>
      <c r="AO35" t="s">
        <v>10149</v>
      </c>
      <c r="AP35">
        <v>-7.8748168412108993E-2</v>
      </c>
      <c r="AQ35">
        <f>(Table2[[#This Row],[Sharpe Ratio]]-AVERAGE(Table2[Sharpe Ratio]))/_xlfn.STDEV.P(Table2[Sharpe Ratio])</f>
        <v>-1.5092625660165864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0.27358999949355223</v>
      </c>
    </row>
    <row r="36" spans="1:44" x14ac:dyDescent="0.3">
      <c r="A36" t="s">
        <v>110</v>
      </c>
      <c r="B36" t="s">
        <v>111</v>
      </c>
      <c r="C36" t="s">
        <v>10111</v>
      </c>
      <c r="D36" t="s">
        <v>69</v>
      </c>
      <c r="E36">
        <v>274710.47607272503</v>
      </c>
      <c r="F36">
        <v>712.25</v>
      </c>
      <c r="G36">
        <v>162.70873620928299</v>
      </c>
      <c r="H36">
        <f>(Table2[[#This Row],[1Y Return vs Nifty]]-AVERAGE(Table2[1Y Return vs Nifty]))/_xlfn.STDEV.P(Table2[1Y Return vs Nifty])</f>
        <v>1.2791620239529065</v>
      </c>
      <c r="I36">
        <v>-25.2304567699228</v>
      </c>
      <c r="J36">
        <f>(Table2[[#This Row],[1M Return vs Nifty]]-AVERAGE(Table2[1M Return vs Nifty]))/_xlfn.STDEV.P(Table2[1M Return vs Nifty])</f>
        <v>-2.148143080445482</v>
      </c>
      <c r="K36">
        <v>15.300592729385</v>
      </c>
      <c r="L36">
        <f>(Table2[[#This Row],[6M Return vs Nifty]]-AVERAGE(Table2[6M Return vs Nifty]))/_xlfn.STDEV.P(Table2[6M Return vs Nifty])</f>
        <v>0.12744679979643478</v>
      </c>
      <c r="M36">
        <v>-2.1607157845879601</v>
      </c>
      <c r="N36">
        <f>(Table2[[#This Row],[1W Return vs Nifty]]-AVERAGE(Table2[1W Return vs Nifty]))/_xlfn.STDEV.P(Table2[1W Return vs Nifty])</f>
        <v>-0.69301423969135967</v>
      </c>
      <c r="O36">
        <v>722.94</v>
      </c>
      <c r="P36">
        <v>691.57095768907197</v>
      </c>
      <c r="Q36">
        <v>554.37606024463696</v>
      </c>
      <c r="R36">
        <v>38.234918498456203</v>
      </c>
      <c r="S36" s="2">
        <f>(Table2[[#This Row],[Close Price]]-Table2[[#This Row],[20D EMA]])/Table2[[#This Row],[20D EMA]]</f>
        <v>-1.4786842614878211E-2</v>
      </c>
      <c r="T36" s="2">
        <f>(Table2[[#This Row],[Close Price]]-Table2[[#This Row],[50D EMA]])/Table2[[#This Row],[50D EMA]]</f>
        <v>2.9901548179565481E-2</v>
      </c>
      <c r="U36" s="2">
        <f>(Table2[[#This Row],[Close Price]]-Table2[[#This Row],[200D EMA]])/Table2[[#This Row],[200D EMA]]</f>
        <v>0.28477770069237096</v>
      </c>
      <c r="V36">
        <v>0.737889436450337</v>
      </c>
      <c r="W36">
        <v>710</v>
      </c>
      <c r="X36">
        <v>718.9</v>
      </c>
      <c r="Y36">
        <v>708.2</v>
      </c>
      <c r="Z36">
        <v>733</v>
      </c>
      <c r="AA36">
        <v>708.2</v>
      </c>
      <c r="AB36">
        <v>733</v>
      </c>
      <c r="AC36" s="2">
        <f>(Table2[[#This Row],[Close Price]]/Table2[[#This Row],[Day Low]])-1</f>
        <v>3.1690140845070935E-3</v>
      </c>
      <c r="AD36" s="2">
        <f>(Table2[[#This Row],[Day High]]/Table2[[#This Row],[Close Price]])-1</f>
        <v>9.3366093366094027E-3</v>
      </c>
      <c r="AE36" s="2">
        <f>(Table2[[#This Row],[Close Price]]/Table2[[#This Row],[Current Week Low]])-1</f>
        <v>5.7187235244280377E-3</v>
      </c>
      <c r="AF36" s="2">
        <f>(Table2[[#This Row],[Current Week High]]/Table2[[#This Row],[Close Price]])-1</f>
        <v>2.9133029133029176E-2</v>
      </c>
      <c r="AG36" s="2">
        <f>(Table2[[#This Row],[Close Price]]/Table2[[#This Row],[Current Month Low]])-1</f>
        <v>5.7187235244280377E-3</v>
      </c>
      <c r="AH36" s="2">
        <f>(Table2[[#This Row],[Current Month High]]/Table2[[#This Row],[Close Price]])-1</f>
        <v>2.9133029133029176E-2</v>
      </c>
      <c r="AI36">
        <v>25.7774657774657</v>
      </c>
      <c r="AJ36">
        <v>201.99279202883099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0.14000000000000001</v>
      </c>
      <c r="AM36" t="s">
        <v>10149</v>
      </c>
      <c r="AN36">
        <v>-4.8</v>
      </c>
      <c r="AO36" t="s">
        <v>10150</v>
      </c>
      <c r="AP36">
        <v>0.16050957303812699</v>
      </c>
      <c r="AQ36">
        <f>(Table2[[#This Row],[Sharpe Ratio]]-AVERAGE(Table2[Sharpe Ratio]))/_xlfn.STDEV.P(Table2[Sharpe Ratio])</f>
        <v>1.2016823484845662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-0.23286614790293414</v>
      </c>
    </row>
    <row r="37" spans="1:44" x14ac:dyDescent="0.3">
      <c r="A37" t="s">
        <v>112</v>
      </c>
      <c r="B37" t="s">
        <v>113</v>
      </c>
      <c r="C37" t="s">
        <v>10108</v>
      </c>
      <c r="D37" t="s">
        <v>114</v>
      </c>
      <c r="E37">
        <v>264127.77945526002</v>
      </c>
      <c r="F37">
        <v>9460.85</v>
      </c>
      <c r="G37">
        <v>79.710568524808494</v>
      </c>
      <c r="H37">
        <f>(Table2[[#This Row],[1Y Return vs Nifty]]-AVERAGE(Table2[1Y Return vs Nifty]))/_xlfn.STDEV.P(Table2[1Y Return vs Nifty])</f>
        <v>0.34383040450446345</v>
      </c>
      <c r="I37">
        <v>-7.6482711893117497</v>
      </c>
      <c r="J37">
        <f>(Table2[[#This Row],[1M Return vs Nifty]]-AVERAGE(Table2[1M Return vs Nifty]))/_xlfn.STDEV.P(Table2[1M Return vs Nifty])</f>
        <v>-0.71523480939995232</v>
      </c>
      <c r="K37">
        <v>24.457934511990601</v>
      </c>
      <c r="L37">
        <f>(Table2[[#This Row],[6M Return vs Nifty]]-AVERAGE(Table2[6M Return vs Nifty]))/_xlfn.STDEV.P(Table2[6M Return vs Nifty])</f>
        <v>0.39697473900567953</v>
      </c>
      <c r="M37">
        <v>-2.1990859705630799</v>
      </c>
      <c r="N37">
        <f>(Table2[[#This Row],[1W Return vs Nifty]]-AVERAGE(Table2[1W Return vs Nifty]))/_xlfn.STDEV.P(Table2[1W Return vs Nifty])</f>
        <v>-0.70140612830916038</v>
      </c>
      <c r="O37">
        <v>9510.5300000000007</v>
      </c>
      <c r="P37">
        <v>9279.9311742574191</v>
      </c>
      <c r="Q37">
        <v>7774.5679131199404</v>
      </c>
      <c r="R37">
        <v>43.478410993181903</v>
      </c>
      <c r="S37" s="2">
        <f>(Table2[[#This Row],[Close Price]]-Table2[[#This Row],[20D EMA]])/Table2[[#This Row],[20D EMA]]</f>
        <v>-5.2236836432880485E-3</v>
      </c>
      <c r="T37" s="2">
        <f>(Table2[[#This Row],[Close Price]]-Table2[[#This Row],[50D EMA]])/Table2[[#This Row],[50D EMA]]</f>
        <v>1.9495707710036801E-2</v>
      </c>
      <c r="U37" s="2">
        <f>(Table2[[#This Row],[Close Price]]-Table2[[#This Row],[200D EMA]])/Table2[[#This Row],[200D EMA]]</f>
        <v>0.21689720968729098</v>
      </c>
      <c r="V37">
        <v>0.80124572366341296</v>
      </c>
      <c r="W37">
        <v>9420.35</v>
      </c>
      <c r="X37">
        <v>9499</v>
      </c>
      <c r="Y37">
        <v>9381.1</v>
      </c>
      <c r="Z37">
        <v>9693.9500000000007</v>
      </c>
      <c r="AA37">
        <v>9381.1</v>
      </c>
      <c r="AB37">
        <v>9693.9500000000007</v>
      </c>
      <c r="AC37" s="2">
        <f>(Table2[[#This Row],[Close Price]]/Table2[[#This Row],[Day Low]])-1</f>
        <v>4.2992033204711788E-3</v>
      </c>
      <c r="AD37" s="2">
        <f>(Table2[[#This Row],[Day High]]/Table2[[#This Row],[Close Price]])-1</f>
        <v>4.0324072361361818E-3</v>
      </c>
      <c r="AE37" s="2">
        <f>(Table2[[#This Row],[Close Price]]/Table2[[#This Row],[Current Week Low]])-1</f>
        <v>8.5011352613233448E-3</v>
      </c>
      <c r="AF37" s="2">
        <f>(Table2[[#This Row],[Current Week High]]/Table2[[#This Row],[Close Price]])-1</f>
        <v>2.4638378158410745E-2</v>
      </c>
      <c r="AG37" s="2">
        <f>(Table2[[#This Row],[Close Price]]/Table2[[#This Row],[Current Month Low]])-1</f>
        <v>8.5011352613233448E-3</v>
      </c>
      <c r="AH37" s="2">
        <f>(Table2[[#This Row],[Current Month High]]/Table2[[#This Row],[Close Price]])-1</f>
        <v>2.4638378158410745E-2</v>
      </c>
      <c r="AI37">
        <v>6.10885914056347</v>
      </c>
      <c r="AJ37">
        <v>108.342876018498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-0.1</v>
      </c>
      <c r="AM37" t="s">
        <v>10150</v>
      </c>
      <c r="AN37">
        <v>-4.6100000000000003</v>
      </c>
      <c r="AO37" t="s">
        <v>10150</v>
      </c>
      <c r="AP37">
        <v>0.103689229054238</v>
      </c>
      <c r="AQ37">
        <f>(Table2[[#This Row],[Sharpe Ratio]]-AVERAGE(Table2[Sharpe Ratio]))/_xlfn.STDEV.P(Table2[Sharpe Ratio])</f>
        <v>0.55787111115677157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-0.11796468304219809</v>
      </c>
    </row>
    <row r="38" spans="1:44" x14ac:dyDescent="0.3">
      <c r="A38" t="s">
        <v>115</v>
      </c>
      <c r="B38" t="s">
        <v>116</v>
      </c>
      <c r="C38" t="s">
        <v>10104</v>
      </c>
      <c r="D38" t="s">
        <v>37</v>
      </c>
      <c r="E38">
        <v>252718.98042906</v>
      </c>
      <c r="F38">
        <v>1585.7</v>
      </c>
      <c r="G38">
        <v>-28.169592321899199</v>
      </c>
      <c r="H38">
        <f>(Table2[[#This Row],[1Y Return vs Nifty]]-AVERAGE(Table2[1Y Return vs Nifty]))/_xlfn.STDEV.P(Table2[1Y Return vs Nifty])</f>
        <v>-0.87190397091819427</v>
      </c>
      <c r="I38">
        <v>-7.9642565982268501</v>
      </c>
      <c r="J38">
        <f>(Table2[[#This Row],[1M Return vs Nifty]]-AVERAGE(Table2[1M Return vs Nifty]))/_xlfn.STDEV.P(Table2[1M Return vs Nifty])</f>
        <v>-0.74098690397819733</v>
      </c>
      <c r="K38">
        <v>-19.0474874000417</v>
      </c>
      <c r="L38">
        <f>(Table2[[#This Row],[6M Return vs Nifty]]-AVERAGE(Table2[6M Return vs Nifty]))/_xlfn.STDEV.P(Table2[6M Return vs Nifty])</f>
        <v>-0.8835198620205944</v>
      </c>
      <c r="M38">
        <v>-1.6619515899487001</v>
      </c>
      <c r="N38">
        <f>(Table2[[#This Row],[1W Return vs Nifty]]-AVERAGE(Table2[1W Return vs Nifty]))/_xlfn.STDEV.P(Table2[1W Return vs Nifty])</f>
        <v>-0.58393023445161918</v>
      </c>
      <c r="O38">
        <v>1584.58</v>
      </c>
      <c r="P38">
        <v>1587.76912580568</v>
      </c>
      <c r="Q38">
        <v>1588.4265530543</v>
      </c>
      <c r="R38">
        <v>49.553713980133303</v>
      </c>
      <c r="S38" s="2">
        <f>(Table2[[#This Row],[Close Price]]-Table2[[#This Row],[20D EMA]])/Table2[[#This Row],[20D EMA]]</f>
        <v>7.0681189968327147E-4</v>
      </c>
      <c r="T38" s="2">
        <f>(Table2[[#This Row],[Close Price]]-Table2[[#This Row],[50D EMA]])/Table2[[#This Row],[50D EMA]]</f>
        <v>-1.3031654111740115E-3</v>
      </c>
      <c r="U38" s="2">
        <f>(Table2[[#This Row],[Close Price]]-Table2[[#This Row],[200D EMA]])/Table2[[#This Row],[200D EMA]]</f>
        <v>-1.7165118834466988E-3</v>
      </c>
      <c r="V38">
        <v>1.27704566844775</v>
      </c>
      <c r="W38">
        <v>1580.8</v>
      </c>
      <c r="X38">
        <v>1610</v>
      </c>
      <c r="Y38">
        <v>1561.1</v>
      </c>
      <c r="Z38">
        <v>1610</v>
      </c>
      <c r="AA38">
        <v>1561.1</v>
      </c>
      <c r="AB38">
        <v>1610</v>
      </c>
      <c r="AC38" s="2">
        <f>(Table2[[#This Row],[Close Price]]/Table2[[#This Row],[Day Low]])-1</f>
        <v>3.0996963562752722E-3</v>
      </c>
      <c r="AD38" s="2">
        <f>(Table2[[#This Row],[Day High]]/Table2[[#This Row],[Close Price]])-1</f>
        <v>1.5324462382543924E-2</v>
      </c>
      <c r="AE38" s="2">
        <f>(Table2[[#This Row],[Close Price]]/Table2[[#This Row],[Current Week Low]])-1</f>
        <v>1.5758119274870364E-2</v>
      </c>
      <c r="AF38" s="2">
        <f>(Table2[[#This Row],[Current Week High]]/Table2[[#This Row],[Close Price]])-1</f>
        <v>1.5324462382543924E-2</v>
      </c>
      <c r="AG38" s="2">
        <f>(Table2[[#This Row],[Close Price]]/Table2[[#This Row],[Current Month Low]])-1</f>
        <v>1.5758119274870364E-2</v>
      </c>
      <c r="AH38" s="2">
        <f>(Table2[[#This Row],[Current Month High]]/Table2[[#This Row],[Close Price]])-1</f>
        <v>1.5324462382543924E-2</v>
      </c>
      <c r="AI38">
        <v>9.7937819259632892</v>
      </c>
      <c r="AJ38">
        <v>11.7437722419929</v>
      </c>
      <c r="AK38" t="str">
        <f>IF(AND(Table2[[#This Row],[20D EMA]]&gt;Table2[[#This Row],[50D EMA]],Table2[[#This Row],[50D EMA]]&gt;Table2[[#This Row],[200D EMA]]),"Uptrend","Downtrend/NoTrend")</f>
        <v>Downtrend/NoTrend</v>
      </c>
      <c r="AL38">
        <v>-0.15</v>
      </c>
      <c r="AM38" t="s">
        <v>10150</v>
      </c>
      <c r="AN38">
        <v>-0.77</v>
      </c>
      <c r="AO38" t="s">
        <v>10150</v>
      </c>
      <c r="AP38">
        <v>-2.5302947095729E-2</v>
      </c>
      <c r="AQ38">
        <f>(Table2[[#This Row],[Sharpe Ratio]]-AVERAGE(Table2[Sharpe Ratio]))/_xlfn.STDEV.P(Table2[Sharpe Ratio])</f>
        <v>-0.90369365086336662</v>
      </c>
      <c r="AR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9" spans="1:44" x14ac:dyDescent="0.3">
      <c r="A39" t="s">
        <v>117</v>
      </c>
      <c r="B39" t="s">
        <v>118</v>
      </c>
      <c r="C39" t="s">
        <v>10106</v>
      </c>
      <c r="D39" t="s">
        <v>119</v>
      </c>
      <c r="E39">
        <v>245392.4595774</v>
      </c>
      <c r="F39">
        <v>2545.15</v>
      </c>
      <c r="G39">
        <v>-12.875126352690399</v>
      </c>
      <c r="H39">
        <f>(Table2[[#This Row],[1Y Return vs Nifty]]-AVERAGE(Table2[1Y Return vs Nifty]))/_xlfn.STDEV.P(Table2[1Y Return vs Nifty])</f>
        <v>-0.69954597769161475</v>
      </c>
      <c r="I39">
        <v>-2.0202786657926199</v>
      </c>
      <c r="J39">
        <f>(Table2[[#This Row],[1M Return vs Nifty]]-AVERAGE(Table2[1M Return vs Nifty]))/_xlfn.STDEV.P(Table2[1M Return vs Nifty])</f>
        <v>-0.25656617577876789</v>
      </c>
      <c r="K39">
        <v>-18.356913797667001</v>
      </c>
      <c r="L39">
        <f>(Table2[[#This Row],[6M Return vs Nifty]]-AVERAGE(Table2[6M Return vs Nifty]))/_xlfn.STDEV.P(Table2[6M Return vs Nifty])</f>
        <v>-0.86319421683457442</v>
      </c>
      <c r="M39">
        <v>5.7677159104405101E-2</v>
      </c>
      <c r="N39">
        <f>(Table2[[#This Row],[1W Return vs Nifty]]-AVERAGE(Table2[1W Return vs Nifty]))/_xlfn.STDEV.P(Table2[1W Return vs Nifty])</f>
        <v>-0.20783268477127245</v>
      </c>
      <c r="O39">
        <v>2528.09</v>
      </c>
      <c r="P39">
        <v>2513.99810795444</v>
      </c>
      <c r="Q39">
        <v>2450.03846609027</v>
      </c>
      <c r="R39">
        <v>54.302040447342002</v>
      </c>
      <c r="S39" s="2">
        <f>(Table2[[#This Row],[Close Price]]-Table2[[#This Row],[20D EMA]])/Table2[[#This Row],[20D EMA]]</f>
        <v>6.7481774778587571E-3</v>
      </c>
      <c r="T39" s="2">
        <f>(Table2[[#This Row],[Close Price]]-Table2[[#This Row],[50D EMA]])/Table2[[#This Row],[50D EMA]]</f>
        <v>1.2391374499047411E-2</v>
      </c>
      <c r="U39" s="2">
        <f>(Table2[[#This Row],[Close Price]]-Table2[[#This Row],[200D EMA]])/Table2[[#This Row],[200D EMA]]</f>
        <v>3.8820424750925411E-2</v>
      </c>
      <c r="V39">
        <v>0.73354662015512995</v>
      </c>
      <c r="W39">
        <v>2542.0500000000002</v>
      </c>
      <c r="X39">
        <v>2565</v>
      </c>
      <c r="Y39">
        <v>2533.15</v>
      </c>
      <c r="Z39">
        <v>2591.1</v>
      </c>
      <c r="AA39">
        <v>2533.15</v>
      </c>
      <c r="AB39">
        <v>2591.1</v>
      </c>
      <c r="AC39" s="2">
        <f>(Table2[[#This Row],[Close Price]]/Table2[[#This Row],[Day Low]])-1</f>
        <v>1.2194882083358394E-3</v>
      </c>
      <c r="AD39" s="2">
        <f>(Table2[[#This Row],[Day High]]/Table2[[#This Row],[Close Price]])-1</f>
        <v>7.7991473979921455E-3</v>
      </c>
      <c r="AE39" s="2">
        <f>(Table2[[#This Row],[Close Price]]/Table2[[#This Row],[Current Week Low]])-1</f>
        <v>4.7371849278565747E-3</v>
      </c>
      <c r="AF39" s="2">
        <f>(Table2[[#This Row],[Current Week High]]/Table2[[#This Row],[Close Price]])-1</f>
        <v>1.8053945739936683E-2</v>
      </c>
      <c r="AG39" s="2">
        <f>(Table2[[#This Row],[Close Price]]/Table2[[#This Row],[Current Month Low]])-1</f>
        <v>4.7371849278565747E-3</v>
      </c>
      <c r="AH39" s="2">
        <f>(Table2[[#This Row],[Current Month High]]/Table2[[#This Row],[Close Price]])-1</f>
        <v>1.8053945739936683E-2</v>
      </c>
      <c r="AI39">
        <v>8.8069465453902396</v>
      </c>
      <c r="AJ39">
        <v>18.655011655011599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-7.0000000000000007E-2</v>
      </c>
      <c r="AM39" t="s">
        <v>10150</v>
      </c>
      <c r="AN39">
        <v>-0.2</v>
      </c>
      <c r="AO39" t="s">
        <v>10150</v>
      </c>
      <c r="AP39">
        <v>-9.5352802887010008E-3</v>
      </c>
      <c r="AQ39">
        <f>(Table2[[#This Row],[Sharpe Ratio]]-AVERAGE(Table2[Sharpe Ratio]))/_xlfn.STDEV.P(Table2[Sharpe Ratio])</f>
        <v>-0.72503579057861611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-2.7521748456548454</v>
      </c>
    </row>
    <row r="40" spans="1:44" x14ac:dyDescent="0.3">
      <c r="A40" t="s">
        <v>120</v>
      </c>
      <c r="B40" t="s">
        <v>121</v>
      </c>
      <c r="C40" t="s">
        <v>10102</v>
      </c>
      <c r="D40" t="s">
        <v>18</v>
      </c>
      <c r="E40">
        <v>240301.113563511</v>
      </c>
      <c r="F40">
        <v>170.17</v>
      </c>
      <c r="G40">
        <v>54.721179334533602</v>
      </c>
      <c r="H40">
        <f>(Table2[[#This Row],[1Y Return vs Nifty]]-AVERAGE(Table2[1Y Return vs Nifty]))/_xlfn.STDEV.P(Table2[1Y Return vs Nifty])</f>
        <v>6.2217369994794235E-2</v>
      </c>
      <c r="I40">
        <v>-11.111868893746401</v>
      </c>
      <c r="J40">
        <f>(Table2[[#This Row],[1M Return vs Nifty]]-AVERAGE(Table2[1M Return vs Nifty]))/_xlfn.STDEV.P(Table2[1M Return vs Nifty])</f>
        <v>-0.99751017132832054</v>
      </c>
      <c r="K40">
        <v>17.4856569254414</v>
      </c>
      <c r="L40">
        <f>(Table2[[#This Row],[6M Return vs Nifty]]-AVERAGE(Table2[6M Return vs Nifty]))/_xlfn.STDEV.P(Table2[6M Return vs Nifty])</f>
        <v>0.19175977006491074</v>
      </c>
      <c r="M40">
        <v>1.8483171036797701</v>
      </c>
      <c r="N40">
        <f>(Table2[[#This Row],[1W Return vs Nifty]]-AVERAGE(Table2[1W Return vs Nifty]))/_xlfn.STDEV.P(Table2[1W Return vs Nifty])</f>
        <v>0.18379562214402972</v>
      </c>
      <c r="O40">
        <v>166.92</v>
      </c>
      <c r="P40">
        <v>166.204911003728</v>
      </c>
      <c r="Q40">
        <v>146.00012948110401</v>
      </c>
      <c r="R40">
        <v>65.1819254736141</v>
      </c>
      <c r="S40" s="2">
        <f>(Table2[[#This Row],[Close Price]]-Table2[[#This Row],[20D EMA]])/Table2[[#This Row],[20D EMA]]</f>
        <v>1.9470404984423678E-2</v>
      </c>
      <c r="T40" s="2">
        <f>(Table2[[#This Row],[Close Price]]-Table2[[#This Row],[50D EMA]])/Table2[[#This Row],[50D EMA]]</f>
        <v>2.3856629580476414E-2</v>
      </c>
      <c r="U40" s="2">
        <f>(Table2[[#This Row],[Close Price]]-Table2[[#This Row],[200D EMA]])/Table2[[#This Row],[200D EMA]]</f>
        <v>0.16554691153218565</v>
      </c>
      <c r="V40">
        <v>0.76119223500136401</v>
      </c>
      <c r="W40">
        <v>169.18</v>
      </c>
      <c r="X40">
        <v>171.3</v>
      </c>
      <c r="Y40">
        <v>165.62</v>
      </c>
      <c r="Z40">
        <v>171.3</v>
      </c>
      <c r="AA40">
        <v>165.62</v>
      </c>
      <c r="AB40">
        <v>171.3</v>
      </c>
      <c r="AC40" s="2">
        <f>(Table2[[#This Row],[Close Price]]/Table2[[#This Row],[Day Low]])-1</f>
        <v>5.8517555266579535E-3</v>
      </c>
      <c r="AD40" s="2">
        <f>(Table2[[#This Row],[Day High]]/Table2[[#This Row],[Close Price]])-1</f>
        <v>6.6404184051245263E-3</v>
      </c>
      <c r="AE40" s="2">
        <f>(Table2[[#This Row],[Close Price]]/Table2[[#This Row],[Current Week Low]])-1</f>
        <v>2.7472527472527375E-2</v>
      </c>
      <c r="AF40" s="2">
        <f>(Table2[[#This Row],[Current Week High]]/Table2[[#This Row],[Close Price]])-1</f>
        <v>6.6404184051245263E-3</v>
      </c>
      <c r="AG40" s="2">
        <f>(Table2[[#This Row],[Close Price]]/Table2[[#This Row],[Current Month Low]])-1</f>
        <v>2.7472527472527375E-2</v>
      </c>
      <c r="AH40" s="2">
        <f>(Table2[[#This Row],[Current Month High]]/Table2[[#This Row],[Close Price]])-1</f>
        <v>6.6404184051245263E-3</v>
      </c>
      <c r="AI40">
        <v>15.649056825527399</v>
      </c>
      <c r="AJ40">
        <v>99.029239766081801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-0.03</v>
      </c>
      <c r="AM40" t="s">
        <v>10150</v>
      </c>
      <c r="AN40">
        <v>0.34</v>
      </c>
      <c r="AO40" t="s">
        <v>10149</v>
      </c>
      <c r="AP40">
        <v>9.9393151966501003E-2</v>
      </c>
      <c r="AQ40">
        <f>(Table2[[#This Row],[Sharpe Ratio]]-AVERAGE(Table2[Sharpe Ratio]))/_xlfn.STDEV.P(Table2[Sharpe Ratio])</f>
        <v>0.50919377991259995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-5.0543629211985908E-2</v>
      </c>
    </row>
    <row r="41" spans="1:44" x14ac:dyDescent="0.3">
      <c r="A41" t="s">
        <v>122</v>
      </c>
      <c r="B41" t="s">
        <v>123</v>
      </c>
      <c r="C41" t="s">
        <v>10104</v>
      </c>
      <c r="D41" t="s">
        <v>124</v>
      </c>
      <c r="E41">
        <v>232253.48863199999</v>
      </c>
      <c r="F41">
        <v>177.72</v>
      </c>
      <c r="G41">
        <v>411.47501721395201</v>
      </c>
      <c r="H41">
        <f>(Table2[[#This Row],[1Y Return vs Nifty]]-AVERAGE(Table2[1Y Return vs Nifty]))/_xlfn.STDEV.P(Table2[1Y Return vs Nifty])</f>
        <v>4.0825849785513135</v>
      </c>
      <c r="I41">
        <v>-14.0383993576351</v>
      </c>
      <c r="J41">
        <f>(Table2[[#This Row],[1M Return vs Nifty]]-AVERAGE(Table2[1M Return vs Nifty]))/_xlfn.STDEV.P(Table2[1M Return vs Nifty])</f>
        <v>-1.2360157705296622</v>
      </c>
      <c r="K41">
        <v>63.222202262883897</v>
      </c>
      <c r="L41">
        <f>(Table2[[#This Row],[6M Return vs Nifty]]-AVERAGE(Table2[6M Return vs Nifty]))/_xlfn.STDEV.P(Table2[6M Return vs Nifty])</f>
        <v>1.53792300214682</v>
      </c>
      <c r="M41">
        <v>-0.775029399008068</v>
      </c>
      <c r="N41">
        <f>(Table2[[#This Row],[1W Return vs Nifty]]-AVERAGE(Table2[1W Return vs Nifty]))/_xlfn.STDEV.P(Table2[1W Return vs Nifty])</f>
        <v>-0.38995274776818672</v>
      </c>
      <c r="O41">
        <v>174.19</v>
      </c>
      <c r="P41">
        <v>168.200928705477</v>
      </c>
      <c r="Q41">
        <v>130.38974794538399</v>
      </c>
      <c r="R41">
        <v>61.702806643809197</v>
      </c>
      <c r="S41" s="2">
        <f>(Table2[[#This Row],[Close Price]]-Table2[[#This Row],[20D EMA]])/Table2[[#This Row],[20D EMA]]</f>
        <v>2.0265227625007182E-2</v>
      </c>
      <c r="T41" s="2">
        <f>(Table2[[#This Row],[Close Price]]-Table2[[#This Row],[50D EMA]])/Table2[[#This Row],[50D EMA]]</f>
        <v>5.6593452650853526E-2</v>
      </c>
      <c r="U41" s="2">
        <f>(Table2[[#This Row],[Close Price]]-Table2[[#This Row],[200D EMA]])/Table2[[#This Row],[200D EMA]]</f>
        <v>0.3629905939724733</v>
      </c>
      <c r="V41">
        <v>0.61071691090235203</v>
      </c>
      <c r="W41">
        <v>176.5</v>
      </c>
      <c r="X41">
        <v>180.2</v>
      </c>
      <c r="Y41">
        <v>170.01</v>
      </c>
      <c r="Z41">
        <v>180.2</v>
      </c>
      <c r="AA41">
        <v>170.01</v>
      </c>
      <c r="AB41">
        <v>180.2</v>
      </c>
      <c r="AC41" s="2">
        <f>(Table2[[#This Row],[Close Price]]/Table2[[#This Row],[Day Low]])-1</f>
        <v>6.912181303116105E-3</v>
      </c>
      <c r="AD41" s="2">
        <f>(Table2[[#This Row],[Day High]]/Table2[[#This Row],[Close Price]])-1</f>
        <v>1.3954535223947628E-2</v>
      </c>
      <c r="AE41" s="2">
        <f>(Table2[[#This Row],[Close Price]]/Table2[[#This Row],[Current Week Low]])-1</f>
        <v>4.5350273513322881E-2</v>
      </c>
      <c r="AF41" s="2">
        <f>(Table2[[#This Row],[Current Week High]]/Table2[[#This Row],[Close Price]])-1</f>
        <v>1.3954535223947628E-2</v>
      </c>
      <c r="AG41" s="2">
        <f>(Table2[[#This Row],[Close Price]]/Table2[[#This Row],[Current Month Low]])-1</f>
        <v>4.5350273513322881E-2</v>
      </c>
      <c r="AH41" s="2">
        <f>(Table2[[#This Row],[Current Month High]]/Table2[[#This Row],[Close Price]])-1</f>
        <v>1.3954535223947628E-2</v>
      </c>
      <c r="AI41">
        <v>12.5365743866756</v>
      </c>
      <c r="AJ41">
        <v>449.36630602781997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0.12</v>
      </c>
      <c r="AM41" t="s">
        <v>10149</v>
      </c>
      <c r="AN41">
        <v>1.1399999999999999</v>
      </c>
      <c r="AO41" t="s">
        <v>10149</v>
      </c>
      <c r="AP41">
        <v>0.16867158603211299</v>
      </c>
      <c r="AQ41">
        <f>(Table2[[#This Row],[Sharpe Ratio]]-AVERAGE(Table2[Sharpe Ratio]))/_xlfn.STDEV.P(Table2[Sharpe Ratio])</f>
        <v>1.2941632332576967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5.2887026956579808</v>
      </c>
    </row>
    <row r="42" spans="1:44" x14ac:dyDescent="0.3">
      <c r="A42" t="s">
        <v>125</v>
      </c>
      <c r="B42" t="s">
        <v>126</v>
      </c>
      <c r="C42" t="s">
        <v>10110</v>
      </c>
      <c r="D42" t="s">
        <v>127</v>
      </c>
      <c r="E42">
        <v>231975.831138315</v>
      </c>
      <c r="F42">
        <v>317.35000000000002</v>
      </c>
      <c r="G42">
        <v>135.11424436443201</v>
      </c>
      <c r="H42">
        <f>(Table2[[#This Row],[1Y Return vs Nifty]]-AVERAGE(Table2[1Y Return vs Nifty]))/_xlfn.STDEV.P(Table2[1Y Return vs Nifty])</f>
        <v>0.96819129453607755</v>
      </c>
      <c r="I42">
        <v>-5.0594142858180202</v>
      </c>
      <c r="J42">
        <f>(Table2[[#This Row],[1M Return vs Nifty]]-AVERAGE(Table2[1M Return vs Nifty]))/_xlfn.STDEV.P(Table2[1M Return vs Nifty])</f>
        <v>-0.50424883996164316</v>
      </c>
      <c r="K42">
        <v>57.579595741033401</v>
      </c>
      <c r="L42">
        <f>(Table2[[#This Row],[6M Return vs Nifty]]-AVERAGE(Table2[6M Return vs Nifty]))/_xlfn.STDEV.P(Table2[6M Return vs Nifty])</f>
        <v>1.3718442269184181</v>
      </c>
      <c r="M42">
        <v>1.6622490278204101</v>
      </c>
      <c r="N42">
        <f>(Table2[[#This Row],[1W Return vs Nifty]]-AVERAGE(Table2[1W Return vs Nifty]))/_xlfn.STDEV.P(Table2[1W Return vs Nifty])</f>
        <v>0.14310093880439856</v>
      </c>
      <c r="O42">
        <v>302.02999999999997</v>
      </c>
      <c r="P42">
        <v>278.63524022246798</v>
      </c>
      <c r="Q42">
        <v>212.417408483234</v>
      </c>
      <c r="R42">
        <v>68.484230026377602</v>
      </c>
      <c r="S42" s="2">
        <f>(Table2[[#This Row],[Close Price]]-Table2[[#This Row],[20D EMA]])/Table2[[#This Row],[20D EMA]]</f>
        <v>5.0723438069066158E-2</v>
      </c>
      <c r="T42" s="2">
        <f>(Table2[[#This Row],[Close Price]]-Table2[[#This Row],[50D EMA]])/Table2[[#This Row],[50D EMA]]</f>
        <v>0.13894423313656015</v>
      </c>
      <c r="U42" s="2">
        <f>(Table2[[#This Row],[Close Price]]-Table2[[#This Row],[200D EMA]])/Table2[[#This Row],[200D EMA]]</f>
        <v>0.49399242870928961</v>
      </c>
      <c r="V42">
        <v>0.75020045755995202</v>
      </c>
      <c r="W42">
        <v>313.05</v>
      </c>
      <c r="X42">
        <v>318.5</v>
      </c>
      <c r="Y42">
        <v>303</v>
      </c>
      <c r="Z42">
        <v>318.5</v>
      </c>
      <c r="AA42">
        <v>303</v>
      </c>
      <c r="AB42">
        <v>318.5</v>
      </c>
      <c r="AC42" s="2">
        <f>(Table2[[#This Row],[Close Price]]/Table2[[#This Row],[Day Low]])-1</f>
        <v>1.3735824948091446E-2</v>
      </c>
      <c r="AD42" s="2">
        <f>(Table2[[#This Row],[Day High]]/Table2[[#This Row],[Close Price]])-1</f>
        <v>3.6237592563415078E-3</v>
      </c>
      <c r="AE42" s="2">
        <f>(Table2[[#This Row],[Close Price]]/Table2[[#This Row],[Current Week Low]])-1</f>
        <v>4.7359735973597328E-2</v>
      </c>
      <c r="AF42" s="2">
        <f>(Table2[[#This Row],[Current Week High]]/Table2[[#This Row],[Close Price]])-1</f>
        <v>3.6237592563415078E-3</v>
      </c>
      <c r="AG42" s="2">
        <f>(Table2[[#This Row],[Close Price]]/Table2[[#This Row],[Current Month Low]])-1</f>
        <v>4.7359735973597328E-2</v>
      </c>
      <c r="AH42" s="2">
        <f>(Table2[[#This Row],[Current Month High]]/Table2[[#This Row],[Close Price]])-1</f>
        <v>3.6237592563415078E-3</v>
      </c>
      <c r="AI42">
        <v>1.78036867811564</v>
      </c>
      <c r="AJ42">
        <v>162.16439487814901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0.24</v>
      </c>
      <c r="AM42" t="s">
        <v>10149</v>
      </c>
      <c r="AN42">
        <v>-0.28000000000000003</v>
      </c>
      <c r="AO42" t="s">
        <v>10150</v>
      </c>
      <c r="AP42">
        <v>0.22286461239650199</v>
      </c>
      <c r="AQ42">
        <f>(Table2[[#This Row],[Sharpe Ratio]]-AVERAGE(Table2[Sharpe Ratio]))/_xlfn.STDEV.P(Table2[Sharpe Ratio])</f>
        <v>1.9082052631350221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3.8870928834322731</v>
      </c>
    </row>
    <row r="43" spans="1:44" x14ac:dyDescent="0.3">
      <c r="A43" t="s">
        <v>128</v>
      </c>
      <c r="B43" t="s">
        <v>129</v>
      </c>
      <c r="C43" t="s">
        <v>10112</v>
      </c>
      <c r="D43" t="s">
        <v>130</v>
      </c>
      <c r="E43">
        <v>230091.09649476499</v>
      </c>
      <c r="F43">
        <v>944.35</v>
      </c>
      <c r="G43">
        <v>-6.6494571948395302</v>
      </c>
      <c r="H43">
        <f>(Table2[[#This Row],[1Y Return vs Nifty]]-AVERAGE(Table2[1Y Return vs Nifty]))/_xlfn.STDEV.P(Table2[1Y Return vs Nifty])</f>
        <v>-0.62938701662033159</v>
      </c>
      <c r="I43">
        <v>-4.4160112994067697</v>
      </c>
      <c r="J43">
        <f>(Table2[[#This Row],[1M Return vs Nifty]]-AVERAGE(Table2[1M Return vs Nifty]))/_xlfn.STDEV.P(Table2[1M Return vs Nifty])</f>
        <v>-0.45181295497924656</v>
      </c>
      <c r="K43">
        <v>0.59500237911277498</v>
      </c>
      <c r="L43">
        <f>(Table2[[#This Row],[6M Return vs Nifty]]-AVERAGE(Table2[6M Return vs Nifty]))/_xlfn.STDEV.P(Table2[6M Return vs Nifty])</f>
        <v>-0.30538267802135699</v>
      </c>
      <c r="M43">
        <v>2.6112451024180898</v>
      </c>
      <c r="N43">
        <f>(Table2[[#This Row],[1W Return vs Nifty]]-AVERAGE(Table2[1W Return vs Nifty]))/_xlfn.STDEV.P(Table2[1W Return vs Nifty])</f>
        <v>0.35065451599888681</v>
      </c>
      <c r="O43">
        <v>926.71</v>
      </c>
      <c r="P43">
        <v>903.54830243735</v>
      </c>
      <c r="Q43">
        <v>842.91207688099905</v>
      </c>
      <c r="R43">
        <v>58.719754872742001</v>
      </c>
      <c r="S43" s="2">
        <f>(Table2[[#This Row],[Close Price]]-Table2[[#This Row],[20D EMA]])/Table2[[#This Row],[20D EMA]]</f>
        <v>1.9035081093330151E-2</v>
      </c>
      <c r="T43" s="2">
        <f>(Table2[[#This Row],[Close Price]]-Table2[[#This Row],[50D EMA]])/Table2[[#This Row],[50D EMA]]</f>
        <v>4.5157184682419471E-2</v>
      </c>
      <c r="U43" s="2">
        <f>(Table2[[#This Row],[Close Price]]-Table2[[#This Row],[200D EMA]])/Table2[[#This Row],[200D EMA]]</f>
        <v>0.12034223485603447</v>
      </c>
      <c r="V43">
        <v>0.91163717995265803</v>
      </c>
      <c r="W43">
        <v>943</v>
      </c>
      <c r="X43">
        <v>959.4</v>
      </c>
      <c r="Y43">
        <v>931.6</v>
      </c>
      <c r="Z43">
        <v>959.4</v>
      </c>
      <c r="AA43">
        <v>931.6</v>
      </c>
      <c r="AB43">
        <v>959.4</v>
      </c>
      <c r="AC43" s="2">
        <f>(Table2[[#This Row],[Close Price]]/Table2[[#This Row],[Day Low]])-1</f>
        <v>1.4316012725343885E-3</v>
      </c>
      <c r="AD43" s="2">
        <f>(Table2[[#This Row],[Day High]]/Table2[[#This Row],[Close Price]])-1</f>
        <v>1.5936887806427658E-2</v>
      </c>
      <c r="AE43" s="2">
        <f>(Table2[[#This Row],[Close Price]]/Table2[[#This Row],[Current Week Low]])-1</f>
        <v>1.3686131386861256E-2</v>
      </c>
      <c r="AF43" s="2">
        <f>(Table2[[#This Row],[Current Week High]]/Table2[[#This Row],[Close Price]])-1</f>
        <v>1.5936887806427658E-2</v>
      </c>
      <c r="AG43" s="2">
        <f>(Table2[[#This Row],[Close Price]]/Table2[[#This Row],[Current Month Low]])-1</f>
        <v>1.3686131386861256E-2</v>
      </c>
      <c r="AH43" s="2">
        <f>(Table2[[#This Row],[Current Month High]]/Table2[[#This Row],[Close Price]])-1</f>
        <v>1.5936887806427658E-2</v>
      </c>
      <c r="AI43">
        <v>1.59368878064276</v>
      </c>
      <c r="AJ43">
        <v>30.615491009681801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-0.02</v>
      </c>
      <c r="AM43" t="s">
        <v>10150</v>
      </c>
      <c r="AN43">
        <v>2.0499999999999998</v>
      </c>
      <c r="AO43" t="s">
        <v>10149</v>
      </c>
      <c r="AP43">
        <v>-5.1540031056109999E-3</v>
      </c>
      <c r="AQ43">
        <f>(Table2[[#This Row],[Sharpe Ratio]]-AVERAGE(Table2[Sharpe Ratio]))/_xlfn.STDEV.P(Table2[Sharpe Ratio])</f>
        <v>-0.67539308716377944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-1.7113212207858282</v>
      </c>
    </row>
    <row r="44" spans="1:44" x14ac:dyDescent="0.3">
      <c r="A44" t="s">
        <v>131</v>
      </c>
      <c r="B44" t="s">
        <v>132</v>
      </c>
      <c r="C44" t="s">
        <v>10104</v>
      </c>
      <c r="D44" t="s">
        <v>49</v>
      </c>
      <c r="E44">
        <v>222904.97573597901</v>
      </c>
      <c r="F44">
        <v>350.85</v>
      </c>
      <c r="G44">
        <v>15.7480663643534</v>
      </c>
      <c r="H44">
        <f>(Table2[[#This Row],[1Y Return vs Nifty]]-AVERAGE(Table2[1Y Return vs Nifty]))/_xlfn.STDEV.P(Table2[1Y Return vs Nifty])</f>
        <v>-0.37698250497021135</v>
      </c>
      <c r="I44">
        <v>-11.0587402042541</v>
      </c>
      <c r="J44">
        <f>(Table2[[#This Row],[1M Return vs Nifty]]-AVERAGE(Table2[1M Return vs Nifty]))/_xlfn.STDEV.P(Table2[1M Return vs Nifty])</f>
        <v>-0.99318030356220621</v>
      </c>
      <c r="K44">
        <v>33.122598192844897</v>
      </c>
      <c r="L44">
        <f>(Table2[[#This Row],[6M Return vs Nifty]]-AVERAGE(Table2[6M Return vs Nifty]))/_xlfn.STDEV.P(Table2[6M Return vs Nifty])</f>
        <v>0.65200168910574985</v>
      </c>
      <c r="M44">
        <v>-2.6234320342317501</v>
      </c>
      <c r="N44">
        <f>(Table2[[#This Row],[1W Return vs Nifty]]-AVERAGE(Table2[1W Return vs Nifty]))/_xlfn.STDEV.P(Table2[1W Return vs Nifty])</f>
        <v>-0.79421425032396553</v>
      </c>
      <c r="O44">
        <v>355.01</v>
      </c>
      <c r="P44">
        <v>353.291825536928</v>
      </c>
      <c r="Q44">
        <v>291.33010362734302</v>
      </c>
      <c r="R44">
        <v>41.4804704720449</v>
      </c>
      <c r="S44" s="2">
        <f>(Table2[[#This Row],[Close Price]]-Table2[[#This Row],[20D EMA]])/Table2[[#This Row],[20D EMA]]</f>
        <v>-1.171797977521751E-2</v>
      </c>
      <c r="T44" s="2">
        <f>(Table2[[#This Row],[Close Price]]-Table2[[#This Row],[50D EMA]])/Table2[[#This Row],[50D EMA]]</f>
        <v>-6.9116389353671755E-3</v>
      </c>
      <c r="U44" s="2">
        <f>(Table2[[#This Row],[Close Price]]-Table2[[#This Row],[200D EMA]])/Table2[[#This Row],[200D EMA]]</f>
        <v>0.20430396869934286</v>
      </c>
      <c r="V44">
        <v>0.78923983955833898</v>
      </c>
      <c r="W44">
        <v>350.3</v>
      </c>
      <c r="X44">
        <v>356.85</v>
      </c>
      <c r="Y44">
        <v>349.7</v>
      </c>
      <c r="Z44">
        <v>358.4</v>
      </c>
      <c r="AA44">
        <v>349.7</v>
      </c>
      <c r="AB44">
        <v>358.4</v>
      </c>
      <c r="AC44" s="2">
        <f>(Table2[[#This Row],[Close Price]]/Table2[[#This Row],[Day Low]])-1</f>
        <v>1.5700827861833133E-3</v>
      </c>
      <c r="AD44" s="2">
        <f>(Table2[[#This Row],[Day High]]/Table2[[#This Row],[Close Price]])-1</f>
        <v>1.7101325352714802E-2</v>
      </c>
      <c r="AE44" s="2">
        <f>(Table2[[#This Row],[Close Price]]/Table2[[#This Row],[Current Week Low]])-1</f>
        <v>3.2885330283101144E-3</v>
      </c>
      <c r="AF44" s="2">
        <f>(Table2[[#This Row],[Current Week High]]/Table2[[#This Row],[Close Price]])-1</f>
        <v>2.1519167735499334E-2</v>
      </c>
      <c r="AG44" s="2">
        <f>(Table2[[#This Row],[Close Price]]/Table2[[#This Row],[Current Month Low]])-1</f>
        <v>3.2885330283101144E-3</v>
      </c>
      <c r="AH44" s="2">
        <f>(Table2[[#This Row],[Current Month High]]/Table2[[#This Row],[Close Price]])-1</f>
        <v>2.1519167735499334E-2</v>
      </c>
      <c r="AI44">
        <v>12.4982186119424</v>
      </c>
      <c r="AJ44">
        <v>73.002958579881593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-0.12</v>
      </c>
      <c r="AM44" t="s">
        <v>10150</v>
      </c>
      <c r="AN44">
        <v>-3.4</v>
      </c>
      <c r="AO44" t="s">
        <v>10150</v>
      </c>
      <c r="AQ44">
        <f>(Table2[[#This Row],[Sharpe Ratio]]-AVERAGE(Table2[Sharpe Ratio]))/_xlfn.STDEV.P(Table2[Sharpe Ratio])</f>
        <v>-0.61699489940279773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-2.1293702691534309</v>
      </c>
    </row>
    <row r="45" spans="1:44" x14ac:dyDescent="0.3">
      <c r="A45" t="s">
        <v>133</v>
      </c>
      <c r="B45" t="s">
        <v>134</v>
      </c>
      <c r="C45" t="s">
        <v>10112</v>
      </c>
      <c r="D45" t="s">
        <v>130</v>
      </c>
      <c r="E45">
        <v>220072.177536289</v>
      </c>
      <c r="F45">
        <v>176.29</v>
      </c>
      <c r="G45">
        <v>31.560034039919501</v>
      </c>
      <c r="H45">
        <f>(Table2[[#This Row],[1Y Return vs Nifty]]-AVERAGE(Table2[1Y Return vs Nifty]))/_xlfn.STDEV.P(Table2[1Y Return vs Nifty])</f>
        <v>-0.19879262746740761</v>
      </c>
      <c r="I45">
        <v>-7.4031422024910096</v>
      </c>
      <c r="J45">
        <f>(Table2[[#This Row],[1M Return vs Nifty]]-AVERAGE(Table2[1M Return vs Nifty]))/_xlfn.STDEV.P(Table2[1M Return vs Nifty])</f>
        <v>-0.69525735261120192</v>
      </c>
      <c r="K45">
        <v>19.097624382406401</v>
      </c>
      <c r="L45">
        <f>(Table2[[#This Row],[6M Return vs Nifty]]-AVERAGE(Table2[6M Return vs Nifty]))/_xlfn.STDEV.P(Table2[6M Return vs Nifty])</f>
        <v>0.2392047903625501</v>
      </c>
      <c r="M45">
        <v>0.81301572215201601</v>
      </c>
      <c r="N45">
        <f>(Table2[[#This Row],[1W Return vs Nifty]]-AVERAGE(Table2[1W Return vs Nifty]))/_xlfn.STDEV.P(Table2[1W Return vs Nifty])</f>
        <v>-4.2633665565698781E-2</v>
      </c>
      <c r="O45">
        <v>175.74</v>
      </c>
      <c r="P45">
        <v>171.35433639491799</v>
      </c>
      <c r="Q45">
        <v>150.11972431709901</v>
      </c>
      <c r="R45">
        <v>51.360801283256201</v>
      </c>
      <c r="S45" s="2">
        <f>(Table2[[#This Row],[Close Price]]-Table2[[#This Row],[20D EMA]])/Table2[[#This Row],[20D EMA]]</f>
        <v>3.1296233071582049E-3</v>
      </c>
      <c r="T45" s="2">
        <f>(Table2[[#This Row],[Close Price]]-Table2[[#This Row],[50D EMA]])/Table2[[#This Row],[50D EMA]]</f>
        <v>2.8803844179973608E-2</v>
      </c>
      <c r="U45" s="2">
        <f>(Table2[[#This Row],[Close Price]]-Table2[[#This Row],[200D EMA]])/Table2[[#This Row],[200D EMA]]</f>
        <v>0.17432936146099837</v>
      </c>
      <c r="V45">
        <v>0.79390940716222902</v>
      </c>
      <c r="W45">
        <v>175.82</v>
      </c>
      <c r="X45">
        <v>178.19</v>
      </c>
      <c r="Y45">
        <v>173.51</v>
      </c>
      <c r="Z45">
        <v>178.19</v>
      </c>
      <c r="AA45">
        <v>173.51</v>
      </c>
      <c r="AB45">
        <v>178.19</v>
      </c>
      <c r="AC45" s="2">
        <f>(Table2[[#This Row],[Close Price]]/Table2[[#This Row],[Day Low]])-1</f>
        <v>2.6731884882265078E-3</v>
      </c>
      <c r="AD45" s="2">
        <f>(Table2[[#This Row],[Day High]]/Table2[[#This Row],[Close Price]])-1</f>
        <v>1.0777695842078439E-2</v>
      </c>
      <c r="AE45" s="2">
        <f>(Table2[[#This Row],[Close Price]]/Table2[[#This Row],[Current Week Low]])-1</f>
        <v>1.6022131289262775E-2</v>
      </c>
      <c r="AF45" s="2">
        <f>(Table2[[#This Row],[Current Week High]]/Table2[[#This Row],[Close Price]])-1</f>
        <v>1.0777695842078439E-2</v>
      </c>
      <c r="AG45" s="2">
        <f>(Table2[[#This Row],[Close Price]]/Table2[[#This Row],[Current Month Low]])-1</f>
        <v>1.6022131289262775E-2</v>
      </c>
      <c r="AH45" s="2">
        <f>(Table2[[#This Row],[Current Month High]]/Table2[[#This Row],[Close Price]])-1</f>
        <v>1.0777695842078439E-2</v>
      </c>
      <c r="AI45">
        <v>4.7138238130353303</v>
      </c>
      <c r="AJ45">
        <v>58.462921348314502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-0.02</v>
      </c>
      <c r="AM45" t="s">
        <v>10150</v>
      </c>
      <c r="AN45">
        <v>-2.67</v>
      </c>
      <c r="AO45" t="s">
        <v>10150</v>
      </c>
      <c r="AP45">
        <v>8.971405645082E-3</v>
      </c>
      <c r="AQ45">
        <f>(Table2[[#This Row],[Sharpe Ratio]]-AVERAGE(Table2[Sharpe Ratio]))/_xlfn.STDEV.P(Table2[Sharpe Ratio])</f>
        <v>-0.5153430725400896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-1.2128219278218479</v>
      </c>
    </row>
    <row r="46" spans="1:44" x14ac:dyDescent="0.3">
      <c r="A46" t="s">
        <v>135</v>
      </c>
      <c r="B46" t="s">
        <v>136</v>
      </c>
      <c r="C46" t="s">
        <v>10106</v>
      </c>
      <c r="D46" t="s">
        <v>137</v>
      </c>
      <c r="E46">
        <v>210327.42524817999</v>
      </c>
      <c r="F46">
        <v>1618.6</v>
      </c>
      <c r="G46">
        <v>76.251600489218305</v>
      </c>
      <c r="H46">
        <f>(Table2[[#This Row],[1Y Return vs Nifty]]-AVERAGE(Table2[1Y Return vs Nifty]))/_xlfn.STDEV.P(Table2[1Y Return vs Nifty])</f>
        <v>0.30485024066942307</v>
      </c>
      <c r="I46">
        <v>2.1300773621283802</v>
      </c>
      <c r="J46">
        <f>(Table2[[#This Row],[1M Return vs Nifty]]-AVERAGE(Table2[1M Return vs Nifty]))/_xlfn.STDEV.P(Table2[1M Return vs Nifty])</f>
        <v>8.1678432829497438E-2</v>
      </c>
      <c r="K46">
        <v>16.243230483319799</v>
      </c>
      <c r="L46">
        <f>(Table2[[#This Row],[6M Return vs Nifty]]-AVERAGE(Table2[6M Return vs Nifty]))/_xlfn.STDEV.P(Table2[6M Return vs Nifty])</f>
        <v>0.15519144636204391</v>
      </c>
      <c r="M46">
        <v>-0.43946710615923301</v>
      </c>
      <c r="N46">
        <f>(Table2[[#This Row],[1W Return vs Nifty]]-AVERAGE(Table2[1W Return vs Nifty]))/_xlfn.STDEV.P(Table2[1W Return vs Nifty])</f>
        <v>-0.31656239756901805</v>
      </c>
      <c r="O46">
        <v>1583.62</v>
      </c>
      <c r="P46">
        <v>1523.81837472641</v>
      </c>
      <c r="Q46">
        <v>1295.82525668159</v>
      </c>
      <c r="R46">
        <v>58.248159038853402</v>
      </c>
      <c r="S46" s="2">
        <f>(Table2[[#This Row],[Close Price]]-Table2[[#This Row],[20D EMA]])/Table2[[#This Row],[20D EMA]]</f>
        <v>2.2088632373928101E-2</v>
      </c>
      <c r="T46" s="2">
        <f>(Table2[[#This Row],[Close Price]]-Table2[[#This Row],[50D EMA]])/Table2[[#This Row],[50D EMA]]</f>
        <v>6.2200080301963334E-2</v>
      </c>
      <c r="U46" s="2">
        <f>(Table2[[#This Row],[Close Price]]-Table2[[#This Row],[200D EMA]])/Table2[[#This Row],[200D EMA]]</f>
        <v>0.24908817115124507</v>
      </c>
      <c r="V46">
        <v>0.71694190068822805</v>
      </c>
      <c r="W46">
        <v>1605.55</v>
      </c>
      <c r="X46">
        <v>1625</v>
      </c>
      <c r="Y46">
        <v>1575</v>
      </c>
      <c r="Z46">
        <v>1634</v>
      </c>
      <c r="AA46">
        <v>1575</v>
      </c>
      <c r="AB46">
        <v>1634</v>
      </c>
      <c r="AC46" s="2">
        <f>(Table2[[#This Row],[Close Price]]/Table2[[#This Row],[Day Low]])-1</f>
        <v>8.128055806421397E-3</v>
      </c>
      <c r="AD46" s="2">
        <f>(Table2[[#This Row],[Day High]]/Table2[[#This Row],[Close Price]])-1</f>
        <v>3.9540343506734299E-3</v>
      </c>
      <c r="AE46" s="2">
        <f>(Table2[[#This Row],[Close Price]]/Table2[[#This Row],[Current Week Low]])-1</f>
        <v>2.7682539682539531E-2</v>
      </c>
      <c r="AF46" s="2">
        <f>(Table2[[#This Row],[Current Week High]]/Table2[[#This Row],[Close Price]])-1</f>
        <v>9.5143951563079199E-3</v>
      </c>
      <c r="AG46" s="2">
        <f>(Table2[[#This Row],[Close Price]]/Table2[[#This Row],[Current Month Low]])-1</f>
        <v>2.7682539682539531E-2</v>
      </c>
      <c r="AH46" s="2">
        <f>(Table2[[#This Row],[Current Month High]]/Table2[[#This Row],[Close Price]])-1</f>
        <v>9.5143951563079199E-3</v>
      </c>
      <c r="AI46">
        <v>3.2991474113431298</v>
      </c>
      <c r="AJ46">
        <v>106.21735252898399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0.09</v>
      </c>
      <c r="AM46" t="s">
        <v>10149</v>
      </c>
      <c r="AN46">
        <v>-0.39</v>
      </c>
      <c r="AO46" t="s">
        <v>10150</v>
      </c>
      <c r="AP46">
        <v>0.22778211049789299</v>
      </c>
      <c r="AQ46">
        <f>(Table2[[#This Row],[Sharpe Ratio]]-AVERAGE(Table2[Sharpe Ratio]))/_xlfn.STDEV.P(Table2[Sharpe Ratio])</f>
        <v>1.963923696274239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2.1890814185661855</v>
      </c>
    </row>
    <row r="47" spans="1:44" x14ac:dyDescent="0.3">
      <c r="A47" t="s">
        <v>138</v>
      </c>
      <c r="B47" t="s">
        <v>139</v>
      </c>
      <c r="C47" t="s">
        <v>10117</v>
      </c>
      <c r="D47" t="s">
        <v>140</v>
      </c>
      <c r="E47">
        <v>207579.63966516001</v>
      </c>
      <c r="F47">
        <v>838.6</v>
      </c>
      <c r="G47">
        <v>45.6966305736198</v>
      </c>
      <c r="H47">
        <f>(Table2[[#This Row],[1Y Return vs Nifty]]-AVERAGE(Table2[1Y Return vs Nifty]))/_xlfn.STDEV.P(Table2[1Y Return vs Nifty])</f>
        <v>-3.9483017409250781E-2</v>
      </c>
      <c r="I47">
        <v>-11.5202513574403</v>
      </c>
      <c r="J47">
        <f>(Table2[[#This Row],[1M Return vs Nifty]]-AVERAGE(Table2[1M Return vs Nifty]))/_xlfn.STDEV.P(Table2[1M Return vs Nifty])</f>
        <v>-1.0307924164334028</v>
      </c>
      <c r="K47">
        <v>-2.0778697455817801</v>
      </c>
      <c r="L47">
        <f>(Table2[[#This Row],[6M Return vs Nifty]]-AVERAGE(Table2[6M Return vs Nifty]))/_xlfn.STDEV.P(Table2[6M Return vs Nifty])</f>
        <v>-0.38405329364773749</v>
      </c>
      <c r="M47">
        <v>0.63520118140178605</v>
      </c>
      <c r="N47">
        <f>(Table2[[#This Row],[1W Return vs Nifty]]-AVERAGE(Table2[1W Return vs Nifty]))/_xlfn.STDEV.P(Table2[1W Return vs Nifty])</f>
        <v>-8.1523230019957871E-2</v>
      </c>
      <c r="O47">
        <v>839.42</v>
      </c>
      <c r="P47">
        <v>845.31450198807704</v>
      </c>
      <c r="Q47">
        <v>760.43018177201304</v>
      </c>
      <c r="R47">
        <v>50.734663343205703</v>
      </c>
      <c r="S47" s="2">
        <f>(Table2[[#This Row],[Close Price]]-Table2[[#This Row],[20D EMA]])/Table2[[#This Row],[20D EMA]]</f>
        <v>-9.7686497819915691E-4</v>
      </c>
      <c r="T47" s="2">
        <f>(Table2[[#This Row],[Close Price]]-Table2[[#This Row],[50D EMA]])/Table2[[#This Row],[50D EMA]]</f>
        <v>-7.9431998058537082E-3</v>
      </c>
      <c r="U47" s="2">
        <f>(Table2[[#This Row],[Close Price]]-Table2[[#This Row],[200D EMA]])/Table2[[#This Row],[200D EMA]]</f>
        <v>0.10279683802900833</v>
      </c>
      <c r="V47">
        <v>0.83870075562995905</v>
      </c>
      <c r="W47">
        <v>833.65</v>
      </c>
      <c r="X47">
        <v>847</v>
      </c>
      <c r="Y47">
        <v>817.95</v>
      </c>
      <c r="Z47">
        <v>847</v>
      </c>
      <c r="AA47">
        <v>817.95</v>
      </c>
      <c r="AB47">
        <v>847</v>
      </c>
      <c r="AC47" s="2">
        <f>(Table2[[#This Row],[Close Price]]/Table2[[#This Row],[Day Low]])-1</f>
        <v>5.9377436574101772E-3</v>
      </c>
      <c r="AD47" s="2">
        <f>(Table2[[#This Row],[Day High]]/Table2[[#This Row],[Close Price]])-1</f>
        <v>1.001669449081799E-2</v>
      </c>
      <c r="AE47" s="2">
        <f>(Table2[[#This Row],[Close Price]]/Table2[[#This Row],[Current Week Low]])-1</f>
        <v>2.5246041934103625E-2</v>
      </c>
      <c r="AF47" s="2">
        <f>(Table2[[#This Row],[Current Week High]]/Table2[[#This Row],[Close Price]])-1</f>
        <v>1.001669449081799E-2</v>
      </c>
      <c r="AG47" s="2">
        <f>(Table2[[#This Row],[Close Price]]/Table2[[#This Row],[Current Month Low]])-1</f>
        <v>2.5246041934103625E-2</v>
      </c>
      <c r="AH47" s="2">
        <f>(Table2[[#This Row],[Current Month High]]/Table2[[#This Row],[Close Price]])-1</f>
        <v>1.001669449081799E-2</v>
      </c>
      <c r="AI47">
        <v>15.382780825184801</v>
      </c>
      <c r="AJ47">
        <v>81.103552532123899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-0.2</v>
      </c>
      <c r="AM47" t="s">
        <v>10150</v>
      </c>
      <c r="AN47">
        <v>-4.57</v>
      </c>
      <c r="AO47" t="s">
        <v>10150</v>
      </c>
      <c r="AP47">
        <v>0.12552051810812401</v>
      </c>
      <c r="AQ47">
        <f>(Table2[[#This Row],[Sharpe Ratio]]-AVERAGE(Table2[Sharpe Ratio]))/_xlfn.STDEV.P(Table2[Sharpe Ratio])</f>
        <v>0.80523373223186312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8" spans="1:44" x14ac:dyDescent="0.3">
      <c r="A48" t="s">
        <v>141</v>
      </c>
      <c r="B48" t="s">
        <v>142</v>
      </c>
      <c r="C48" t="s">
        <v>10115</v>
      </c>
      <c r="D48" t="s">
        <v>143</v>
      </c>
      <c r="E48">
        <v>198983.649855645</v>
      </c>
      <c r="F48">
        <v>5597.45</v>
      </c>
      <c r="G48">
        <v>191.06384372495901</v>
      </c>
      <c r="H48">
        <f>(Table2[[#This Row],[1Y Return vs Nifty]]-AVERAGE(Table2[1Y Return vs Nifty]))/_xlfn.STDEV.P(Table2[1Y Return vs Nifty])</f>
        <v>1.5987043629247224</v>
      </c>
      <c r="I48">
        <v>8.6084455770860409</v>
      </c>
      <c r="J48">
        <f>(Table2[[#This Row],[1M Return vs Nifty]]-AVERAGE(Table2[1M Return vs Nifty]))/_xlfn.STDEV.P(Table2[1M Return vs Nifty])</f>
        <v>0.60965075774501443</v>
      </c>
      <c r="K48">
        <v>70.238052615876796</v>
      </c>
      <c r="L48">
        <f>(Table2[[#This Row],[6M Return vs Nifty]]-AVERAGE(Table2[6M Return vs Nifty]))/_xlfn.STDEV.P(Table2[6M Return vs Nifty])</f>
        <v>1.7444204478394694</v>
      </c>
      <c r="M48">
        <v>1.2290347510143</v>
      </c>
      <c r="N48">
        <f>(Table2[[#This Row],[1W Return vs Nifty]]-AVERAGE(Table2[1W Return vs Nifty]))/_xlfn.STDEV.P(Table2[1W Return vs Nifty])</f>
        <v>4.8353262549836344E-2</v>
      </c>
      <c r="O48">
        <v>5271.83</v>
      </c>
      <c r="P48">
        <v>4871.34661462841</v>
      </c>
      <c r="Q48">
        <v>3711.6786783528801</v>
      </c>
      <c r="R48">
        <v>76.128204298123606</v>
      </c>
      <c r="S48" s="2">
        <f>(Table2[[#This Row],[Close Price]]-Table2[[#This Row],[20D EMA]])/Table2[[#This Row],[20D EMA]]</f>
        <v>6.176602811547411E-2</v>
      </c>
      <c r="T48" s="2">
        <f>(Table2[[#This Row],[Close Price]]-Table2[[#This Row],[50D EMA]])/Table2[[#This Row],[50D EMA]]</f>
        <v>0.14905598858252825</v>
      </c>
      <c r="U48" s="2">
        <f>(Table2[[#This Row],[Close Price]]-Table2[[#This Row],[200D EMA]])/Table2[[#This Row],[200D EMA]]</f>
        <v>0.50806427093089923</v>
      </c>
      <c r="V48">
        <v>0.67444769169902297</v>
      </c>
      <c r="W48">
        <v>5493.75</v>
      </c>
      <c r="X48">
        <v>5620</v>
      </c>
      <c r="Y48">
        <v>5380</v>
      </c>
      <c r="Z48">
        <v>5620</v>
      </c>
      <c r="AA48">
        <v>5380</v>
      </c>
      <c r="AB48">
        <v>5620</v>
      </c>
      <c r="AC48" s="2">
        <f>(Table2[[#This Row],[Close Price]]/Table2[[#This Row],[Day Low]])-1</f>
        <v>1.8875995449374239E-2</v>
      </c>
      <c r="AD48" s="2">
        <f>(Table2[[#This Row],[Day High]]/Table2[[#This Row],[Close Price]])-1</f>
        <v>4.0286201752584017E-3</v>
      </c>
      <c r="AE48" s="2">
        <f>(Table2[[#This Row],[Close Price]]/Table2[[#This Row],[Current Week Low]])-1</f>
        <v>4.0418215613382769E-2</v>
      </c>
      <c r="AF48" s="2">
        <f>(Table2[[#This Row],[Current Week High]]/Table2[[#This Row],[Close Price]])-1</f>
        <v>4.0286201752584017E-3</v>
      </c>
      <c r="AG48" s="2">
        <f>(Table2[[#This Row],[Close Price]]/Table2[[#This Row],[Current Month Low]])-1</f>
        <v>4.0418215613382769E-2</v>
      </c>
      <c r="AH48" s="2">
        <f>(Table2[[#This Row],[Current Month High]]/Table2[[#This Row],[Close Price]])-1</f>
        <v>4.0286201752584017E-3</v>
      </c>
      <c r="AI48">
        <v>0.40286201752584</v>
      </c>
      <c r="AJ48">
        <v>237.71456152523399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0.28000000000000003</v>
      </c>
      <c r="AM48" t="s">
        <v>10149</v>
      </c>
      <c r="AN48">
        <v>4.4800000000000004</v>
      </c>
      <c r="AO48" t="s">
        <v>10149</v>
      </c>
      <c r="AP48">
        <v>0.24897584235595699</v>
      </c>
      <c r="AQ48">
        <f>(Table2[[#This Row],[Sharpe Ratio]]-AVERAGE(Table2[Sharpe Ratio]))/_xlfn.STDEV.P(Table2[Sharpe Ratio])</f>
        <v>2.2040623820766791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6.2051912131357216</v>
      </c>
    </row>
    <row r="49" spans="1:44" x14ac:dyDescent="0.3">
      <c r="A49" t="s">
        <v>144</v>
      </c>
      <c r="B49" t="s">
        <v>145</v>
      </c>
      <c r="C49" t="s">
        <v>10113</v>
      </c>
      <c r="D49" t="s">
        <v>80</v>
      </c>
      <c r="E49">
        <v>188032.66532147501</v>
      </c>
      <c r="F49">
        <v>2734.85</v>
      </c>
      <c r="G49">
        <v>29.2534883823351</v>
      </c>
      <c r="H49">
        <f>(Table2[[#This Row],[1Y Return vs Nifty]]-AVERAGE(Table2[1Y Return vs Nifty]))/_xlfn.STDEV.P(Table2[1Y Return vs Nifty])</f>
        <v>-0.22478579268331575</v>
      </c>
      <c r="I49">
        <v>7.1332649676023197</v>
      </c>
      <c r="J49">
        <f>(Table2[[#This Row],[1M Return vs Nifty]]-AVERAGE(Table2[1M Return vs Nifty]))/_xlfn.STDEV.P(Table2[1M Return vs Nifty])</f>
        <v>0.48942688188362976</v>
      </c>
      <c r="K49">
        <v>20.413786412533799</v>
      </c>
      <c r="L49">
        <f>(Table2[[#This Row],[6M Return vs Nifty]]-AVERAGE(Table2[6M Return vs Nifty]))/_xlfn.STDEV.P(Table2[6M Return vs Nifty])</f>
        <v>0.27794337281008175</v>
      </c>
      <c r="M49">
        <v>6.0243593002219997</v>
      </c>
      <c r="N49">
        <f>(Table2[[#This Row],[1W Return vs Nifty]]-AVERAGE(Table2[1W Return vs Nifty]))/_xlfn.STDEV.P(Table2[1W Return vs Nifty])</f>
        <v>1.0971318514586994</v>
      </c>
      <c r="O49">
        <v>2570.2399999999998</v>
      </c>
      <c r="P49">
        <v>2459.96257846963</v>
      </c>
      <c r="Q49">
        <v>2202.2807781854699</v>
      </c>
      <c r="R49">
        <v>83.807256911467107</v>
      </c>
      <c r="S49" s="2">
        <f>(Table2[[#This Row],[Close Price]]-Table2[[#This Row],[20D EMA]])/Table2[[#This Row],[20D EMA]]</f>
        <v>6.4044602838645479E-2</v>
      </c>
      <c r="T49" s="2">
        <f>(Table2[[#This Row],[Close Price]]-Table2[[#This Row],[50D EMA]])/Table2[[#This Row],[50D EMA]]</f>
        <v>0.1117445541392668</v>
      </c>
      <c r="U49" s="2">
        <f>(Table2[[#This Row],[Close Price]]-Table2[[#This Row],[200D EMA]])/Table2[[#This Row],[200D EMA]]</f>
        <v>0.24182621357360751</v>
      </c>
      <c r="V49">
        <v>1.5805951237018301</v>
      </c>
      <c r="W49">
        <v>2717.05</v>
      </c>
      <c r="X49">
        <v>2752.75</v>
      </c>
      <c r="Y49">
        <v>2662.05</v>
      </c>
      <c r="Z49">
        <v>2762.7</v>
      </c>
      <c r="AA49">
        <v>2662.05</v>
      </c>
      <c r="AB49">
        <v>2762.7</v>
      </c>
      <c r="AC49" s="2">
        <f>(Table2[[#This Row],[Close Price]]/Table2[[#This Row],[Day Low]])-1</f>
        <v>6.5512228335877776E-3</v>
      </c>
      <c r="AD49" s="2">
        <f>(Table2[[#This Row],[Day High]]/Table2[[#This Row],[Close Price]])-1</f>
        <v>6.5451487284495791E-3</v>
      </c>
      <c r="AE49" s="2">
        <f>(Table2[[#This Row],[Close Price]]/Table2[[#This Row],[Current Week Low]])-1</f>
        <v>2.7347345091188968E-2</v>
      </c>
      <c r="AF49" s="2">
        <f>(Table2[[#This Row],[Current Week High]]/Table2[[#This Row],[Close Price]])-1</f>
        <v>1.0183373859626643E-2</v>
      </c>
      <c r="AG49" s="2">
        <f>(Table2[[#This Row],[Close Price]]/Table2[[#This Row],[Current Month Low]])-1</f>
        <v>2.7347345091188968E-2</v>
      </c>
      <c r="AH49" s="2">
        <f>(Table2[[#This Row],[Current Month High]]/Table2[[#This Row],[Close Price]])-1</f>
        <v>1.0183373859626643E-2</v>
      </c>
      <c r="AI49">
        <v>1.0183373859626601</v>
      </c>
      <c r="AJ49">
        <v>58.414789609697301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0.12</v>
      </c>
      <c r="AM49" t="s">
        <v>10149</v>
      </c>
      <c r="AN49">
        <v>11.28</v>
      </c>
      <c r="AO49" t="s">
        <v>10149</v>
      </c>
      <c r="AP49">
        <v>6.1689006943476003E-2</v>
      </c>
      <c r="AQ49">
        <f>(Table2[[#This Row],[Sharpe Ratio]]-AVERAGE(Table2[Sharpe Ratio]))/_xlfn.STDEV.P(Table2[Sharpe Ratio])</f>
        <v>8.1981437330809842E-2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1.7216977507999049</v>
      </c>
    </row>
    <row r="50" spans="1:44" x14ac:dyDescent="0.3">
      <c r="A50" t="s">
        <v>146</v>
      </c>
      <c r="B50" t="s">
        <v>147</v>
      </c>
      <c r="C50" t="s">
        <v>10110</v>
      </c>
      <c r="D50" t="s">
        <v>148</v>
      </c>
      <c r="E50">
        <v>184695.1014825</v>
      </c>
      <c r="F50">
        <v>8715.7999999999993</v>
      </c>
      <c r="G50">
        <v>74.179407851643106</v>
      </c>
      <c r="H50">
        <f>(Table2[[#This Row],[1Y Return vs Nifty]]-AVERAGE(Table2[1Y Return vs Nifty]))/_xlfn.STDEV.P(Table2[1Y Return vs Nifty])</f>
        <v>0.28149807098200835</v>
      </c>
      <c r="I50">
        <v>-11.0999168113017</v>
      </c>
      <c r="J50">
        <f>(Table2[[#This Row],[1M Return vs Nifty]]-AVERAGE(Table2[1M Return vs Nifty]))/_xlfn.STDEV.P(Table2[1M Return vs Nifty])</f>
        <v>-0.99653610370102186</v>
      </c>
      <c r="K50">
        <v>68.430614976471404</v>
      </c>
      <c r="L50">
        <f>(Table2[[#This Row],[6M Return vs Nifty]]-AVERAGE(Table2[6M Return vs Nifty]))/_xlfn.STDEV.P(Table2[6M Return vs Nifty])</f>
        <v>1.6912221558281884</v>
      </c>
      <c r="M50">
        <v>2.1023531540369498</v>
      </c>
      <c r="N50">
        <f>(Table2[[#This Row],[1W Return vs Nifty]]-AVERAGE(Table2[1W Return vs Nifty]))/_xlfn.STDEV.P(Table2[1W Return vs Nifty])</f>
        <v>0.23935548419124067</v>
      </c>
      <c r="O50">
        <v>8449.93</v>
      </c>
      <c r="P50">
        <v>7935.0167420992602</v>
      </c>
      <c r="Q50">
        <v>6114.2750553095002</v>
      </c>
      <c r="R50">
        <v>61.860307473327701</v>
      </c>
      <c r="S50" s="2">
        <f>(Table2[[#This Row],[Close Price]]-Table2[[#This Row],[20D EMA]])/Table2[[#This Row],[20D EMA]]</f>
        <v>3.1464165975339319E-2</v>
      </c>
      <c r="T50" s="2">
        <f>(Table2[[#This Row],[Close Price]]-Table2[[#This Row],[50D EMA]])/Table2[[#This Row],[50D EMA]]</f>
        <v>9.8397178390095971E-2</v>
      </c>
      <c r="U50" s="2">
        <f>(Table2[[#This Row],[Close Price]]-Table2[[#This Row],[200D EMA]])/Table2[[#This Row],[200D EMA]]</f>
        <v>0.42548379344357312</v>
      </c>
      <c r="V50">
        <v>0.739719830859214</v>
      </c>
      <c r="W50">
        <v>8580.15</v>
      </c>
      <c r="X50">
        <v>8808.7000000000007</v>
      </c>
      <c r="Y50">
        <v>8414.0499999999993</v>
      </c>
      <c r="Z50">
        <v>8808.7000000000007</v>
      </c>
      <c r="AA50">
        <v>8414.0499999999993</v>
      </c>
      <c r="AB50">
        <v>8808.7000000000007</v>
      </c>
      <c r="AC50" s="2">
        <f>(Table2[[#This Row],[Close Price]]/Table2[[#This Row],[Day Low]])-1</f>
        <v>1.5809746915846468E-2</v>
      </c>
      <c r="AD50" s="2">
        <f>(Table2[[#This Row],[Day High]]/Table2[[#This Row],[Close Price]])-1</f>
        <v>1.0658803552169749E-2</v>
      </c>
      <c r="AE50" s="2">
        <f>(Table2[[#This Row],[Close Price]]/Table2[[#This Row],[Current Week Low]])-1</f>
        <v>3.5862634522019654E-2</v>
      </c>
      <c r="AF50" s="2">
        <f>(Table2[[#This Row],[Current Week High]]/Table2[[#This Row],[Close Price]])-1</f>
        <v>1.0658803552169749E-2</v>
      </c>
      <c r="AG50" s="2">
        <f>(Table2[[#This Row],[Close Price]]/Table2[[#This Row],[Current Month Low]])-1</f>
        <v>3.5862634522019654E-2</v>
      </c>
      <c r="AH50" s="2">
        <f>(Table2[[#This Row],[Current Month High]]/Table2[[#This Row],[Close Price]])-1</f>
        <v>1.0658803552169749E-2</v>
      </c>
      <c r="AI50">
        <v>4.9811835976043701</v>
      </c>
      <c r="AJ50">
        <v>126.384415584415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0.21</v>
      </c>
      <c r="AM50" t="s">
        <v>10149</v>
      </c>
      <c r="AN50">
        <v>-1.71</v>
      </c>
      <c r="AO50" t="s">
        <v>10150</v>
      </c>
      <c r="AP50">
        <v>0.192583025046657</v>
      </c>
      <c r="AQ50">
        <f>(Table2[[#This Row],[Sharpe Ratio]]-AVERAGE(Table2[Sharpe Ratio]))/_xlfn.STDEV.P(Table2[Sharpe Ratio])</f>
        <v>1.5650952984103939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2.7806349057108095</v>
      </c>
    </row>
    <row r="51" spans="1:44" x14ac:dyDescent="0.3">
      <c r="A51" t="s">
        <v>149</v>
      </c>
      <c r="B51" t="s">
        <v>150</v>
      </c>
      <c r="C51" t="s">
        <v>10115</v>
      </c>
      <c r="D51" t="s">
        <v>151</v>
      </c>
      <c r="E51">
        <v>180212.599731144</v>
      </c>
      <c r="F51">
        <v>207.44</v>
      </c>
      <c r="G51">
        <v>153.31032425629701</v>
      </c>
      <c r="H51">
        <f>(Table2[[#This Row],[1Y Return vs Nifty]]-AVERAGE(Table2[1Y Return vs Nifty]))/_xlfn.STDEV.P(Table2[1Y Return vs Nifty])</f>
        <v>1.1732484584191658</v>
      </c>
      <c r="I51">
        <v>9.0449763039567195</v>
      </c>
      <c r="J51">
        <f>(Table2[[#This Row],[1M Return vs Nifty]]-AVERAGE(Table2[1M Return vs Nifty]))/_xlfn.STDEV.P(Table2[1M Return vs Nifty])</f>
        <v>0.645227022494961</v>
      </c>
      <c r="K51">
        <v>47.659598957491703</v>
      </c>
      <c r="L51">
        <f>(Table2[[#This Row],[6M Return vs Nifty]]-AVERAGE(Table2[6M Return vs Nifty]))/_xlfn.STDEV.P(Table2[6M Return vs Nifty])</f>
        <v>1.0798690715180745</v>
      </c>
      <c r="M51">
        <v>4.0845462727734496</v>
      </c>
      <c r="N51">
        <f>(Table2[[#This Row],[1W Return vs Nifty]]-AVERAGE(Table2[1W Return vs Nifty]))/_xlfn.STDEV.P(Table2[1W Return vs Nifty])</f>
        <v>0.67287811246815366</v>
      </c>
      <c r="O51">
        <v>197.3</v>
      </c>
      <c r="P51">
        <v>189.61491315983599</v>
      </c>
      <c r="Q51">
        <v>153.91317512017801</v>
      </c>
      <c r="R51">
        <v>70.145571125546695</v>
      </c>
      <c r="S51" s="2">
        <f>(Table2[[#This Row],[Close Price]]-Table2[[#This Row],[20D EMA]])/Table2[[#This Row],[20D EMA]]</f>
        <v>5.1393816523061256E-2</v>
      </c>
      <c r="T51" s="2">
        <f>(Table2[[#This Row],[Close Price]]-Table2[[#This Row],[50D EMA]])/Table2[[#This Row],[50D EMA]]</f>
        <v>9.4006776909674489E-2</v>
      </c>
      <c r="U51" s="2">
        <f>(Table2[[#This Row],[Close Price]]-Table2[[#This Row],[200D EMA]])/Table2[[#This Row],[200D EMA]]</f>
        <v>0.34777285854851175</v>
      </c>
      <c r="V51">
        <v>1.02022922179028</v>
      </c>
      <c r="W51">
        <v>206.7</v>
      </c>
      <c r="X51">
        <v>210.29</v>
      </c>
      <c r="Y51">
        <v>194.56</v>
      </c>
      <c r="Z51">
        <v>213.95</v>
      </c>
      <c r="AA51">
        <v>194.56</v>
      </c>
      <c r="AB51">
        <v>213.95</v>
      </c>
      <c r="AC51" s="2">
        <f>(Table2[[#This Row],[Close Price]]/Table2[[#This Row],[Day Low]])-1</f>
        <v>3.5800677310111606E-3</v>
      </c>
      <c r="AD51" s="2">
        <f>(Table2[[#This Row],[Day High]]/Table2[[#This Row],[Close Price]])-1</f>
        <v>1.373891245661385E-2</v>
      </c>
      <c r="AE51" s="2">
        <f>(Table2[[#This Row],[Close Price]]/Table2[[#This Row],[Current Week Low]])-1</f>
        <v>6.6200657894736725E-2</v>
      </c>
      <c r="AF51" s="2">
        <f>(Table2[[#This Row],[Current Week High]]/Table2[[#This Row],[Close Price]])-1</f>
        <v>3.1382568453528714E-2</v>
      </c>
      <c r="AG51" s="2">
        <f>(Table2[[#This Row],[Close Price]]/Table2[[#This Row],[Current Month Low]])-1</f>
        <v>6.6200657894736725E-2</v>
      </c>
      <c r="AH51" s="2">
        <f>(Table2[[#This Row],[Current Month High]]/Table2[[#This Row],[Close Price]])-1</f>
        <v>3.1382568453528714E-2</v>
      </c>
      <c r="AI51">
        <v>3.1382568453528701</v>
      </c>
      <c r="AJ51">
        <v>184.16438356164301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0.01</v>
      </c>
      <c r="AM51" t="s">
        <v>10149</v>
      </c>
      <c r="AN51">
        <v>9.98</v>
      </c>
      <c r="AO51" t="s">
        <v>10149</v>
      </c>
      <c r="AP51">
        <v>4.2265418385454001E-2</v>
      </c>
      <c r="AQ51">
        <f>(Table2[[#This Row],[Sharpe Ratio]]-AVERAGE(Table2[Sharpe Ratio]))/_xlfn.STDEV.P(Table2[Sharpe Ratio])</f>
        <v>-0.13810038030887009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3.4331222845914851</v>
      </c>
    </row>
    <row r="52" spans="1:44" x14ac:dyDescent="0.3">
      <c r="A52" t="s">
        <v>152</v>
      </c>
      <c r="B52" t="s">
        <v>153</v>
      </c>
      <c r="C52" t="s">
        <v>10104</v>
      </c>
      <c r="D52" t="s">
        <v>124</v>
      </c>
      <c r="E52">
        <v>176109.93042240001</v>
      </c>
      <c r="F52">
        <v>533.65</v>
      </c>
      <c r="G52">
        <v>176.342137906256</v>
      </c>
      <c r="H52">
        <f>(Table2[[#This Row],[1Y Return vs Nifty]]-AVERAGE(Table2[1Y Return vs Nifty]))/_xlfn.STDEV.P(Table2[1Y Return vs Nifty])</f>
        <v>1.4328009782042572</v>
      </c>
      <c r="I52">
        <v>-10.519171858930401</v>
      </c>
      <c r="J52">
        <f>(Table2[[#This Row],[1M Return vs Nifty]]-AVERAGE(Table2[1M Return vs Nifty]))/_xlfn.STDEV.P(Table2[1M Return vs Nifty])</f>
        <v>-0.94920670646508076</v>
      </c>
      <c r="K52">
        <v>19.304786097555599</v>
      </c>
      <c r="L52">
        <f>(Table2[[#This Row],[6M Return vs Nifty]]-AVERAGE(Table2[6M Return vs Nifty]))/_xlfn.STDEV.P(Table2[6M Return vs Nifty])</f>
        <v>0.24530217882884894</v>
      </c>
      <c r="M52">
        <v>9.2431750326825206</v>
      </c>
      <c r="N52">
        <f>(Table2[[#This Row],[1W Return vs Nifty]]-AVERAGE(Table2[1W Return vs Nifty]))/_xlfn.STDEV.P(Table2[1W Return vs Nifty])</f>
        <v>1.8011144468401443</v>
      </c>
      <c r="O52">
        <v>495.63</v>
      </c>
      <c r="P52">
        <v>473.632290393944</v>
      </c>
      <c r="Q52">
        <v>387.16821395657399</v>
      </c>
      <c r="R52">
        <v>76.353481259394897</v>
      </c>
      <c r="S52" s="2">
        <f>(Table2[[#This Row],[Close Price]]-Table2[[#This Row],[20D EMA]])/Table2[[#This Row],[20D EMA]]</f>
        <v>7.6710449327118985E-2</v>
      </c>
      <c r="T52" s="2">
        <f>(Table2[[#This Row],[Close Price]]-Table2[[#This Row],[50D EMA]])/Table2[[#This Row],[50D EMA]]</f>
        <v>0.12671794306113757</v>
      </c>
      <c r="U52" s="2">
        <f>(Table2[[#This Row],[Close Price]]-Table2[[#This Row],[200D EMA]])/Table2[[#This Row],[200D EMA]]</f>
        <v>0.37834145666683228</v>
      </c>
      <c r="V52">
        <v>0.83509897585584902</v>
      </c>
      <c r="W52">
        <v>0</v>
      </c>
      <c r="X52">
        <v>0</v>
      </c>
      <c r="Y52">
        <v>486.55</v>
      </c>
      <c r="Z52">
        <v>544.75</v>
      </c>
      <c r="AA52">
        <v>486.55</v>
      </c>
      <c r="AB52">
        <v>544.75</v>
      </c>
      <c r="AC52" s="2" t="e">
        <f>(Table2[[#This Row],[Close Price]]/Table2[[#This Row],[Day Low]])-1</f>
        <v>#DIV/0!</v>
      </c>
      <c r="AD52" s="2">
        <f>(Table2[[#This Row],[Day High]]/Table2[[#This Row],[Close Price]])-1</f>
        <v>-1</v>
      </c>
      <c r="AE52" s="2">
        <f>(Table2[[#This Row],[Close Price]]/Table2[[#This Row],[Current Week Low]])-1</f>
        <v>9.6804028362963646E-2</v>
      </c>
      <c r="AF52" s="2">
        <f>(Table2[[#This Row],[Current Week High]]/Table2[[#This Row],[Close Price]])-1</f>
        <v>2.080014991099044E-2</v>
      </c>
      <c r="AG52" s="2">
        <f>(Table2[[#This Row],[Close Price]]/Table2[[#This Row],[Current Month Low]])-1</f>
        <v>9.6804028362963646E-2</v>
      </c>
      <c r="AH52" s="2">
        <f>(Table2[[#This Row],[Current Month High]]/Table2[[#This Row],[Close Price]])-1</f>
        <v>2.080014991099044E-2</v>
      </c>
      <c r="AI52">
        <v>4.7503045066991501</v>
      </c>
      <c r="AJ52">
        <v>208.02308802308801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0.2</v>
      </c>
      <c r="AM52" t="s">
        <v>10149</v>
      </c>
      <c r="AN52">
        <v>5.0999999999999996</v>
      </c>
      <c r="AO52" t="s">
        <v>10149</v>
      </c>
      <c r="AP52">
        <v>0.20071956232306101</v>
      </c>
      <c r="AQ52">
        <f>(Table2[[#This Row],[Sharpe Ratio]]-AVERAGE(Table2[Sharpe Ratio]))/_xlfn.STDEV.P(Table2[Sharpe Ratio])</f>
        <v>1.657287526830741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4.1872984242389109</v>
      </c>
    </row>
    <row r="53" spans="1:44" x14ac:dyDescent="0.3">
      <c r="A53" t="s">
        <v>154</v>
      </c>
      <c r="B53" t="s">
        <v>155</v>
      </c>
      <c r="C53" t="s">
        <v>10112</v>
      </c>
      <c r="D53" t="s">
        <v>156</v>
      </c>
      <c r="E53">
        <v>174056.60633121899</v>
      </c>
      <c r="F53">
        <v>469.1</v>
      </c>
      <c r="G53">
        <v>43.6618146174308</v>
      </c>
      <c r="H53">
        <f>(Table2[[#This Row],[1Y Return vs Nifty]]-AVERAGE(Table2[1Y Return vs Nifty]))/_xlfn.STDEV.P(Table2[1Y Return vs Nifty])</f>
        <v>-6.2413977895235152E-2</v>
      </c>
      <c r="I53">
        <v>-5.6269220224359797</v>
      </c>
      <c r="J53">
        <f>(Table2[[#This Row],[1M Return vs Nifty]]-AVERAGE(Table2[1M Return vs Nifty]))/_xlfn.STDEV.P(Table2[1M Return vs Nifty])</f>
        <v>-0.55049943411866054</v>
      </c>
      <c r="K53">
        <v>64.036905132714907</v>
      </c>
      <c r="L53">
        <f>(Table2[[#This Row],[6M Return vs Nifty]]-AVERAGE(Table2[6M Return vs Nifty]))/_xlfn.STDEV.P(Table2[6M Return vs Nifty])</f>
        <v>1.5619021426863282</v>
      </c>
      <c r="M53">
        <v>3.8846729702403699</v>
      </c>
      <c r="N53">
        <f>(Table2[[#This Row],[1W Return vs Nifty]]-AVERAGE(Table2[1W Return vs Nifty]))/_xlfn.STDEV.P(Table2[1W Return vs Nifty])</f>
        <v>0.62916410770369369</v>
      </c>
      <c r="O53">
        <v>454.4</v>
      </c>
      <c r="P53">
        <v>426.983486517355</v>
      </c>
      <c r="Q53">
        <v>338.01882595506299</v>
      </c>
      <c r="R53">
        <v>61.8792534041159</v>
      </c>
      <c r="S53" s="2">
        <f>(Table2[[#This Row],[Close Price]]-Table2[[#This Row],[20D EMA]])/Table2[[#This Row],[20D EMA]]</f>
        <v>3.2350352112676159E-2</v>
      </c>
      <c r="T53" s="2">
        <f>(Table2[[#This Row],[Close Price]]-Table2[[#This Row],[50D EMA]])/Table2[[#This Row],[50D EMA]]</f>
        <v>9.8637335664111606E-2</v>
      </c>
      <c r="U53" s="2">
        <f>(Table2[[#This Row],[Close Price]]-Table2[[#This Row],[200D EMA]])/Table2[[#This Row],[200D EMA]]</f>
        <v>0.38779252508960332</v>
      </c>
      <c r="V53">
        <v>1.3891126227280199</v>
      </c>
      <c r="W53">
        <v>463.45</v>
      </c>
      <c r="X53">
        <v>473.45</v>
      </c>
      <c r="Y53">
        <v>455</v>
      </c>
      <c r="Z53">
        <v>473.45</v>
      </c>
      <c r="AA53">
        <v>455</v>
      </c>
      <c r="AB53">
        <v>473.45</v>
      </c>
      <c r="AC53" s="2">
        <f>(Table2[[#This Row],[Close Price]]/Table2[[#This Row],[Day Low]])-1</f>
        <v>1.2191174884021994E-2</v>
      </c>
      <c r="AD53" s="2">
        <f>(Table2[[#This Row],[Day High]]/Table2[[#This Row],[Close Price]])-1</f>
        <v>9.2730761031762921E-3</v>
      </c>
      <c r="AE53" s="2">
        <f>(Table2[[#This Row],[Close Price]]/Table2[[#This Row],[Current Week Low]])-1</f>
        <v>3.0989010989010968E-2</v>
      </c>
      <c r="AF53" s="2">
        <f>(Table2[[#This Row],[Current Week High]]/Table2[[#This Row],[Close Price]])-1</f>
        <v>9.2730761031762921E-3</v>
      </c>
      <c r="AG53" s="2">
        <f>(Table2[[#This Row],[Close Price]]/Table2[[#This Row],[Current Month Low]])-1</f>
        <v>3.0989010989010968E-2</v>
      </c>
      <c r="AH53" s="2">
        <f>(Table2[[#This Row],[Current Month High]]/Table2[[#This Row],[Close Price]])-1</f>
        <v>9.2730761031762921E-3</v>
      </c>
      <c r="AI53">
        <v>8.0260072479215498</v>
      </c>
      <c r="AJ53">
        <v>125.528846153846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0.13</v>
      </c>
      <c r="AM53" t="s">
        <v>10149</v>
      </c>
      <c r="AN53">
        <v>3.71</v>
      </c>
      <c r="AO53" t="s">
        <v>10149</v>
      </c>
      <c r="AP53">
        <v>4.1646973497217001E-2</v>
      </c>
      <c r="AQ53">
        <f>(Table2[[#This Row],[Sharpe Ratio]]-AVERAGE(Table2[Sharpe Ratio]))/_xlfn.STDEV.P(Table2[Sharpe Ratio])</f>
        <v>-0.14510776077858017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1.4330450775975461</v>
      </c>
    </row>
    <row r="54" spans="1:44" x14ac:dyDescent="0.3">
      <c r="A54" t="s">
        <v>157</v>
      </c>
      <c r="B54" t="s">
        <v>158</v>
      </c>
      <c r="C54" t="s">
        <v>10113</v>
      </c>
      <c r="D54" t="s">
        <v>80</v>
      </c>
      <c r="E54">
        <v>168009.65243438</v>
      </c>
      <c r="F54">
        <v>682.1</v>
      </c>
      <c r="G54">
        <v>32.031091383241701</v>
      </c>
      <c r="H54">
        <f>(Table2[[#This Row],[1Y Return vs Nifty]]-AVERAGE(Table2[1Y Return vs Nifty]))/_xlfn.STDEV.P(Table2[1Y Return vs Nifty])</f>
        <v>-0.19348413885766386</v>
      </c>
      <c r="I54">
        <v>-3.5216758558880801</v>
      </c>
      <c r="J54">
        <f>(Table2[[#This Row],[1M Return vs Nifty]]-AVERAGE(Table2[1M Return vs Nifty]))/_xlfn.STDEV.P(Table2[1M Return vs Nifty])</f>
        <v>-0.3789266435345367</v>
      </c>
      <c r="K54">
        <v>11.9252371653265</v>
      </c>
      <c r="L54">
        <f>(Table2[[#This Row],[6M Return vs Nifty]]-AVERAGE(Table2[6M Return vs Nifty]))/_xlfn.STDEV.P(Table2[6M Return vs Nifty])</f>
        <v>2.8099996883910159E-2</v>
      </c>
      <c r="M54">
        <v>3.7217394423458199</v>
      </c>
      <c r="N54">
        <f>(Table2[[#This Row],[1W Return vs Nifty]]-AVERAGE(Table2[1W Return vs Nifty]))/_xlfn.STDEV.P(Table2[1W Return vs Nifty])</f>
        <v>0.59352914833490122</v>
      </c>
      <c r="O54">
        <v>663.43</v>
      </c>
      <c r="P54">
        <v>641.385902864017</v>
      </c>
      <c r="Q54">
        <v>567.16048100905402</v>
      </c>
      <c r="R54">
        <v>59.954759397474596</v>
      </c>
      <c r="S54" s="2">
        <f>(Table2[[#This Row],[Close Price]]-Table2[[#This Row],[20D EMA]])/Table2[[#This Row],[20D EMA]]</f>
        <v>2.8141627602007859E-2</v>
      </c>
      <c r="T54" s="2">
        <f>(Table2[[#This Row],[Close Price]]-Table2[[#This Row],[50D EMA]])/Table2[[#This Row],[50D EMA]]</f>
        <v>6.3478316180913943E-2</v>
      </c>
      <c r="U54" s="2">
        <f>(Table2[[#This Row],[Close Price]]-Table2[[#This Row],[200D EMA]])/Table2[[#This Row],[200D EMA]]</f>
        <v>0.20265784172136481</v>
      </c>
      <c r="V54">
        <v>1.03109148706346</v>
      </c>
      <c r="W54">
        <v>671.75</v>
      </c>
      <c r="X54">
        <v>694.65</v>
      </c>
      <c r="Y54">
        <v>664.05</v>
      </c>
      <c r="Z54">
        <v>706.95</v>
      </c>
      <c r="AA54">
        <v>664.05</v>
      </c>
      <c r="AB54">
        <v>706.95</v>
      </c>
      <c r="AC54" s="2">
        <f>(Table2[[#This Row],[Close Price]]/Table2[[#This Row],[Day Low]])-1</f>
        <v>1.5407517677707538E-2</v>
      </c>
      <c r="AD54" s="2">
        <f>(Table2[[#This Row],[Day High]]/Table2[[#This Row],[Close Price]])-1</f>
        <v>1.839906172115513E-2</v>
      </c>
      <c r="AE54" s="2">
        <f>(Table2[[#This Row],[Close Price]]/Table2[[#This Row],[Current Week Low]])-1</f>
        <v>2.7181688125894166E-2</v>
      </c>
      <c r="AF54" s="2">
        <f>(Table2[[#This Row],[Current Week High]]/Table2[[#This Row],[Close Price]])-1</f>
        <v>3.6431608268582272E-2</v>
      </c>
      <c r="AG54" s="2">
        <f>(Table2[[#This Row],[Close Price]]/Table2[[#This Row],[Current Month Low]])-1</f>
        <v>2.7181688125894166E-2</v>
      </c>
      <c r="AH54" s="2">
        <f>(Table2[[#This Row],[Current Month High]]/Table2[[#This Row],[Close Price]])-1</f>
        <v>3.6431608268582272E-2</v>
      </c>
      <c r="AI54">
        <v>3.6431608268582201</v>
      </c>
      <c r="AJ54">
        <v>68.815740626160107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0.03</v>
      </c>
      <c r="AM54" t="s">
        <v>10149</v>
      </c>
      <c r="AN54">
        <v>1.19</v>
      </c>
      <c r="AO54" t="s">
        <v>10149</v>
      </c>
      <c r="AP54">
        <v>5.3302666453569E-2</v>
      </c>
      <c r="AQ54">
        <f>(Table2[[#This Row],[Sharpe Ratio]]-AVERAGE(Table2[Sharpe Ratio]))/_xlfn.STDEV.P(Table2[Sharpe Ratio])</f>
        <v>-1.3041223021090221E-2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3.6177139805520619E-2</v>
      </c>
    </row>
    <row r="55" spans="1:44" x14ac:dyDescent="0.3">
      <c r="A55" t="s">
        <v>159</v>
      </c>
      <c r="B55" t="s">
        <v>160</v>
      </c>
      <c r="C55" t="s">
        <v>10114</v>
      </c>
      <c r="D55" t="s">
        <v>161</v>
      </c>
      <c r="E55">
        <v>165537.039119875</v>
      </c>
      <c r="F55">
        <v>4288.75</v>
      </c>
      <c r="G55">
        <v>39.857154409739799</v>
      </c>
      <c r="H55">
        <f>(Table2[[#This Row],[1Y Return vs Nifty]]-AVERAGE(Table2[1Y Return vs Nifty]))/_xlfn.STDEV.P(Table2[1Y Return vs Nifty])</f>
        <v>-0.10528985205957941</v>
      </c>
      <c r="I55">
        <v>-9.9744284705365605</v>
      </c>
      <c r="J55">
        <f>(Table2[[#This Row],[1M Return vs Nifty]]-AVERAGE(Table2[1M Return vs Nifty]))/_xlfn.STDEV.P(Table2[1M Return vs Nifty])</f>
        <v>-0.90481135508807786</v>
      </c>
      <c r="K55">
        <v>30.939279329726698</v>
      </c>
      <c r="L55">
        <f>(Table2[[#This Row],[6M Return vs Nifty]]-AVERAGE(Table2[6M Return vs Nifty]))/_xlfn.STDEV.P(Table2[6M Return vs Nifty])</f>
        <v>0.58774008920230292</v>
      </c>
      <c r="M55">
        <v>0.316152051798894</v>
      </c>
      <c r="N55">
        <f>(Table2[[#This Row],[1W Return vs Nifty]]-AVERAGE(Table2[1W Return vs Nifty]))/_xlfn.STDEV.P(Table2[1W Return vs Nifty])</f>
        <v>-0.15130200985099304</v>
      </c>
      <c r="O55">
        <v>4257.18</v>
      </c>
      <c r="P55">
        <v>4122.2093067000296</v>
      </c>
      <c r="Q55">
        <v>3409.84090878902</v>
      </c>
      <c r="R55">
        <v>56.018337633543403</v>
      </c>
      <c r="S55" s="2">
        <f>(Table2[[#This Row],[Close Price]]-Table2[[#This Row],[20D EMA]])/Table2[[#This Row],[20D EMA]]</f>
        <v>7.4157071112801679E-3</v>
      </c>
      <c r="T55" s="2">
        <f>(Table2[[#This Row],[Close Price]]-Table2[[#This Row],[50D EMA]])/Table2[[#This Row],[50D EMA]]</f>
        <v>4.0400833851227204E-2</v>
      </c>
      <c r="U55" s="2">
        <f>(Table2[[#This Row],[Close Price]]-Table2[[#This Row],[200D EMA]])/Table2[[#This Row],[200D EMA]]</f>
        <v>0.25775662698677582</v>
      </c>
      <c r="V55">
        <v>0.89331747314193699</v>
      </c>
      <c r="W55">
        <v>4267.05</v>
      </c>
      <c r="X55">
        <v>4324</v>
      </c>
      <c r="Y55">
        <v>4212.6499999999996</v>
      </c>
      <c r="Z55">
        <v>4324</v>
      </c>
      <c r="AA55">
        <v>4212.6499999999996</v>
      </c>
      <c r="AB55">
        <v>4324</v>
      </c>
      <c r="AC55" s="2">
        <f>(Table2[[#This Row],[Close Price]]/Table2[[#This Row],[Day Low]])-1</f>
        <v>5.0854806013522769E-3</v>
      </c>
      <c r="AD55" s="2">
        <f>(Table2[[#This Row],[Day High]]/Table2[[#This Row],[Close Price]])-1</f>
        <v>8.2191780821918581E-3</v>
      </c>
      <c r="AE55" s="2">
        <f>(Table2[[#This Row],[Close Price]]/Table2[[#This Row],[Current Week Low]])-1</f>
        <v>1.8064638647881992E-2</v>
      </c>
      <c r="AF55" s="2">
        <f>(Table2[[#This Row],[Current Week High]]/Table2[[#This Row],[Close Price]])-1</f>
        <v>8.2191780821918581E-3</v>
      </c>
      <c r="AG55" s="2">
        <f>(Table2[[#This Row],[Close Price]]/Table2[[#This Row],[Current Month Low]])-1</f>
        <v>1.8064638647881992E-2</v>
      </c>
      <c r="AH55" s="2">
        <f>(Table2[[#This Row],[Current Month High]]/Table2[[#This Row],[Close Price]])-1</f>
        <v>8.2191780821918581E-3</v>
      </c>
      <c r="AI55">
        <v>7.4858641795394902</v>
      </c>
      <c r="AJ55">
        <v>83.802258555296007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0.09</v>
      </c>
      <c r="AM55" t="s">
        <v>10149</v>
      </c>
      <c r="AN55">
        <v>-0.31</v>
      </c>
      <c r="AO55" t="s">
        <v>10150</v>
      </c>
      <c r="AP55">
        <v>9.1741079431090999E-2</v>
      </c>
      <c r="AQ55">
        <f>(Table2[[#This Row],[Sharpe Ratio]]-AVERAGE(Table2[Sharpe Ratio]))/_xlfn.STDEV.P(Table2[Sharpe Ratio])</f>
        <v>0.42249085026224054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-0.15117227753410686</v>
      </c>
    </row>
    <row r="56" spans="1:44" x14ac:dyDescent="0.3">
      <c r="A56" t="s">
        <v>162</v>
      </c>
      <c r="B56" t="s">
        <v>163</v>
      </c>
      <c r="C56" t="s">
        <v>10103</v>
      </c>
      <c r="D56" t="s">
        <v>21</v>
      </c>
      <c r="E56">
        <v>161690.39130555</v>
      </c>
      <c r="F56">
        <v>5459.5</v>
      </c>
      <c r="G56">
        <v>-21.373194256685601</v>
      </c>
      <c r="H56">
        <f>(Table2[[#This Row],[1Y Return vs Nifty]]-AVERAGE(Table2[1Y Return vs Nifty]))/_xlfn.STDEV.P(Table2[1Y Return vs Nifty])</f>
        <v>-0.79531329203816392</v>
      </c>
      <c r="I56">
        <v>8.0167820472543205</v>
      </c>
      <c r="J56">
        <f>(Table2[[#This Row],[1M Return vs Nifty]]-AVERAGE(Table2[1M Return vs Nifty]))/_xlfn.STDEV.P(Table2[1M Return vs Nifty])</f>
        <v>0.5614315211953339</v>
      </c>
      <c r="K56">
        <v>-19.153197709303601</v>
      </c>
      <c r="L56">
        <f>(Table2[[#This Row],[6M Return vs Nifty]]-AVERAGE(Table2[6M Return vs Nifty]))/_xlfn.STDEV.P(Table2[6M Return vs Nifty])</f>
        <v>-0.88663123238165842</v>
      </c>
      <c r="M56">
        <v>4.8324273335899903</v>
      </c>
      <c r="N56">
        <f>(Table2[[#This Row],[1W Return vs Nifty]]-AVERAGE(Table2[1W Return vs Nifty]))/_xlfn.STDEV.P(Table2[1W Return vs Nifty])</f>
        <v>0.83644611200312369</v>
      </c>
      <c r="O56">
        <v>5188.3100000000004</v>
      </c>
      <c r="P56">
        <v>5035.5258973285399</v>
      </c>
      <c r="Q56">
        <v>5128.1936236565698</v>
      </c>
      <c r="R56">
        <v>84.043437058360297</v>
      </c>
      <c r="S56" s="2">
        <f>(Table2[[#This Row],[Close Price]]-Table2[[#This Row],[20D EMA]])/Table2[[#This Row],[20D EMA]]</f>
        <v>5.2269428773531183E-2</v>
      </c>
      <c r="T56" s="2">
        <f>(Table2[[#This Row],[Close Price]]-Table2[[#This Row],[50D EMA]])/Table2[[#This Row],[50D EMA]]</f>
        <v>8.4196588661452007E-2</v>
      </c>
      <c r="U56" s="2">
        <f>(Table2[[#This Row],[Close Price]]-Table2[[#This Row],[200D EMA]])/Table2[[#This Row],[200D EMA]]</f>
        <v>6.4604888320733481E-2</v>
      </c>
      <c r="V56">
        <v>1.2044531828103999</v>
      </c>
      <c r="W56">
        <v>5445</v>
      </c>
      <c r="X56">
        <v>5520</v>
      </c>
      <c r="Y56">
        <v>5352.15</v>
      </c>
      <c r="Z56">
        <v>5550</v>
      </c>
      <c r="AA56">
        <v>5352.15</v>
      </c>
      <c r="AB56">
        <v>5550</v>
      </c>
      <c r="AC56" s="2">
        <f>(Table2[[#This Row],[Close Price]]/Table2[[#This Row],[Day Low]])-1</f>
        <v>2.6629935720845488E-3</v>
      </c>
      <c r="AD56" s="2">
        <f>(Table2[[#This Row],[Day High]]/Table2[[#This Row],[Close Price]])-1</f>
        <v>1.1081600879201403E-2</v>
      </c>
      <c r="AE56" s="2">
        <f>(Table2[[#This Row],[Close Price]]/Table2[[#This Row],[Current Week Low]])-1</f>
        <v>2.0057360126304546E-2</v>
      </c>
      <c r="AF56" s="2">
        <f>(Table2[[#This Row],[Current Week High]]/Table2[[#This Row],[Close Price]])-1</f>
        <v>1.6576609579631807E-2</v>
      </c>
      <c r="AG56" s="2">
        <f>(Table2[[#This Row],[Close Price]]/Table2[[#This Row],[Current Month Low]])-1</f>
        <v>2.0057360126304546E-2</v>
      </c>
      <c r="AH56" s="2">
        <f>(Table2[[#This Row],[Current Month High]]/Table2[[#This Row],[Close Price]])-1</f>
        <v>1.6576609579631807E-2</v>
      </c>
      <c r="AI56">
        <v>17.996153493909699</v>
      </c>
      <c r="AJ56">
        <v>20.958004231702301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0.04</v>
      </c>
      <c r="AM56" t="s">
        <v>10149</v>
      </c>
      <c r="AN56">
        <v>7.27</v>
      </c>
      <c r="AO56" t="s">
        <v>10149</v>
      </c>
      <c r="AP56">
        <v>-4.9938548225500002E-4</v>
      </c>
      <c r="AQ56">
        <f>(Table2[[#This Row],[Sharpe Ratio]]-AVERAGE(Table2[Sharpe Ratio]))/_xlfn.STDEV.P(Table2[Sharpe Ratio])</f>
        <v>-0.62265325981901221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7" spans="1:44" x14ac:dyDescent="0.3">
      <c r="A57" t="s">
        <v>164</v>
      </c>
      <c r="B57" t="s">
        <v>165</v>
      </c>
      <c r="C57" t="s">
        <v>10118</v>
      </c>
      <c r="D57" t="s">
        <v>166</v>
      </c>
      <c r="E57">
        <v>157536.65697159999</v>
      </c>
      <c r="F57">
        <v>3097.4</v>
      </c>
      <c r="G57">
        <v>-4.9458447097268099</v>
      </c>
      <c r="H57">
        <f>(Table2[[#This Row],[1Y Return vs Nifty]]-AVERAGE(Table2[1Y Return vs Nifty]))/_xlfn.STDEV.P(Table2[1Y Return vs Nifty])</f>
        <v>-0.61018848888089172</v>
      </c>
      <c r="I57">
        <v>-6.9488074485751898</v>
      </c>
      <c r="J57">
        <f>(Table2[[#This Row],[1M Return vs Nifty]]-AVERAGE(Table2[1M Return vs Nifty]))/_xlfn.STDEV.P(Table2[1M Return vs Nifty])</f>
        <v>-0.65823010001370152</v>
      </c>
      <c r="K57">
        <v>-0.35922958908478497</v>
      </c>
      <c r="L57">
        <f>(Table2[[#This Row],[6M Return vs Nifty]]-AVERAGE(Table2[6M Return vs Nifty]))/_xlfn.STDEV.P(Table2[6M Return vs Nifty])</f>
        <v>-0.33346857696687932</v>
      </c>
      <c r="M57">
        <v>-3.3724479905514202</v>
      </c>
      <c r="N57">
        <f>(Table2[[#This Row],[1W Return vs Nifty]]-AVERAGE(Table2[1W Return vs Nifty]))/_xlfn.STDEV.P(Table2[1W Return vs Nifty])</f>
        <v>-0.95803046123485336</v>
      </c>
      <c r="O57">
        <v>3107.58</v>
      </c>
      <c r="P57">
        <v>3047.7486830594798</v>
      </c>
      <c r="Q57">
        <v>2819.87103711702</v>
      </c>
      <c r="R57">
        <v>44.855565262715501</v>
      </c>
      <c r="S57" s="2">
        <f>(Table2[[#This Row],[Close Price]]-Table2[[#This Row],[20D EMA]])/Table2[[#This Row],[20D EMA]]</f>
        <v>-3.275860959331646E-3</v>
      </c>
      <c r="T57" s="2">
        <f>(Table2[[#This Row],[Close Price]]-Table2[[#This Row],[50D EMA]])/Table2[[#This Row],[50D EMA]]</f>
        <v>1.6291145400702072E-2</v>
      </c>
      <c r="U57" s="2">
        <f>(Table2[[#This Row],[Close Price]]-Table2[[#This Row],[200D EMA]])/Table2[[#This Row],[200D EMA]]</f>
        <v>9.8419026696596787E-2</v>
      </c>
      <c r="V57">
        <v>0.86083995493172305</v>
      </c>
      <c r="W57">
        <v>3092.25</v>
      </c>
      <c r="X57">
        <v>3133.85</v>
      </c>
      <c r="Y57">
        <v>3068.35</v>
      </c>
      <c r="Z57">
        <v>3171.8</v>
      </c>
      <c r="AA57">
        <v>3068.35</v>
      </c>
      <c r="AB57">
        <v>3171.8</v>
      </c>
      <c r="AC57" s="2">
        <f>(Table2[[#This Row],[Close Price]]/Table2[[#This Row],[Day Low]])-1</f>
        <v>1.6654539574743055E-3</v>
      </c>
      <c r="AD57" s="2">
        <f>(Table2[[#This Row],[Day High]]/Table2[[#This Row],[Close Price]])-1</f>
        <v>1.1767934396590629E-2</v>
      </c>
      <c r="AE57" s="2">
        <f>(Table2[[#This Row],[Close Price]]/Table2[[#This Row],[Current Week Low]])-1</f>
        <v>9.4676291818078795E-3</v>
      </c>
      <c r="AF57" s="2">
        <f>(Table2[[#This Row],[Current Week High]]/Table2[[#This Row],[Close Price]])-1</f>
        <v>2.4020145928843606E-2</v>
      </c>
      <c r="AG57" s="2">
        <f>(Table2[[#This Row],[Close Price]]/Table2[[#This Row],[Current Month Low]])-1</f>
        <v>9.4676291818078795E-3</v>
      </c>
      <c r="AH57" s="2">
        <f>(Table2[[#This Row],[Current Month High]]/Table2[[#This Row],[Close Price]])-1</f>
        <v>2.4020145928843606E-2</v>
      </c>
      <c r="AI57">
        <v>4.3132950216310402</v>
      </c>
      <c r="AJ57">
        <v>35.107195044819001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-0.01</v>
      </c>
      <c r="AM57" t="s">
        <v>10150</v>
      </c>
      <c r="AN57">
        <v>-0.81</v>
      </c>
      <c r="AO57" t="s">
        <v>10150</v>
      </c>
      <c r="AP57">
        <v>-1.6232696178640999E-2</v>
      </c>
      <c r="AQ57">
        <f>(Table2[[#This Row],[Sharpe Ratio]]-AVERAGE(Table2[Sharpe Ratio]))/_xlfn.STDEV.P(Table2[Sharpe Ratio])</f>
        <v>-0.80092184315555426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-3.3608394702518805</v>
      </c>
    </row>
    <row r="58" spans="1:44" x14ac:dyDescent="0.3">
      <c r="A58" t="s">
        <v>167</v>
      </c>
      <c r="B58" t="s">
        <v>168</v>
      </c>
      <c r="C58" t="s">
        <v>10112</v>
      </c>
      <c r="D58" t="s">
        <v>169</v>
      </c>
      <c r="E58">
        <v>154762.66885503</v>
      </c>
      <c r="F58">
        <v>691.85</v>
      </c>
      <c r="G58">
        <v>37.517114620079298</v>
      </c>
      <c r="H58">
        <f>(Table2[[#This Row],[1Y Return vs Nifty]]-AVERAGE(Table2[1Y Return vs Nifty]))/_xlfn.STDEV.P(Table2[1Y Return vs Nifty])</f>
        <v>-0.13166047284674612</v>
      </c>
      <c r="I58">
        <v>-9.2706607340554807</v>
      </c>
      <c r="J58">
        <f>(Table2[[#This Row],[1M Return vs Nifty]]-AVERAGE(Table2[1M Return vs Nifty]))/_xlfn.STDEV.P(Table2[1M Return vs Nifty])</f>
        <v>-0.84745587980457315</v>
      </c>
      <c r="K58">
        <v>4.9463338528076397</v>
      </c>
      <c r="L58">
        <f>(Table2[[#This Row],[6M Return vs Nifty]]-AVERAGE(Table2[6M Return vs Nifty]))/_xlfn.STDEV.P(Table2[6M Return vs Nifty])</f>
        <v>-0.17730998697589986</v>
      </c>
      <c r="M58">
        <v>1.2861377738155699</v>
      </c>
      <c r="N58">
        <f>(Table2[[#This Row],[1W Return vs Nifty]]-AVERAGE(Table2[1W Return vs Nifty]))/_xlfn.STDEV.P(Table2[1W Return vs Nifty])</f>
        <v>6.0842183176875328E-2</v>
      </c>
      <c r="O58">
        <v>683.16</v>
      </c>
      <c r="P58">
        <v>661.729531840871</v>
      </c>
      <c r="Q58">
        <v>579.55116926351195</v>
      </c>
      <c r="R58">
        <v>57.491941036215202</v>
      </c>
      <c r="S58" s="2">
        <f>(Table2[[#This Row],[Close Price]]-Table2[[#This Row],[20D EMA]])/Table2[[#This Row],[20D EMA]]</f>
        <v>1.2720299783359762E-2</v>
      </c>
      <c r="T58" s="2">
        <f>(Table2[[#This Row],[Close Price]]-Table2[[#This Row],[50D EMA]])/Table2[[#This Row],[50D EMA]]</f>
        <v>4.5517793463647649E-2</v>
      </c>
      <c r="U58" s="2">
        <f>(Table2[[#This Row],[Close Price]]-Table2[[#This Row],[200D EMA]])/Table2[[#This Row],[200D EMA]]</f>
        <v>0.19376862077458379</v>
      </c>
      <c r="V58">
        <v>0.72549781238406397</v>
      </c>
      <c r="W58">
        <v>690.55</v>
      </c>
      <c r="X58">
        <v>705.75</v>
      </c>
      <c r="Y58">
        <v>683.4</v>
      </c>
      <c r="Z58">
        <v>705.75</v>
      </c>
      <c r="AA58">
        <v>683.4</v>
      </c>
      <c r="AB58">
        <v>705.75</v>
      </c>
      <c r="AC58" s="2">
        <f>(Table2[[#This Row],[Close Price]]/Table2[[#This Row],[Day Low]])-1</f>
        <v>1.8825573817973229E-3</v>
      </c>
      <c r="AD58" s="2">
        <f>(Table2[[#This Row],[Day High]]/Table2[[#This Row],[Close Price]])-1</f>
        <v>2.009106020091056E-2</v>
      </c>
      <c r="AE58" s="2">
        <f>(Table2[[#This Row],[Close Price]]/Table2[[#This Row],[Current Week Low]])-1</f>
        <v>1.236464735147802E-2</v>
      </c>
      <c r="AF58" s="2">
        <f>(Table2[[#This Row],[Current Week High]]/Table2[[#This Row],[Close Price]])-1</f>
        <v>2.009106020091056E-2</v>
      </c>
      <c r="AG58" s="2">
        <f>(Table2[[#This Row],[Close Price]]/Table2[[#This Row],[Current Month Low]])-1</f>
        <v>1.236464735147802E-2</v>
      </c>
      <c r="AH58" s="2">
        <f>(Table2[[#This Row],[Current Month High]]/Table2[[#This Row],[Close Price]])-1</f>
        <v>2.009106020091056E-2</v>
      </c>
      <c r="AI58">
        <v>3.3822360338223501</v>
      </c>
      <c r="AJ58">
        <v>65.851612129929293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0.01</v>
      </c>
      <c r="AM58" t="s">
        <v>10149</v>
      </c>
      <c r="AN58">
        <v>1.93</v>
      </c>
      <c r="AO58" t="s">
        <v>10149</v>
      </c>
      <c r="AP58">
        <v>4.5037497482652997E-2</v>
      </c>
      <c r="AQ58">
        <f>(Table2[[#This Row],[Sharpe Ratio]]-AVERAGE(Table2[Sharpe Ratio]))/_xlfn.STDEV.P(Table2[Sharpe Ratio])</f>
        <v>-0.1066909317134121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-1.2022750881637558</v>
      </c>
    </row>
    <row r="59" spans="1:44" x14ac:dyDescent="0.3">
      <c r="A59" t="s">
        <v>63</v>
      </c>
      <c r="B59" t="s">
        <v>170</v>
      </c>
      <c r="C59" t="s">
        <v>10108</v>
      </c>
      <c r="D59" t="s">
        <v>56</v>
      </c>
      <c r="E59">
        <v>151860.11489632499</v>
      </c>
      <c r="F59">
        <v>676.4</v>
      </c>
      <c r="G59">
        <v>90.127098813009795</v>
      </c>
      <c r="H59">
        <f>(Table2[[#This Row],[1Y Return vs Nifty]]-AVERAGE(Table2[1Y Return vs Nifty]))/_xlfn.STDEV.P(Table2[1Y Return vs Nifty])</f>
        <v>0.46121745551185062</v>
      </c>
      <c r="I59">
        <v>-4.8930369287242703</v>
      </c>
      <c r="J59">
        <f>(Table2[[#This Row],[1M Return vs Nifty]]-AVERAGE(Table2[1M Return vs Nifty]))/_xlfn.STDEV.P(Table2[1M Return vs Nifty])</f>
        <v>-0.49068946248827433</v>
      </c>
      <c r="K59">
        <v>15.441684373384501</v>
      </c>
      <c r="L59">
        <f>(Table2[[#This Row],[6M Return vs Nifty]]-AVERAGE(Table2[6M Return vs Nifty]))/_xlfn.STDEV.P(Table2[6M Return vs Nifty])</f>
        <v>0.13159954859074804</v>
      </c>
      <c r="M59">
        <v>2.4651466823321702</v>
      </c>
      <c r="N59">
        <f>(Table2[[#This Row],[1W Return vs Nifty]]-AVERAGE(Table2[1W Return vs Nifty]))/_xlfn.STDEV.P(Table2[1W Return vs Nifty])</f>
        <v>0.31870153903409693</v>
      </c>
      <c r="O59">
        <v>655.87</v>
      </c>
      <c r="P59">
        <v>650.59538150434105</v>
      </c>
      <c r="Q59">
        <v>566.75505757133499</v>
      </c>
      <c r="R59">
        <v>39.2687657472623</v>
      </c>
      <c r="S59" s="2">
        <f>(Table2[[#This Row],[Close Price]]-Table2[[#This Row],[20D EMA]])/Table2[[#This Row],[20D EMA]]</f>
        <v>3.130193483464707E-2</v>
      </c>
      <c r="T59" s="2">
        <f>(Table2[[#This Row],[Close Price]]-Table2[[#This Row],[50D EMA]])/Table2[[#This Row],[50D EMA]]</f>
        <v>3.9663082814993436E-2</v>
      </c>
      <c r="U59" s="2">
        <f>(Table2[[#This Row],[Close Price]]-Table2[[#This Row],[200D EMA]])/Table2[[#This Row],[200D EMA]]</f>
        <v>0.19346089807917499</v>
      </c>
      <c r="V59">
        <v>0.85589791415042804</v>
      </c>
      <c r="W59">
        <v>660.8</v>
      </c>
      <c r="X59">
        <v>681.4</v>
      </c>
      <c r="Y59">
        <v>655</v>
      </c>
      <c r="Z59">
        <v>681.4</v>
      </c>
      <c r="AA59">
        <v>655</v>
      </c>
      <c r="AB59">
        <v>681.4</v>
      </c>
      <c r="AC59" s="2">
        <f>(Table2[[#This Row],[Close Price]]/Table2[[#This Row],[Day Low]])-1</f>
        <v>2.3607748184019339E-2</v>
      </c>
      <c r="AD59" s="2">
        <f>(Table2[[#This Row],[Day High]]/Table2[[#This Row],[Close Price]])-1</f>
        <v>7.3920756948551158E-3</v>
      </c>
      <c r="AE59" s="2">
        <f>(Table2[[#This Row],[Close Price]]/Table2[[#This Row],[Current Week Low]])-1</f>
        <v>3.2671755725190765E-2</v>
      </c>
      <c r="AF59" s="2">
        <f>(Table2[[#This Row],[Current Week High]]/Table2[[#This Row],[Close Price]])-1</f>
        <v>7.3920756948551158E-3</v>
      </c>
      <c r="AG59" s="2">
        <f>(Table2[[#This Row],[Close Price]]/Table2[[#This Row],[Current Month Low]])-1</f>
        <v>3.2671755725190765E-2</v>
      </c>
      <c r="AH59" s="2">
        <f>(Table2[[#This Row],[Current Month High]]/Table2[[#This Row],[Close Price]])-1</f>
        <v>7.3920756948551158E-3</v>
      </c>
      <c r="AI59">
        <v>5.3518628030751101</v>
      </c>
      <c r="AJ59">
        <v>121.009638947884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-0.13</v>
      </c>
      <c r="AM59" t="s">
        <v>10150</v>
      </c>
      <c r="AN59">
        <v>2.37</v>
      </c>
      <c r="AO59" t="s">
        <v>10149</v>
      </c>
      <c r="AP59">
        <v>0.108572439416318</v>
      </c>
      <c r="AQ59">
        <f>(Table2[[#This Row],[Sharpe Ratio]]-AVERAGE(Table2[Sharpe Ratio]))/_xlfn.STDEV.P(Table2[Sharpe Ratio])</f>
        <v>0.61320104203916925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1.0340301226875905</v>
      </c>
    </row>
    <row r="60" spans="1:44" x14ac:dyDescent="0.3">
      <c r="A60" t="s">
        <v>171</v>
      </c>
      <c r="B60" t="s">
        <v>172</v>
      </c>
      <c r="C60" t="s">
        <v>10104</v>
      </c>
      <c r="D60" t="s">
        <v>124</v>
      </c>
      <c r="E60">
        <v>151581.53956</v>
      </c>
      <c r="F60">
        <v>575.65</v>
      </c>
      <c r="G60">
        <v>216.15952146768799</v>
      </c>
      <c r="H60">
        <f>(Table2[[#This Row],[1Y Return vs Nifty]]-AVERAGE(Table2[1Y Return vs Nifty]))/_xlfn.STDEV.P(Table2[1Y Return vs Nifty])</f>
        <v>1.8815151954902916</v>
      </c>
      <c r="I60">
        <v>-12.331674977320599</v>
      </c>
      <c r="J60">
        <f>(Table2[[#This Row],[1M Return vs Nifty]]-AVERAGE(Table2[1M Return vs Nifty]))/_xlfn.STDEV.P(Table2[1M Return vs Nifty])</f>
        <v>-1.0969216021889188</v>
      </c>
      <c r="K60">
        <v>19.8733214672428</v>
      </c>
      <c r="L60">
        <f>(Table2[[#This Row],[6M Return vs Nifty]]-AVERAGE(Table2[6M Return vs Nifty]))/_xlfn.STDEV.P(Table2[6M Return vs Nifty])</f>
        <v>0.26203587406455914</v>
      </c>
      <c r="M60">
        <v>7.1671574215870999</v>
      </c>
      <c r="N60">
        <f>(Table2[[#This Row],[1W Return vs Nifty]]-AVERAGE(Table2[1W Return vs Nifty]))/_xlfn.STDEV.P(Table2[1W Return vs Nifty])</f>
        <v>1.3470715977332279</v>
      </c>
      <c r="O60">
        <v>532.54</v>
      </c>
      <c r="P60">
        <v>517.27511774553102</v>
      </c>
      <c r="Q60">
        <v>426.12155490511901</v>
      </c>
      <c r="R60">
        <v>73.138735099189006</v>
      </c>
      <c r="S60" s="2">
        <f>(Table2[[#This Row],[Close Price]]-Table2[[#This Row],[20D EMA]])/Table2[[#This Row],[20D EMA]]</f>
        <v>8.0951665602583878E-2</v>
      </c>
      <c r="T60" s="2">
        <f>(Table2[[#This Row],[Close Price]]-Table2[[#This Row],[50D EMA]])/Table2[[#This Row],[50D EMA]]</f>
        <v>0.11285074470407055</v>
      </c>
      <c r="U60" s="2">
        <f>(Table2[[#This Row],[Close Price]]-Table2[[#This Row],[200D EMA]])/Table2[[#This Row],[200D EMA]]</f>
        <v>0.35090561219832034</v>
      </c>
      <c r="V60">
        <v>0.77584255393937196</v>
      </c>
      <c r="W60">
        <v>564</v>
      </c>
      <c r="X60">
        <v>581</v>
      </c>
      <c r="Y60">
        <v>526.25</v>
      </c>
      <c r="Z60">
        <v>581</v>
      </c>
      <c r="AA60">
        <v>526.25</v>
      </c>
      <c r="AB60">
        <v>581</v>
      </c>
      <c r="AC60" s="2">
        <f>(Table2[[#This Row],[Close Price]]/Table2[[#This Row],[Day Low]])-1</f>
        <v>2.065602836879421E-2</v>
      </c>
      <c r="AD60" s="2">
        <f>(Table2[[#This Row],[Day High]]/Table2[[#This Row],[Close Price]])-1</f>
        <v>9.2938417441152943E-3</v>
      </c>
      <c r="AE60" s="2">
        <f>(Table2[[#This Row],[Close Price]]/Table2[[#This Row],[Current Week Low]])-1</f>
        <v>9.3871733966745863E-2</v>
      </c>
      <c r="AF60" s="2">
        <f>(Table2[[#This Row],[Current Week High]]/Table2[[#This Row],[Close Price]])-1</f>
        <v>9.2938417441152943E-3</v>
      </c>
      <c r="AG60" s="2">
        <f>(Table2[[#This Row],[Close Price]]/Table2[[#This Row],[Current Month Low]])-1</f>
        <v>9.3871733966745863E-2</v>
      </c>
      <c r="AH60" s="2">
        <f>(Table2[[#This Row],[Current Month High]]/Table2[[#This Row],[Close Price]])-1</f>
        <v>9.2938417441152943E-3</v>
      </c>
      <c r="AI60">
        <v>5.5849908798749102</v>
      </c>
      <c r="AJ60">
        <v>261.70279610430401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0.19</v>
      </c>
      <c r="AM60" t="s">
        <v>10149</v>
      </c>
      <c r="AN60">
        <v>9.0299999999999994</v>
      </c>
      <c r="AO60" t="s">
        <v>10149</v>
      </c>
      <c r="AP60">
        <v>0.19154242459413601</v>
      </c>
      <c r="AQ60">
        <f>(Table2[[#This Row],[Sharpe Ratio]]-AVERAGE(Table2[Sharpe Ratio]))/_xlfn.STDEV.P(Table2[Sharpe Ratio])</f>
        <v>1.5533046224318858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3.9470056875310453</v>
      </c>
    </row>
    <row r="61" spans="1:44" x14ac:dyDescent="0.3">
      <c r="A61" t="s">
        <v>173</v>
      </c>
      <c r="B61" t="s">
        <v>174</v>
      </c>
      <c r="C61" t="s">
        <v>10104</v>
      </c>
      <c r="D61" t="s">
        <v>37</v>
      </c>
      <c r="E61">
        <v>151012.75031262499</v>
      </c>
      <c r="F61">
        <v>1507.75</v>
      </c>
      <c r="G61">
        <v>-8.4049394577345495</v>
      </c>
      <c r="H61">
        <f>(Table2[[#This Row],[1Y Return vs Nifty]]-AVERAGE(Table2[1Y Return vs Nifty]))/_xlfn.STDEV.P(Table2[1Y Return vs Nifty])</f>
        <v>-0.64917008067674153</v>
      </c>
      <c r="I61">
        <v>-2.0310889236974998</v>
      </c>
      <c r="J61">
        <f>(Table2[[#This Row],[1M Return vs Nifty]]-AVERAGE(Table2[1M Return vs Nifty]))/_xlfn.STDEV.P(Table2[1M Return vs Nifty])</f>
        <v>-0.25744718729426003</v>
      </c>
      <c r="K61">
        <v>-6.8978637302806298</v>
      </c>
      <c r="L61">
        <f>(Table2[[#This Row],[6M Return vs Nifty]]-AVERAGE(Table2[6M Return vs Nifty]))/_xlfn.STDEV.P(Table2[6M Return vs Nifty])</f>
        <v>-0.52592012318603476</v>
      </c>
      <c r="M61">
        <v>2.4251207293628698</v>
      </c>
      <c r="N61">
        <f>(Table2[[#This Row],[1W Return vs Nifty]]-AVERAGE(Table2[1W Return vs Nifty]))/_xlfn.STDEV.P(Table2[1W Return vs Nifty])</f>
        <v>0.30994751997988895</v>
      </c>
      <c r="O61">
        <v>1466.61</v>
      </c>
      <c r="P61">
        <v>1454.1684399068099</v>
      </c>
      <c r="Q61">
        <v>1416.2889062929</v>
      </c>
      <c r="R61">
        <v>70.649562250049399</v>
      </c>
      <c r="S61" s="2">
        <f>(Table2[[#This Row],[Close Price]]-Table2[[#This Row],[20D EMA]])/Table2[[#This Row],[20D EMA]]</f>
        <v>2.8051083791873849E-2</v>
      </c>
      <c r="T61" s="2">
        <f>(Table2[[#This Row],[Close Price]]-Table2[[#This Row],[50D EMA]])/Table2[[#This Row],[50D EMA]]</f>
        <v>3.6846873183840972E-2</v>
      </c>
      <c r="U61" s="2">
        <f>(Table2[[#This Row],[Close Price]]-Table2[[#This Row],[200D EMA]])/Table2[[#This Row],[200D EMA]]</f>
        <v>6.4577992033064094E-2</v>
      </c>
      <c r="V61">
        <v>0.84064071094714299</v>
      </c>
      <c r="W61">
        <v>1492.25</v>
      </c>
      <c r="X61">
        <v>1518.85</v>
      </c>
      <c r="Y61">
        <v>1468.1</v>
      </c>
      <c r="Z61">
        <v>1518.85</v>
      </c>
      <c r="AA61">
        <v>1468.1</v>
      </c>
      <c r="AB61">
        <v>1518.85</v>
      </c>
      <c r="AC61" s="2">
        <f>(Table2[[#This Row],[Close Price]]/Table2[[#This Row],[Day Low]])-1</f>
        <v>1.0386999497403293E-2</v>
      </c>
      <c r="AD61" s="2">
        <f>(Table2[[#This Row],[Day High]]/Table2[[#This Row],[Close Price]])-1</f>
        <v>7.3619631901840066E-3</v>
      </c>
      <c r="AE61" s="2">
        <f>(Table2[[#This Row],[Close Price]]/Table2[[#This Row],[Current Week Low]])-1</f>
        <v>2.7007697023363697E-2</v>
      </c>
      <c r="AF61" s="2">
        <f>(Table2[[#This Row],[Current Week High]]/Table2[[#This Row],[Close Price]])-1</f>
        <v>7.3619631901840066E-3</v>
      </c>
      <c r="AG61" s="2">
        <f>(Table2[[#This Row],[Close Price]]/Table2[[#This Row],[Current Month Low]])-1</f>
        <v>2.7007697023363697E-2</v>
      </c>
      <c r="AH61" s="2">
        <f>(Table2[[#This Row],[Current Month High]]/Table2[[#This Row],[Close Price]])-1</f>
        <v>7.3619631901840066E-3</v>
      </c>
      <c r="AI61">
        <v>4.0888741502238499</v>
      </c>
      <c r="AJ61">
        <v>20.4609914912315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-0.09</v>
      </c>
      <c r="AM61" t="s">
        <v>10150</v>
      </c>
      <c r="AN61">
        <v>2.3199999999999998</v>
      </c>
      <c r="AO61" t="s">
        <v>10149</v>
      </c>
      <c r="AP61">
        <v>1.914231352031E-3</v>
      </c>
      <c r="AQ61">
        <f>(Table2[[#This Row],[Sharpe Ratio]]-AVERAGE(Table2[Sharpe Ratio]))/_xlfn.STDEV.P(Table2[Sharpe Ratio])</f>
        <v>-0.59530542044377965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-1.7178952916209271</v>
      </c>
    </row>
    <row r="62" spans="1:44" x14ac:dyDescent="0.3">
      <c r="A62" t="s">
        <v>175</v>
      </c>
      <c r="B62" t="s">
        <v>176</v>
      </c>
      <c r="C62" t="s">
        <v>10117</v>
      </c>
      <c r="D62" t="s">
        <v>140</v>
      </c>
      <c r="E62">
        <v>150201.78708266999</v>
      </c>
      <c r="F62">
        <v>1509.65</v>
      </c>
      <c r="G62">
        <v>89.847051064116101</v>
      </c>
      <c r="H62">
        <f>(Table2[[#This Row],[1Y Return vs Nifty]]-AVERAGE(Table2[1Y Return vs Nifty]))/_xlfn.STDEV.P(Table2[1Y Return vs Nifty])</f>
        <v>0.45806151217233726</v>
      </c>
      <c r="I62">
        <v>-6.5056499823741296</v>
      </c>
      <c r="J62">
        <f>(Table2[[#This Row],[1M Return vs Nifty]]-AVERAGE(Table2[1M Return vs Nifty]))/_xlfn.STDEV.P(Table2[1M Return vs Nifty])</f>
        <v>-0.62211377102924725</v>
      </c>
      <c r="K62">
        <v>25.386595458514201</v>
      </c>
      <c r="L62">
        <f>(Table2[[#This Row],[6M Return vs Nifty]]-AVERAGE(Table2[6M Return vs Nifty]))/_xlfn.STDEV.P(Table2[6M Return vs Nifty])</f>
        <v>0.42430800635364052</v>
      </c>
      <c r="M62">
        <v>2.22026078777917</v>
      </c>
      <c r="N62">
        <f>(Table2[[#This Row],[1W Return vs Nifty]]-AVERAGE(Table2[1W Return vs Nifty]))/_xlfn.STDEV.P(Table2[1W Return vs Nifty])</f>
        <v>0.26514289450493472</v>
      </c>
      <c r="O62">
        <v>1481.59</v>
      </c>
      <c r="P62">
        <v>1382.6053790086701</v>
      </c>
      <c r="Q62">
        <v>1112.65679092971</v>
      </c>
      <c r="R62">
        <v>52.3018434916902</v>
      </c>
      <c r="S62" s="2">
        <f>(Table2[[#This Row],[Close Price]]-Table2[[#This Row],[20D EMA]])/Table2[[#This Row],[20D EMA]]</f>
        <v>1.893911270999411E-2</v>
      </c>
      <c r="T62" s="2">
        <f>(Table2[[#This Row],[Close Price]]-Table2[[#This Row],[50D EMA]])/Table2[[#This Row],[50D EMA]]</f>
        <v>9.1887839379318187E-2</v>
      </c>
      <c r="U62" s="2">
        <f>(Table2[[#This Row],[Close Price]]-Table2[[#This Row],[200D EMA]])/Table2[[#This Row],[200D EMA]]</f>
        <v>0.35679754287804399</v>
      </c>
      <c r="V62">
        <v>0.91554281118186598</v>
      </c>
      <c r="W62">
        <v>1486.7</v>
      </c>
      <c r="X62">
        <v>1525</v>
      </c>
      <c r="Y62">
        <v>1468</v>
      </c>
      <c r="Z62">
        <v>1535</v>
      </c>
      <c r="AA62">
        <v>1468</v>
      </c>
      <c r="AB62">
        <v>1535</v>
      </c>
      <c r="AC62" s="2">
        <f>(Table2[[#This Row],[Close Price]]/Table2[[#This Row],[Day Low]])-1</f>
        <v>1.5436873612699298E-2</v>
      </c>
      <c r="AD62" s="2">
        <f>(Table2[[#This Row],[Day High]]/Table2[[#This Row],[Close Price]])-1</f>
        <v>1.0167919716490559E-2</v>
      </c>
      <c r="AE62" s="2">
        <f>(Table2[[#This Row],[Close Price]]/Table2[[#This Row],[Current Week Low]])-1</f>
        <v>2.8371934604904725E-2</v>
      </c>
      <c r="AF62" s="2">
        <f>(Table2[[#This Row],[Current Week High]]/Table2[[#This Row],[Close Price]])-1</f>
        <v>1.6791971649057658E-2</v>
      </c>
      <c r="AG62" s="2">
        <f>(Table2[[#This Row],[Close Price]]/Table2[[#This Row],[Current Month Low]])-1</f>
        <v>2.8371934604904725E-2</v>
      </c>
      <c r="AH62" s="2">
        <f>(Table2[[#This Row],[Current Month High]]/Table2[[#This Row],[Close Price]])-1</f>
        <v>1.6791971649057658E-2</v>
      </c>
      <c r="AI62">
        <v>9.2935448613917107</v>
      </c>
      <c r="AJ62">
        <v>135.49645113485599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0.06</v>
      </c>
      <c r="AM62" t="s">
        <v>10149</v>
      </c>
      <c r="AN62">
        <v>-5.18</v>
      </c>
      <c r="AO62" t="s">
        <v>10150</v>
      </c>
      <c r="AP62">
        <v>0.12410350391006</v>
      </c>
      <c r="AQ62">
        <f>(Table2[[#This Row],[Sharpe Ratio]]-AVERAGE(Table2[Sharpe Ratio]))/_xlfn.STDEV.P(Table2[Sharpe Ratio])</f>
        <v>0.78917804512751699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1.3145766871291824</v>
      </c>
    </row>
    <row r="63" spans="1:44" x14ac:dyDescent="0.3">
      <c r="A63" t="s">
        <v>177</v>
      </c>
      <c r="B63" t="s">
        <v>178</v>
      </c>
      <c r="C63" t="s">
        <v>10102</v>
      </c>
      <c r="D63" t="s">
        <v>179</v>
      </c>
      <c r="E63">
        <v>144099.445455988</v>
      </c>
      <c r="F63">
        <v>219.16</v>
      </c>
      <c r="G63">
        <v>80.353463853333096</v>
      </c>
      <c r="H63">
        <f>(Table2[[#This Row],[1Y Return vs Nifty]]-AVERAGE(Table2[1Y Return vs Nifty]))/_xlfn.STDEV.P(Table2[1Y Return vs Nifty])</f>
        <v>0.35107538768349861</v>
      </c>
      <c r="I63">
        <v>-9.2127998850313997</v>
      </c>
      <c r="J63">
        <f>(Table2[[#This Row],[1M Return vs Nifty]]-AVERAGE(Table2[1M Return vs Nifty]))/_xlfn.STDEV.P(Table2[1M Return vs Nifty])</f>
        <v>-0.84274035176306783</v>
      </c>
      <c r="K63">
        <v>22.113283847397099</v>
      </c>
      <c r="L63">
        <f>(Table2[[#This Row],[6M Return vs Nifty]]-AVERAGE(Table2[6M Return vs Nifty]))/_xlfn.STDEV.P(Table2[6M Return vs Nifty])</f>
        <v>0.32796466197722773</v>
      </c>
      <c r="M63">
        <v>1.7823999194739399</v>
      </c>
      <c r="N63">
        <f>(Table2[[#This Row],[1W Return vs Nifty]]-AVERAGE(Table2[1W Return vs Nifty]))/_xlfn.STDEV.P(Table2[1W Return vs Nifty])</f>
        <v>0.1693789688545963</v>
      </c>
      <c r="O63">
        <v>215.7</v>
      </c>
      <c r="P63">
        <v>208.055483135597</v>
      </c>
      <c r="Q63">
        <v>174.83814028601901</v>
      </c>
      <c r="R63">
        <v>55.284550579692997</v>
      </c>
      <c r="S63" s="2">
        <f>(Table2[[#This Row],[Close Price]]-Table2[[#This Row],[20D EMA]])/Table2[[#This Row],[20D EMA]]</f>
        <v>1.6040797403801613E-2</v>
      </c>
      <c r="T63" s="2">
        <f>(Table2[[#This Row],[Close Price]]-Table2[[#This Row],[50D EMA]])/Table2[[#This Row],[50D EMA]]</f>
        <v>5.3372863320145209E-2</v>
      </c>
      <c r="U63" s="2">
        <f>(Table2[[#This Row],[Close Price]]-Table2[[#This Row],[200D EMA]])/Table2[[#This Row],[200D EMA]]</f>
        <v>0.25350223722052023</v>
      </c>
      <c r="V63">
        <v>0.68051358691942598</v>
      </c>
      <c r="W63">
        <v>217.28</v>
      </c>
      <c r="X63">
        <v>221.79</v>
      </c>
      <c r="Y63">
        <v>217.28</v>
      </c>
      <c r="Z63">
        <v>226</v>
      </c>
      <c r="AA63">
        <v>217.28</v>
      </c>
      <c r="AB63">
        <v>226</v>
      </c>
      <c r="AC63" s="2">
        <f>(Table2[[#This Row],[Close Price]]/Table2[[#This Row],[Day Low]])-1</f>
        <v>8.6524300441825908E-3</v>
      </c>
      <c r="AD63" s="2">
        <f>(Table2[[#This Row],[Day High]]/Table2[[#This Row],[Close Price]])-1</f>
        <v>1.2000365030115034E-2</v>
      </c>
      <c r="AE63" s="2">
        <f>(Table2[[#This Row],[Close Price]]/Table2[[#This Row],[Current Week Low]])-1</f>
        <v>8.6524300441825908E-3</v>
      </c>
      <c r="AF63" s="2">
        <f>(Table2[[#This Row],[Current Week High]]/Table2[[#This Row],[Close Price]])-1</f>
        <v>3.1210074831173662E-2</v>
      </c>
      <c r="AG63" s="2">
        <f>(Table2[[#This Row],[Close Price]]/Table2[[#This Row],[Current Month Low]])-1</f>
        <v>8.6524300441825908E-3</v>
      </c>
      <c r="AH63" s="2">
        <f>(Table2[[#This Row],[Current Month High]]/Table2[[#This Row],[Close Price]])-1</f>
        <v>3.1210074831173662E-2</v>
      </c>
      <c r="AI63">
        <v>6.4062785179777197</v>
      </c>
      <c r="AJ63">
        <v>106.949952785646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0.02</v>
      </c>
      <c r="AM63" t="s">
        <v>10149</v>
      </c>
      <c r="AN63">
        <v>-1.39</v>
      </c>
      <c r="AO63" t="s">
        <v>10150</v>
      </c>
      <c r="AP63">
        <v>8.0816866641441998E-2</v>
      </c>
      <c r="AQ63">
        <f>(Table2[[#This Row],[Sharpe Ratio]]-AVERAGE(Table2[Sharpe Ratio]))/_xlfn.STDEV.P(Table2[Sharpe Ratio])</f>
        <v>0.29871245576800376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0.30439112252025852</v>
      </c>
    </row>
    <row r="64" spans="1:44" x14ac:dyDescent="0.3">
      <c r="A64" t="s">
        <v>180</v>
      </c>
      <c r="B64" t="s">
        <v>181</v>
      </c>
      <c r="C64" t="s">
        <v>10103</v>
      </c>
      <c r="D64" t="s">
        <v>21</v>
      </c>
      <c r="E64">
        <v>142687.704705315</v>
      </c>
      <c r="F64">
        <v>1459.15</v>
      </c>
      <c r="G64">
        <v>1.9991390283257999</v>
      </c>
      <c r="H64">
        <f>(Table2[[#This Row],[1Y Return vs Nifty]]-AVERAGE(Table2[1Y Return vs Nifty]))/_xlfn.STDEV.P(Table2[1Y Return vs Nifty])</f>
        <v>-0.53192335281848491</v>
      </c>
      <c r="I64">
        <v>10.360746975233001</v>
      </c>
      <c r="J64">
        <f>(Table2[[#This Row],[1M Return vs Nifty]]-AVERAGE(Table2[1M Return vs Nifty]))/_xlfn.STDEV.P(Table2[1M Return vs Nifty])</f>
        <v>0.7524593497290698</v>
      </c>
      <c r="K64">
        <v>4.7488448867298496</v>
      </c>
      <c r="L64">
        <f>(Table2[[#This Row],[6M Return vs Nifty]]-AVERAGE(Table2[6M Return vs Nifty]))/_xlfn.STDEV.P(Table2[6M Return vs Nifty])</f>
        <v>-0.1831226775259697</v>
      </c>
      <c r="M64">
        <v>4.3244157613230296</v>
      </c>
      <c r="N64">
        <f>(Table2[[#This Row],[1W Return vs Nifty]]-AVERAGE(Table2[1W Return vs Nifty]))/_xlfn.STDEV.P(Table2[1W Return vs Nifty])</f>
        <v>0.72533962599905422</v>
      </c>
      <c r="O64">
        <v>1405.45</v>
      </c>
      <c r="P64">
        <v>1349.5482748617401</v>
      </c>
      <c r="Q64">
        <v>1272.6354278384699</v>
      </c>
      <c r="R64">
        <v>67.121703187079106</v>
      </c>
      <c r="S64" s="2">
        <f>(Table2[[#This Row],[Close Price]]-Table2[[#This Row],[20D EMA]])/Table2[[#This Row],[20D EMA]]</f>
        <v>3.8208403002597063E-2</v>
      </c>
      <c r="T64" s="2">
        <f>(Table2[[#This Row],[Close Price]]-Table2[[#This Row],[50D EMA]])/Table2[[#This Row],[50D EMA]]</f>
        <v>8.1213638059363671E-2</v>
      </c>
      <c r="U64" s="2">
        <f>(Table2[[#This Row],[Close Price]]-Table2[[#This Row],[200D EMA]])/Table2[[#This Row],[200D EMA]]</f>
        <v>0.14655774001067937</v>
      </c>
      <c r="V64">
        <v>1.05342444161038</v>
      </c>
      <c r="W64">
        <v>1453.3</v>
      </c>
      <c r="X64">
        <v>1492</v>
      </c>
      <c r="Y64">
        <v>1424.15</v>
      </c>
      <c r="Z64">
        <v>1498</v>
      </c>
      <c r="AA64">
        <v>1424.15</v>
      </c>
      <c r="AB64">
        <v>1498</v>
      </c>
      <c r="AC64" s="2">
        <f>(Table2[[#This Row],[Close Price]]/Table2[[#This Row],[Day Low]])-1</f>
        <v>4.0253216816901194E-3</v>
      </c>
      <c r="AD64" s="2">
        <f>(Table2[[#This Row],[Day High]]/Table2[[#This Row],[Close Price]])-1</f>
        <v>2.2513106945824646E-2</v>
      </c>
      <c r="AE64" s="2">
        <f>(Table2[[#This Row],[Close Price]]/Table2[[#This Row],[Current Week Low]])-1</f>
        <v>2.4576062914721142E-2</v>
      </c>
      <c r="AF64" s="2">
        <f>(Table2[[#This Row],[Current Week High]]/Table2[[#This Row],[Close Price]])-1</f>
        <v>2.6625089949628089E-2</v>
      </c>
      <c r="AG64" s="2">
        <f>(Table2[[#This Row],[Close Price]]/Table2[[#This Row],[Current Month Low]])-1</f>
        <v>2.4576062914721142E-2</v>
      </c>
      <c r="AH64" s="2">
        <f>(Table2[[#This Row],[Current Month High]]/Table2[[#This Row],[Close Price]])-1</f>
        <v>2.6625089949628089E-2</v>
      </c>
      <c r="AI64">
        <v>2.6625089949628</v>
      </c>
      <c r="AJ64">
        <v>34.819366164649303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0.09</v>
      </c>
      <c r="AM64" t="s">
        <v>10149</v>
      </c>
      <c r="AN64">
        <v>6.4</v>
      </c>
      <c r="AO64" t="s">
        <v>10149</v>
      </c>
      <c r="AP64">
        <v>1.1408120126331999E-2</v>
      </c>
      <c r="AQ64">
        <f>(Table2[[#This Row],[Sharpe Ratio]]-AVERAGE(Table2[Sharpe Ratio]))/_xlfn.STDEV.P(Table2[Sharpe Ratio])</f>
        <v>-0.48773352188983415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0.27501942349383535</v>
      </c>
    </row>
    <row r="65" spans="1:44" x14ac:dyDescent="0.3">
      <c r="A65" t="s">
        <v>182</v>
      </c>
      <c r="B65" t="s">
        <v>183</v>
      </c>
      <c r="C65" t="s">
        <v>10108</v>
      </c>
      <c r="D65" t="s">
        <v>184</v>
      </c>
      <c r="E65">
        <v>139980.53615746199</v>
      </c>
      <c r="F65">
        <v>206.57</v>
      </c>
      <c r="G65">
        <v>117.277874442976</v>
      </c>
      <c r="H65">
        <f>(Table2[[#This Row],[1Y Return vs Nifty]]-AVERAGE(Table2[1Y Return vs Nifty]))/_xlfn.STDEV.P(Table2[1Y Return vs Nifty])</f>
        <v>0.76718781181898088</v>
      </c>
      <c r="I65">
        <v>30.622858693057999</v>
      </c>
      <c r="J65">
        <f>(Table2[[#This Row],[1M Return vs Nifty]]-AVERAGE(Table2[1M Return vs Nifty]))/_xlfn.STDEV.P(Table2[1M Return vs Nifty])</f>
        <v>2.403775526333261</v>
      </c>
      <c r="K65">
        <v>87.463918339580403</v>
      </c>
      <c r="L65">
        <f>(Table2[[#This Row],[6M Return vs Nifty]]-AVERAGE(Table2[6M Return vs Nifty]))/_xlfn.STDEV.P(Table2[6M Return vs Nifty])</f>
        <v>2.2514291627947323</v>
      </c>
      <c r="M65">
        <v>5.0567229890394501</v>
      </c>
      <c r="N65">
        <f>(Table2[[#This Row],[1W Return vs Nifty]]-AVERAGE(Table2[1W Return vs Nifty]))/_xlfn.STDEV.P(Table2[1W Return vs Nifty])</f>
        <v>0.88550149472159678</v>
      </c>
      <c r="O65">
        <v>184.2</v>
      </c>
      <c r="P65">
        <v>161.57009608333399</v>
      </c>
      <c r="Q65">
        <v>125.11362140779001</v>
      </c>
      <c r="R65">
        <v>81.343539765030201</v>
      </c>
      <c r="S65" s="2">
        <f>(Table2[[#This Row],[Close Price]]-Table2[[#This Row],[20D EMA]])/Table2[[#This Row],[20D EMA]]</f>
        <v>0.12144408251900111</v>
      </c>
      <c r="T65" s="2">
        <f>(Table2[[#This Row],[Close Price]]-Table2[[#This Row],[50D EMA]])/Table2[[#This Row],[50D EMA]]</f>
        <v>0.27851629111773335</v>
      </c>
      <c r="U65" s="2">
        <f>(Table2[[#This Row],[Close Price]]-Table2[[#This Row],[200D EMA]])/Table2[[#This Row],[200D EMA]]</f>
        <v>0.65105923460335735</v>
      </c>
      <c r="V65">
        <v>1.3457586360246001</v>
      </c>
      <c r="W65">
        <v>205</v>
      </c>
      <c r="X65">
        <v>208.88</v>
      </c>
      <c r="Y65">
        <v>192.09</v>
      </c>
      <c r="Z65">
        <v>208.88</v>
      </c>
      <c r="AA65">
        <v>192.09</v>
      </c>
      <c r="AB65">
        <v>208.88</v>
      </c>
      <c r="AC65" s="2">
        <f>(Table2[[#This Row],[Close Price]]/Table2[[#This Row],[Day Low]])-1</f>
        <v>7.6585365853658605E-3</v>
      </c>
      <c r="AD65" s="2">
        <f>(Table2[[#This Row],[Day High]]/Table2[[#This Row],[Close Price]])-1</f>
        <v>1.1182649949169843E-2</v>
      </c>
      <c r="AE65" s="2">
        <f>(Table2[[#This Row],[Close Price]]/Table2[[#This Row],[Current Week Low]])-1</f>
        <v>7.5381331667447427E-2</v>
      </c>
      <c r="AF65" s="2">
        <f>(Table2[[#This Row],[Current Week High]]/Table2[[#This Row],[Close Price]])-1</f>
        <v>1.1182649949169843E-2</v>
      </c>
      <c r="AG65" s="2">
        <f>(Table2[[#This Row],[Close Price]]/Table2[[#This Row],[Current Month Low]])-1</f>
        <v>7.5381331667447427E-2</v>
      </c>
      <c r="AH65" s="2">
        <f>(Table2[[#This Row],[Current Month High]]/Table2[[#This Row],[Close Price]])-1</f>
        <v>1.1182649949169843E-2</v>
      </c>
      <c r="AI65">
        <v>1.1182649949169801</v>
      </c>
      <c r="AJ65">
        <v>143.596698113207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0.46</v>
      </c>
      <c r="AM65" t="s">
        <v>10149</v>
      </c>
      <c r="AN65">
        <v>14.56</v>
      </c>
      <c r="AO65" t="s">
        <v>10149</v>
      </c>
      <c r="AP65">
        <v>2.8168975087286999E-2</v>
      </c>
      <c r="AQ65">
        <f>(Table2[[#This Row],[Sharpe Ratio]]-AVERAGE(Table2[Sharpe Ratio]))/_xlfn.STDEV.P(Table2[Sharpe Ratio])</f>
        <v>-0.29782219762640122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6.0100717980421692</v>
      </c>
    </row>
    <row r="66" spans="1:44" x14ac:dyDescent="0.3">
      <c r="A66" t="s">
        <v>185</v>
      </c>
      <c r="B66" t="s">
        <v>186</v>
      </c>
      <c r="C66" t="s">
        <v>10104</v>
      </c>
      <c r="D66" t="s">
        <v>32</v>
      </c>
      <c r="E66">
        <v>139704.34926568501</v>
      </c>
      <c r="F66">
        <v>270.14999999999998</v>
      </c>
      <c r="G66">
        <v>7.9311366623972299</v>
      </c>
      <c r="H66">
        <f>(Table2[[#This Row],[1Y Return vs Nifty]]-AVERAGE(Table2[1Y Return vs Nifty]))/_xlfn.STDEV.P(Table2[1Y Return vs Nifty])</f>
        <v>-0.4650738655535</v>
      </c>
      <c r="I66">
        <v>-15.806250872817399</v>
      </c>
      <c r="J66">
        <f>(Table2[[#This Row],[1M Return vs Nifty]]-AVERAGE(Table2[1M Return vs Nifty]))/_xlfn.STDEV.P(Table2[1M Return vs Nifty])</f>
        <v>-1.3800916618044403</v>
      </c>
      <c r="K66">
        <v>1.41067327536831</v>
      </c>
      <c r="L66">
        <f>(Table2[[#This Row],[6M Return vs Nifty]]-AVERAGE(Table2[6M Return vs Nifty]))/_xlfn.STDEV.P(Table2[6M Return vs Nifty])</f>
        <v>-0.2813750455708231</v>
      </c>
      <c r="M66">
        <v>-5.4553902714404297</v>
      </c>
      <c r="N66">
        <f>(Table2[[#This Row],[1W Return vs Nifty]]-AVERAGE(Table2[1W Return vs Nifty]))/_xlfn.STDEV.P(Table2[1W Return vs Nifty])</f>
        <v>-1.4135877949903595</v>
      </c>
      <c r="O66">
        <v>274.45</v>
      </c>
      <c r="P66">
        <v>271.11997106917897</v>
      </c>
      <c r="Q66">
        <v>244.93317560633699</v>
      </c>
      <c r="R66">
        <v>40.909091747893399</v>
      </c>
      <c r="S66" s="2">
        <f>(Table2[[#This Row],[Close Price]]-Table2[[#This Row],[20D EMA]])/Table2[[#This Row],[20D EMA]]</f>
        <v>-1.5667699034432544E-2</v>
      </c>
      <c r="T66" s="2">
        <f>(Table2[[#This Row],[Close Price]]-Table2[[#This Row],[50D EMA]])/Table2[[#This Row],[50D EMA]]</f>
        <v>-3.5776452223488108E-3</v>
      </c>
      <c r="U66" s="2">
        <f>(Table2[[#This Row],[Close Price]]-Table2[[#This Row],[200D EMA]])/Table2[[#This Row],[200D EMA]]</f>
        <v>0.1029538947969716</v>
      </c>
      <c r="V66">
        <v>0.73030246525777598</v>
      </c>
      <c r="W66">
        <v>265.5</v>
      </c>
      <c r="X66">
        <v>271.45</v>
      </c>
      <c r="Y66">
        <v>263.05</v>
      </c>
      <c r="Z66">
        <v>276.3</v>
      </c>
      <c r="AA66">
        <v>263.05</v>
      </c>
      <c r="AB66">
        <v>276.3</v>
      </c>
      <c r="AC66" s="2">
        <f>(Table2[[#This Row],[Close Price]]/Table2[[#This Row],[Day Low]])-1</f>
        <v>1.7514124293785294E-2</v>
      </c>
      <c r="AD66" s="2">
        <f>(Table2[[#This Row],[Day High]]/Table2[[#This Row],[Close Price]])-1</f>
        <v>4.812141402924297E-3</v>
      </c>
      <c r="AE66" s="2">
        <f>(Table2[[#This Row],[Close Price]]/Table2[[#This Row],[Current Week Low]])-1</f>
        <v>2.6991066337198166E-2</v>
      </c>
      <c r="AF66" s="2">
        <f>(Table2[[#This Row],[Current Week High]]/Table2[[#This Row],[Close Price]])-1</f>
        <v>2.2765130483065166E-2</v>
      </c>
      <c r="AG66" s="2">
        <f>(Table2[[#This Row],[Close Price]]/Table2[[#This Row],[Current Month Low]])-1</f>
        <v>2.6991066337198166E-2</v>
      </c>
      <c r="AH66" s="2">
        <f>(Table2[[#This Row],[Current Month High]]/Table2[[#This Row],[Close Price]])-1</f>
        <v>2.2765130483065166E-2</v>
      </c>
      <c r="AI66">
        <v>10.938367573570201</v>
      </c>
      <c r="AJ66">
        <v>45.437415881561201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-7.0000000000000007E-2</v>
      </c>
      <c r="AM66" t="s">
        <v>10150</v>
      </c>
      <c r="AN66">
        <v>-5.97</v>
      </c>
      <c r="AO66" t="s">
        <v>10150</v>
      </c>
      <c r="AP66">
        <v>0.13944929598484401</v>
      </c>
      <c r="AQ66">
        <f>(Table2[[#This Row],[Sharpe Ratio]]-AVERAGE(Table2[Sharpe Ratio]))/_xlfn.STDEV.P(Table2[Sharpe Ratio])</f>
        <v>0.96305579191206836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-2.5770725760070547</v>
      </c>
    </row>
    <row r="67" spans="1:44" x14ac:dyDescent="0.3">
      <c r="A67" t="s">
        <v>187</v>
      </c>
      <c r="B67" t="s">
        <v>188</v>
      </c>
      <c r="C67" t="s">
        <v>10106</v>
      </c>
      <c r="D67" t="s">
        <v>189</v>
      </c>
      <c r="E67">
        <v>139497.350570665</v>
      </c>
      <c r="F67">
        <v>1363.85</v>
      </c>
      <c r="G67">
        <v>3.2374853886233699</v>
      </c>
      <c r="H67">
        <f>(Table2[[#This Row],[1Y Return vs Nifty]]-AVERAGE(Table2[1Y Return vs Nifty]))/_xlfn.STDEV.P(Table2[1Y Return vs Nifty])</f>
        <v>-0.5179680506843648</v>
      </c>
      <c r="I67">
        <v>-6.0984455788657197</v>
      </c>
      <c r="J67">
        <f>(Table2[[#This Row],[1M Return vs Nifty]]-AVERAGE(Table2[1M Return vs Nifty]))/_xlfn.STDEV.P(Table2[1M Return vs Nifty])</f>
        <v>-0.58892753515895757</v>
      </c>
      <c r="K67">
        <v>1.2479712592752601</v>
      </c>
      <c r="L67">
        <f>(Table2[[#This Row],[6M Return vs Nifty]]-AVERAGE(Table2[6M Return vs Nifty]))/_xlfn.STDEV.P(Table2[6M Return vs Nifty])</f>
        <v>-0.28616385220748786</v>
      </c>
      <c r="M67">
        <v>-3.2278749603850598</v>
      </c>
      <c r="N67">
        <f>(Table2[[#This Row],[1W Return vs Nifty]]-AVERAGE(Table2[1W Return vs Nifty]))/_xlfn.STDEV.P(Table2[1W Return vs Nifty])</f>
        <v>-0.92641110012253702</v>
      </c>
      <c r="O67">
        <v>1372.87</v>
      </c>
      <c r="P67">
        <v>1335.68445975745</v>
      </c>
      <c r="Q67">
        <v>1200.30433353893</v>
      </c>
      <c r="R67">
        <v>44.563418893578401</v>
      </c>
      <c r="S67" s="2">
        <f>(Table2[[#This Row],[Close Price]]-Table2[[#This Row],[20D EMA]])/Table2[[#This Row],[20D EMA]]</f>
        <v>-6.5701778027052685E-3</v>
      </c>
      <c r="T67" s="2">
        <f>(Table2[[#This Row],[Close Price]]-Table2[[#This Row],[50D EMA]])/Table2[[#This Row],[50D EMA]]</f>
        <v>2.1086971579847961E-2</v>
      </c>
      <c r="U67" s="2">
        <f>(Table2[[#This Row],[Close Price]]-Table2[[#This Row],[200D EMA]])/Table2[[#This Row],[200D EMA]]</f>
        <v>0.13625349995936306</v>
      </c>
      <c r="V67">
        <v>1.12997867642606</v>
      </c>
      <c r="W67">
        <v>1360.25</v>
      </c>
      <c r="X67">
        <v>1382.95</v>
      </c>
      <c r="Y67">
        <v>1359.2</v>
      </c>
      <c r="Z67">
        <v>1419.75</v>
      </c>
      <c r="AA67">
        <v>1359.2</v>
      </c>
      <c r="AB67">
        <v>1419.75</v>
      </c>
      <c r="AC67" s="2">
        <f>(Table2[[#This Row],[Close Price]]/Table2[[#This Row],[Day Low]])-1</f>
        <v>2.6465723212643066E-3</v>
      </c>
      <c r="AD67" s="2">
        <f>(Table2[[#This Row],[Day High]]/Table2[[#This Row],[Close Price]])-1</f>
        <v>1.4004472632620946E-2</v>
      </c>
      <c r="AE67" s="2">
        <f>(Table2[[#This Row],[Close Price]]/Table2[[#This Row],[Current Week Low]])-1</f>
        <v>3.4211300765154551E-3</v>
      </c>
      <c r="AF67" s="2">
        <f>(Table2[[#This Row],[Current Week High]]/Table2[[#This Row],[Close Price]])-1</f>
        <v>4.0986912050445579E-2</v>
      </c>
      <c r="AG67" s="2">
        <f>(Table2[[#This Row],[Close Price]]/Table2[[#This Row],[Current Month Low]])-1</f>
        <v>3.4211300765154551E-3</v>
      </c>
      <c r="AH67" s="2">
        <f>(Table2[[#This Row],[Current Month High]]/Table2[[#This Row],[Close Price]])-1</f>
        <v>4.0986912050445579E-2</v>
      </c>
      <c r="AI67">
        <v>7.5704806247021299</v>
      </c>
      <c r="AJ67">
        <v>42.097311939987399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0.08</v>
      </c>
      <c r="AM67" t="s">
        <v>10149</v>
      </c>
      <c r="AN67">
        <v>-2.84</v>
      </c>
      <c r="AO67" t="s">
        <v>10150</v>
      </c>
      <c r="AP67">
        <v>-2.9187536641700002E-4</v>
      </c>
      <c r="AQ67">
        <f>(Table2[[#This Row],[Sharpe Ratio]]-AVERAGE(Table2[Sharpe Ratio]))/_xlfn.STDEV.P(Table2[Sharpe Ratio])</f>
        <v>-0.62030203603068779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-2.939772574204035</v>
      </c>
    </row>
    <row r="68" spans="1:44" x14ac:dyDescent="0.3">
      <c r="A68" t="s">
        <v>190</v>
      </c>
      <c r="B68" t="s">
        <v>191</v>
      </c>
      <c r="C68" t="s">
        <v>10111</v>
      </c>
      <c r="D68" t="s">
        <v>86</v>
      </c>
      <c r="E68">
        <v>139396.68773787501</v>
      </c>
      <c r="F68">
        <v>436.25</v>
      </c>
      <c r="G68">
        <v>71.2708347073103</v>
      </c>
      <c r="H68">
        <f>(Table2[[#This Row],[1Y Return vs Nifty]]-AVERAGE(Table2[1Y Return vs Nifty]))/_xlfn.STDEV.P(Table2[1Y Return vs Nifty])</f>
        <v>0.2487204747377729</v>
      </c>
      <c r="I68">
        <v>-12.4564674769814</v>
      </c>
      <c r="J68">
        <f>(Table2[[#This Row],[1M Return vs Nifty]]-AVERAGE(Table2[1M Return vs Nifty]))/_xlfn.STDEV.P(Table2[1M Return vs Nifty])</f>
        <v>-1.1070919080424526</v>
      </c>
      <c r="K68">
        <v>16.908264510348801</v>
      </c>
      <c r="L68">
        <f>(Table2[[#This Row],[6M Return vs Nifty]]-AVERAGE(Table2[6M Return vs Nifty]))/_xlfn.STDEV.P(Table2[6M Return vs Nifty])</f>
        <v>0.17476538550993384</v>
      </c>
      <c r="M68">
        <v>-0.76981348528024396</v>
      </c>
      <c r="N68">
        <f>(Table2[[#This Row],[1W Return vs Nifty]]-AVERAGE(Table2[1W Return vs Nifty]))/_xlfn.STDEV.P(Table2[1W Return vs Nifty])</f>
        <v>-0.38881198272023149</v>
      </c>
      <c r="O68">
        <v>437.68</v>
      </c>
      <c r="P68">
        <v>432.62079830562698</v>
      </c>
      <c r="Q68">
        <v>369.50585955993199</v>
      </c>
      <c r="R68">
        <v>47.988540708471803</v>
      </c>
      <c r="S68" s="2">
        <f>(Table2[[#This Row],[Close Price]]-Table2[[#This Row],[20D EMA]])/Table2[[#This Row],[20D EMA]]</f>
        <v>-3.2672271979528578E-3</v>
      </c>
      <c r="T68" s="2">
        <f>(Table2[[#This Row],[Close Price]]-Table2[[#This Row],[50D EMA]])/Table2[[#This Row],[50D EMA]]</f>
        <v>8.3888747572629565E-3</v>
      </c>
      <c r="U68" s="2">
        <f>(Table2[[#This Row],[Close Price]]-Table2[[#This Row],[200D EMA]])/Table2[[#This Row],[200D EMA]]</f>
        <v>0.18063080385127817</v>
      </c>
      <c r="V68">
        <v>0.69716697614085799</v>
      </c>
      <c r="W68">
        <v>433.25</v>
      </c>
      <c r="X68">
        <v>442.25</v>
      </c>
      <c r="Y68">
        <v>428</v>
      </c>
      <c r="Z68">
        <v>442.25</v>
      </c>
      <c r="AA68">
        <v>428</v>
      </c>
      <c r="AB68">
        <v>442.25</v>
      </c>
      <c r="AC68" s="2">
        <f>(Table2[[#This Row],[Close Price]]/Table2[[#This Row],[Day Low]])-1</f>
        <v>6.9244085401038991E-3</v>
      </c>
      <c r="AD68" s="2">
        <f>(Table2[[#This Row],[Day High]]/Table2[[#This Row],[Close Price]])-1</f>
        <v>1.3753581661891223E-2</v>
      </c>
      <c r="AE68" s="2">
        <f>(Table2[[#This Row],[Close Price]]/Table2[[#This Row],[Current Week Low]])-1</f>
        <v>1.9275700934579421E-2</v>
      </c>
      <c r="AF68" s="2">
        <f>(Table2[[#This Row],[Current Week High]]/Table2[[#This Row],[Close Price]])-1</f>
        <v>1.3753581661891223E-2</v>
      </c>
      <c r="AG68" s="2">
        <f>(Table2[[#This Row],[Close Price]]/Table2[[#This Row],[Current Month Low]])-1</f>
        <v>1.9275700934579421E-2</v>
      </c>
      <c r="AH68" s="2">
        <f>(Table2[[#This Row],[Current Month High]]/Table2[[#This Row],[Close Price]])-1</f>
        <v>1.3753581661891223E-2</v>
      </c>
      <c r="AI68">
        <v>6.4068767908309399</v>
      </c>
      <c r="AJ68">
        <v>101.268742791234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-0.04</v>
      </c>
      <c r="AM68" t="s">
        <v>10150</v>
      </c>
      <c r="AN68">
        <v>-3.42</v>
      </c>
      <c r="AO68" t="s">
        <v>10150</v>
      </c>
      <c r="AP68">
        <v>0.14792297872327501</v>
      </c>
      <c r="AQ68">
        <f>(Table2[[#This Row],[Sharpe Ratio]]-AVERAGE(Table2[Sharpe Ratio]))/_xlfn.STDEV.P(Table2[Sharpe Ratio])</f>
        <v>1.0590680964151753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-1.3349934099802063E-2</v>
      </c>
    </row>
    <row r="69" spans="1:44" x14ac:dyDescent="0.3">
      <c r="A69" t="s">
        <v>192</v>
      </c>
      <c r="B69" t="s">
        <v>193</v>
      </c>
      <c r="C69" t="s">
        <v>10104</v>
      </c>
      <c r="D69" t="s">
        <v>32</v>
      </c>
      <c r="E69">
        <v>133816.87207637401</v>
      </c>
      <c r="F69">
        <v>121.53</v>
      </c>
      <c r="G69">
        <v>87.968870329495104</v>
      </c>
      <c r="H69">
        <f>(Table2[[#This Row],[1Y Return vs Nifty]]-AVERAGE(Table2[1Y Return vs Nifty]))/_xlfn.STDEV.P(Table2[1Y Return vs Nifty])</f>
        <v>0.43689572168394636</v>
      </c>
      <c r="I69">
        <v>-16.323537712042299</v>
      </c>
      <c r="J69">
        <f>(Table2[[#This Row],[1M Return vs Nifty]]-AVERAGE(Table2[1M Return vs Nifty]))/_xlfn.STDEV.P(Table2[1M Return vs Nifty])</f>
        <v>-1.4222493666603002</v>
      </c>
      <c r="K69">
        <v>12.557040333063901</v>
      </c>
      <c r="L69">
        <f>(Table2[[#This Row],[6M Return vs Nifty]]-AVERAGE(Table2[6M Return vs Nifty]))/_xlfn.STDEV.P(Table2[6M Return vs Nifty])</f>
        <v>4.6695852518522173E-2</v>
      </c>
      <c r="M69">
        <v>-3.1983117533158598</v>
      </c>
      <c r="N69">
        <f>(Table2[[#This Row],[1W Return vs Nifty]]-AVERAGE(Table2[1W Return vs Nifty]))/_xlfn.STDEV.P(Table2[1W Return vs Nifty])</f>
        <v>-0.91994537329310277</v>
      </c>
      <c r="O69">
        <v>124.15</v>
      </c>
      <c r="P69">
        <v>125.329569361536</v>
      </c>
      <c r="Q69">
        <v>108.14539993423899</v>
      </c>
      <c r="R69">
        <v>41.0092414897914</v>
      </c>
      <c r="S69" s="2">
        <f>(Table2[[#This Row],[Close Price]]-Table2[[#This Row],[20D EMA]])/Table2[[#This Row],[20D EMA]]</f>
        <v>-2.1103503826016952E-2</v>
      </c>
      <c r="T69" s="2">
        <f>(Table2[[#This Row],[Close Price]]-Table2[[#This Row],[50D EMA]])/Table2[[#This Row],[50D EMA]]</f>
        <v>-3.031662345041217E-2</v>
      </c>
      <c r="U69" s="2">
        <f>(Table2[[#This Row],[Close Price]]-Table2[[#This Row],[200D EMA]])/Table2[[#This Row],[200D EMA]]</f>
        <v>0.1237648579958085</v>
      </c>
      <c r="V69">
        <v>0.97532910086308899</v>
      </c>
      <c r="W69">
        <v>120.49</v>
      </c>
      <c r="X69">
        <v>122.38</v>
      </c>
      <c r="Y69">
        <v>119.9</v>
      </c>
      <c r="Z69">
        <v>123.61</v>
      </c>
      <c r="AA69">
        <v>119.9</v>
      </c>
      <c r="AB69">
        <v>123.61</v>
      </c>
      <c r="AC69" s="2">
        <f>(Table2[[#This Row],[Close Price]]/Table2[[#This Row],[Day Low]])-1</f>
        <v>8.6314216947465106E-3</v>
      </c>
      <c r="AD69" s="2">
        <f>(Table2[[#This Row],[Day High]]/Table2[[#This Row],[Close Price]])-1</f>
        <v>6.994157821114122E-3</v>
      </c>
      <c r="AE69" s="2">
        <f>(Table2[[#This Row],[Close Price]]/Table2[[#This Row],[Current Week Low]])-1</f>
        <v>1.3594662218515463E-2</v>
      </c>
      <c r="AF69" s="2">
        <f>(Table2[[#This Row],[Current Week High]]/Table2[[#This Row],[Close Price]])-1</f>
        <v>1.7115115609314557E-2</v>
      </c>
      <c r="AG69" s="2">
        <f>(Table2[[#This Row],[Close Price]]/Table2[[#This Row],[Current Month Low]])-1</f>
        <v>1.3594662218515463E-2</v>
      </c>
      <c r="AH69" s="2">
        <f>(Table2[[#This Row],[Current Month High]]/Table2[[#This Row],[Close Price]])-1</f>
        <v>1.7115115609314557E-2</v>
      </c>
      <c r="AI69">
        <v>17.584135604377501</v>
      </c>
      <c r="AJ69">
        <v>126.10232558139499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-0.18</v>
      </c>
      <c r="AM69" t="s">
        <v>10150</v>
      </c>
      <c r="AN69">
        <v>-5.52</v>
      </c>
      <c r="AO69" t="s">
        <v>10150</v>
      </c>
      <c r="AP69">
        <v>0.117320457612411</v>
      </c>
      <c r="AQ69">
        <f>(Table2[[#This Row],[Sharpe Ratio]]-AVERAGE(Table2[Sharpe Ratio]))/_xlfn.STDEV.P(Table2[Sharpe Ratio])</f>
        <v>0.71232174466268072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" spans="1:44" x14ac:dyDescent="0.3">
      <c r="A70" t="s">
        <v>194</v>
      </c>
      <c r="B70" t="s">
        <v>195</v>
      </c>
      <c r="C70" t="s">
        <v>10102</v>
      </c>
      <c r="D70" t="s">
        <v>18</v>
      </c>
      <c r="E70">
        <v>131456.71628640001</v>
      </c>
      <c r="F70">
        <v>303</v>
      </c>
      <c r="G70">
        <v>36.070294469356199</v>
      </c>
      <c r="H70">
        <f>(Table2[[#This Row],[1Y Return vs Nifty]]-AVERAGE(Table2[1Y Return vs Nifty]))/_xlfn.STDEV.P(Table2[1Y Return vs Nifty])</f>
        <v>-0.14796512959255539</v>
      </c>
      <c r="I70">
        <v>-15.626478123482199</v>
      </c>
      <c r="J70">
        <f>(Table2[[#This Row],[1M Return vs Nifty]]-AVERAGE(Table2[1M Return vs Nifty]))/_xlfn.STDEV.P(Table2[1M Return vs Nifty])</f>
        <v>-1.3654405902269073</v>
      </c>
      <c r="K70">
        <v>21.661185418893201</v>
      </c>
      <c r="L70">
        <f>(Table2[[#This Row],[6M Return vs Nifty]]-AVERAGE(Table2[6M Return vs Nifty]))/_xlfn.STDEV.P(Table2[6M Return vs Nifty])</f>
        <v>0.31465805394105567</v>
      </c>
      <c r="M70">
        <v>1.8384908881080499</v>
      </c>
      <c r="N70">
        <f>(Table2[[#This Row],[1W Return vs Nifty]]-AVERAGE(Table2[1W Return vs Nifty]))/_xlfn.STDEV.P(Table2[1W Return vs Nifty])</f>
        <v>0.18164654455900461</v>
      </c>
      <c r="O70">
        <v>305.72000000000003</v>
      </c>
      <c r="P70">
        <v>305.45956659164398</v>
      </c>
      <c r="Q70">
        <v>268.21164915151002</v>
      </c>
      <c r="R70">
        <v>45.398486340009903</v>
      </c>
      <c r="S70" s="2">
        <f>(Table2[[#This Row],[Close Price]]-Table2[[#This Row],[20D EMA]])/Table2[[#This Row],[20D EMA]]</f>
        <v>-8.8970299620568724E-3</v>
      </c>
      <c r="T70" s="2">
        <f>(Table2[[#This Row],[Close Price]]-Table2[[#This Row],[50D EMA]])/Table2[[#This Row],[50D EMA]]</f>
        <v>-8.0520201710757612E-3</v>
      </c>
      <c r="U70" s="2">
        <f>(Table2[[#This Row],[Close Price]]-Table2[[#This Row],[200D EMA]])/Table2[[#This Row],[200D EMA]]</f>
        <v>0.12970484674525976</v>
      </c>
      <c r="V70">
        <v>0.60647532050540098</v>
      </c>
      <c r="W70">
        <v>301.95</v>
      </c>
      <c r="X70">
        <v>308.5</v>
      </c>
      <c r="Y70">
        <v>301.95</v>
      </c>
      <c r="Z70">
        <v>308.5</v>
      </c>
      <c r="AA70">
        <v>301.95</v>
      </c>
      <c r="AB70">
        <v>308.5</v>
      </c>
      <c r="AC70" s="2">
        <f>(Table2[[#This Row],[Close Price]]/Table2[[#This Row],[Day Low]])-1</f>
        <v>3.4773969200199151E-3</v>
      </c>
      <c r="AD70" s="2">
        <f>(Table2[[#This Row],[Day High]]/Table2[[#This Row],[Close Price]])-1</f>
        <v>1.8151815181518094E-2</v>
      </c>
      <c r="AE70" s="2">
        <f>(Table2[[#This Row],[Close Price]]/Table2[[#This Row],[Current Week Low]])-1</f>
        <v>3.4773969200199151E-3</v>
      </c>
      <c r="AF70" s="2">
        <f>(Table2[[#This Row],[Current Week High]]/Table2[[#This Row],[Close Price]])-1</f>
        <v>1.8151815181518094E-2</v>
      </c>
      <c r="AG70" s="2">
        <f>(Table2[[#This Row],[Close Price]]/Table2[[#This Row],[Current Month Low]])-1</f>
        <v>3.4773969200199151E-3</v>
      </c>
      <c r="AH70" s="2">
        <f>(Table2[[#This Row],[Current Month High]]/Table2[[#This Row],[Close Price]])-1</f>
        <v>1.8151815181518094E-2</v>
      </c>
      <c r="AI70">
        <v>13.523102310231</v>
      </c>
      <c r="AJ70">
        <v>82.833006486649495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-0.03</v>
      </c>
      <c r="AM70" t="s">
        <v>10150</v>
      </c>
      <c r="AN70">
        <v>-3.95</v>
      </c>
      <c r="AO70" t="s">
        <v>10150</v>
      </c>
      <c r="AP70">
        <v>3.5748682887269999E-3</v>
      </c>
      <c r="AQ70">
        <f>(Table2[[#This Row],[Sharpe Ratio]]-AVERAGE(Table2[Sharpe Ratio]))/_xlfn.STDEV.P(Table2[Sharpe Ratio])</f>
        <v>-0.57648933018445914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-1.5935904515038615</v>
      </c>
    </row>
    <row r="71" spans="1:44" x14ac:dyDescent="0.3">
      <c r="A71" t="s">
        <v>196</v>
      </c>
      <c r="B71" t="s">
        <v>197</v>
      </c>
      <c r="C71" t="s">
        <v>10106</v>
      </c>
      <c r="D71" t="s">
        <v>119</v>
      </c>
      <c r="E71">
        <v>130701.159117</v>
      </c>
      <c r="F71">
        <v>5426.25</v>
      </c>
      <c r="G71">
        <v>-17.244237683499701</v>
      </c>
      <c r="H71">
        <f>(Table2[[#This Row],[1Y Return vs Nifty]]-AVERAGE(Table2[1Y Return vs Nifty]))/_xlfn.STDEV.P(Table2[1Y Return vs Nifty])</f>
        <v>-0.74878282340285851</v>
      </c>
      <c r="I71">
        <v>-5.8058501006257002</v>
      </c>
      <c r="J71">
        <f>(Table2[[#This Row],[1M Return vs Nifty]]-AVERAGE(Table2[1M Return vs Nifty]))/_xlfn.STDEV.P(Table2[1M Return vs Nifty])</f>
        <v>-0.56508166691246431</v>
      </c>
      <c r="K71">
        <v>-11.005627069885501</v>
      </c>
      <c r="L71">
        <f>(Table2[[#This Row],[6M Return vs Nifty]]-AVERAGE(Table2[6M Return vs Nifty]))/_xlfn.STDEV.P(Table2[6M Return vs Nifty])</f>
        <v>-0.64682387603995084</v>
      </c>
      <c r="M71">
        <v>-0.400159227387612</v>
      </c>
      <c r="N71">
        <f>(Table2[[#This Row],[1W Return vs Nifty]]-AVERAGE(Table2[1W Return vs Nifty]))/_xlfn.STDEV.P(Table2[1W Return vs Nifty])</f>
        <v>-0.30796542749784467</v>
      </c>
      <c r="O71">
        <v>5385.28</v>
      </c>
      <c r="P71">
        <v>5256.6399829060101</v>
      </c>
      <c r="Q71">
        <v>4976.7983505202601</v>
      </c>
      <c r="R71">
        <v>53.621792377748598</v>
      </c>
      <c r="S71" s="2">
        <f>(Table2[[#This Row],[Close Price]]-Table2[[#This Row],[20D EMA]])/Table2[[#This Row],[20D EMA]]</f>
        <v>7.6077752688811454E-3</v>
      </c>
      <c r="T71" s="2">
        <f>(Table2[[#This Row],[Close Price]]-Table2[[#This Row],[50D EMA]])/Table2[[#This Row],[50D EMA]]</f>
        <v>3.2265861395405084E-2</v>
      </c>
      <c r="U71" s="2">
        <f>(Table2[[#This Row],[Close Price]]-Table2[[#This Row],[200D EMA]])/Table2[[#This Row],[200D EMA]]</f>
        <v>9.0309395282763577E-2</v>
      </c>
      <c r="V71">
        <v>0.61392377210111604</v>
      </c>
      <c r="W71">
        <v>5397.55</v>
      </c>
      <c r="X71">
        <v>5487.35</v>
      </c>
      <c r="Y71">
        <v>5384.3</v>
      </c>
      <c r="Z71">
        <v>5500</v>
      </c>
      <c r="AA71">
        <v>5384.3</v>
      </c>
      <c r="AB71">
        <v>5500</v>
      </c>
      <c r="AC71" s="2">
        <f>(Table2[[#This Row],[Close Price]]/Table2[[#This Row],[Day Low]])-1</f>
        <v>5.3172272605164217E-3</v>
      </c>
      <c r="AD71" s="2">
        <f>(Table2[[#This Row],[Day High]]/Table2[[#This Row],[Close Price]])-1</f>
        <v>1.1260078322967049E-2</v>
      </c>
      <c r="AE71" s="2">
        <f>(Table2[[#This Row],[Close Price]]/Table2[[#This Row],[Current Week Low]])-1</f>
        <v>7.7911706257081104E-3</v>
      </c>
      <c r="AF71" s="2">
        <f>(Table2[[#This Row],[Current Week High]]/Table2[[#This Row],[Close Price]])-1</f>
        <v>1.359133840129001E-2</v>
      </c>
      <c r="AG71" s="2">
        <f>(Table2[[#This Row],[Close Price]]/Table2[[#This Row],[Current Month Low]])-1</f>
        <v>7.7911706257081104E-3</v>
      </c>
      <c r="AH71" s="2">
        <f>(Table2[[#This Row],[Current Month High]]/Table2[[#This Row],[Close Price]])-1</f>
        <v>1.359133840129001E-2</v>
      </c>
      <c r="AI71">
        <v>5.5056438608615403</v>
      </c>
      <c r="AJ71">
        <v>24.807369413712902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0.06</v>
      </c>
      <c r="AM71" t="s">
        <v>10149</v>
      </c>
      <c r="AN71">
        <v>0.56000000000000005</v>
      </c>
      <c r="AO71" t="s">
        <v>10149</v>
      </c>
      <c r="AP71">
        <v>1.2730978223420999E-2</v>
      </c>
      <c r="AQ71">
        <f>(Table2[[#This Row],[Sharpe Ratio]]-AVERAGE(Table2[Sharpe Ratio]))/_xlfn.STDEV.P(Table2[Sharpe Ratio])</f>
        <v>-0.47274468429079664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-2.7413984781439149</v>
      </c>
    </row>
    <row r="72" spans="1:44" x14ac:dyDescent="0.3">
      <c r="A72" t="s">
        <v>198</v>
      </c>
      <c r="B72" t="s">
        <v>199</v>
      </c>
      <c r="C72" t="s">
        <v>10104</v>
      </c>
      <c r="D72" t="s">
        <v>37</v>
      </c>
      <c r="E72">
        <v>129908.397662064</v>
      </c>
      <c r="F72">
        <v>603.95000000000005</v>
      </c>
      <c r="G72">
        <v>-32.222947363436703</v>
      </c>
      <c r="H72">
        <f>(Table2[[#This Row],[1Y Return vs Nifty]]-AVERAGE(Table2[1Y Return vs Nifty]))/_xlfn.STDEV.P(Table2[1Y Return vs Nifty])</f>
        <v>-0.91758246287736023</v>
      </c>
      <c r="I72">
        <v>-2.0733654327733499</v>
      </c>
      <c r="J72">
        <f>(Table2[[#This Row],[1M Return vs Nifty]]-AVERAGE(Table2[1M Return vs Nifty]))/_xlfn.STDEV.P(Table2[1M Return vs Nifty])</f>
        <v>-0.26089262695521553</v>
      </c>
      <c r="K72">
        <v>-19.007734403496499</v>
      </c>
      <c r="L72">
        <f>(Table2[[#This Row],[6M Return vs Nifty]]-AVERAGE(Table2[6M Return vs Nifty]))/_xlfn.STDEV.P(Table2[6M Return vs Nifty])</f>
        <v>-0.88234981251380729</v>
      </c>
      <c r="M72">
        <v>0.149156633398938</v>
      </c>
      <c r="N72">
        <f>(Table2[[#This Row],[1W Return vs Nifty]]-AVERAGE(Table2[1W Return vs Nifty]))/_xlfn.STDEV.P(Table2[1W Return vs Nifty])</f>
        <v>-0.18782533949563376</v>
      </c>
      <c r="O72">
        <v>587.15</v>
      </c>
      <c r="P72">
        <v>583.45289101507205</v>
      </c>
      <c r="Q72">
        <v>599.17582920069196</v>
      </c>
      <c r="R72">
        <v>65.813726556853993</v>
      </c>
      <c r="S72" s="2">
        <f>(Table2[[#This Row],[Close Price]]-Table2[[#This Row],[20D EMA]])/Table2[[#This Row],[20D EMA]]</f>
        <v>2.8612790598654635E-2</v>
      </c>
      <c r="T72" s="2">
        <f>(Table2[[#This Row],[Close Price]]-Table2[[#This Row],[50D EMA]])/Table2[[#This Row],[50D EMA]]</f>
        <v>3.5130700868184574E-2</v>
      </c>
      <c r="U72" s="2">
        <f>(Table2[[#This Row],[Close Price]]-Table2[[#This Row],[200D EMA]])/Table2[[#This Row],[200D EMA]]</f>
        <v>7.967896177782879E-3</v>
      </c>
      <c r="V72">
        <v>0.79819880301283397</v>
      </c>
      <c r="W72">
        <v>594.29999999999995</v>
      </c>
      <c r="X72">
        <v>607.29999999999995</v>
      </c>
      <c r="Y72">
        <v>586.5</v>
      </c>
      <c r="Z72">
        <v>607.29999999999995</v>
      </c>
      <c r="AA72">
        <v>586.5</v>
      </c>
      <c r="AB72">
        <v>607.29999999999995</v>
      </c>
      <c r="AC72" s="2">
        <f>(Table2[[#This Row],[Close Price]]/Table2[[#This Row],[Day Low]])-1</f>
        <v>1.6237590442537586E-2</v>
      </c>
      <c r="AD72" s="2">
        <f>(Table2[[#This Row],[Day High]]/Table2[[#This Row],[Close Price]])-1</f>
        <v>5.5468167894692222E-3</v>
      </c>
      <c r="AE72" s="2">
        <f>(Table2[[#This Row],[Close Price]]/Table2[[#This Row],[Current Week Low]])-1</f>
        <v>2.9752770673486806E-2</v>
      </c>
      <c r="AF72" s="2">
        <f>(Table2[[#This Row],[Current Week High]]/Table2[[#This Row],[Close Price]])-1</f>
        <v>5.5468167894692222E-3</v>
      </c>
      <c r="AG72" s="2">
        <f>(Table2[[#This Row],[Close Price]]/Table2[[#This Row],[Current Month Low]])-1</f>
        <v>2.9752770673486806E-2</v>
      </c>
      <c r="AH72" s="2">
        <f>(Table2[[#This Row],[Current Month High]]/Table2[[#This Row],[Close Price]])-1</f>
        <v>5.5468167894692222E-3</v>
      </c>
      <c r="AI72">
        <v>17.658746584982101</v>
      </c>
      <c r="AJ72">
        <v>18.097379741885</v>
      </c>
      <c r="AK72" t="str">
        <f>IF(AND(Table2[[#This Row],[20D EMA]]&gt;Table2[[#This Row],[50D EMA]],Table2[[#This Row],[50D EMA]]&gt;Table2[[#This Row],[200D EMA]]),"Uptrend","Downtrend/NoTrend")</f>
        <v>Downtrend/NoTrend</v>
      </c>
      <c r="AL72">
        <v>-0.13</v>
      </c>
      <c r="AM72" t="s">
        <v>10150</v>
      </c>
      <c r="AN72">
        <v>0.46</v>
      </c>
      <c r="AO72" t="s">
        <v>10149</v>
      </c>
      <c r="AP72">
        <v>-9.8011803427020996E-2</v>
      </c>
      <c r="AQ72">
        <f>(Table2[[#This Row],[Sharpe Ratio]]-AVERAGE(Table2[Sharpe Ratio]))/_xlfn.STDEV.P(Table2[Sharpe Ratio])</f>
        <v>-1.727532006586993</v>
      </c>
      <c r="AR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3" spans="1:44" x14ac:dyDescent="0.3">
      <c r="A73" t="s">
        <v>200</v>
      </c>
      <c r="B73" t="s">
        <v>201</v>
      </c>
      <c r="C73" t="s">
        <v>10108</v>
      </c>
      <c r="D73" t="s">
        <v>202</v>
      </c>
      <c r="E73">
        <v>128497.23100925</v>
      </c>
      <c r="F73">
        <v>4689.5</v>
      </c>
      <c r="G73">
        <v>12.368429072149601</v>
      </c>
      <c r="H73">
        <f>(Table2[[#This Row],[1Y Return vs Nifty]]-AVERAGE(Table2[1Y Return vs Nifty]))/_xlfn.STDEV.P(Table2[1Y Return vs Nifty])</f>
        <v>-0.41506866650672242</v>
      </c>
      <c r="I73">
        <v>-8.6939416702547092</v>
      </c>
      <c r="J73">
        <f>(Table2[[#This Row],[1M Return vs Nifty]]-AVERAGE(Table2[1M Return vs Nifty]))/_xlfn.STDEV.P(Table2[1M Return vs Nifty])</f>
        <v>-0.80045458336159481</v>
      </c>
      <c r="K73">
        <v>9.24108448117385</v>
      </c>
      <c r="L73">
        <f>(Table2[[#This Row],[6M Return vs Nifty]]-AVERAGE(Table2[6M Return vs Nifty]))/_xlfn.STDEV.P(Table2[6M Return vs Nifty])</f>
        <v>-5.0902639323993547E-2</v>
      </c>
      <c r="M73">
        <v>-1.7740157056674299</v>
      </c>
      <c r="N73">
        <f>(Table2[[#This Row],[1W Return vs Nifty]]-AVERAGE(Table2[1W Return vs Nifty]))/_xlfn.STDEV.P(Table2[1W Return vs Nifty])</f>
        <v>-0.60843961727748608</v>
      </c>
      <c r="O73">
        <v>4734.16</v>
      </c>
      <c r="P73">
        <v>4637.5477489335899</v>
      </c>
      <c r="Q73">
        <v>4129.7562810356303</v>
      </c>
      <c r="R73">
        <v>42.196973003898499</v>
      </c>
      <c r="S73" s="2">
        <f>(Table2[[#This Row],[Close Price]]-Table2[[#This Row],[20D EMA]])/Table2[[#This Row],[20D EMA]]</f>
        <v>-9.4335637156327326E-3</v>
      </c>
      <c r="T73" s="2">
        <f>(Table2[[#This Row],[Close Price]]-Table2[[#This Row],[50D EMA]])/Table2[[#This Row],[50D EMA]]</f>
        <v>1.120252639519595E-2</v>
      </c>
      <c r="U73" s="2">
        <f>(Table2[[#This Row],[Close Price]]-Table2[[#This Row],[200D EMA]])/Table2[[#This Row],[200D EMA]]</f>
        <v>0.13553916523713144</v>
      </c>
      <c r="V73">
        <v>0.90069807787329903</v>
      </c>
      <c r="W73">
        <v>4662</v>
      </c>
      <c r="X73">
        <v>4725</v>
      </c>
      <c r="Y73">
        <v>4592.8999999999996</v>
      </c>
      <c r="Z73">
        <v>4729.45</v>
      </c>
      <c r="AA73">
        <v>4592.8999999999996</v>
      </c>
      <c r="AB73">
        <v>4729.45</v>
      </c>
      <c r="AC73" s="2">
        <f>(Table2[[#This Row],[Close Price]]/Table2[[#This Row],[Day Low]])-1</f>
        <v>5.8987558987559918E-3</v>
      </c>
      <c r="AD73" s="2">
        <f>(Table2[[#This Row],[Day High]]/Table2[[#This Row],[Close Price]])-1</f>
        <v>7.5701034225397201E-3</v>
      </c>
      <c r="AE73" s="2">
        <f>(Table2[[#This Row],[Close Price]]/Table2[[#This Row],[Current Week Low]])-1</f>
        <v>2.1032463149644132E-2</v>
      </c>
      <c r="AF73" s="2">
        <f>(Table2[[#This Row],[Current Week High]]/Table2[[#This Row],[Close Price]])-1</f>
        <v>8.5190318797312425E-3</v>
      </c>
      <c r="AG73" s="2">
        <f>(Table2[[#This Row],[Close Price]]/Table2[[#This Row],[Current Month Low]])-1</f>
        <v>2.1032463149644132E-2</v>
      </c>
      <c r="AH73" s="2">
        <f>(Table2[[#This Row],[Current Month High]]/Table2[[#This Row],[Close Price]])-1</f>
        <v>8.5190318797312425E-3</v>
      </c>
      <c r="AI73">
        <v>6.1093933255144499</v>
      </c>
      <c r="AJ73">
        <v>48.401898734177202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-0.05</v>
      </c>
      <c r="AM73" t="s">
        <v>10150</v>
      </c>
      <c r="AN73">
        <v>-5</v>
      </c>
      <c r="AO73" t="s">
        <v>10150</v>
      </c>
      <c r="AP73">
        <v>4.1165101104055003E-2</v>
      </c>
      <c r="AQ73">
        <f>(Table2[[#This Row],[Sharpe Ratio]]-AVERAGE(Table2[Sharpe Ratio]))/_xlfn.STDEV.P(Table2[Sharpe Ratio])</f>
        <v>-0.15056768657142114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-2.0254331930412182</v>
      </c>
    </row>
    <row r="74" spans="1:44" x14ac:dyDescent="0.3">
      <c r="A74" t="s">
        <v>203</v>
      </c>
      <c r="B74" t="s">
        <v>204</v>
      </c>
      <c r="C74" t="s">
        <v>10111</v>
      </c>
      <c r="D74" t="s">
        <v>69</v>
      </c>
      <c r="E74">
        <v>126470.79414725</v>
      </c>
      <c r="F74">
        <v>725.05</v>
      </c>
      <c r="G74">
        <v>121.164382013215</v>
      </c>
      <c r="H74">
        <f>(Table2[[#This Row],[1Y Return vs Nifty]]-AVERAGE(Table2[1Y Return vs Nifty]))/_xlfn.STDEV.P(Table2[1Y Return vs Nifty])</f>
        <v>0.81098604882934178</v>
      </c>
      <c r="I74">
        <v>1.7596024902137799</v>
      </c>
      <c r="J74">
        <f>(Table2[[#This Row],[1M Return vs Nifty]]-AVERAGE(Table2[1M Return vs Nifty]))/_xlfn.STDEV.P(Table2[1M Return vs Nifty])</f>
        <v>5.1485570528784858E-2</v>
      </c>
      <c r="K74">
        <v>57.8626690633495</v>
      </c>
      <c r="L74">
        <f>(Table2[[#This Row],[6M Return vs Nifty]]-AVERAGE(Table2[6M Return vs Nifty]))/_xlfn.STDEV.P(Table2[6M Return vs Nifty])</f>
        <v>1.3801759208772368</v>
      </c>
      <c r="M74">
        <v>-0.37453463118636898</v>
      </c>
      <c r="N74">
        <f>(Table2[[#This Row],[1W Return vs Nifty]]-AVERAGE(Table2[1W Return vs Nifty]))/_xlfn.STDEV.P(Table2[1W Return vs Nifty])</f>
        <v>-0.30236110863068072</v>
      </c>
      <c r="O74">
        <v>700.19</v>
      </c>
      <c r="P74">
        <v>650.77947674620498</v>
      </c>
      <c r="Q74">
        <v>523.19053346817202</v>
      </c>
      <c r="R74">
        <v>56.200748138895797</v>
      </c>
      <c r="S74" s="2">
        <f>(Table2[[#This Row],[Close Price]]-Table2[[#This Row],[20D EMA]])/Table2[[#This Row],[20D EMA]]</f>
        <v>3.5504648738199487E-2</v>
      </c>
      <c r="T74" s="2">
        <f>(Table2[[#This Row],[Close Price]]-Table2[[#This Row],[50D EMA]])/Table2[[#This Row],[50D EMA]]</f>
        <v>0.11412548475734961</v>
      </c>
      <c r="U74" s="2">
        <f>(Table2[[#This Row],[Close Price]]-Table2[[#This Row],[200D EMA]])/Table2[[#This Row],[200D EMA]]</f>
        <v>0.38582400410367501</v>
      </c>
      <c r="V74">
        <v>0.66081214014784595</v>
      </c>
      <c r="W74">
        <v>722.1</v>
      </c>
      <c r="X74">
        <v>736.8</v>
      </c>
      <c r="Y74">
        <v>720</v>
      </c>
      <c r="Z74">
        <v>752</v>
      </c>
      <c r="AA74">
        <v>720</v>
      </c>
      <c r="AB74">
        <v>752</v>
      </c>
      <c r="AC74" s="2">
        <f>(Table2[[#This Row],[Close Price]]/Table2[[#This Row],[Day Low]])-1</f>
        <v>4.0853067442181423E-3</v>
      </c>
      <c r="AD74" s="2">
        <f>(Table2[[#This Row],[Day High]]/Table2[[#This Row],[Close Price]])-1</f>
        <v>1.6205778911799085E-2</v>
      </c>
      <c r="AE74" s="2">
        <f>(Table2[[#This Row],[Close Price]]/Table2[[#This Row],[Current Week Low]])-1</f>
        <v>7.0138888888888751E-3</v>
      </c>
      <c r="AF74" s="2">
        <f>(Table2[[#This Row],[Current Week High]]/Table2[[#This Row],[Close Price]])-1</f>
        <v>3.7169850355148082E-2</v>
      </c>
      <c r="AG74" s="2">
        <f>(Table2[[#This Row],[Close Price]]/Table2[[#This Row],[Current Month Low]])-1</f>
        <v>7.0138888888888751E-3</v>
      </c>
      <c r="AH74" s="2">
        <f>(Table2[[#This Row],[Current Month High]]/Table2[[#This Row],[Close Price]])-1</f>
        <v>3.7169850355148082E-2</v>
      </c>
      <c r="AI74">
        <v>3.7169850355148002</v>
      </c>
      <c r="AJ74">
        <v>155.975286849073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0.13</v>
      </c>
      <c r="AM74" t="s">
        <v>10149</v>
      </c>
      <c r="AN74">
        <v>2.6</v>
      </c>
      <c r="AO74" t="s">
        <v>10149</v>
      </c>
      <c r="AP74">
        <v>0.134595349125368</v>
      </c>
      <c r="AQ74">
        <f>(Table2[[#This Row],[Sharpe Ratio]]-AVERAGE(Table2[Sharpe Ratio]))/_xlfn.STDEV.P(Table2[Sharpe Ratio])</f>
        <v>0.90805743543593209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2.8483438670406147</v>
      </c>
    </row>
    <row r="75" spans="1:44" x14ac:dyDescent="0.3">
      <c r="A75" t="s">
        <v>205</v>
      </c>
      <c r="B75" t="s">
        <v>206</v>
      </c>
      <c r="C75" t="s">
        <v>10109</v>
      </c>
      <c r="D75" t="s">
        <v>207</v>
      </c>
      <c r="E75">
        <v>120630.2500949</v>
      </c>
      <c r="F75">
        <v>4544.05</v>
      </c>
      <c r="G75">
        <v>2.6154488991671498</v>
      </c>
      <c r="H75">
        <f>(Table2[[#This Row],[1Y Return vs Nifty]]-AVERAGE(Table2[1Y Return vs Nifty]))/_xlfn.STDEV.P(Table2[1Y Return vs Nifty])</f>
        <v>-0.52497796925571105</v>
      </c>
      <c r="I75">
        <v>-4.3370641742916201</v>
      </c>
      <c r="J75">
        <f>(Table2[[#This Row],[1M Return vs Nifty]]-AVERAGE(Table2[1M Return vs Nifty]))/_xlfn.STDEV.P(Table2[1M Return vs Nifty])</f>
        <v>-0.44537894323286198</v>
      </c>
      <c r="K75">
        <v>0.199572474037118</v>
      </c>
      <c r="L75">
        <f>(Table2[[#This Row],[6M Return vs Nifty]]-AVERAGE(Table2[6M Return vs Nifty]))/_xlfn.STDEV.P(Table2[6M Return vs Nifty])</f>
        <v>-0.31702136203544468</v>
      </c>
      <c r="M75">
        <v>-0.88856049648330304</v>
      </c>
      <c r="N75">
        <f>(Table2[[#This Row],[1W Return vs Nifty]]-AVERAGE(Table2[1W Return vs Nifty]))/_xlfn.STDEV.P(Table2[1W Return vs Nifty])</f>
        <v>-0.41478297208053794</v>
      </c>
      <c r="O75">
        <v>4496.91</v>
      </c>
      <c r="P75">
        <v>4286.0444660197199</v>
      </c>
      <c r="Q75">
        <v>3884.3566639714099</v>
      </c>
      <c r="R75">
        <v>52.913444508470697</v>
      </c>
      <c r="S75" s="2">
        <f>(Table2[[#This Row],[Close Price]]-Table2[[#This Row],[20D EMA]])/Table2[[#This Row],[20D EMA]]</f>
        <v>1.0482753713105294E-2</v>
      </c>
      <c r="T75" s="2">
        <f>(Table2[[#This Row],[Close Price]]-Table2[[#This Row],[50D EMA]])/Table2[[#This Row],[50D EMA]]</f>
        <v>6.0196653587189626E-2</v>
      </c>
      <c r="U75" s="2">
        <f>(Table2[[#This Row],[Close Price]]-Table2[[#This Row],[200D EMA]])/Table2[[#This Row],[200D EMA]]</f>
        <v>0.16983335803003022</v>
      </c>
      <c r="V75">
        <v>0.66300755118415</v>
      </c>
      <c r="W75">
        <v>4521.7</v>
      </c>
      <c r="X75">
        <v>4577.3999999999996</v>
      </c>
      <c r="Y75">
        <v>4505</v>
      </c>
      <c r="Z75">
        <v>4620.8500000000004</v>
      </c>
      <c r="AA75">
        <v>4505</v>
      </c>
      <c r="AB75">
        <v>4620.8500000000004</v>
      </c>
      <c r="AC75" s="2">
        <f>(Table2[[#This Row],[Close Price]]/Table2[[#This Row],[Day Low]])-1</f>
        <v>4.9428312360395577E-3</v>
      </c>
      <c r="AD75" s="2">
        <f>(Table2[[#This Row],[Day High]]/Table2[[#This Row],[Close Price]])-1</f>
        <v>7.3392678337604877E-3</v>
      </c>
      <c r="AE75" s="2">
        <f>(Table2[[#This Row],[Close Price]]/Table2[[#This Row],[Current Week Low]])-1</f>
        <v>8.6681465038846994E-3</v>
      </c>
      <c r="AF75" s="2">
        <f>(Table2[[#This Row],[Current Week High]]/Table2[[#This Row],[Close Price]])-1</f>
        <v>1.6901222477745614E-2</v>
      </c>
      <c r="AG75" s="2">
        <f>(Table2[[#This Row],[Close Price]]/Table2[[#This Row],[Current Month Low]])-1</f>
        <v>8.6681465038846994E-3</v>
      </c>
      <c r="AH75" s="2">
        <f>(Table2[[#This Row],[Current Month High]]/Table2[[#This Row],[Close Price]])-1</f>
        <v>1.6901222477745614E-2</v>
      </c>
      <c r="AI75">
        <v>2.2975099305685398</v>
      </c>
      <c r="AJ75">
        <v>37.894880587503401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0.13</v>
      </c>
      <c r="AM75" t="s">
        <v>10149</v>
      </c>
      <c r="AN75">
        <v>-0.45</v>
      </c>
      <c r="AO75" t="s">
        <v>10150</v>
      </c>
      <c r="AP75">
        <v>-5.2290916293106997E-2</v>
      </c>
      <c r="AQ75">
        <f>(Table2[[#This Row],[Sharpe Ratio]]-AVERAGE(Table2[Sharpe Ratio]))/_xlfn.STDEV.P(Table2[Sharpe Ratio])</f>
        <v>-1.2094847922696021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-2.9116460388741578</v>
      </c>
    </row>
    <row r="76" spans="1:44" x14ac:dyDescent="0.3">
      <c r="A76" t="s">
        <v>208</v>
      </c>
      <c r="B76" t="s">
        <v>209</v>
      </c>
      <c r="C76" t="s">
        <v>10109</v>
      </c>
      <c r="D76" t="s">
        <v>59</v>
      </c>
      <c r="E76">
        <v>119573.227701925</v>
      </c>
      <c r="F76">
        <v>1480.75</v>
      </c>
      <c r="G76">
        <v>21.4081061821866</v>
      </c>
      <c r="H76">
        <f>(Table2[[#This Row],[1Y Return vs Nifty]]-AVERAGE(Table2[1Y Return vs Nifty]))/_xlfn.STDEV.P(Table2[1Y Return vs Nifty])</f>
        <v>-0.31319779313076085</v>
      </c>
      <c r="I76">
        <v>-8.5083721633376701</v>
      </c>
      <c r="J76">
        <f>(Table2[[#This Row],[1M Return vs Nifty]]-AVERAGE(Table2[1M Return vs Nifty]))/_xlfn.STDEV.P(Table2[1M Return vs Nifty])</f>
        <v>-0.78533108918072947</v>
      </c>
      <c r="K76">
        <v>1.98103896292449</v>
      </c>
      <c r="L76">
        <f>(Table2[[#This Row],[6M Return vs Nifty]]-AVERAGE(Table2[6M Return vs Nifty]))/_xlfn.STDEV.P(Table2[6M Return vs Nifty])</f>
        <v>-0.26458747860955811</v>
      </c>
      <c r="M76">
        <v>-0.84211975853031296</v>
      </c>
      <c r="N76">
        <f>(Table2[[#This Row],[1W Return vs Nifty]]-AVERAGE(Table2[1W Return vs Nifty]))/_xlfn.STDEV.P(Table2[1W Return vs Nifty])</f>
        <v>-0.40462598455687371</v>
      </c>
      <c r="O76">
        <v>1496.09</v>
      </c>
      <c r="P76">
        <v>1475.2695719666899</v>
      </c>
      <c r="Q76">
        <v>1359.7786245939401</v>
      </c>
      <c r="R76">
        <v>36.673444074113398</v>
      </c>
      <c r="S76" s="2">
        <f>(Table2[[#This Row],[Close Price]]-Table2[[#This Row],[20D EMA]])/Table2[[#This Row],[20D EMA]]</f>
        <v>-1.025339384662682E-2</v>
      </c>
      <c r="T76" s="2">
        <f>(Table2[[#This Row],[Close Price]]-Table2[[#This Row],[50D EMA]])/Table2[[#This Row],[50D EMA]]</f>
        <v>3.7148654981096789E-3</v>
      </c>
      <c r="U76" s="2">
        <f>(Table2[[#This Row],[Close Price]]-Table2[[#This Row],[200D EMA]])/Table2[[#This Row],[200D EMA]]</f>
        <v>8.896402195039993E-2</v>
      </c>
      <c r="V76">
        <v>0.82395839143850902</v>
      </c>
      <c r="W76">
        <v>1467</v>
      </c>
      <c r="X76">
        <v>1488.95</v>
      </c>
      <c r="Y76">
        <v>1467</v>
      </c>
      <c r="Z76">
        <v>1500</v>
      </c>
      <c r="AA76">
        <v>1467</v>
      </c>
      <c r="AB76">
        <v>1500</v>
      </c>
      <c r="AC76" s="2">
        <f>(Table2[[#This Row],[Close Price]]/Table2[[#This Row],[Day Low]])-1</f>
        <v>9.3728698023176626E-3</v>
      </c>
      <c r="AD76" s="2">
        <f>(Table2[[#This Row],[Day High]]/Table2[[#This Row],[Close Price]])-1</f>
        <v>5.5377342562890064E-3</v>
      </c>
      <c r="AE76" s="2">
        <f>(Table2[[#This Row],[Close Price]]/Table2[[#This Row],[Current Week Low]])-1</f>
        <v>9.3728698023176626E-3</v>
      </c>
      <c r="AF76" s="2">
        <f>(Table2[[#This Row],[Current Week High]]/Table2[[#This Row],[Close Price]])-1</f>
        <v>1.3000168833361414E-2</v>
      </c>
      <c r="AG76" s="2">
        <f>(Table2[[#This Row],[Close Price]]/Table2[[#This Row],[Current Month Low]])-1</f>
        <v>9.3728698023176626E-3</v>
      </c>
      <c r="AH76" s="2">
        <f>(Table2[[#This Row],[Current Month High]]/Table2[[#This Row],[Close Price]])-1</f>
        <v>1.3000168833361414E-2</v>
      </c>
      <c r="AI76">
        <v>6.8377511396251904</v>
      </c>
      <c r="AJ76">
        <v>48.595082789764099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-0.01</v>
      </c>
      <c r="AM76" t="s">
        <v>10150</v>
      </c>
      <c r="AN76">
        <v>-5.97</v>
      </c>
      <c r="AO76" t="s">
        <v>10150</v>
      </c>
      <c r="AP76">
        <v>1.1335125426979E-2</v>
      </c>
      <c r="AQ76">
        <f>(Table2[[#This Row],[Sharpe Ratio]]-AVERAGE(Table2[Sharpe Ratio]))/_xlfn.STDEV.P(Table2[Sharpe Ratio])</f>
        <v>-0.48856059903181964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-2.2563029445097418</v>
      </c>
    </row>
    <row r="77" spans="1:44" x14ac:dyDescent="0.3">
      <c r="A77" t="s">
        <v>210</v>
      </c>
      <c r="B77" t="s">
        <v>211</v>
      </c>
      <c r="C77" t="s">
        <v>10104</v>
      </c>
      <c r="D77" t="s">
        <v>49</v>
      </c>
      <c r="E77">
        <v>119457.090266639</v>
      </c>
      <c r="F77">
        <v>1421.7</v>
      </c>
      <c r="G77">
        <v>-5.6012507107940399</v>
      </c>
      <c r="H77">
        <f>(Table2[[#This Row],[1Y Return vs Nifty]]-AVERAGE(Table2[1Y Return vs Nifty]))/_xlfn.STDEV.P(Table2[1Y Return vs Nifty])</f>
        <v>-0.61757445863753624</v>
      </c>
      <c r="I77">
        <v>-0.32737158829983798</v>
      </c>
      <c r="J77">
        <f>(Table2[[#This Row],[1M Return vs Nifty]]-AVERAGE(Table2[1M Return vs Nifty]))/_xlfn.STDEV.P(Table2[1M Return vs Nifty])</f>
        <v>-0.11859808629813026</v>
      </c>
      <c r="K77">
        <v>-2.62371638536144</v>
      </c>
      <c r="L77">
        <f>(Table2[[#This Row],[6M Return vs Nifty]]-AVERAGE(Table2[6M Return vs Nifty]))/_xlfn.STDEV.P(Table2[6M Return vs Nifty])</f>
        <v>-0.40011919174750693</v>
      </c>
      <c r="M77">
        <v>-0.73939069235116195</v>
      </c>
      <c r="N77">
        <f>(Table2[[#This Row],[1W Return vs Nifty]]-AVERAGE(Table2[1W Return vs Nifty]))/_xlfn.STDEV.P(Table2[1W Return vs Nifty])</f>
        <v>-0.38215825709406909</v>
      </c>
      <c r="O77">
        <v>1397.96</v>
      </c>
      <c r="P77">
        <v>1328.46348185026</v>
      </c>
      <c r="Q77">
        <v>1197.5639569873799</v>
      </c>
      <c r="R77">
        <v>53.1690551330068</v>
      </c>
      <c r="S77" s="2">
        <f>(Table2[[#This Row],[Close Price]]-Table2[[#This Row],[20D EMA]])/Table2[[#This Row],[20D EMA]]</f>
        <v>1.6981887893788097E-2</v>
      </c>
      <c r="T77" s="2">
        <f>(Table2[[#This Row],[Close Price]]-Table2[[#This Row],[50D EMA]])/Table2[[#This Row],[50D EMA]]</f>
        <v>7.0183726857046838E-2</v>
      </c>
      <c r="U77" s="2">
        <f>(Table2[[#This Row],[Close Price]]-Table2[[#This Row],[200D EMA]])/Table2[[#This Row],[200D EMA]]</f>
        <v>0.18715997730631609</v>
      </c>
      <c r="V77">
        <v>0.68402327465635204</v>
      </c>
      <c r="W77">
        <v>1418.5</v>
      </c>
      <c r="X77">
        <v>1443</v>
      </c>
      <c r="Y77">
        <v>1394</v>
      </c>
      <c r="Z77">
        <v>1450</v>
      </c>
      <c r="AA77">
        <v>1394</v>
      </c>
      <c r="AB77">
        <v>1450</v>
      </c>
      <c r="AC77" s="2">
        <f>(Table2[[#This Row],[Close Price]]/Table2[[#This Row],[Day Low]])-1</f>
        <v>2.2559041240748368E-3</v>
      </c>
      <c r="AD77" s="2">
        <f>(Table2[[#This Row],[Day High]]/Table2[[#This Row],[Close Price]])-1</f>
        <v>1.4982063726524553E-2</v>
      </c>
      <c r="AE77" s="2">
        <f>(Table2[[#This Row],[Close Price]]/Table2[[#This Row],[Current Week Low]])-1</f>
        <v>1.9870875179340164E-2</v>
      </c>
      <c r="AF77" s="2">
        <f>(Table2[[#This Row],[Current Week High]]/Table2[[#This Row],[Close Price]])-1</f>
        <v>1.9905746641344813E-2</v>
      </c>
      <c r="AG77" s="2">
        <f>(Table2[[#This Row],[Close Price]]/Table2[[#This Row],[Current Month Low]])-1</f>
        <v>1.9870875179340164E-2</v>
      </c>
      <c r="AH77" s="2">
        <f>(Table2[[#This Row],[Current Month High]]/Table2[[#This Row],[Close Price]])-1</f>
        <v>1.9905746641344813E-2</v>
      </c>
      <c r="AI77">
        <v>3.83343884082436</v>
      </c>
      <c r="AJ77">
        <v>42.562045625469999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0.08</v>
      </c>
      <c r="AM77" t="s">
        <v>10149</v>
      </c>
      <c r="AN77">
        <v>-2.23</v>
      </c>
      <c r="AO77" t="s">
        <v>10150</v>
      </c>
      <c r="AP77">
        <v>0.114752085566768</v>
      </c>
      <c r="AQ77">
        <f>(Table2[[#This Row],[Sharpe Ratio]]-AVERAGE(Table2[Sharpe Ratio]))/_xlfn.STDEV.P(Table2[Sharpe Ratio])</f>
        <v>0.68322042867817379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-0.83522956509906865</v>
      </c>
    </row>
    <row r="78" spans="1:44" x14ac:dyDescent="0.3">
      <c r="A78" t="s">
        <v>212</v>
      </c>
      <c r="B78" t="s">
        <v>213</v>
      </c>
      <c r="C78" t="s">
        <v>10104</v>
      </c>
      <c r="D78" t="s">
        <v>32</v>
      </c>
      <c r="E78">
        <v>119312.026159872</v>
      </c>
      <c r="F78">
        <v>63.12</v>
      </c>
      <c r="G78">
        <v>119.88994109862099</v>
      </c>
      <c r="H78">
        <f>(Table2[[#This Row],[1Y Return vs Nifty]]-AVERAGE(Table2[1Y Return vs Nifty]))/_xlfn.STDEV.P(Table2[1Y Return vs Nifty])</f>
        <v>0.7966239861742942</v>
      </c>
      <c r="I78">
        <v>-19.2352959206072</v>
      </c>
      <c r="J78">
        <f>(Table2[[#This Row],[1M Return vs Nifty]]-AVERAGE(Table2[1M Return vs Nifty]))/_xlfn.STDEV.P(Table2[1M Return vs Nifty])</f>
        <v>-1.6595510605372201</v>
      </c>
      <c r="K78">
        <v>30.912164723682601</v>
      </c>
      <c r="L78">
        <f>(Table2[[#This Row],[6M Return vs Nifty]]-AVERAGE(Table2[6M Return vs Nifty]))/_xlfn.STDEV.P(Table2[6M Return vs Nifty])</f>
        <v>0.58694202530308071</v>
      </c>
      <c r="M78">
        <v>-2.25017651266936</v>
      </c>
      <c r="N78">
        <f>(Table2[[#This Row],[1W Return vs Nifty]]-AVERAGE(Table2[1W Return vs Nifty]))/_xlfn.STDEV.P(Table2[1W Return vs Nifty])</f>
        <v>-0.71258006786360961</v>
      </c>
      <c r="O78">
        <v>65.02</v>
      </c>
      <c r="P78">
        <v>64.994115254896101</v>
      </c>
      <c r="Q78">
        <v>54.987226737777803</v>
      </c>
      <c r="R78">
        <v>32.036980595474198</v>
      </c>
      <c r="S78" s="2">
        <f>(Table2[[#This Row],[Close Price]]-Table2[[#This Row],[20D EMA]])/Table2[[#This Row],[20D EMA]]</f>
        <v>-2.922177791448783E-2</v>
      </c>
      <c r="T78" s="2">
        <f>(Table2[[#This Row],[Close Price]]-Table2[[#This Row],[50D EMA]])/Table2[[#This Row],[50D EMA]]</f>
        <v>-2.8835152960327806E-2</v>
      </c>
      <c r="U78" s="2">
        <f>(Table2[[#This Row],[Close Price]]-Table2[[#This Row],[200D EMA]])/Table2[[#This Row],[200D EMA]]</f>
        <v>0.14790295391701844</v>
      </c>
      <c r="V78">
        <v>0.476779633266813</v>
      </c>
      <c r="W78">
        <v>63</v>
      </c>
      <c r="X78">
        <v>64</v>
      </c>
      <c r="Y78">
        <v>62.82</v>
      </c>
      <c r="Z78">
        <v>64.77</v>
      </c>
      <c r="AA78">
        <v>62.82</v>
      </c>
      <c r="AB78">
        <v>64.77</v>
      </c>
      <c r="AC78" s="2">
        <f>(Table2[[#This Row],[Close Price]]/Table2[[#This Row],[Day Low]])-1</f>
        <v>1.9047619047618536E-3</v>
      </c>
      <c r="AD78" s="2">
        <f>(Table2[[#This Row],[Day High]]/Table2[[#This Row],[Close Price]])-1</f>
        <v>1.3941698352344822E-2</v>
      </c>
      <c r="AE78" s="2">
        <f>(Table2[[#This Row],[Close Price]]/Table2[[#This Row],[Current Week Low]])-1</f>
        <v>4.7755491881567025E-3</v>
      </c>
      <c r="AF78" s="2">
        <f>(Table2[[#This Row],[Current Week High]]/Table2[[#This Row],[Close Price]])-1</f>
        <v>2.6140684410646431E-2</v>
      </c>
      <c r="AG78" s="2">
        <f>(Table2[[#This Row],[Close Price]]/Table2[[#This Row],[Current Month Low]])-1</f>
        <v>4.7755491881567025E-3</v>
      </c>
      <c r="AH78" s="2">
        <f>(Table2[[#This Row],[Current Month High]]/Table2[[#This Row],[Close Price]])-1</f>
        <v>2.6140684410646431E-2</v>
      </c>
      <c r="AI78">
        <v>32.683776932826298</v>
      </c>
      <c r="AJ78">
        <v>157.632653061224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-0.08</v>
      </c>
      <c r="AM78" t="s">
        <v>10150</v>
      </c>
      <c r="AN78">
        <v>-5.32</v>
      </c>
      <c r="AO78" t="s">
        <v>10150</v>
      </c>
      <c r="AP78">
        <v>7.5340469497142001E-2</v>
      </c>
      <c r="AQ78">
        <f>(Table2[[#This Row],[Sharpe Ratio]]-AVERAGE(Table2[Sharpe Ratio]))/_xlfn.STDEV.P(Table2[Sharpe Ratio])</f>
        <v>0.23666133508894049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-0.75190378183451434</v>
      </c>
    </row>
    <row r="79" spans="1:44" x14ac:dyDescent="0.3">
      <c r="A79" t="s">
        <v>214</v>
      </c>
      <c r="B79" t="s">
        <v>215</v>
      </c>
      <c r="C79" t="s">
        <v>10105</v>
      </c>
      <c r="D79" t="s">
        <v>29</v>
      </c>
      <c r="E79">
        <v>118652.288833456</v>
      </c>
      <c r="F79">
        <v>17.48</v>
      </c>
      <c r="G79">
        <v>108.74118238356201</v>
      </c>
      <c r="H79">
        <f>(Table2[[#This Row],[1Y Return vs Nifty]]-AVERAGE(Table2[1Y Return vs Nifty]))/_xlfn.STDEV.P(Table2[1Y Return vs Nifty])</f>
        <v>0.67098523010634936</v>
      </c>
      <c r="I79">
        <v>3.1242663316935402</v>
      </c>
      <c r="J79">
        <f>(Table2[[#This Row],[1M Return vs Nifty]]-AVERAGE(Table2[1M Return vs Nifty]))/_xlfn.STDEV.P(Table2[1M Return vs Nifty])</f>
        <v>0.1627025803076769</v>
      </c>
      <c r="K79">
        <v>-8.1694679293785502</v>
      </c>
      <c r="L79">
        <f>(Table2[[#This Row],[6M Return vs Nifty]]-AVERAGE(Table2[6M Return vs Nifty]))/_xlfn.STDEV.P(Table2[6M Return vs Nifty])</f>
        <v>-0.56334723548664889</v>
      </c>
      <c r="M79">
        <v>-5.7737143521745899</v>
      </c>
      <c r="N79">
        <f>(Table2[[#This Row],[1W Return vs Nifty]]-AVERAGE(Table2[1W Return vs Nifty]))/_xlfn.STDEV.P(Table2[1W Return vs Nifty])</f>
        <v>-1.4832080004180075</v>
      </c>
      <c r="O79">
        <v>16.829999999999998</v>
      </c>
      <c r="P79">
        <v>15.6147115207824</v>
      </c>
      <c r="Q79">
        <v>13.5988988337573</v>
      </c>
      <c r="R79">
        <v>56.0296476338386</v>
      </c>
      <c r="S79" s="2">
        <f>(Table2[[#This Row],[Close Price]]-Table2[[#This Row],[20D EMA]])/Table2[[#This Row],[20D EMA]]</f>
        <v>3.8621509209744637E-2</v>
      </c>
      <c r="T79" s="2">
        <f>(Table2[[#This Row],[Close Price]]-Table2[[#This Row],[50D EMA]])/Table2[[#This Row],[50D EMA]]</f>
        <v>0.11945712072458045</v>
      </c>
      <c r="U79" s="2">
        <f>(Table2[[#This Row],[Close Price]]-Table2[[#This Row],[200D EMA]])/Table2[[#This Row],[200D EMA]]</f>
        <v>0.28539819390437909</v>
      </c>
      <c r="V79">
        <v>0.93490799147497805</v>
      </c>
      <c r="W79">
        <v>17.28</v>
      </c>
      <c r="X79">
        <v>17.739999999999998</v>
      </c>
      <c r="Y79">
        <v>16.91</v>
      </c>
      <c r="Z79">
        <v>18.059999999999999</v>
      </c>
      <c r="AA79">
        <v>16.91</v>
      </c>
      <c r="AB79">
        <v>18.059999999999999</v>
      </c>
      <c r="AC79" s="2">
        <f>(Table2[[#This Row],[Close Price]]/Table2[[#This Row],[Day Low]])-1</f>
        <v>1.1574074074073959E-2</v>
      </c>
      <c r="AD79" s="2">
        <f>(Table2[[#This Row],[Day High]]/Table2[[#This Row],[Close Price]])-1</f>
        <v>1.4874141876429992E-2</v>
      </c>
      <c r="AE79" s="2">
        <f>(Table2[[#This Row],[Close Price]]/Table2[[#This Row],[Current Week Low]])-1</f>
        <v>3.3707865168539408E-2</v>
      </c>
      <c r="AF79" s="2">
        <f>(Table2[[#This Row],[Current Week High]]/Table2[[#This Row],[Close Price]])-1</f>
        <v>3.3180778032036562E-2</v>
      </c>
      <c r="AG79" s="2">
        <f>(Table2[[#This Row],[Close Price]]/Table2[[#This Row],[Current Month Low]])-1</f>
        <v>3.3707865168539408E-2</v>
      </c>
      <c r="AH79" s="2">
        <f>(Table2[[#This Row],[Current Month High]]/Table2[[#This Row],[Close Price]])-1</f>
        <v>3.3180778032036562E-2</v>
      </c>
      <c r="AI79">
        <v>9.7254004576659003</v>
      </c>
      <c r="AJ79">
        <v>144.475524475524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0.2</v>
      </c>
      <c r="AM79" t="s">
        <v>10149</v>
      </c>
      <c r="AN79">
        <v>3.74</v>
      </c>
      <c r="AO79" t="s">
        <v>10149</v>
      </c>
      <c r="AP79">
        <v>5.6880963286714999E-2</v>
      </c>
      <c r="AQ79">
        <f>(Table2[[#This Row],[Sharpe Ratio]]-AVERAGE(Table2[Sharpe Ratio]))/_xlfn.STDEV.P(Table2[Sharpe Ratio])</f>
        <v>2.7503193822409813E-2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-1.1853642316682202</v>
      </c>
    </row>
    <row r="80" spans="1:44" x14ac:dyDescent="0.3">
      <c r="A80" t="s">
        <v>216</v>
      </c>
      <c r="B80" t="s">
        <v>217</v>
      </c>
      <c r="C80" t="s">
        <v>10116</v>
      </c>
      <c r="D80" t="s">
        <v>218</v>
      </c>
      <c r="E80">
        <v>118023.7841182</v>
      </c>
      <c r="F80">
        <v>1882.6</v>
      </c>
      <c r="G80">
        <v>21.960439355866399</v>
      </c>
      <c r="H80">
        <f>(Table2[[#This Row],[1Y Return vs Nifty]]-AVERAGE(Table2[1Y Return vs Nifty]))/_xlfn.STDEV.P(Table2[1Y Return vs Nifty])</f>
        <v>-0.30697338244525052</v>
      </c>
      <c r="I80">
        <v>-9.9066540669728607</v>
      </c>
      <c r="J80">
        <f>(Table2[[#This Row],[1M Return vs Nifty]]-AVERAGE(Table2[1M Return vs Nifty]))/_xlfn.STDEV.P(Table2[1M Return vs Nifty])</f>
        <v>-0.89928789482277971</v>
      </c>
      <c r="K80">
        <v>22.2591443169771</v>
      </c>
      <c r="L80">
        <f>(Table2[[#This Row],[6M Return vs Nifty]]-AVERAGE(Table2[6M Return vs Nifty]))/_xlfn.STDEV.P(Table2[6M Return vs Nifty])</f>
        <v>0.33225777156200553</v>
      </c>
      <c r="M80">
        <v>-3.1358541059044098</v>
      </c>
      <c r="N80">
        <f>(Table2[[#This Row],[1W Return vs Nifty]]-AVERAGE(Table2[1W Return vs Nifty]))/_xlfn.STDEV.P(Table2[1W Return vs Nifty])</f>
        <v>-0.90628535035897817</v>
      </c>
      <c r="O80">
        <v>1849.99</v>
      </c>
      <c r="P80">
        <v>1779.80596752318</v>
      </c>
      <c r="Q80">
        <v>1547.29860504779</v>
      </c>
      <c r="R80">
        <v>58.718493113544397</v>
      </c>
      <c r="S80" s="2">
        <f>(Table2[[#This Row],[Close Price]]-Table2[[#This Row],[20D EMA]])/Table2[[#This Row],[20D EMA]]</f>
        <v>1.7627122308769182E-2</v>
      </c>
      <c r="T80" s="2">
        <f>(Table2[[#This Row],[Close Price]]-Table2[[#This Row],[50D EMA]])/Table2[[#This Row],[50D EMA]]</f>
        <v>5.7755752229480664E-2</v>
      </c>
      <c r="U80" s="2">
        <f>(Table2[[#This Row],[Close Price]]-Table2[[#This Row],[200D EMA]])/Table2[[#This Row],[200D EMA]]</f>
        <v>0.21670115507009954</v>
      </c>
      <c r="V80">
        <v>1.1462752513836501</v>
      </c>
      <c r="W80">
        <v>1875.1</v>
      </c>
      <c r="X80">
        <v>1908.9</v>
      </c>
      <c r="Y80">
        <v>1806.75</v>
      </c>
      <c r="Z80">
        <v>1908.9</v>
      </c>
      <c r="AA80">
        <v>1806.75</v>
      </c>
      <c r="AB80">
        <v>1908.9</v>
      </c>
      <c r="AC80" s="2">
        <f>(Table2[[#This Row],[Close Price]]/Table2[[#This Row],[Day Low]])-1</f>
        <v>3.999786678043904E-3</v>
      </c>
      <c r="AD80" s="2">
        <f>(Table2[[#This Row],[Day High]]/Table2[[#This Row],[Close Price]])-1</f>
        <v>1.3970041432062041E-2</v>
      </c>
      <c r="AE80" s="2">
        <f>(Table2[[#This Row],[Close Price]]/Table2[[#This Row],[Current Week Low]])-1</f>
        <v>4.1981458419814599E-2</v>
      </c>
      <c r="AF80" s="2">
        <f>(Table2[[#This Row],[Current Week High]]/Table2[[#This Row],[Close Price]])-1</f>
        <v>1.3970041432062041E-2</v>
      </c>
      <c r="AG80" s="2">
        <f>(Table2[[#This Row],[Close Price]]/Table2[[#This Row],[Current Month Low]])-1</f>
        <v>4.1981458419814599E-2</v>
      </c>
      <c r="AH80" s="2">
        <f>(Table2[[#This Row],[Current Month High]]/Table2[[#This Row],[Close Price]])-1</f>
        <v>1.3970041432062041E-2</v>
      </c>
      <c r="AI80">
        <v>5.4605333050037297</v>
      </c>
      <c r="AJ80">
        <v>52.703086344648497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0.15</v>
      </c>
      <c r="AM80" t="s">
        <v>10149</v>
      </c>
      <c r="AN80">
        <v>2.98</v>
      </c>
      <c r="AO80" t="s">
        <v>10149</v>
      </c>
      <c r="AP80">
        <v>5.1144200965060997E-2</v>
      </c>
      <c r="AQ80">
        <f>(Table2[[#This Row],[Sharpe Ratio]]-AVERAGE(Table2[Sharpe Ratio]))/_xlfn.STDEV.P(Table2[Sharpe Ratio])</f>
        <v>-3.7498032667995986E-2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-1.8177868887329989</v>
      </c>
    </row>
    <row r="81" spans="1:44" x14ac:dyDescent="0.3">
      <c r="A81" t="s">
        <v>219</v>
      </c>
      <c r="B81" t="s">
        <v>220</v>
      </c>
      <c r="C81" t="s">
        <v>10111</v>
      </c>
      <c r="D81" t="s">
        <v>221</v>
      </c>
      <c r="E81">
        <v>114432.816885555</v>
      </c>
      <c r="F81">
        <v>1025.8499999999999</v>
      </c>
      <c r="G81">
        <v>7.5306900799973704</v>
      </c>
      <c r="H81">
        <f>(Table2[[#This Row],[1Y Return vs Nifty]]-AVERAGE(Table2[1Y Return vs Nifty]))/_xlfn.STDEV.P(Table2[1Y Return vs Nifty])</f>
        <v>-0.46958662000179752</v>
      </c>
      <c r="I81">
        <v>-20.715327017536801</v>
      </c>
      <c r="J81">
        <f>(Table2[[#This Row],[1M Return vs Nifty]]-AVERAGE(Table2[1M Return vs Nifty]))/_xlfn.STDEV.P(Table2[1M Return vs Nifty])</f>
        <v>-1.7801702401307795</v>
      </c>
      <c r="K81">
        <v>-25.2659088112067</v>
      </c>
      <c r="L81">
        <f>(Table2[[#This Row],[6M Return vs Nifty]]-AVERAGE(Table2[6M Return vs Nifty]))/_xlfn.STDEV.P(Table2[6M Return vs Nifty])</f>
        <v>-1.066546590505228</v>
      </c>
      <c r="M81">
        <v>1.64193764003038</v>
      </c>
      <c r="N81">
        <f>(Table2[[#This Row],[1W Return vs Nifty]]-AVERAGE(Table2[1W Return vs Nifty]))/_xlfn.STDEV.P(Table2[1W Return vs Nifty])</f>
        <v>0.13865866416654782</v>
      </c>
      <c r="O81">
        <v>1022.67</v>
      </c>
      <c r="P81">
        <v>1034.45552545539</v>
      </c>
      <c r="Q81">
        <v>1054.9413771529</v>
      </c>
      <c r="R81">
        <v>53.8292771453714</v>
      </c>
      <c r="S81" s="2">
        <f>(Table2[[#This Row],[Close Price]]-Table2[[#This Row],[20D EMA]])/Table2[[#This Row],[20D EMA]]</f>
        <v>3.1095074657513668E-3</v>
      </c>
      <c r="T81" s="2">
        <f>(Table2[[#This Row],[Close Price]]-Table2[[#This Row],[50D EMA]])/Table2[[#This Row],[50D EMA]]</f>
        <v>-8.3188936050215771E-3</v>
      </c>
      <c r="U81" s="2">
        <f>(Table2[[#This Row],[Close Price]]-Table2[[#This Row],[200D EMA]])/Table2[[#This Row],[200D EMA]]</f>
        <v>-2.7576297397124187E-2</v>
      </c>
      <c r="V81">
        <v>0.75409202753511995</v>
      </c>
      <c r="W81">
        <v>1020.1</v>
      </c>
      <c r="X81">
        <v>1047.95</v>
      </c>
      <c r="Y81">
        <v>996.05</v>
      </c>
      <c r="Z81">
        <v>1063.3499999999999</v>
      </c>
      <c r="AA81">
        <v>996.05</v>
      </c>
      <c r="AB81">
        <v>1063.3499999999999</v>
      </c>
      <c r="AC81" s="2">
        <f>(Table2[[#This Row],[Close Price]]/Table2[[#This Row],[Day Low]])-1</f>
        <v>5.6367022840897452E-3</v>
      </c>
      <c r="AD81" s="2">
        <f>(Table2[[#This Row],[Day High]]/Table2[[#This Row],[Close Price]])-1</f>
        <v>2.1543110591217163E-2</v>
      </c>
      <c r="AE81" s="2">
        <f>(Table2[[#This Row],[Close Price]]/Table2[[#This Row],[Current Week Low]])-1</f>
        <v>2.9918176798353402E-2</v>
      </c>
      <c r="AF81" s="2">
        <f>(Table2[[#This Row],[Current Week High]]/Table2[[#This Row],[Close Price]])-1</f>
        <v>3.6555051908173652E-2</v>
      </c>
      <c r="AG81" s="2">
        <f>(Table2[[#This Row],[Close Price]]/Table2[[#This Row],[Current Month Low]])-1</f>
        <v>2.9918176798353402E-2</v>
      </c>
      <c r="AH81" s="2">
        <f>(Table2[[#This Row],[Current Month High]]/Table2[[#This Row],[Close Price]])-1</f>
        <v>3.6555051908173652E-2</v>
      </c>
      <c r="AI81">
        <v>21.850173027245699</v>
      </c>
      <c r="AJ81">
        <v>49.540816326530603</v>
      </c>
      <c r="AK81" t="str">
        <f>IF(AND(Table2[[#This Row],[20D EMA]]&gt;Table2[[#This Row],[50D EMA]],Table2[[#This Row],[50D EMA]]&gt;Table2[[#This Row],[200D EMA]]),"Uptrend","Downtrend/NoTrend")</f>
        <v>Downtrend/NoTrend</v>
      </c>
      <c r="AL81">
        <v>-7.0000000000000007E-2</v>
      </c>
      <c r="AM81" t="s">
        <v>10150</v>
      </c>
      <c r="AN81">
        <v>-7.0000000000000007E-2</v>
      </c>
      <c r="AO81" t="s">
        <v>10150</v>
      </c>
      <c r="AP81">
        <v>1.1842153306305E-2</v>
      </c>
      <c r="AQ81">
        <f>(Table2[[#This Row],[Sharpe Ratio]]-AVERAGE(Table2[Sharpe Ratio]))/_xlfn.STDEV.P(Table2[Sharpe Ratio])</f>
        <v>-0.48281564531522275</v>
      </c>
      <c r="AR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82" spans="1:44" x14ac:dyDescent="0.3">
      <c r="A82" t="s">
        <v>222</v>
      </c>
      <c r="B82" t="s">
        <v>223</v>
      </c>
      <c r="C82" t="s">
        <v>10109</v>
      </c>
      <c r="D82" t="s">
        <v>59</v>
      </c>
      <c r="E82">
        <v>114413.83583295</v>
      </c>
      <c r="F82">
        <v>1137.05</v>
      </c>
      <c r="G82">
        <v>65.424090793457907</v>
      </c>
      <c r="H82">
        <f>(Table2[[#This Row],[1Y Return vs Nifty]]-AVERAGE(Table2[1Y Return vs Nifty]))/_xlfn.STDEV.P(Table2[1Y Return vs Nifty])</f>
        <v>0.18283173760042473</v>
      </c>
      <c r="I82">
        <v>-3.3751299397767198</v>
      </c>
      <c r="J82">
        <f>(Table2[[#This Row],[1M Return vs Nifty]]-AVERAGE(Table2[1M Return vs Nifty]))/_xlfn.STDEV.P(Table2[1M Return vs Nifty])</f>
        <v>-0.36698348354904103</v>
      </c>
      <c r="K82">
        <v>48.122756497584597</v>
      </c>
      <c r="L82">
        <f>(Table2[[#This Row],[6M Return vs Nifty]]-AVERAGE(Table2[6M Return vs Nifty]))/_xlfn.STDEV.P(Table2[6M Return vs Nifty])</f>
        <v>1.0935011822630925</v>
      </c>
      <c r="M82">
        <v>1.4599446125359301</v>
      </c>
      <c r="N82">
        <f>(Table2[[#This Row],[1W Return vs Nifty]]-AVERAGE(Table2[1W Return vs Nifty]))/_xlfn.STDEV.P(Table2[1W Return vs Nifty])</f>
        <v>9.8855228839440007E-2</v>
      </c>
      <c r="O82">
        <v>1076.69</v>
      </c>
      <c r="P82">
        <v>1038.8982685373701</v>
      </c>
      <c r="Q82">
        <v>861.08755313250094</v>
      </c>
      <c r="R82">
        <v>75.848868480205596</v>
      </c>
      <c r="S82" s="2">
        <f>(Table2[[#This Row],[Close Price]]-Table2[[#This Row],[20D EMA]])/Table2[[#This Row],[20D EMA]]</f>
        <v>5.6060704566773999E-2</v>
      </c>
      <c r="T82" s="2">
        <f>(Table2[[#This Row],[Close Price]]-Table2[[#This Row],[50D EMA]])/Table2[[#This Row],[50D EMA]]</f>
        <v>9.4476749490413903E-2</v>
      </c>
      <c r="U82" s="2">
        <f>(Table2[[#This Row],[Close Price]]-Table2[[#This Row],[200D EMA]])/Table2[[#This Row],[200D EMA]]</f>
        <v>0.32048128655859798</v>
      </c>
      <c r="V82">
        <v>1.0695791333662199</v>
      </c>
      <c r="W82">
        <v>1093.25</v>
      </c>
      <c r="X82">
        <v>1144.9000000000001</v>
      </c>
      <c r="Y82">
        <v>1059</v>
      </c>
      <c r="Z82">
        <v>1144.9000000000001</v>
      </c>
      <c r="AA82">
        <v>1059</v>
      </c>
      <c r="AB82">
        <v>1144.9000000000001</v>
      </c>
      <c r="AC82" s="2">
        <f>(Table2[[#This Row],[Close Price]]/Table2[[#This Row],[Day Low]])-1</f>
        <v>4.006402927052366E-2</v>
      </c>
      <c r="AD82" s="2">
        <f>(Table2[[#This Row],[Day High]]/Table2[[#This Row],[Close Price]])-1</f>
        <v>6.9038300866277602E-3</v>
      </c>
      <c r="AE82" s="2">
        <f>(Table2[[#This Row],[Close Price]]/Table2[[#This Row],[Current Week Low]])-1</f>
        <v>7.370160528800751E-2</v>
      </c>
      <c r="AF82" s="2">
        <f>(Table2[[#This Row],[Current Week High]]/Table2[[#This Row],[Close Price]])-1</f>
        <v>6.9038300866277602E-3</v>
      </c>
      <c r="AG82" s="2">
        <f>(Table2[[#This Row],[Close Price]]/Table2[[#This Row],[Current Month Low]])-1</f>
        <v>7.370160528800751E-2</v>
      </c>
      <c r="AH82" s="2">
        <f>(Table2[[#This Row],[Current Month High]]/Table2[[#This Row],[Close Price]])-1</f>
        <v>6.9038300866277602E-3</v>
      </c>
      <c r="AI82">
        <v>3.1177168989930002</v>
      </c>
      <c r="AJ82">
        <v>100.27300748568901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0.12</v>
      </c>
      <c r="AM82" t="s">
        <v>10149</v>
      </c>
      <c r="AN82">
        <v>5.38</v>
      </c>
      <c r="AO82" t="s">
        <v>10149</v>
      </c>
      <c r="AP82">
        <v>4.1564299168134998E-2</v>
      </c>
      <c r="AQ82">
        <f>(Table2[[#This Row],[Sharpe Ratio]]-AVERAGE(Table2[Sharpe Ratio]))/_xlfn.STDEV.P(Table2[Sharpe Ratio])</f>
        <v>-0.1460445143842363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0.86216015076967989</v>
      </c>
    </row>
    <row r="83" spans="1:44" x14ac:dyDescent="0.3">
      <c r="A83" t="s">
        <v>224</v>
      </c>
      <c r="B83" t="s">
        <v>225</v>
      </c>
      <c r="C83" t="s">
        <v>10110</v>
      </c>
      <c r="D83" t="s">
        <v>226</v>
      </c>
      <c r="E83">
        <v>112662.39599999999</v>
      </c>
      <c r="F83">
        <v>4064.3</v>
      </c>
      <c r="G83">
        <v>93.993895422869898</v>
      </c>
      <c r="H83">
        <f>(Table2[[#This Row],[1Y Return vs Nifty]]-AVERAGE(Table2[1Y Return vs Nifty]))/_xlfn.STDEV.P(Table2[1Y Return vs Nifty])</f>
        <v>0.50479356370893247</v>
      </c>
      <c r="I83">
        <v>-1.4414914713214799</v>
      </c>
      <c r="J83">
        <f>(Table2[[#This Row],[1M Return vs Nifty]]-AVERAGE(Table2[1M Return vs Nifty]))/_xlfn.STDEV.P(Table2[1M Return vs Nifty])</f>
        <v>-0.20939633137401387</v>
      </c>
      <c r="K83">
        <v>91.742365022801593</v>
      </c>
      <c r="L83">
        <f>(Table2[[#This Row],[6M Return vs Nifty]]-AVERAGE(Table2[6M Return vs Nifty]))/_xlfn.STDEV.P(Table2[6M Return vs Nifty])</f>
        <v>2.3773566366098593</v>
      </c>
      <c r="M83">
        <v>-1.57596870596115</v>
      </c>
      <c r="N83">
        <f>(Table2[[#This Row],[1W Return vs Nifty]]-AVERAGE(Table2[1W Return vs Nifty]))/_xlfn.STDEV.P(Table2[1W Return vs Nifty])</f>
        <v>-0.56512504059801938</v>
      </c>
      <c r="O83">
        <v>3876.32</v>
      </c>
      <c r="P83">
        <v>3639.0454724730898</v>
      </c>
      <c r="Q83">
        <v>2806.1539808491598</v>
      </c>
      <c r="R83">
        <v>65.305479382189006</v>
      </c>
      <c r="S83" s="2">
        <f>(Table2[[#This Row],[Close Price]]-Table2[[#This Row],[20D EMA]])/Table2[[#This Row],[20D EMA]]</f>
        <v>4.8494448342758081E-2</v>
      </c>
      <c r="T83" s="2">
        <f>(Table2[[#This Row],[Close Price]]-Table2[[#This Row],[50D EMA]])/Table2[[#This Row],[50D EMA]]</f>
        <v>0.11685881112057334</v>
      </c>
      <c r="U83" s="2">
        <f>(Table2[[#This Row],[Close Price]]-Table2[[#This Row],[200D EMA]])/Table2[[#This Row],[200D EMA]]</f>
        <v>0.44835245240894356</v>
      </c>
      <c r="V83">
        <v>1.1324237779059501</v>
      </c>
      <c r="W83">
        <v>3951.35</v>
      </c>
      <c r="X83">
        <v>4114.95</v>
      </c>
      <c r="Y83">
        <v>3885.25</v>
      </c>
      <c r="Z83">
        <v>4114.95</v>
      </c>
      <c r="AA83">
        <v>3885.25</v>
      </c>
      <c r="AB83">
        <v>4114.95</v>
      </c>
      <c r="AC83" s="2">
        <f>(Table2[[#This Row],[Close Price]]/Table2[[#This Row],[Day Low]])-1</f>
        <v>2.8585167094790531E-2</v>
      </c>
      <c r="AD83" s="2">
        <f>(Table2[[#This Row],[Day High]]/Table2[[#This Row],[Close Price]])-1</f>
        <v>1.2462170607484557E-2</v>
      </c>
      <c r="AE83" s="2">
        <f>(Table2[[#This Row],[Close Price]]/Table2[[#This Row],[Current Week Low]])-1</f>
        <v>4.6084550543723068E-2</v>
      </c>
      <c r="AF83" s="2">
        <f>(Table2[[#This Row],[Current Week High]]/Table2[[#This Row],[Close Price]])-1</f>
        <v>1.2462170607484557E-2</v>
      </c>
      <c r="AG83" s="2">
        <f>(Table2[[#This Row],[Close Price]]/Table2[[#This Row],[Current Month Low]])-1</f>
        <v>4.6084550543723068E-2</v>
      </c>
      <c r="AH83" s="2">
        <f>(Table2[[#This Row],[Current Month High]]/Table2[[#This Row],[Close Price]])-1</f>
        <v>1.2462170607484557E-2</v>
      </c>
      <c r="AI83">
        <v>2.6474423639986902</v>
      </c>
      <c r="AJ83">
        <v>145.82955301518101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0.14000000000000001</v>
      </c>
      <c r="AM83" t="s">
        <v>10149</v>
      </c>
      <c r="AN83">
        <v>6.23</v>
      </c>
      <c r="AO83" t="s">
        <v>10149</v>
      </c>
      <c r="AP83">
        <v>0.23391517681392801</v>
      </c>
      <c r="AQ83">
        <f>(Table2[[#This Row],[Sharpe Ratio]]-AVERAGE(Table2[Sharpe Ratio]))/_xlfn.STDEV.P(Table2[Sharpe Ratio])</f>
        <v>2.0334153032708371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4.1410441316175959</v>
      </c>
    </row>
    <row r="84" spans="1:44" x14ac:dyDescent="0.3">
      <c r="A84" t="s">
        <v>227</v>
      </c>
      <c r="B84" t="s">
        <v>228</v>
      </c>
      <c r="C84" t="s">
        <v>10110</v>
      </c>
      <c r="D84" t="s">
        <v>229</v>
      </c>
      <c r="E84">
        <v>112653.9495</v>
      </c>
      <c r="F84">
        <v>5585.5</v>
      </c>
      <c r="G84">
        <v>312.69366541676601</v>
      </c>
      <c r="H84">
        <f>(Table2[[#This Row],[1Y Return vs Nifty]]-AVERAGE(Table2[1Y Return vs Nifty]))/_xlfn.STDEV.P(Table2[1Y Return vs Nifty])</f>
        <v>2.9693878523326909</v>
      </c>
      <c r="I84">
        <v>39.7347317586635</v>
      </c>
      <c r="J84">
        <f>(Table2[[#This Row],[1M Return vs Nifty]]-AVERAGE(Table2[1M Return vs Nifty]))/_xlfn.STDEV.P(Table2[1M Return vs Nifty])</f>
        <v>3.1463725271760503</v>
      </c>
      <c r="K84">
        <v>135.32872816692901</v>
      </c>
      <c r="L84">
        <f>(Table2[[#This Row],[6M Return vs Nifty]]-AVERAGE(Table2[6M Return vs Nifty]))/_xlfn.STDEV.P(Table2[6M Return vs Nifty])</f>
        <v>3.6602335800234287</v>
      </c>
      <c r="M84">
        <v>14.6159447720343</v>
      </c>
      <c r="N84">
        <f>(Table2[[#This Row],[1W Return vs Nifty]]-AVERAGE(Table2[1W Return vs Nifty]))/_xlfn.STDEV.P(Table2[1W Return vs Nifty])</f>
        <v>2.9761852492325724</v>
      </c>
      <c r="O84">
        <v>4060.75</v>
      </c>
      <c r="P84">
        <v>3391.5684261261699</v>
      </c>
      <c r="Q84">
        <v>2445.22410418958</v>
      </c>
      <c r="R84">
        <v>88.088898635466506</v>
      </c>
      <c r="S84" s="2">
        <f>(Table2[[#This Row],[Close Price]]-Table2[[#This Row],[20D EMA]])/Table2[[#This Row],[20D EMA]]</f>
        <v>0.37548482423197688</v>
      </c>
      <c r="T84" s="2">
        <f>(Table2[[#This Row],[Close Price]]-Table2[[#This Row],[50D EMA]])/Table2[[#This Row],[50D EMA]]</f>
        <v>0.64687816910116902</v>
      </c>
      <c r="U84" s="2">
        <f>(Table2[[#This Row],[Close Price]]-Table2[[#This Row],[200D EMA]])/Table2[[#This Row],[200D EMA]]</f>
        <v>1.2842487076869384</v>
      </c>
      <c r="V84">
        <v>1.6991791342602101</v>
      </c>
      <c r="W84">
        <v>4670</v>
      </c>
      <c r="X84">
        <v>5621.45</v>
      </c>
      <c r="Y84">
        <v>4182.1499999999996</v>
      </c>
      <c r="Z84">
        <v>5621.45</v>
      </c>
      <c r="AA84">
        <v>4182.1499999999996</v>
      </c>
      <c r="AB84">
        <v>5621.45</v>
      </c>
      <c r="AC84" s="2">
        <f>(Table2[[#This Row],[Close Price]]/Table2[[#This Row],[Day Low]])-1</f>
        <v>0.19603854389721631</v>
      </c>
      <c r="AD84" s="2">
        <f>(Table2[[#This Row],[Day High]]/Table2[[#This Row],[Close Price]])-1</f>
        <v>6.436308298272353E-3</v>
      </c>
      <c r="AE84" s="2">
        <f>(Table2[[#This Row],[Close Price]]/Table2[[#This Row],[Current Week Low]])-1</f>
        <v>0.33555706992814716</v>
      </c>
      <c r="AF84" s="2">
        <f>(Table2[[#This Row],[Current Week High]]/Table2[[#This Row],[Close Price]])-1</f>
        <v>6.436308298272353E-3</v>
      </c>
      <c r="AG84" s="2">
        <f>(Table2[[#This Row],[Close Price]]/Table2[[#This Row],[Current Month Low]])-1</f>
        <v>0.33555706992814716</v>
      </c>
      <c r="AH84" s="2">
        <f>(Table2[[#This Row],[Current Month High]]/Table2[[#This Row],[Close Price]])-1</f>
        <v>6.436308298272353E-3</v>
      </c>
      <c r="AI84">
        <v>0.64363082982723496</v>
      </c>
      <c r="AJ84">
        <v>342.50346603287699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1.38</v>
      </c>
      <c r="AM84" t="s">
        <v>10149</v>
      </c>
      <c r="AN84">
        <v>33.68</v>
      </c>
      <c r="AO84" t="s">
        <v>10149</v>
      </c>
      <c r="AP84">
        <v>0.27704201971730302</v>
      </c>
      <c r="AQ84">
        <f>(Table2[[#This Row],[Sharpe Ratio]]-AVERAGE(Table2[Sharpe Ratio]))/_xlfn.STDEV.P(Table2[Sharpe Ratio])</f>
        <v>2.5220703191492349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15.274249527913977</v>
      </c>
    </row>
    <row r="85" spans="1:44" x14ac:dyDescent="0.3">
      <c r="A85" t="s">
        <v>230</v>
      </c>
      <c r="B85" t="s">
        <v>231</v>
      </c>
      <c r="C85" t="s">
        <v>10108</v>
      </c>
      <c r="D85" t="s">
        <v>114</v>
      </c>
      <c r="E85">
        <v>112403.23573683</v>
      </c>
      <c r="F85">
        <v>2365.9499999999998</v>
      </c>
      <c r="G85">
        <v>56.353838184137999</v>
      </c>
      <c r="H85">
        <f>(Table2[[#This Row],[1Y Return vs Nifty]]-AVERAGE(Table2[1Y Return vs Nifty]))/_xlfn.STDEV.P(Table2[1Y Return vs Nifty])</f>
        <v>8.0616299614694326E-2</v>
      </c>
      <c r="I85">
        <v>-4.5105320425859103</v>
      </c>
      <c r="J85">
        <f>(Table2[[#This Row],[1M Return vs Nifty]]-AVERAGE(Table2[1M Return vs Nifty]))/_xlfn.STDEV.P(Table2[1M Return vs Nifty])</f>
        <v>-0.45951618129691879</v>
      </c>
      <c r="K85">
        <v>7.1186337937075201</v>
      </c>
      <c r="L85">
        <f>(Table2[[#This Row],[6M Return vs Nifty]]-AVERAGE(Table2[6M Return vs Nifty]))/_xlfn.STDEV.P(Table2[6M Return vs Nifty])</f>
        <v>-0.11337270688799711</v>
      </c>
      <c r="M85">
        <v>-3.69481879331531</v>
      </c>
      <c r="N85">
        <f>(Table2[[#This Row],[1W Return vs Nifty]]-AVERAGE(Table2[1W Return vs Nifty]))/_xlfn.STDEV.P(Table2[1W Return vs Nifty])</f>
        <v>-1.0285357194626807</v>
      </c>
      <c r="O85">
        <v>2359.9699999999998</v>
      </c>
      <c r="P85">
        <v>2272.44295735796</v>
      </c>
      <c r="Q85">
        <v>1979.2020865861</v>
      </c>
      <c r="R85">
        <v>49.157798655095</v>
      </c>
      <c r="S85" s="2">
        <f>(Table2[[#This Row],[Close Price]]-Table2[[#This Row],[20D EMA]])/Table2[[#This Row],[20D EMA]]</f>
        <v>2.5339305160658903E-3</v>
      </c>
      <c r="T85" s="2">
        <f>(Table2[[#This Row],[Close Price]]-Table2[[#This Row],[50D EMA]])/Table2[[#This Row],[50D EMA]]</f>
        <v>4.1148246357195731E-2</v>
      </c>
      <c r="U85" s="2">
        <f>(Table2[[#This Row],[Close Price]]-Table2[[#This Row],[200D EMA]])/Table2[[#This Row],[200D EMA]]</f>
        <v>0.19540597498105727</v>
      </c>
      <c r="V85">
        <v>0.95682305452017302</v>
      </c>
      <c r="W85">
        <v>2317.75</v>
      </c>
      <c r="X85">
        <v>2393.9499999999998</v>
      </c>
      <c r="Y85">
        <v>2301.1999999999998</v>
      </c>
      <c r="Z85">
        <v>2393.9499999999998</v>
      </c>
      <c r="AA85">
        <v>2301.1999999999998</v>
      </c>
      <c r="AB85">
        <v>2393.9499999999998</v>
      </c>
      <c r="AC85" s="2">
        <f>(Table2[[#This Row],[Close Price]]/Table2[[#This Row],[Day Low]])-1</f>
        <v>2.0796030633157159E-2</v>
      </c>
      <c r="AD85" s="2">
        <f>(Table2[[#This Row],[Day High]]/Table2[[#This Row],[Close Price]])-1</f>
        <v>1.1834569623195845E-2</v>
      </c>
      <c r="AE85" s="2">
        <f>(Table2[[#This Row],[Close Price]]/Table2[[#This Row],[Current Week Low]])-1</f>
        <v>2.8137493481661835E-2</v>
      </c>
      <c r="AF85" s="2">
        <f>(Table2[[#This Row],[Current Week High]]/Table2[[#This Row],[Close Price]])-1</f>
        <v>1.1834569623195845E-2</v>
      </c>
      <c r="AG85" s="2">
        <f>(Table2[[#This Row],[Close Price]]/Table2[[#This Row],[Current Month Low]])-1</f>
        <v>2.8137493481661835E-2</v>
      </c>
      <c r="AH85" s="2">
        <f>(Table2[[#This Row],[Current Month High]]/Table2[[#This Row],[Close Price]])-1</f>
        <v>1.1834569623195845E-2</v>
      </c>
      <c r="AI85">
        <v>6.4688602886789601</v>
      </c>
      <c r="AJ85">
        <v>82.910707383069095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0.01</v>
      </c>
      <c r="AM85" t="s">
        <v>10149</v>
      </c>
      <c r="AN85">
        <v>-4.26</v>
      </c>
      <c r="AO85" t="s">
        <v>10150</v>
      </c>
      <c r="AP85">
        <v>0.19288797334614599</v>
      </c>
      <c r="AQ85">
        <f>(Table2[[#This Row],[Sharpe Ratio]]-AVERAGE(Table2[Sharpe Ratio]))/_xlfn.STDEV.P(Table2[Sharpe Ratio])</f>
        <v>1.5685505598229379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4.7742251790035661E-2</v>
      </c>
    </row>
    <row r="86" spans="1:44" x14ac:dyDescent="0.3">
      <c r="A86" t="s">
        <v>232</v>
      </c>
      <c r="B86" t="s">
        <v>233</v>
      </c>
      <c r="C86" t="s">
        <v>10104</v>
      </c>
      <c r="D86" t="s">
        <v>24</v>
      </c>
      <c r="E86">
        <v>112358.337346425</v>
      </c>
      <c r="F86">
        <v>1442.85</v>
      </c>
      <c r="G86">
        <v>-19.728760088317902</v>
      </c>
      <c r="H86">
        <f>(Table2[[#This Row],[1Y Return vs Nifty]]-AVERAGE(Table2[1Y Return vs Nifty]))/_xlfn.STDEV.P(Table2[1Y Return vs Nifty])</f>
        <v>-0.77678166276626348</v>
      </c>
      <c r="I86">
        <v>-13.876393939982201</v>
      </c>
      <c r="J86">
        <f>(Table2[[#This Row],[1M Return vs Nifty]]-AVERAGE(Table2[1M Return vs Nifty]))/_xlfn.STDEV.P(Table2[1M Return vs Nifty])</f>
        <v>-1.2228126962107893</v>
      </c>
      <c r="K86">
        <v>-24.694718835297301</v>
      </c>
      <c r="L86">
        <f>(Table2[[#This Row],[6M Return vs Nifty]]-AVERAGE(Table2[6M Return vs Nifty]))/_xlfn.STDEV.P(Table2[6M Return vs Nifty])</f>
        <v>-1.0497347622739974</v>
      </c>
      <c r="M86">
        <v>-3.4137757331476402</v>
      </c>
      <c r="N86">
        <f>(Table2[[#This Row],[1W Return vs Nifty]]-AVERAGE(Table2[1W Return vs Nifty]))/_xlfn.STDEV.P(Table2[1W Return vs Nifty])</f>
        <v>-0.96706919284062409</v>
      </c>
      <c r="O86">
        <v>1475.18</v>
      </c>
      <c r="P86">
        <v>1477.8011368068901</v>
      </c>
      <c r="Q86">
        <v>1461.26184158401</v>
      </c>
      <c r="R86">
        <v>36.901789699234399</v>
      </c>
      <c r="S86" s="2">
        <f>(Table2[[#This Row],[Close Price]]-Table2[[#This Row],[20D EMA]])/Table2[[#This Row],[20D EMA]]</f>
        <v>-2.1915969576594148E-2</v>
      </c>
      <c r="T86" s="2">
        <f>(Table2[[#This Row],[Close Price]]-Table2[[#This Row],[50D EMA]])/Table2[[#This Row],[50D EMA]]</f>
        <v>-2.3650771363195527E-2</v>
      </c>
      <c r="U86" s="2">
        <f>(Table2[[#This Row],[Close Price]]-Table2[[#This Row],[200D EMA]])/Table2[[#This Row],[200D EMA]]</f>
        <v>-1.2599960568361657E-2</v>
      </c>
      <c r="V86">
        <v>1.1676567669743001</v>
      </c>
      <c r="W86">
        <v>1436.2</v>
      </c>
      <c r="X86">
        <v>1457.85</v>
      </c>
      <c r="Y86">
        <v>1420.65</v>
      </c>
      <c r="Z86">
        <v>1469</v>
      </c>
      <c r="AA86">
        <v>1420.65</v>
      </c>
      <c r="AB86">
        <v>1469</v>
      </c>
      <c r="AC86" s="2">
        <f>(Table2[[#This Row],[Close Price]]/Table2[[#This Row],[Day Low]])-1</f>
        <v>4.6302743350508102E-3</v>
      </c>
      <c r="AD86" s="2">
        <f>(Table2[[#This Row],[Day High]]/Table2[[#This Row],[Close Price]])-1</f>
        <v>1.0396091069757807E-2</v>
      </c>
      <c r="AE86" s="2">
        <f>(Table2[[#This Row],[Close Price]]/Table2[[#This Row],[Current Week Low]])-1</f>
        <v>1.5626649772991108E-2</v>
      </c>
      <c r="AF86" s="2">
        <f>(Table2[[#This Row],[Current Week High]]/Table2[[#This Row],[Close Price]])-1</f>
        <v>1.8123852098277826E-2</v>
      </c>
      <c r="AG86" s="2">
        <f>(Table2[[#This Row],[Close Price]]/Table2[[#This Row],[Current Month Low]])-1</f>
        <v>1.5626649772991108E-2</v>
      </c>
      <c r="AH86" s="2">
        <f>(Table2[[#This Row],[Current Month High]]/Table2[[#This Row],[Close Price]])-1</f>
        <v>1.8123852098277826E-2</v>
      </c>
      <c r="AI86">
        <v>17.441175451363598</v>
      </c>
      <c r="AJ86">
        <v>7.2631305058915103</v>
      </c>
      <c r="AK86" t="str">
        <f>IF(AND(Table2[[#This Row],[20D EMA]]&gt;Table2[[#This Row],[50D EMA]],Table2[[#This Row],[50D EMA]]&gt;Table2[[#This Row],[200D EMA]]),"Uptrend","Downtrend/NoTrend")</f>
        <v>Downtrend/NoTrend</v>
      </c>
      <c r="AL86">
        <v>-0.16</v>
      </c>
      <c r="AM86" t="s">
        <v>10150</v>
      </c>
      <c r="AN86">
        <v>-4.3099999999999996</v>
      </c>
      <c r="AO86" t="s">
        <v>10150</v>
      </c>
      <c r="AP86">
        <v>2.7312736868300002E-3</v>
      </c>
      <c r="AQ86">
        <f>(Table2[[#This Row],[Sharpe Ratio]]-AVERAGE(Table2[Sharpe Ratio]))/_xlfn.STDEV.P(Table2[Sharpe Ratio])</f>
        <v>-0.58604780249156718</v>
      </c>
      <c r="AR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87" spans="1:44" x14ac:dyDescent="0.3">
      <c r="A87" t="s">
        <v>234</v>
      </c>
      <c r="B87" t="s">
        <v>235</v>
      </c>
      <c r="C87" t="s">
        <v>10108</v>
      </c>
      <c r="D87" t="s">
        <v>114</v>
      </c>
      <c r="E87">
        <v>111128.70852684999</v>
      </c>
      <c r="F87">
        <v>5558.35</v>
      </c>
      <c r="G87">
        <v>58.487740177928401</v>
      </c>
      <c r="H87">
        <f>(Table2[[#This Row],[1Y Return vs Nifty]]-AVERAGE(Table2[1Y Return vs Nifty]))/_xlfn.STDEV.P(Table2[1Y Return vs Nifty])</f>
        <v>0.10466389082398303</v>
      </c>
      <c r="I87">
        <v>-0.97518738446978903</v>
      </c>
      <c r="J87">
        <f>(Table2[[#This Row],[1M Return vs Nifty]]-AVERAGE(Table2[1M Return vs Nifty]))/_xlfn.STDEV.P(Table2[1M Return vs Nifty])</f>
        <v>-0.1713936052732864</v>
      </c>
      <c r="K87">
        <v>28.6093739611951</v>
      </c>
      <c r="L87">
        <f>(Table2[[#This Row],[6M Return vs Nifty]]-AVERAGE(Table2[6M Return vs Nifty]))/_xlfn.STDEV.P(Table2[6M Return vs Nifty])</f>
        <v>0.51916401030943937</v>
      </c>
      <c r="M87">
        <v>1.0813332705032599</v>
      </c>
      <c r="N87">
        <f>(Table2[[#This Row],[1W Return vs Nifty]]-AVERAGE(Table2[1W Return vs Nifty]))/_xlfn.STDEV.P(Table2[1W Return vs Nifty])</f>
        <v>1.6049682527142617E-2</v>
      </c>
      <c r="O87">
        <v>5515.47</v>
      </c>
      <c r="P87">
        <v>5259.2568129955698</v>
      </c>
      <c r="Q87">
        <v>4414.00022304502</v>
      </c>
      <c r="R87">
        <v>51.282242241493897</v>
      </c>
      <c r="S87" s="2">
        <f>(Table2[[#This Row],[Close Price]]-Table2[[#This Row],[20D EMA]])/Table2[[#This Row],[20D EMA]]</f>
        <v>7.7744960991538541E-3</v>
      </c>
      <c r="T87" s="2">
        <f>(Table2[[#This Row],[Close Price]]-Table2[[#This Row],[50D EMA]])/Table2[[#This Row],[50D EMA]]</f>
        <v>5.6869857783969462E-2</v>
      </c>
      <c r="U87" s="2">
        <f>(Table2[[#This Row],[Close Price]]-Table2[[#This Row],[200D EMA]])/Table2[[#This Row],[200D EMA]]</f>
        <v>0.25925458068181634</v>
      </c>
      <c r="V87">
        <v>0.84025790192258198</v>
      </c>
      <c r="W87">
        <v>5530.6</v>
      </c>
      <c r="X87">
        <v>5603.95</v>
      </c>
      <c r="Y87">
        <v>5500</v>
      </c>
      <c r="Z87">
        <v>5728.3</v>
      </c>
      <c r="AA87">
        <v>5500</v>
      </c>
      <c r="AB87">
        <v>5728.3</v>
      </c>
      <c r="AC87" s="2">
        <f>(Table2[[#This Row],[Close Price]]/Table2[[#This Row],[Day Low]])-1</f>
        <v>5.0175387842186225E-3</v>
      </c>
      <c r="AD87" s="2">
        <f>(Table2[[#This Row],[Day High]]/Table2[[#This Row],[Close Price]])-1</f>
        <v>8.2038734516536316E-3</v>
      </c>
      <c r="AE87" s="2">
        <f>(Table2[[#This Row],[Close Price]]/Table2[[#This Row],[Current Week Low]])-1</f>
        <v>1.0609090909091012E-2</v>
      </c>
      <c r="AF87" s="2">
        <f>(Table2[[#This Row],[Current Week High]]/Table2[[#This Row],[Close Price]])-1</f>
        <v>3.0575620462907072E-2</v>
      </c>
      <c r="AG87" s="2">
        <f>(Table2[[#This Row],[Close Price]]/Table2[[#This Row],[Current Month Low]])-1</f>
        <v>1.0609090909091012E-2</v>
      </c>
      <c r="AH87" s="2">
        <f>(Table2[[#This Row],[Current Month High]]/Table2[[#This Row],[Close Price]])-1</f>
        <v>3.0575620462907072E-2</v>
      </c>
      <c r="AI87">
        <v>6.0485575755395002</v>
      </c>
      <c r="AJ87">
        <v>92.330449826989593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0.08</v>
      </c>
      <c r="AM87" t="s">
        <v>10149</v>
      </c>
      <c r="AN87">
        <v>-3.41</v>
      </c>
      <c r="AO87" t="s">
        <v>10150</v>
      </c>
      <c r="AP87">
        <v>5.9841310513145E-2</v>
      </c>
      <c r="AQ87">
        <f>(Table2[[#This Row],[Sharpe Ratio]]-AVERAGE(Table2[Sharpe Ratio]))/_xlfn.STDEV.P(Table2[Sharpe Ratio])</f>
        <v>6.1045842056081379E-2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0.52952982044336006</v>
      </c>
    </row>
    <row r="88" spans="1:44" x14ac:dyDescent="0.3">
      <c r="A88" t="s">
        <v>236</v>
      </c>
      <c r="B88" t="s">
        <v>237</v>
      </c>
      <c r="C88" t="s">
        <v>10110</v>
      </c>
      <c r="D88" t="s">
        <v>148</v>
      </c>
      <c r="E88">
        <v>110396.38803627</v>
      </c>
      <c r="F88">
        <v>722.55</v>
      </c>
      <c r="G88">
        <v>65.439994054208796</v>
      </c>
      <c r="H88">
        <f>(Table2[[#This Row],[1Y Return vs Nifty]]-AVERAGE(Table2[1Y Return vs Nifty]))/_xlfn.STDEV.P(Table2[1Y Return vs Nifty])</f>
        <v>0.18301095628738645</v>
      </c>
      <c r="I88">
        <v>-1.5323964043606</v>
      </c>
      <c r="J88">
        <f>(Table2[[#This Row],[1M Return vs Nifty]]-AVERAGE(Table2[1M Return vs Nifty]))/_xlfn.STDEV.P(Table2[1M Return vs Nifty])</f>
        <v>-0.21680487736127943</v>
      </c>
      <c r="K88">
        <v>43.471342240843299</v>
      </c>
      <c r="L88">
        <f>(Table2[[#This Row],[6M Return vs Nifty]]-AVERAGE(Table2[6M Return vs Nifty]))/_xlfn.STDEV.P(Table2[6M Return vs Nifty])</f>
        <v>0.95659615798963327</v>
      </c>
      <c r="M88">
        <v>4.5416272277040504</v>
      </c>
      <c r="N88">
        <f>(Table2[[#This Row],[1W Return vs Nifty]]-AVERAGE(Table2[1W Return vs Nifty]))/_xlfn.STDEV.P(Table2[1W Return vs Nifty])</f>
        <v>0.77284563583597987</v>
      </c>
      <c r="O88">
        <v>688.98</v>
      </c>
      <c r="P88">
        <v>641.91676149843101</v>
      </c>
      <c r="Q88">
        <v>518.47631690830599</v>
      </c>
      <c r="R88">
        <v>73.656376434510605</v>
      </c>
      <c r="S88" s="2">
        <f>(Table2[[#This Row],[Close Price]]-Table2[[#This Row],[20D EMA]])/Table2[[#This Row],[20D EMA]]</f>
        <v>4.8724200992771832E-2</v>
      </c>
      <c r="T88" s="2">
        <f>(Table2[[#This Row],[Close Price]]-Table2[[#This Row],[50D EMA]])/Table2[[#This Row],[50D EMA]]</f>
        <v>0.12561323108832081</v>
      </c>
      <c r="U88" s="2">
        <f>(Table2[[#This Row],[Close Price]]-Table2[[#This Row],[200D EMA]])/Table2[[#This Row],[200D EMA]]</f>
        <v>0.39360270939392777</v>
      </c>
      <c r="V88">
        <v>0.76059458756484699</v>
      </c>
      <c r="W88">
        <v>718</v>
      </c>
      <c r="X88">
        <v>734</v>
      </c>
      <c r="Y88">
        <v>696.3</v>
      </c>
      <c r="Z88">
        <v>734</v>
      </c>
      <c r="AA88">
        <v>696.3</v>
      </c>
      <c r="AB88">
        <v>734</v>
      </c>
      <c r="AC88" s="2">
        <f>(Table2[[#This Row],[Close Price]]/Table2[[#This Row],[Day Low]])-1</f>
        <v>6.3370473537602834E-3</v>
      </c>
      <c r="AD88" s="2">
        <f>(Table2[[#This Row],[Day High]]/Table2[[#This Row],[Close Price]])-1</f>
        <v>1.5846654210781352E-2</v>
      </c>
      <c r="AE88" s="2">
        <f>(Table2[[#This Row],[Close Price]]/Table2[[#This Row],[Current Week Low]])-1</f>
        <v>3.7699267557087524E-2</v>
      </c>
      <c r="AF88" s="2">
        <f>(Table2[[#This Row],[Current Week High]]/Table2[[#This Row],[Close Price]])-1</f>
        <v>1.5846654210781352E-2</v>
      </c>
      <c r="AG88" s="2">
        <f>(Table2[[#This Row],[Close Price]]/Table2[[#This Row],[Current Month Low]])-1</f>
        <v>3.7699267557087524E-2</v>
      </c>
      <c r="AH88" s="2">
        <f>(Table2[[#This Row],[Current Month High]]/Table2[[#This Row],[Close Price]])-1</f>
        <v>1.5846654210781352E-2</v>
      </c>
      <c r="AI88">
        <v>1.7230641478098401</v>
      </c>
      <c r="AJ88">
        <v>101.15534521158099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0.33</v>
      </c>
      <c r="AM88" t="s">
        <v>10149</v>
      </c>
      <c r="AN88">
        <v>5.33</v>
      </c>
      <c r="AO88" t="s">
        <v>10149</v>
      </c>
      <c r="AP88">
        <v>0.248164138474924</v>
      </c>
      <c r="AQ88">
        <f>(Table2[[#This Row],[Sharpe Ratio]]-AVERAGE(Table2[Sharpe Ratio]))/_xlfn.STDEV.P(Table2[Sharpe Ratio])</f>
        <v>2.1948652522574759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3.8905131250091962</v>
      </c>
    </row>
    <row r="89" spans="1:44" x14ac:dyDescent="0.3">
      <c r="A89" t="s">
        <v>238</v>
      </c>
      <c r="B89" t="s">
        <v>239</v>
      </c>
      <c r="C89" t="s">
        <v>10104</v>
      </c>
      <c r="D89" t="s">
        <v>240</v>
      </c>
      <c r="E89">
        <v>110212.8500179</v>
      </c>
      <c r="F89">
        <v>9902.9</v>
      </c>
      <c r="G89">
        <v>12.488902917029201</v>
      </c>
      <c r="H89">
        <f>(Table2[[#This Row],[1Y Return vs Nifty]]-AVERAGE(Table2[1Y Return vs Nifty]))/_xlfn.STDEV.P(Table2[1Y Return vs Nifty])</f>
        <v>-0.41371101007193473</v>
      </c>
      <c r="I89">
        <v>5.7514773523023699</v>
      </c>
      <c r="J89">
        <f>(Table2[[#This Row],[1M Return vs Nifty]]-AVERAGE(Table2[1M Return vs Nifty]))/_xlfn.STDEV.P(Table2[1M Return vs Nifty])</f>
        <v>0.37681432335307857</v>
      </c>
      <c r="K89">
        <v>8.4036232587528996</v>
      </c>
      <c r="L89">
        <f>(Table2[[#This Row],[6M Return vs Nifty]]-AVERAGE(Table2[6M Return vs Nifty]))/_xlfn.STDEV.P(Table2[6M Return vs Nifty])</f>
        <v>-7.5551626203081979E-2</v>
      </c>
      <c r="M89">
        <v>8.3817237548406496</v>
      </c>
      <c r="N89">
        <f>(Table2[[#This Row],[1W Return vs Nifty]]-AVERAGE(Table2[1W Return vs Nifty]))/_xlfn.STDEV.P(Table2[1W Return vs Nifty])</f>
        <v>1.6127076672118481</v>
      </c>
      <c r="O89">
        <v>8648.5</v>
      </c>
      <c r="P89">
        <v>8415.9574252303391</v>
      </c>
      <c r="Q89">
        <v>7979.9491966652204</v>
      </c>
      <c r="R89">
        <v>89.195322956080602</v>
      </c>
      <c r="S89" s="2">
        <f>(Table2[[#This Row],[Close Price]]-Table2[[#This Row],[20D EMA]])/Table2[[#This Row],[20D EMA]]</f>
        <v>0.14504249291784699</v>
      </c>
      <c r="T89" s="2">
        <f>(Table2[[#This Row],[Close Price]]-Table2[[#This Row],[50D EMA]])/Table2[[#This Row],[50D EMA]]</f>
        <v>0.17668133281092066</v>
      </c>
      <c r="U89" s="2">
        <f>(Table2[[#This Row],[Close Price]]-Table2[[#This Row],[200D EMA]])/Table2[[#This Row],[200D EMA]]</f>
        <v>0.24097281272647331</v>
      </c>
      <c r="V89">
        <v>2.6938214027134602</v>
      </c>
      <c r="W89">
        <v>9280.0499999999993</v>
      </c>
      <c r="X89">
        <v>9980</v>
      </c>
      <c r="Y89">
        <v>8498.0499999999993</v>
      </c>
      <c r="Z89">
        <v>9980</v>
      </c>
      <c r="AA89">
        <v>8498.0499999999993</v>
      </c>
      <c r="AB89">
        <v>9980</v>
      </c>
      <c r="AC89" s="2">
        <f>(Table2[[#This Row],[Close Price]]/Table2[[#This Row],[Day Low]])-1</f>
        <v>6.7117095274271232E-2</v>
      </c>
      <c r="AD89" s="2">
        <f>(Table2[[#This Row],[Day High]]/Table2[[#This Row],[Close Price]])-1</f>
        <v>7.7855981581154143E-3</v>
      </c>
      <c r="AE89" s="2">
        <f>(Table2[[#This Row],[Close Price]]/Table2[[#This Row],[Current Week Low]])-1</f>
        <v>0.1653143956554739</v>
      </c>
      <c r="AF89" s="2">
        <f>(Table2[[#This Row],[Current Week High]]/Table2[[#This Row],[Close Price]])-1</f>
        <v>7.7855981581154143E-3</v>
      </c>
      <c r="AG89" s="2">
        <f>(Table2[[#This Row],[Close Price]]/Table2[[#This Row],[Current Month Low]])-1</f>
        <v>0.1653143956554739</v>
      </c>
      <c r="AH89" s="2">
        <f>(Table2[[#This Row],[Current Month High]]/Table2[[#This Row],[Close Price]])-1</f>
        <v>7.7855981581154143E-3</v>
      </c>
      <c r="AI89">
        <v>0.77855981581154099</v>
      </c>
      <c r="AJ89">
        <v>49.412332714736102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</v>
      </c>
      <c r="AM89" t="s">
        <v>10149</v>
      </c>
      <c r="AN89">
        <v>19.55</v>
      </c>
      <c r="AO89" t="s">
        <v>10149</v>
      </c>
      <c r="AP89">
        <v>0.106838916294431</v>
      </c>
      <c r="AQ89">
        <f>(Table2[[#This Row],[Sharpe Ratio]]-AVERAGE(Table2[Sharpe Ratio]))/_xlfn.STDEV.P(Table2[Sharpe Ratio])</f>
        <v>0.59355910417348401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2.0938184584633941</v>
      </c>
    </row>
    <row r="90" spans="1:44" x14ac:dyDescent="0.3">
      <c r="A90" t="s">
        <v>241</v>
      </c>
      <c r="B90" t="s">
        <v>242</v>
      </c>
      <c r="C90" t="s">
        <v>10118</v>
      </c>
      <c r="D90" t="s">
        <v>243</v>
      </c>
      <c r="E90">
        <v>110128.65918637501</v>
      </c>
      <c r="F90">
        <v>12170.25</v>
      </c>
      <c r="G90">
        <v>199.028108595514</v>
      </c>
      <c r="H90">
        <f>(Table2[[#This Row],[1Y Return vs Nifty]]-AVERAGE(Table2[1Y Return vs Nifty]))/_xlfn.STDEV.P(Table2[1Y Return vs Nifty])</f>
        <v>1.6884560883774036</v>
      </c>
      <c r="I90">
        <v>6.0198300948159398</v>
      </c>
      <c r="J90">
        <f>(Table2[[#This Row],[1M Return vs Nifty]]-AVERAGE(Table2[1M Return vs Nifty]))/_xlfn.STDEV.P(Table2[1M Return vs Nifty])</f>
        <v>0.39868446358919823</v>
      </c>
      <c r="K90">
        <v>68.519358068074197</v>
      </c>
      <c r="L90">
        <f>(Table2[[#This Row],[6M Return vs Nifty]]-AVERAGE(Table2[6M Return vs Nifty]))/_xlfn.STDEV.P(Table2[6M Return vs Nifty])</f>
        <v>1.693834130259916</v>
      </c>
      <c r="M90">
        <v>14.735885556044</v>
      </c>
      <c r="N90">
        <f>(Table2[[#This Row],[1W Return vs Nifty]]-AVERAGE(Table2[1W Return vs Nifty]))/_xlfn.STDEV.P(Table2[1W Return vs Nifty])</f>
        <v>3.0024173269398253</v>
      </c>
      <c r="O90">
        <v>10223.129999999999</v>
      </c>
      <c r="P90">
        <v>9554.3160118206997</v>
      </c>
      <c r="Q90">
        <v>7640.34548561476</v>
      </c>
      <c r="R90">
        <v>90.135166274249201</v>
      </c>
      <c r="S90" s="2">
        <f>(Table2[[#This Row],[Close Price]]-Table2[[#This Row],[20D EMA]])/Table2[[#This Row],[20D EMA]]</f>
        <v>0.19046221656185541</v>
      </c>
      <c r="T90" s="2">
        <f>(Table2[[#This Row],[Close Price]]-Table2[[#This Row],[50D EMA]])/Table2[[#This Row],[50D EMA]]</f>
        <v>0.27379605038632165</v>
      </c>
      <c r="U90" s="2">
        <f>(Table2[[#This Row],[Close Price]]-Table2[[#This Row],[200D EMA]])/Table2[[#This Row],[200D EMA]]</f>
        <v>0.59289262807737464</v>
      </c>
      <c r="V90">
        <v>0.86312604623910705</v>
      </c>
      <c r="W90">
        <v>11720</v>
      </c>
      <c r="X90">
        <v>12379.95</v>
      </c>
      <c r="Y90">
        <v>9925</v>
      </c>
      <c r="Z90">
        <v>12539.25</v>
      </c>
      <c r="AA90">
        <v>9925</v>
      </c>
      <c r="AB90">
        <v>12539.25</v>
      </c>
      <c r="AC90" s="2">
        <f>(Table2[[#This Row],[Close Price]]/Table2[[#This Row],[Day Low]])-1</f>
        <v>3.841723549488063E-2</v>
      </c>
      <c r="AD90" s="2">
        <f>(Table2[[#This Row],[Day High]]/Table2[[#This Row],[Close Price]])-1</f>
        <v>1.7230541689776446E-2</v>
      </c>
      <c r="AE90" s="2">
        <f>(Table2[[#This Row],[Close Price]]/Table2[[#This Row],[Current Week Low]])-1</f>
        <v>0.22622166246851383</v>
      </c>
      <c r="AF90" s="2">
        <f>(Table2[[#This Row],[Current Week High]]/Table2[[#This Row],[Close Price]])-1</f>
        <v>3.0319837308190101E-2</v>
      </c>
      <c r="AG90" s="2">
        <f>(Table2[[#This Row],[Close Price]]/Table2[[#This Row],[Current Month Low]])-1</f>
        <v>0.22622166246851383</v>
      </c>
      <c r="AH90" s="2">
        <f>(Table2[[#This Row],[Current Month High]]/Table2[[#This Row],[Close Price]])-1</f>
        <v>3.0319837308190101E-2</v>
      </c>
      <c r="AI90">
        <v>3.0319837308190101</v>
      </c>
      <c r="AJ90">
        <v>252.41866593307901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0.3</v>
      </c>
      <c r="AM90" t="s">
        <v>10149</v>
      </c>
      <c r="AN90">
        <v>21.06</v>
      </c>
      <c r="AO90" t="s">
        <v>10149</v>
      </c>
      <c r="AP90">
        <v>0.209276621676697</v>
      </c>
      <c r="AQ90">
        <f>(Table2[[#This Row],[Sharpe Ratio]]-AVERAGE(Table2[Sharpe Ratio]))/_xlfn.STDEV.P(Table2[Sharpe Ratio])</f>
        <v>1.7542445422953754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8.5376365514617198</v>
      </c>
    </row>
    <row r="91" spans="1:44" x14ac:dyDescent="0.3">
      <c r="A91" t="s">
        <v>244</v>
      </c>
      <c r="B91" t="s">
        <v>245</v>
      </c>
      <c r="C91" t="s">
        <v>10105</v>
      </c>
      <c r="D91" t="s">
        <v>246</v>
      </c>
      <c r="E91">
        <v>108849.828233134</v>
      </c>
      <c r="F91">
        <v>404.05</v>
      </c>
      <c r="G91">
        <v>123.800287019127</v>
      </c>
      <c r="H91">
        <f>(Table2[[#This Row],[1Y Return vs Nifty]]-AVERAGE(Table2[1Y Return vs Nifty]))/_xlfn.STDEV.P(Table2[1Y Return vs Nifty])</f>
        <v>0.84069086481111788</v>
      </c>
      <c r="I91">
        <v>2.2107927196138499</v>
      </c>
      <c r="J91">
        <f>(Table2[[#This Row],[1M Return vs Nifty]]-AVERAGE(Table2[1M Return vs Nifty]))/_xlfn.STDEV.P(Table2[1M Return vs Nifty])</f>
        <v>8.8256551505987199E-2</v>
      </c>
      <c r="K91">
        <v>74.454199694289002</v>
      </c>
      <c r="L91">
        <f>(Table2[[#This Row],[6M Return vs Nifty]]-AVERAGE(Table2[6M Return vs Nifty]))/_xlfn.STDEV.P(Table2[6M Return vs Nifty])</f>
        <v>1.8685142580766341</v>
      </c>
      <c r="M91">
        <v>9.1181589592698593</v>
      </c>
      <c r="N91">
        <f>(Table2[[#This Row],[1W Return vs Nifty]]-AVERAGE(Table2[1W Return vs Nifty]))/_xlfn.STDEV.P(Table2[1W Return vs Nifty])</f>
        <v>1.7737723598303461</v>
      </c>
      <c r="O91">
        <v>362.64</v>
      </c>
      <c r="P91">
        <v>343.38588949764301</v>
      </c>
      <c r="Q91">
        <v>272.37568591422598</v>
      </c>
      <c r="R91">
        <v>82.623178349784396</v>
      </c>
      <c r="S91" s="2">
        <f>(Table2[[#This Row],[Close Price]]-Table2[[#This Row],[20D EMA]])/Table2[[#This Row],[20D EMA]]</f>
        <v>0.11419038164570931</v>
      </c>
      <c r="T91" s="2">
        <f>(Table2[[#This Row],[Close Price]]-Table2[[#This Row],[50D EMA]])/Table2[[#This Row],[50D EMA]]</f>
        <v>0.17666454084967112</v>
      </c>
      <c r="U91" s="2">
        <f>(Table2[[#This Row],[Close Price]]-Table2[[#This Row],[200D EMA]])/Table2[[#This Row],[200D EMA]]</f>
        <v>0.48342903164726558</v>
      </c>
      <c r="V91">
        <v>1.1247900194118801</v>
      </c>
      <c r="W91">
        <v>389.65</v>
      </c>
      <c r="X91">
        <v>408.4</v>
      </c>
      <c r="Y91">
        <v>372.75</v>
      </c>
      <c r="Z91">
        <v>408.4</v>
      </c>
      <c r="AA91">
        <v>372.75</v>
      </c>
      <c r="AB91">
        <v>408.4</v>
      </c>
      <c r="AC91" s="2">
        <f>(Table2[[#This Row],[Close Price]]/Table2[[#This Row],[Day Low]])-1</f>
        <v>3.6956242781983839E-2</v>
      </c>
      <c r="AD91" s="2">
        <f>(Table2[[#This Row],[Day High]]/Table2[[#This Row],[Close Price]])-1</f>
        <v>1.076599430763503E-2</v>
      </c>
      <c r="AE91" s="2">
        <f>(Table2[[#This Row],[Close Price]]/Table2[[#This Row],[Current Week Low]])-1</f>
        <v>8.3970489604292542E-2</v>
      </c>
      <c r="AF91" s="2">
        <f>(Table2[[#This Row],[Current Week High]]/Table2[[#This Row],[Close Price]])-1</f>
        <v>1.076599430763503E-2</v>
      </c>
      <c r="AG91" s="2">
        <f>(Table2[[#This Row],[Close Price]]/Table2[[#This Row],[Current Month Low]])-1</f>
        <v>8.3970489604292542E-2</v>
      </c>
      <c r="AH91" s="2">
        <f>(Table2[[#This Row],[Current Month High]]/Table2[[#This Row],[Close Price]])-1</f>
        <v>1.076599430763503E-2</v>
      </c>
      <c r="AI91">
        <v>1.0765994307635001</v>
      </c>
      <c r="AJ91">
        <v>156.78423895773699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0.09</v>
      </c>
      <c r="AM91" t="s">
        <v>10149</v>
      </c>
      <c r="AN91">
        <v>17.27</v>
      </c>
      <c r="AO91" t="s">
        <v>10149</v>
      </c>
      <c r="AP91">
        <v>3.7050072577981999E-2</v>
      </c>
      <c r="AQ91">
        <f>(Table2[[#This Row],[Sharpe Ratio]]-AVERAGE(Table2[Sharpe Ratio]))/_xlfn.STDEV.P(Table2[Sharpe Ratio])</f>
        <v>-0.19719362054608033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4.3740404136780047</v>
      </c>
    </row>
    <row r="92" spans="1:44" x14ac:dyDescent="0.3">
      <c r="A92" t="s">
        <v>247</v>
      </c>
      <c r="B92" t="s">
        <v>248</v>
      </c>
      <c r="C92" t="s">
        <v>10110</v>
      </c>
      <c r="D92" t="s">
        <v>148</v>
      </c>
      <c r="E92">
        <v>108309.580657275</v>
      </c>
      <c r="F92">
        <v>311.05</v>
      </c>
      <c r="G92">
        <v>232.644921156046</v>
      </c>
      <c r="H92">
        <f>(Table2[[#This Row],[1Y Return vs Nifty]]-AVERAGE(Table2[1Y Return vs Nifty]))/_xlfn.STDEV.P(Table2[1Y Return vs Nifty])</f>
        <v>2.0672941833636718</v>
      </c>
      <c r="I92">
        <v>-5.6405214436716999</v>
      </c>
      <c r="J92">
        <f>(Table2[[#This Row],[1M Return vs Nifty]]-AVERAGE(Table2[1M Return vs Nifty]))/_xlfn.STDEV.P(Table2[1M Return vs Nifty])</f>
        <v>-0.55160775612338231</v>
      </c>
      <c r="K92">
        <v>47.254843297291004</v>
      </c>
      <c r="L92">
        <f>(Table2[[#This Row],[6M Return vs Nifty]]-AVERAGE(Table2[6M Return vs Nifty]))/_xlfn.STDEV.P(Table2[6M Return vs Nifty])</f>
        <v>1.0679559026567358</v>
      </c>
      <c r="M92">
        <v>4.4077123068975697</v>
      </c>
      <c r="N92">
        <f>(Table2[[#This Row],[1W Return vs Nifty]]-AVERAGE(Table2[1W Return vs Nifty]))/_xlfn.STDEV.P(Table2[1W Return vs Nifty])</f>
        <v>0.74355729461192899</v>
      </c>
      <c r="O92">
        <v>298.18</v>
      </c>
      <c r="P92">
        <v>287.55818833549699</v>
      </c>
      <c r="Q92">
        <v>225.20412719807399</v>
      </c>
      <c r="R92">
        <v>67.763357529925401</v>
      </c>
      <c r="S92" s="2">
        <f>(Table2[[#This Row],[Close Price]]-Table2[[#This Row],[20D EMA]])/Table2[[#This Row],[20D EMA]]</f>
        <v>4.3161848547857012E-2</v>
      </c>
      <c r="T92" s="2">
        <f>(Table2[[#This Row],[Close Price]]-Table2[[#This Row],[50D EMA]])/Table2[[#This Row],[50D EMA]]</f>
        <v>8.1694114851964802E-2</v>
      </c>
      <c r="U92" s="2">
        <f>(Table2[[#This Row],[Close Price]]-Table2[[#This Row],[200D EMA]])/Table2[[#This Row],[200D EMA]]</f>
        <v>0.38119138343509096</v>
      </c>
      <c r="V92">
        <v>0.74544683001182799</v>
      </c>
      <c r="W92">
        <v>309.5</v>
      </c>
      <c r="X92">
        <v>317.3</v>
      </c>
      <c r="Y92">
        <v>293.75</v>
      </c>
      <c r="Z92">
        <v>317.3</v>
      </c>
      <c r="AA92">
        <v>293.75</v>
      </c>
      <c r="AB92">
        <v>317.3</v>
      </c>
      <c r="AC92" s="2">
        <f>(Table2[[#This Row],[Close Price]]/Table2[[#This Row],[Day Low]])-1</f>
        <v>5.0080775444265591E-3</v>
      </c>
      <c r="AD92" s="2">
        <f>(Table2[[#This Row],[Day High]]/Table2[[#This Row],[Close Price]])-1</f>
        <v>2.0093232599260658E-2</v>
      </c>
      <c r="AE92" s="2">
        <f>(Table2[[#This Row],[Close Price]]/Table2[[#This Row],[Current Week Low]])-1</f>
        <v>5.8893617021276601E-2</v>
      </c>
      <c r="AF92" s="2">
        <f>(Table2[[#This Row],[Current Week High]]/Table2[[#This Row],[Close Price]])-1</f>
        <v>2.0093232599260658E-2</v>
      </c>
      <c r="AG92" s="2">
        <f>(Table2[[#This Row],[Close Price]]/Table2[[#This Row],[Current Month Low]])-1</f>
        <v>5.8893617021276601E-2</v>
      </c>
      <c r="AH92" s="2">
        <f>(Table2[[#This Row],[Current Month High]]/Table2[[#This Row],[Close Price]])-1</f>
        <v>2.0093232599260658E-2</v>
      </c>
      <c r="AI92">
        <v>3.6810802121845398</v>
      </c>
      <c r="AJ92">
        <v>258.97287939988399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0.11</v>
      </c>
      <c r="AM92" t="s">
        <v>10149</v>
      </c>
      <c r="AN92">
        <v>1.78</v>
      </c>
      <c r="AO92" t="s">
        <v>10149</v>
      </c>
      <c r="AP92">
        <v>0.155179859211756</v>
      </c>
      <c r="AQ92">
        <f>(Table2[[#This Row],[Sharpe Ratio]]-AVERAGE(Table2[Sharpe Ratio]))/_xlfn.STDEV.P(Table2[Sharpe Ratio])</f>
        <v>1.1412932446429582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4.4684928691519117</v>
      </c>
    </row>
    <row r="93" spans="1:44" x14ac:dyDescent="0.3">
      <c r="A93" t="s">
        <v>249</v>
      </c>
      <c r="B93" t="s">
        <v>250</v>
      </c>
      <c r="C93" t="s">
        <v>10106</v>
      </c>
      <c r="D93" t="s">
        <v>251</v>
      </c>
      <c r="E93">
        <v>108165.808312319</v>
      </c>
      <c r="F93">
        <v>1135.2</v>
      </c>
      <c r="G93">
        <v>8.63705375481854</v>
      </c>
      <c r="H93">
        <f>(Table2[[#This Row],[1Y Return vs Nifty]]-AVERAGE(Table2[1Y Return vs Nifty]))/_xlfn.STDEV.P(Table2[1Y Return vs Nifty])</f>
        <v>-0.45711867093088104</v>
      </c>
      <c r="I93">
        <v>-2.6004403792861002</v>
      </c>
      <c r="J93">
        <f>(Table2[[#This Row],[1M Return vs Nifty]]-AVERAGE(Table2[1M Return vs Nifty]))/_xlfn.STDEV.P(Table2[1M Return vs Nifty])</f>
        <v>-0.30384804036820212</v>
      </c>
      <c r="K93">
        <v>-11.359728352325201</v>
      </c>
      <c r="L93">
        <f>(Table2[[#This Row],[6M Return vs Nifty]]-AVERAGE(Table2[6M Return vs Nifty]))/_xlfn.STDEV.P(Table2[6M Return vs Nifty])</f>
        <v>-0.65724613516198249</v>
      </c>
      <c r="M93">
        <v>3.7847175023544999</v>
      </c>
      <c r="N93">
        <f>(Table2[[#This Row],[1W Return vs Nifty]]-AVERAGE(Table2[1W Return vs Nifty]))/_xlfn.STDEV.P(Table2[1W Return vs Nifty])</f>
        <v>0.60730298996550247</v>
      </c>
      <c r="O93">
        <v>1108.8800000000001</v>
      </c>
      <c r="P93">
        <v>1109.8332075747801</v>
      </c>
      <c r="Q93">
        <v>1052.3288403813599</v>
      </c>
      <c r="R93">
        <v>64.335211308294006</v>
      </c>
      <c r="S93" s="2">
        <f>(Table2[[#This Row],[Close Price]]-Table2[[#This Row],[20D EMA]])/Table2[[#This Row],[20D EMA]]</f>
        <v>2.3735661207705011E-2</v>
      </c>
      <c r="T93" s="2">
        <f>(Table2[[#This Row],[Close Price]]-Table2[[#This Row],[50D EMA]])/Table2[[#This Row],[50D EMA]]</f>
        <v>2.2856400630371976E-2</v>
      </c>
      <c r="U93" s="2">
        <f>(Table2[[#This Row],[Close Price]]-Table2[[#This Row],[200D EMA]])/Table2[[#This Row],[200D EMA]]</f>
        <v>7.875025033867547E-2</v>
      </c>
      <c r="V93">
        <v>0.83623173206310797</v>
      </c>
      <c r="W93">
        <v>1133.3</v>
      </c>
      <c r="X93">
        <v>1154.8</v>
      </c>
      <c r="Y93">
        <v>1080</v>
      </c>
      <c r="Z93">
        <v>1154.8</v>
      </c>
      <c r="AA93">
        <v>1080</v>
      </c>
      <c r="AB93">
        <v>1154.8</v>
      </c>
      <c r="AC93" s="2">
        <f>(Table2[[#This Row],[Close Price]]/Table2[[#This Row],[Day Low]])-1</f>
        <v>1.6765198976440576E-3</v>
      </c>
      <c r="AD93" s="2">
        <f>(Table2[[#This Row],[Day High]]/Table2[[#This Row],[Close Price]])-1</f>
        <v>1.7265680056377741E-2</v>
      </c>
      <c r="AE93" s="2">
        <f>(Table2[[#This Row],[Close Price]]/Table2[[#This Row],[Current Week Low]])-1</f>
        <v>5.1111111111111107E-2</v>
      </c>
      <c r="AF93" s="2">
        <f>(Table2[[#This Row],[Current Week High]]/Table2[[#This Row],[Close Price]])-1</f>
        <v>1.7265680056377741E-2</v>
      </c>
      <c r="AG93" s="2">
        <f>(Table2[[#This Row],[Close Price]]/Table2[[#This Row],[Current Month Low]])-1</f>
        <v>5.1111111111111107E-2</v>
      </c>
      <c r="AH93" s="2">
        <f>(Table2[[#This Row],[Current Month High]]/Table2[[#This Row],[Close Price]])-1</f>
        <v>1.7265680056377741E-2</v>
      </c>
      <c r="AI93">
        <v>11.7864693446088</v>
      </c>
      <c r="AJ93">
        <v>38.102189781021899</v>
      </c>
      <c r="AK93" t="str">
        <f>IF(AND(Table2[[#This Row],[20D EMA]]&gt;Table2[[#This Row],[50D EMA]],Table2[[#This Row],[50D EMA]]&gt;Table2[[#This Row],[200D EMA]]),"Uptrend","Downtrend/NoTrend")</f>
        <v>Downtrend/NoTrend</v>
      </c>
      <c r="AL93">
        <v>-0.06</v>
      </c>
      <c r="AM93" t="s">
        <v>10150</v>
      </c>
      <c r="AN93">
        <v>0.74</v>
      </c>
      <c r="AO93" t="s">
        <v>10149</v>
      </c>
      <c r="AP93">
        <v>4.6293429290699996E-3</v>
      </c>
      <c r="AQ93">
        <f>(Table2[[#This Row],[Sharpe Ratio]]-AVERAGE(Table2[Sharpe Ratio]))/_xlfn.STDEV.P(Table2[Sharpe Ratio])</f>
        <v>-0.56454145068688866</v>
      </c>
      <c r="AR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94" spans="1:44" x14ac:dyDescent="0.3">
      <c r="A94" t="s">
        <v>252</v>
      </c>
      <c r="B94" t="s">
        <v>253</v>
      </c>
      <c r="C94" t="s">
        <v>10109</v>
      </c>
      <c r="D94" t="s">
        <v>59</v>
      </c>
      <c r="E94">
        <v>107907.03658585</v>
      </c>
      <c r="F94">
        <v>6479.35</v>
      </c>
      <c r="G94">
        <v>-0.63031955752517199</v>
      </c>
      <c r="H94">
        <f>(Table2[[#This Row],[1Y Return vs Nifty]]-AVERAGE(Table2[1Y Return vs Nifty]))/_xlfn.STDEV.P(Table2[1Y Return vs Nifty])</f>
        <v>-0.56155552213005699</v>
      </c>
      <c r="I94">
        <v>0.81667328507345405</v>
      </c>
      <c r="J94">
        <f>(Table2[[#This Row],[1M Return vs Nifty]]-AVERAGE(Table2[1M Return vs Nifty]))/_xlfn.STDEV.P(Table2[1M Return vs Nifty])</f>
        <v>-2.5361022339961473E-2</v>
      </c>
      <c r="K94">
        <v>-1.3110926597883199</v>
      </c>
      <c r="L94">
        <f>(Table2[[#This Row],[6M Return vs Nifty]]-AVERAGE(Table2[6M Return vs Nifty]))/_xlfn.STDEV.P(Table2[6M Return vs Nifty])</f>
        <v>-0.36148475217871123</v>
      </c>
      <c r="M94">
        <v>5.1110854734472699</v>
      </c>
      <c r="N94">
        <f>(Table2[[#This Row],[1W Return vs Nifty]]-AVERAGE(Table2[1W Return vs Nifty]))/_xlfn.STDEV.P(Table2[1W Return vs Nifty])</f>
        <v>0.89739103610753557</v>
      </c>
      <c r="O94">
        <v>6176.01</v>
      </c>
      <c r="P94">
        <v>6087.6996011136098</v>
      </c>
      <c r="Q94">
        <v>5856.1060164301698</v>
      </c>
      <c r="R94">
        <v>81.764170161501795</v>
      </c>
      <c r="S94" s="2">
        <f>(Table2[[#This Row],[Close Price]]-Table2[[#This Row],[20D EMA]])/Table2[[#This Row],[20D EMA]]</f>
        <v>4.9115853115522828E-2</v>
      </c>
      <c r="T94" s="2">
        <f>(Table2[[#This Row],[Close Price]]-Table2[[#This Row],[50D EMA]])/Table2[[#This Row],[50D EMA]]</f>
        <v>6.433471172177202E-2</v>
      </c>
      <c r="U94" s="2">
        <f>(Table2[[#This Row],[Close Price]]-Table2[[#This Row],[200D EMA]])/Table2[[#This Row],[200D EMA]]</f>
        <v>0.10642634915099344</v>
      </c>
      <c r="V94">
        <v>1.2837779739823501</v>
      </c>
      <c r="W94">
        <v>6370.1</v>
      </c>
      <c r="X94">
        <v>6542</v>
      </c>
      <c r="Y94">
        <v>6284.25</v>
      </c>
      <c r="Z94">
        <v>6542</v>
      </c>
      <c r="AA94">
        <v>6284.25</v>
      </c>
      <c r="AB94">
        <v>6542</v>
      </c>
      <c r="AC94" s="2">
        <f>(Table2[[#This Row],[Close Price]]/Table2[[#This Row],[Day Low]])-1</f>
        <v>1.715043719878806E-2</v>
      </c>
      <c r="AD94" s="2">
        <f>(Table2[[#This Row],[Day High]]/Table2[[#This Row],[Close Price]])-1</f>
        <v>9.6691797788357459E-3</v>
      </c>
      <c r="AE94" s="2">
        <f>(Table2[[#This Row],[Close Price]]/Table2[[#This Row],[Current Week Low]])-1</f>
        <v>3.1045868639853591E-2</v>
      </c>
      <c r="AF94" s="2">
        <f>(Table2[[#This Row],[Current Week High]]/Table2[[#This Row],[Close Price]])-1</f>
        <v>9.6691797788357459E-3</v>
      </c>
      <c r="AG94" s="2">
        <f>(Table2[[#This Row],[Close Price]]/Table2[[#This Row],[Current Month Low]])-1</f>
        <v>3.1045868639853591E-2</v>
      </c>
      <c r="AH94" s="2">
        <f>(Table2[[#This Row],[Current Month High]]/Table2[[#This Row],[Close Price]])-1</f>
        <v>9.6691797788357459E-3</v>
      </c>
      <c r="AI94">
        <v>0.96691797788357403</v>
      </c>
      <c r="AJ94">
        <v>27.640482639743901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-0.01</v>
      </c>
      <c r="AM94" t="s">
        <v>10150</v>
      </c>
      <c r="AN94">
        <v>8.15</v>
      </c>
      <c r="AO94" t="s">
        <v>10149</v>
      </c>
      <c r="AP94">
        <v>-4.1049118279369003E-2</v>
      </c>
      <c r="AQ94">
        <f>(Table2[[#This Row],[Sharpe Ratio]]-AVERAGE(Table2[Sharpe Ratio]))/_xlfn.STDEV.P(Table2[Sharpe Ratio])</f>
        <v>-1.0821079518360774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-1.1331182123772718</v>
      </c>
    </row>
    <row r="95" spans="1:44" x14ac:dyDescent="0.3">
      <c r="A95" t="s">
        <v>254</v>
      </c>
      <c r="B95" t="s">
        <v>255</v>
      </c>
      <c r="C95" t="s">
        <v>10106</v>
      </c>
      <c r="D95" t="s">
        <v>189</v>
      </c>
      <c r="E95">
        <v>107393.208131694</v>
      </c>
      <c r="F95">
        <v>605.95000000000005</v>
      </c>
      <c r="G95">
        <v>-20.884563770822101</v>
      </c>
      <c r="H95">
        <f>(Table2[[#This Row],[1Y Return vs Nifty]]-AVERAGE(Table2[1Y Return vs Nifty]))/_xlfn.STDEV.P(Table2[1Y Return vs Nifty])</f>
        <v>-0.78980676633518654</v>
      </c>
      <c r="I95">
        <v>2.0581429126289601</v>
      </c>
      <c r="J95">
        <f>(Table2[[#This Row],[1M Return vs Nifty]]-AVERAGE(Table2[1M Return vs Nifty]))/_xlfn.STDEV.P(Table2[1M Return vs Nifty])</f>
        <v>7.5815938250069645E-2</v>
      </c>
      <c r="K95">
        <v>-5.2060494494037703</v>
      </c>
      <c r="L95">
        <f>(Table2[[#This Row],[6M Return vs Nifty]]-AVERAGE(Table2[6M Return vs Nifty]))/_xlfn.STDEV.P(Table2[6M Return vs Nifty])</f>
        <v>-0.47612497220502997</v>
      </c>
      <c r="M95">
        <v>9.6275466449158006E-2</v>
      </c>
      <c r="N95">
        <f>(Table2[[#This Row],[1W Return vs Nifty]]-AVERAGE(Table2[1W Return vs Nifty]))/_xlfn.STDEV.P(Table2[1W Return vs Nifty])</f>
        <v>-0.19939090405426366</v>
      </c>
      <c r="O95">
        <v>597.29</v>
      </c>
      <c r="P95">
        <v>576.192038183092</v>
      </c>
      <c r="Q95">
        <v>551.89562388865397</v>
      </c>
      <c r="R95">
        <v>55.373405778848699</v>
      </c>
      <c r="S95" s="2">
        <f>(Table2[[#This Row],[Close Price]]-Table2[[#This Row],[20D EMA]])/Table2[[#This Row],[20D EMA]]</f>
        <v>1.4498819668837721E-2</v>
      </c>
      <c r="T95" s="2">
        <f>(Table2[[#This Row],[Close Price]]-Table2[[#This Row],[50D EMA]])/Table2[[#This Row],[50D EMA]]</f>
        <v>5.1645909427599723E-2</v>
      </c>
      <c r="U95" s="2">
        <f>(Table2[[#This Row],[Close Price]]-Table2[[#This Row],[200D EMA]])/Table2[[#This Row],[200D EMA]]</f>
        <v>9.794311418974333E-2</v>
      </c>
      <c r="V95">
        <v>0.59724610259878996</v>
      </c>
      <c r="W95">
        <v>605.04999999999995</v>
      </c>
      <c r="X95">
        <v>613.6</v>
      </c>
      <c r="Y95">
        <v>600.70000000000005</v>
      </c>
      <c r="Z95">
        <v>616.79999999999995</v>
      </c>
      <c r="AA95">
        <v>600.70000000000005</v>
      </c>
      <c r="AB95">
        <v>616.79999999999995</v>
      </c>
      <c r="AC95" s="2">
        <f>(Table2[[#This Row],[Close Price]]/Table2[[#This Row],[Day Low]])-1</f>
        <v>1.4874803735229758E-3</v>
      </c>
      <c r="AD95" s="2">
        <f>(Table2[[#This Row],[Day High]]/Table2[[#This Row],[Close Price]])-1</f>
        <v>1.2624804026734937E-2</v>
      </c>
      <c r="AE95" s="2">
        <f>(Table2[[#This Row],[Close Price]]/Table2[[#This Row],[Current Week Low]])-1</f>
        <v>8.7398035625103621E-3</v>
      </c>
      <c r="AF95" s="2">
        <f>(Table2[[#This Row],[Current Week High]]/Table2[[#This Row],[Close Price]])-1</f>
        <v>1.7905767802623762E-2</v>
      </c>
      <c r="AG95" s="2">
        <f>(Table2[[#This Row],[Close Price]]/Table2[[#This Row],[Current Month Low]])-1</f>
        <v>8.7398035625103621E-3</v>
      </c>
      <c r="AH95" s="2">
        <f>(Table2[[#This Row],[Current Month High]]/Table2[[#This Row],[Close Price]])-1</f>
        <v>1.7905767802623762E-2</v>
      </c>
      <c r="AI95">
        <v>4.5300767390048504</v>
      </c>
      <c r="AJ95">
        <v>23.8654946852003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0.14000000000000001</v>
      </c>
      <c r="AM95" t="s">
        <v>10149</v>
      </c>
      <c r="AN95">
        <v>0.96</v>
      </c>
      <c r="AO95" t="s">
        <v>10149</v>
      </c>
      <c r="AP95">
        <v>-9.3610728915917998E-2</v>
      </c>
      <c r="AQ95">
        <f>(Table2[[#This Row],[Sharpe Ratio]]-AVERAGE(Table2[Sharpe Ratio]))/_xlfn.STDEV.P(Table2[Sharpe Ratio])</f>
        <v>-1.6776649866448321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-3.0671716909892424</v>
      </c>
    </row>
    <row r="96" spans="1:44" x14ac:dyDescent="0.3">
      <c r="A96" t="s">
        <v>256</v>
      </c>
      <c r="B96" t="s">
        <v>257</v>
      </c>
      <c r="C96" t="s">
        <v>10104</v>
      </c>
      <c r="D96" t="s">
        <v>49</v>
      </c>
      <c r="E96">
        <v>106523.951917</v>
      </c>
      <c r="F96">
        <v>2833.75</v>
      </c>
      <c r="G96">
        <v>33.976693316360702</v>
      </c>
      <c r="H96">
        <f>(Table2[[#This Row],[1Y Return vs Nifty]]-AVERAGE(Table2[1Y Return vs Nifty]))/_xlfn.STDEV.P(Table2[1Y Return vs Nifty])</f>
        <v>-0.1715585583578112</v>
      </c>
      <c r="I96">
        <v>3.2564793666301299</v>
      </c>
      <c r="J96">
        <f>(Table2[[#This Row],[1M Return vs Nifty]]-AVERAGE(Table2[1M Return vs Nifty]))/_xlfn.STDEV.P(Table2[1M Return vs Nifty])</f>
        <v>0.17347764296596144</v>
      </c>
      <c r="K96">
        <v>19.698747578317398</v>
      </c>
      <c r="L96">
        <f>(Table2[[#This Row],[6M Return vs Nifty]]-AVERAGE(Table2[6M Return vs Nifty]))/_xlfn.STDEV.P(Table2[6M Return vs Nifty])</f>
        <v>0.25689764272637938</v>
      </c>
      <c r="M96">
        <v>-5.51905828843298</v>
      </c>
      <c r="N96">
        <f>(Table2[[#This Row],[1W Return vs Nifty]]-AVERAGE(Table2[1W Return vs Nifty]))/_xlfn.STDEV.P(Table2[1W Return vs Nifty])</f>
        <v>-1.4275125361282881</v>
      </c>
      <c r="O96">
        <v>2772.8</v>
      </c>
      <c r="P96">
        <v>2617.4503754637899</v>
      </c>
      <c r="Q96">
        <v>2283.5492486093699</v>
      </c>
      <c r="R96">
        <v>51.974690254830897</v>
      </c>
      <c r="S96" s="2">
        <f>(Table2[[#This Row],[Close Price]]-Table2[[#This Row],[20D EMA]])/Table2[[#This Row],[20D EMA]]</f>
        <v>2.1981390652048405E-2</v>
      </c>
      <c r="T96" s="2">
        <f>(Table2[[#This Row],[Close Price]]-Table2[[#This Row],[50D EMA]])/Table2[[#This Row],[50D EMA]]</f>
        <v>8.2637526412657841E-2</v>
      </c>
      <c r="U96" s="2">
        <f>(Table2[[#This Row],[Close Price]]-Table2[[#This Row],[200D EMA]])/Table2[[#This Row],[200D EMA]]</f>
        <v>0.24094104899453778</v>
      </c>
      <c r="V96">
        <v>1.13997635393978</v>
      </c>
      <c r="W96">
        <v>2820</v>
      </c>
      <c r="X96">
        <v>2868</v>
      </c>
      <c r="Y96">
        <v>2805.55</v>
      </c>
      <c r="Z96">
        <v>2942</v>
      </c>
      <c r="AA96">
        <v>2805.55</v>
      </c>
      <c r="AB96">
        <v>2942</v>
      </c>
      <c r="AC96" s="2">
        <f>(Table2[[#This Row],[Close Price]]/Table2[[#This Row],[Day Low]])-1</f>
        <v>4.8758865248226257E-3</v>
      </c>
      <c r="AD96" s="2">
        <f>(Table2[[#This Row],[Day High]]/Table2[[#This Row],[Close Price]])-1</f>
        <v>1.2086457873841994E-2</v>
      </c>
      <c r="AE96" s="2">
        <f>(Table2[[#This Row],[Close Price]]/Table2[[#This Row],[Current Week Low]])-1</f>
        <v>1.0051505052485199E-2</v>
      </c>
      <c r="AF96" s="2">
        <f>(Table2[[#This Row],[Current Week High]]/Table2[[#This Row],[Close Price]])-1</f>
        <v>3.8200264666960804E-2</v>
      </c>
      <c r="AG96" s="2">
        <f>(Table2[[#This Row],[Close Price]]/Table2[[#This Row],[Current Month Low]])-1</f>
        <v>1.0051505052485199E-2</v>
      </c>
      <c r="AH96" s="2">
        <f>(Table2[[#This Row],[Current Month High]]/Table2[[#This Row],[Close Price]])-1</f>
        <v>3.8200264666960804E-2</v>
      </c>
      <c r="AI96">
        <v>7.9647110719011698</v>
      </c>
      <c r="AJ96">
        <v>66.314522992047401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0.04</v>
      </c>
      <c r="AM96" t="s">
        <v>10149</v>
      </c>
      <c r="AN96">
        <v>0.14000000000000001</v>
      </c>
      <c r="AO96" t="s">
        <v>10149</v>
      </c>
      <c r="AP96">
        <v>5.9917315547753001E-2</v>
      </c>
      <c r="AQ96">
        <f>(Table2[[#This Row],[Sharpe Ratio]]-AVERAGE(Table2[Sharpe Ratio]))/_xlfn.STDEV.P(Table2[Sharpe Ratio])</f>
        <v>6.1907028242986432E-2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-1.1067887805507719</v>
      </c>
    </row>
    <row r="97" spans="1:44" x14ac:dyDescent="0.3">
      <c r="A97" t="s">
        <v>258</v>
      </c>
      <c r="B97" t="s">
        <v>259</v>
      </c>
      <c r="C97" t="s">
        <v>10104</v>
      </c>
      <c r="D97" t="s">
        <v>32</v>
      </c>
      <c r="E97">
        <v>106371.527326019</v>
      </c>
      <c r="F97">
        <v>117.27</v>
      </c>
      <c r="G97">
        <v>56.817283276921998</v>
      </c>
      <c r="H97">
        <f>(Table2[[#This Row],[1Y Return vs Nifty]]-AVERAGE(Table2[1Y Return vs Nifty]))/_xlfn.STDEV.P(Table2[1Y Return vs Nifty])</f>
        <v>8.5839003455663296E-2</v>
      </c>
      <c r="I97">
        <v>-15.3123189363605</v>
      </c>
      <c r="J97">
        <f>(Table2[[#This Row],[1M Return vs Nifty]]-AVERAGE(Table2[1M Return vs Nifty]))/_xlfn.STDEV.P(Table2[1M Return vs Nifty])</f>
        <v>-1.3398373285853031</v>
      </c>
      <c r="K97">
        <v>13.798386910816699</v>
      </c>
      <c r="L97">
        <f>(Table2[[#This Row],[6M Return vs Nifty]]-AVERAGE(Table2[6M Return vs Nifty]))/_xlfn.STDEV.P(Table2[6M Return vs Nifty])</f>
        <v>8.3232392585388684E-2</v>
      </c>
      <c r="M97">
        <v>-2.0632566717716099</v>
      </c>
      <c r="N97">
        <f>(Table2[[#This Row],[1W Return vs Nifty]]-AVERAGE(Table2[1W Return vs Nifty]))/_xlfn.STDEV.P(Table2[1W Return vs Nifty])</f>
        <v>-0.67169909620795776</v>
      </c>
      <c r="O97">
        <v>118.47</v>
      </c>
      <c r="P97">
        <v>117.66529863788401</v>
      </c>
      <c r="Q97">
        <v>102.37657951290301</v>
      </c>
      <c r="R97">
        <v>42.926122447808503</v>
      </c>
      <c r="S97" s="2">
        <f>(Table2[[#This Row],[Close Price]]-Table2[[#This Row],[20D EMA]])/Table2[[#This Row],[20D EMA]]</f>
        <v>-1.0129146619397339E-2</v>
      </c>
      <c r="T97" s="2">
        <f>(Table2[[#This Row],[Close Price]]-Table2[[#This Row],[50D EMA]])/Table2[[#This Row],[50D EMA]]</f>
        <v>-3.3595175677116661E-3</v>
      </c>
      <c r="U97" s="2">
        <f>(Table2[[#This Row],[Close Price]]-Table2[[#This Row],[200D EMA]])/Table2[[#This Row],[200D EMA]]</f>
        <v>0.14547683227900676</v>
      </c>
      <c r="V97">
        <v>0.84374939534943105</v>
      </c>
      <c r="W97">
        <v>116.35</v>
      </c>
      <c r="X97">
        <v>118</v>
      </c>
      <c r="Y97">
        <v>115.5</v>
      </c>
      <c r="Z97">
        <v>120.19</v>
      </c>
      <c r="AA97">
        <v>115.5</v>
      </c>
      <c r="AB97">
        <v>120.19</v>
      </c>
      <c r="AC97" s="2">
        <f>(Table2[[#This Row],[Close Price]]/Table2[[#This Row],[Day Low]])-1</f>
        <v>7.9071766222604811E-3</v>
      </c>
      <c r="AD97" s="2">
        <f>(Table2[[#This Row],[Day High]]/Table2[[#This Row],[Close Price]])-1</f>
        <v>6.2249509678520276E-3</v>
      </c>
      <c r="AE97" s="2">
        <f>(Table2[[#This Row],[Close Price]]/Table2[[#This Row],[Current Week Low]])-1</f>
        <v>1.5324675324675185E-2</v>
      </c>
      <c r="AF97" s="2">
        <f>(Table2[[#This Row],[Current Week High]]/Table2[[#This Row],[Close Price]])-1</f>
        <v>2.4899803871407888E-2</v>
      </c>
      <c r="AG97" s="2">
        <f>(Table2[[#This Row],[Close Price]]/Table2[[#This Row],[Current Month Low]])-1</f>
        <v>1.5324675324675185E-2</v>
      </c>
      <c r="AH97" s="2">
        <f>(Table2[[#This Row],[Current Month High]]/Table2[[#This Row],[Close Price]])-1</f>
        <v>2.4899803871407888E-2</v>
      </c>
      <c r="AI97">
        <v>9.9172848980984192</v>
      </c>
      <c r="AJ97">
        <v>84.648086915446299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-0.11</v>
      </c>
      <c r="AM97" t="s">
        <v>10150</v>
      </c>
      <c r="AN97">
        <v>-3.78</v>
      </c>
      <c r="AO97" t="s">
        <v>10150</v>
      </c>
      <c r="AP97">
        <v>0.16035705318578</v>
      </c>
      <c r="AQ97">
        <f>(Table2[[#This Row],[Sharpe Ratio]]-AVERAGE(Table2[Sharpe Ratio]))/_xlfn.STDEV.P(Table2[Sharpe Ratio])</f>
        <v>1.1999541999382568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-0.64251082881395205</v>
      </c>
    </row>
    <row r="98" spans="1:44" x14ac:dyDescent="0.3">
      <c r="A98" t="s">
        <v>260</v>
      </c>
      <c r="B98" t="s">
        <v>261</v>
      </c>
      <c r="C98" t="s">
        <v>10112</v>
      </c>
      <c r="D98" t="s">
        <v>130</v>
      </c>
      <c r="E98">
        <v>105801.22843015</v>
      </c>
      <c r="F98">
        <v>1055.45</v>
      </c>
      <c r="G98">
        <v>47.771504379157498</v>
      </c>
      <c r="H98">
        <f>(Table2[[#This Row],[1Y Return vs Nifty]]-AVERAGE(Table2[1Y Return vs Nifty]))/_xlfn.STDEV.P(Table2[1Y Return vs Nifty])</f>
        <v>-1.6100632823816696E-2</v>
      </c>
      <c r="I98">
        <v>-5.8077130472243903</v>
      </c>
      <c r="J98">
        <f>(Table2[[#This Row],[1M Return vs Nifty]]-AVERAGE(Table2[1M Return vs Nifty]))/_xlfn.STDEV.P(Table2[1M Return vs Nifty])</f>
        <v>-0.56523349283749169</v>
      </c>
      <c r="K98">
        <v>29.463562731036401</v>
      </c>
      <c r="L98">
        <f>(Table2[[#This Row],[6M Return vs Nifty]]-AVERAGE(Table2[6M Return vs Nifty]))/_xlfn.STDEV.P(Table2[6M Return vs Nifty])</f>
        <v>0.54430533890638266</v>
      </c>
      <c r="M98">
        <v>-1.10099076667391</v>
      </c>
      <c r="N98">
        <f>(Table2[[#This Row],[1W Return vs Nifty]]-AVERAGE(Table2[1W Return vs Nifty]))/_xlfn.STDEV.P(Table2[1W Return vs Nifty])</f>
        <v>-0.46124329332174446</v>
      </c>
      <c r="O98">
        <v>1044.3499999999999</v>
      </c>
      <c r="P98">
        <v>1004.93778768548</v>
      </c>
      <c r="Q98">
        <v>841.79426015025103</v>
      </c>
      <c r="R98">
        <v>54.711008575675102</v>
      </c>
      <c r="S98" s="2">
        <f>(Table2[[#This Row],[Close Price]]-Table2[[#This Row],[20D EMA]])/Table2[[#This Row],[20D EMA]]</f>
        <v>1.0628620673146108E-2</v>
      </c>
      <c r="T98" s="2">
        <f>(Table2[[#This Row],[Close Price]]-Table2[[#This Row],[50D EMA]])/Table2[[#This Row],[50D EMA]]</f>
        <v>5.0264019259199266E-2</v>
      </c>
      <c r="U98" s="2">
        <f>(Table2[[#This Row],[Close Price]]-Table2[[#This Row],[200D EMA]])/Table2[[#This Row],[200D EMA]]</f>
        <v>0.25380992715680173</v>
      </c>
      <c r="V98">
        <v>0.92990225083078304</v>
      </c>
      <c r="W98">
        <v>1047.4000000000001</v>
      </c>
      <c r="X98">
        <v>1063</v>
      </c>
      <c r="Y98">
        <v>1038.0999999999999</v>
      </c>
      <c r="Z98">
        <v>1075.2</v>
      </c>
      <c r="AA98">
        <v>1038.0999999999999</v>
      </c>
      <c r="AB98">
        <v>1075.2</v>
      </c>
      <c r="AC98" s="2">
        <f>(Table2[[#This Row],[Close Price]]/Table2[[#This Row],[Day Low]])-1</f>
        <v>7.6856979186556984E-3</v>
      </c>
      <c r="AD98" s="2">
        <f>(Table2[[#This Row],[Day High]]/Table2[[#This Row],[Close Price]])-1</f>
        <v>7.1533469136386696E-3</v>
      </c>
      <c r="AE98" s="2">
        <f>(Table2[[#This Row],[Close Price]]/Table2[[#This Row],[Current Week Low]])-1</f>
        <v>1.6713226086118915E-2</v>
      </c>
      <c r="AF98" s="2">
        <f>(Table2[[#This Row],[Current Week High]]/Table2[[#This Row],[Close Price]])-1</f>
        <v>1.8712397555544991E-2</v>
      </c>
      <c r="AG98" s="2">
        <f>(Table2[[#This Row],[Close Price]]/Table2[[#This Row],[Current Month Low]])-1</f>
        <v>1.6713226086118915E-2</v>
      </c>
      <c r="AH98" s="2">
        <f>(Table2[[#This Row],[Current Month High]]/Table2[[#This Row],[Close Price]])-1</f>
        <v>1.8712397555544991E-2</v>
      </c>
      <c r="AI98">
        <v>3.9367094604197201</v>
      </c>
      <c r="AJ98">
        <v>81.473521320495195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0.06</v>
      </c>
      <c r="AM98" t="s">
        <v>10149</v>
      </c>
      <c r="AN98">
        <v>2.0499999999999998</v>
      </c>
      <c r="AO98" t="s">
        <v>10149</v>
      </c>
      <c r="AP98">
        <v>0.102044758877419</v>
      </c>
      <c r="AQ98">
        <f>(Table2[[#This Row],[Sharpe Ratio]]-AVERAGE(Table2[Sharpe Ratio]))/_xlfn.STDEV.P(Table2[Sharpe Ratio])</f>
        <v>0.53923820074027196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4.0966120663601779E-2</v>
      </c>
    </row>
    <row r="99" spans="1:44" x14ac:dyDescent="0.3">
      <c r="A99" t="s">
        <v>262</v>
      </c>
      <c r="B99" t="s">
        <v>263</v>
      </c>
      <c r="C99" t="s">
        <v>10111</v>
      </c>
      <c r="D99" t="s">
        <v>107</v>
      </c>
      <c r="E99">
        <v>104066.5605798</v>
      </c>
      <c r="F99">
        <v>103.6</v>
      </c>
      <c r="G99">
        <v>100.43669633622901</v>
      </c>
      <c r="H99">
        <f>(Table2[[#This Row],[1Y Return vs Nifty]]-AVERAGE(Table2[1Y Return vs Nifty]))/_xlfn.STDEV.P(Table2[1Y Return vs Nifty])</f>
        <v>0.57739944863623693</v>
      </c>
      <c r="I99">
        <v>-14.659690323018999</v>
      </c>
      <c r="J99">
        <f>(Table2[[#This Row],[1M Return vs Nifty]]-AVERAGE(Table2[1M Return vs Nifty]))/_xlfn.STDEV.P(Table2[1M Return vs Nifty])</f>
        <v>-1.2866495759199423</v>
      </c>
      <c r="K99">
        <v>37.819118671083402</v>
      </c>
      <c r="L99">
        <f>(Table2[[#This Row],[6M Return vs Nifty]]-AVERAGE(Table2[6M Return vs Nifty]))/_xlfn.STDEV.P(Table2[6M Return vs Nifty])</f>
        <v>0.79023432429668639</v>
      </c>
      <c r="M99">
        <v>0.428803164084886</v>
      </c>
      <c r="N99">
        <f>(Table2[[#This Row],[1W Return vs Nifty]]-AVERAGE(Table2[1W Return vs Nifty]))/_xlfn.STDEV.P(Table2[1W Return vs Nifty])</f>
        <v>-0.12666424584358357</v>
      </c>
      <c r="O99">
        <v>100.87</v>
      </c>
      <c r="P99">
        <v>98.892850446577697</v>
      </c>
      <c r="Q99">
        <v>81.915696395426906</v>
      </c>
      <c r="R99">
        <v>64.389660956431797</v>
      </c>
      <c r="S99" s="2">
        <f>(Table2[[#This Row],[Close Price]]-Table2[[#This Row],[20D EMA]])/Table2[[#This Row],[20D EMA]]</f>
        <v>2.7064538514920092E-2</v>
      </c>
      <c r="T99" s="2">
        <f>(Table2[[#This Row],[Close Price]]-Table2[[#This Row],[50D EMA]])/Table2[[#This Row],[50D EMA]]</f>
        <v>4.7598481914171521E-2</v>
      </c>
      <c r="U99" s="2">
        <f>(Table2[[#This Row],[Close Price]]-Table2[[#This Row],[200D EMA]])/Table2[[#This Row],[200D EMA]]</f>
        <v>0.26471487832927287</v>
      </c>
      <c r="V99">
        <v>0.507139631480649</v>
      </c>
      <c r="W99">
        <v>101.8</v>
      </c>
      <c r="X99">
        <v>104.34</v>
      </c>
      <c r="Y99">
        <v>98.71</v>
      </c>
      <c r="Z99">
        <v>104.34</v>
      </c>
      <c r="AA99">
        <v>98.71</v>
      </c>
      <c r="AB99">
        <v>104.34</v>
      </c>
      <c r="AC99" s="2">
        <f>(Table2[[#This Row],[Close Price]]/Table2[[#This Row],[Day Low]])-1</f>
        <v>1.7681728880157177E-2</v>
      </c>
      <c r="AD99" s="2">
        <f>(Table2[[#This Row],[Day High]]/Table2[[#This Row],[Close Price]])-1</f>
        <v>7.1428571428573395E-3</v>
      </c>
      <c r="AE99" s="2">
        <f>(Table2[[#This Row],[Close Price]]/Table2[[#This Row],[Current Week Low]])-1</f>
        <v>4.9539053793941967E-2</v>
      </c>
      <c r="AF99" s="2">
        <f>(Table2[[#This Row],[Current Week High]]/Table2[[#This Row],[Close Price]])-1</f>
        <v>7.1428571428573395E-3</v>
      </c>
      <c r="AG99" s="2">
        <f>(Table2[[#This Row],[Close Price]]/Table2[[#This Row],[Current Month Low]])-1</f>
        <v>4.9539053793941967E-2</v>
      </c>
      <c r="AH99" s="2">
        <f>(Table2[[#This Row],[Current Month High]]/Table2[[#This Row],[Close Price]])-1</f>
        <v>7.1428571428573395E-3</v>
      </c>
      <c r="AI99">
        <v>13.8996138996139</v>
      </c>
      <c r="AJ99">
        <v>130.99219620958701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0.1</v>
      </c>
      <c r="AM99" t="s">
        <v>10149</v>
      </c>
      <c r="AN99">
        <v>1.87</v>
      </c>
      <c r="AO99" t="s">
        <v>10149</v>
      </c>
      <c r="AP99">
        <v>0.15846576088303399</v>
      </c>
      <c r="AQ99">
        <f>(Table2[[#This Row],[Sharpe Ratio]]-AVERAGE(Table2[Sharpe Ratio]))/_xlfn.STDEV.P(Table2[Sharpe Ratio])</f>
        <v>1.1785246352400089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1.1328445864094063</v>
      </c>
    </row>
    <row r="100" spans="1:44" x14ac:dyDescent="0.3">
      <c r="A100" t="s">
        <v>264</v>
      </c>
      <c r="B100" t="s">
        <v>265</v>
      </c>
      <c r="C100" t="s">
        <v>10108</v>
      </c>
      <c r="D100" t="s">
        <v>184</v>
      </c>
      <c r="E100">
        <v>104042.9442096</v>
      </c>
      <c r="F100">
        <v>35276.400000000001</v>
      </c>
      <c r="G100">
        <v>59.389213666840497</v>
      </c>
      <c r="H100">
        <f>(Table2[[#This Row],[1Y Return vs Nifty]]-AVERAGE(Table2[1Y Return vs Nifty]))/_xlfn.STDEV.P(Table2[1Y Return vs Nifty])</f>
        <v>0.11482287001349244</v>
      </c>
      <c r="I100">
        <v>4.4155720596760304</v>
      </c>
      <c r="J100">
        <f>(Table2[[#This Row],[1M Return vs Nifty]]-AVERAGE(Table2[1M Return vs Nifty]))/_xlfn.STDEV.P(Table2[1M Return vs Nifty])</f>
        <v>0.2679410701183545</v>
      </c>
      <c r="K100">
        <v>44.6449954818263</v>
      </c>
      <c r="L100">
        <f>(Table2[[#This Row],[6M Return vs Nifty]]-AVERAGE(Table2[6M Return vs Nifty]))/_xlfn.STDEV.P(Table2[6M Return vs Nifty])</f>
        <v>0.9911402808255062</v>
      </c>
      <c r="M100">
        <v>-0.88618059062819099</v>
      </c>
      <c r="N100">
        <f>(Table2[[#This Row],[1W Return vs Nifty]]-AVERAGE(Table2[1W Return vs Nifty]))/_xlfn.STDEV.P(Table2[1W Return vs Nifty])</f>
        <v>-0.41426246626725094</v>
      </c>
      <c r="O100">
        <v>33261.410000000003</v>
      </c>
      <c r="P100">
        <v>31779.912790671398</v>
      </c>
      <c r="Q100">
        <v>26936.285552282501</v>
      </c>
      <c r="R100">
        <v>75.664710535671901</v>
      </c>
      <c r="S100" s="2">
        <f>(Table2[[#This Row],[Close Price]]-Table2[[#This Row],[20D EMA]])/Table2[[#This Row],[20D EMA]]</f>
        <v>6.0580414360064644E-2</v>
      </c>
      <c r="T100" s="2">
        <f>(Table2[[#This Row],[Close Price]]-Table2[[#This Row],[50D EMA]])/Table2[[#This Row],[50D EMA]]</f>
        <v>0.11002192587372216</v>
      </c>
      <c r="U100" s="2">
        <f>(Table2[[#This Row],[Close Price]]-Table2[[#This Row],[200D EMA]])/Table2[[#This Row],[200D EMA]]</f>
        <v>0.30962377613385467</v>
      </c>
      <c r="V100">
        <v>0.71548304879184599</v>
      </c>
      <c r="W100">
        <v>34571</v>
      </c>
      <c r="X100">
        <v>35331.449999999997</v>
      </c>
      <c r="Y100">
        <v>33702.15</v>
      </c>
      <c r="Z100">
        <v>35331.449999999997</v>
      </c>
      <c r="AA100">
        <v>33702.15</v>
      </c>
      <c r="AB100">
        <v>35331.449999999997</v>
      </c>
      <c r="AC100" s="2">
        <f>(Table2[[#This Row],[Close Price]]/Table2[[#This Row],[Day Low]])-1</f>
        <v>2.0404385178328655E-2</v>
      </c>
      <c r="AD100" s="2">
        <f>(Table2[[#This Row],[Day High]]/Table2[[#This Row],[Close Price]])-1</f>
        <v>1.560533387760632E-3</v>
      </c>
      <c r="AE100" s="2">
        <f>(Table2[[#This Row],[Close Price]]/Table2[[#This Row],[Current Week Low]])-1</f>
        <v>4.6710669794063575E-2</v>
      </c>
      <c r="AF100" s="2">
        <f>(Table2[[#This Row],[Current Week High]]/Table2[[#This Row],[Close Price]])-1</f>
        <v>1.560533387760632E-3</v>
      </c>
      <c r="AG100" s="2">
        <f>(Table2[[#This Row],[Close Price]]/Table2[[#This Row],[Current Month Low]])-1</f>
        <v>4.6710669794063575E-2</v>
      </c>
      <c r="AH100" s="2">
        <f>(Table2[[#This Row],[Current Month High]]/Table2[[#This Row],[Close Price]])-1</f>
        <v>1.560533387760632E-3</v>
      </c>
      <c r="AI100">
        <v>3.97319454366091</v>
      </c>
      <c r="AJ100">
        <v>96.732501819459401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0.01</v>
      </c>
      <c r="AM100" t="s">
        <v>10149</v>
      </c>
      <c r="AN100">
        <v>5.68</v>
      </c>
      <c r="AO100" t="s">
        <v>10149</v>
      </c>
      <c r="AP100">
        <v>0.109758490931621</v>
      </c>
      <c r="AQ100">
        <f>(Table2[[#This Row],[Sharpe Ratio]]-AVERAGE(Table2[Sharpe Ratio]))/_xlfn.STDEV.P(Table2[Sharpe Ratio])</f>
        <v>0.62663977260754178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1.5862815272976438</v>
      </c>
    </row>
    <row r="101" spans="1:44" x14ac:dyDescent="0.3">
      <c r="A101" t="s">
        <v>266</v>
      </c>
      <c r="B101" t="s">
        <v>267</v>
      </c>
      <c r="C101" t="s">
        <v>10104</v>
      </c>
      <c r="D101" t="s">
        <v>32</v>
      </c>
      <c r="E101">
        <v>103763.601015951</v>
      </c>
      <c r="F101">
        <v>135.93</v>
      </c>
      <c r="G101">
        <v>53.518613728134603</v>
      </c>
      <c r="H101">
        <f>(Table2[[#This Row],[1Y Return vs Nifty]]-AVERAGE(Table2[1Y Return vs Nifty]))/_xlfn.STDEV.P(Table2[1Y Return vs Nifty])</f>
        <v>4.8665292069385087E-2</v>
      </c>
      <c r="I101">
        <v>-26.7889382240561</v>
      </c>
      <c r="J101">
        <f>(Table2[[#This Row],[1M Return vs Nifty]]-AVERAGE(Table2[1M Return vs Nifty]))/_xlfn.STDEV.P(Table2[1M Return vs Nifty])</f>
        <v>-2.2751557863266729</v>
      </c>
      <c r="K101">
        <v>-2.6403034219794499</v>
      </c>
      <c r="L101">
        <f>(Table2[[#This Row],[6M Return vs Nifty]]-AVERAGE(Table2[6M Return vs Nifty]))/_xlfn.STDEV.P(Table2[6M Return vs Nifty])</f>
        <v>-0.40060739781247356</v>
      </c>
      <c r="M101">
        <v>-4.0876502193019499</v>
      </c>
      <c r="N101">
        <f>(Table2[[#This Row],[1W Return vs Nifty]]-AVERAGE(Table2[1W Return vs Nifty]))/_xlfn.STDEV.P(Table2[1W Return vs Nifty])</f>
        <v>-1.1144513200435415</v>
      </c>
      <c r="O101">
        <v>141.46</v>
      </c>
      <c r="P101">
        <v>144.57773759025599</v>
      </c>
      <c r="Q101">
        <v>130.19964743788299</v>
      </c>
      <c r="R101">
        <v>32.580373436849001</v>
      </c>
      <c r="S101" s="2">
        <f>(Table2[[#This Row],[Close Price]]-Table2[[#This Row],[20D EMA]])/Table2[[#This Row],[20D EMA]]</f>
        <v>-3.9092322918139411E-2</v>
      </c>
      <c r="T101" s="2">
        <f>(Table2[[#This Row],[Close Price]]-Table2[[#This Row],[50D EMA]])/Table2[[#This Row],[50D EMA]]</f>
        <v>-5.9813756491087958E-2</v>
      </c>
      <c r="U101" s="2">
        <f>(Table2[[#This Row],[Close Price]]-Table2[[#This Row],[200D EMA]])/Table2[[#This Row],[200D EMA]]</f>
        <v>4.401204361825109E-2</v>
      </c>
      <c r="V101">
        <v>0.77542910921573505</v>
      </c>
      <c r="W101">
        <v>134.9</v>
      </c>
      <c r="X101">
        <v>137.26</v>
      </c>
      <c r="Y101">
        <v>133.5</v>
      </c>
      <c r="Z101">
        <v>137.4</v>
      </c>
      <c r="AA101">
        <v>133.5</v>
      </c>
      <c r="AB101">
        <v>137.4</v>
      </c>
      <c r="AC101" s="2">
        <f>(Table2[[#This Row],[Close Price]]/Table2[[#This Row],[Day Low]])-1</f>
        <v>7.6352853965899747E-3</v>
      </c>
      <c r="AD101" s="2">
        <f>(Table2[[#This Row],[Day High]]/Table2[[#This Row],[Close Price]])-1</f>
        <v>9.7844478775839239E-3</v>
      </c>
      <c r="AE101" s="2">
        <f>(Table2[[#This Row],[Close Price]]/Table2[[#This Row],[Current Week Low]])-1</f>
        <v>1.8202247191011267E-2</v>
      </c>
      <c r="AF101" s="2">
        <f>(Table2[[#This Row],[Current Week High]]/Table2[[#This Row],[Close Price]])-1</f>
        <v>1.081438975943505E-2</v>
      </c>
      <c r="AG101" s="2">
        <f>(Table2[[#This Row],[Close Price]]/Table2[[#This Row],[Current Month Low]])-1</f>
        <v>1.8202247191011267E-2</v>
      </c>
      <c r="AH101" s="2">
        <f>(Table2[[#This Row],[Current Month High]]/Table2[[#This Row],[Close Price]])-1</f>
        <v>1.081438975943505E-2</v>
      </c>
      <c r="AI101">
        <v>26.903553299492302</v>
      </c>
      <c r="AJ101">
        <v>84.062288422478005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-0.16</v>
      </c>
      <c r="AM101" t="s">
        <v>10150</v>
      </c>
      <c r="AN101">
        <v>-7.56</v>
      </c>
      <c r="AO101" t="s">
        <v>10150</v>
      </c>
      <c r="AP101">
        <v>0.13571384138869599</v>
      </c>
      <c r="AQ101">
        <f>(Table2[[#This Row],[Sharpe Ratio]]-AVERAGE(Table2[Sharpe Ratio]))/_xlfn.STDEV.P(Table2[Sharpe Ratio])</f>
        <v>0.92073067599566782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02" spans="1:44" x14ac:dyDescent="0.3">
      <c r="A102" t="s">
        <v>268</v>
      </c>
      <c r="B102" t="s">
        <v>269</v>
      </c>
      <c r="C102" t="s">
        <v>10110</v>
      </c>
      <c r="D102" t="s">
        <v>218</v>
      </c>
      <c r="E102">
        <v>100154.1280218</v>
      </c>
      <c r="F102">
        <v>6661.45</v>
      </c>
      <c r="G102">
        <v>64.443635297515002</v>
      </c>
      <c r="H102">
        <f>(Table2[[#This Row],[1Y Return vs Nifty]]-AVERAGE(Table2[1Y Return vs Nifty]))/_xlfn.STDEV.P(Table2[1Y Return vs Nifty])</f>
        <v>0.17178268612854572</v>
      </c>
      <c r="I102">
        <v>-14.251418751214</v>
      </c>
      <c r="J102">
        <f>(Table2[[#This Row],[1M Return vs Nifty]]-AVERAGE(Table2[1M Return vs Nifty]))/_xlfn.STDEV.P(Table2[1M Return vs Nifty])</f>
        <v>-1.2533763682524455</v>
      </c>
      <c r="K102">
        <v>11.266581877041601</v>
      </c>
      <c r="L102">
        <f>(Table2[[#This Row],[6M Return vs Nifty]]-AVERAGE(Table2[6M Return vs Nifty]))/_xlfn.STDEV.P(Table2[6M Return vs Nifty])</f>
        <v>8.7138030827886188E-3</v>
      </c>
      <c r="M102">
        <v>-8.2230799348488599</v>
      </c>
      <c r="N102">
        <f>(Table2[[#This Row],[1W Return vs Nifty]]-AVERAGE(Table2[1W Return vs Nifty]))/_xlfn.STDEV.P(Table2[1W Return vs Nifty])</f>
        <v>-2.0189052515964474</v>
      </c>
      <c r="O102">
        <v>6842.76</v>
      </c>
      <c r="P102">
        <v>6512.5957545634401</v>
      </c>
      <c r="Q102">
        <v>5446.4613774722402</v>
      </c>
      <c r="R102">
        <v>34.544541005087297</v>
      </c>
      <c r="S102" s="2">
        <f>(Table2[[#This Row],[Close Price]]-Table2[[#This Row],[20D EMA]])/Table2[[#This Row],[20D EMA]]</f>
        <v>-2.6496618323600476E-2</v>
      </c>
      <c r="T102" s="2">
        <f>(Table2[[#This Row],[Close Price]]-Table2[[#This Row],[50D EMA]])/Table2[[#This Row],[50D EMA]]</f>
        <v>2.2856361894142758E-2</v>
      </c>
      <c r="U102" s="2">
        <f>(Table2[[#This Row],[Close Price]]-Table2[[#This Row],[200D EMA]])/Table2[[#This Row],[200D EMA]]</f>
        <v>0.22307853454230286</v>
      </c>
      <c r="V102">
        <v>2.0214141958664298</v>
      </c>
      <c r="W102">
        <v>6651.3</v>
      </c>
      <c r="X102">
        <v>6775</v>
      </c>
      <c r="Y102">
        <v>6544.1</v>
      </c>
      <c r="Z102">
        <v>6786</v>
      </c>
      <c r="AA102">
        <v>6544.1</v>
      </c>
      <c r="AB102">
        <v>6786</v>
      </c>
      <c r="AC102" s="2">
        <f>(Table2[[#This Row],[Close Price]]/Table2[[#This Row],[Day Low]])-1</f>
        <v>1.5260174702689255E-3</v>
      </c>
      <c r="AD102" s="2">
        <f>(Table2[[#This Row],[Day High]]/Table2[[#This Row],[Close Price]])-1</f>
        <v>1.7045838368523469E-2</v>
      </c>
      <c r="AE102" s="2">
        <f>(Table2[[#This Row],[Close Price]]/Table2[[#This Row],[Current Week Low]])-1</f>
        <v>1.7932183187909567E-2</v>
      </c>
      <c r="AF102" s="2">
        <f>(Table2[[#This Row],[Current Week High]]/Table2[[#This Row],[Close Price]])-1</f>
        <v>1.8697130504619963E-2</v>
      </c>
      <c r="AG102" s="2">
        <f>(Table2[[#This Row],[Close Price]]/Table2[[#This Row],[Current Month Low]])-1</f>
        <v>1.7932183187909567E-2</v>
      </c>
      <c r="AH102" s="2">
        <f>(Table2[[#This Row],[Current Month High]]/Table2[[#This Row],[Close Price]])-1</f>
        <v>1.8697130504619963E-2</v>
      </c>
      <c r="AI102">
        <v>10.057870283496801</v>
      </c>
      <c r="AJ102">
        <v>90.817817244342507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0.14000000000000001</v>
      </c>
      <c r="AM102" t="s">
        <v>10149</v>
      </c>
      <c r="AN102">
        <v>-6.31</v>
      </c>
      <c r="AO102" t="s">
        <v>10150</v>
      </c>
      <c r="AP102">
        <v>0.14263602920704799</v>
      </c>
      <c r="AQ102">
        <f>(Table2[[#This Row],[Sharpe Ratio]]-AVERAGE(Table2[Sharpe Ratio]))/_xlfn.STDEV.P(Table2[Sharpe Ratio])</f>
        <v>0.9991635398588683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-2.0926215907786903</v>
      </c>
    </row>
    <row r="103" spans="1:44" x14ac:dyDescent="0.3">
      <c r="A103" t="s">
        <v>270</v>
      </c>
      <c r="B103" t="s">
        <v>271</v>
      </c>
      <c r="C103" t="s">
        <v>10113</v>
      </c>
      <c r="D103" t="s">
        <v>80</v>
      </c>
      <c r="E103">
        <v>99074.306336940004</v>
      </c>
      <c r="F103">
        <v>27459.05</v>
      </c>
      <c r="G103">
        <v>-11.063859714649601</v>
      </c>
      <c r="H103">
        <f>(Table2[[#This Row],[1Y Return vs Nifty]]-AVERAGE(Table2[1Y Return vs Nifty]))/_xlfn.STDEV.P(Table2[1Y Return vs Nifty])</f>
        <v>-0.67913426252879272</v>
      </c>
      <c r="I103">
        <v>-2.4584062800097399</v>
      </c>
      <c r="J103">
        <f>(Table2[[#This Row],[1M Return vs Nifty]]-AVERAGE(Table2[1M Return vs Nifty]))/_xlfn.STDEV.P(Table2[1M Return vs Nifty])</f>
        <v>-0.29227258322776367</v>
      </c>
      <c r="K103">
        <v>-15.3867504570155</v>
      </c>
      <c r="L103">
        <f>(Table2[[#This Row],[6M Return vs Nifty]]-AVERAGE(Table2[6M Return vs Nifty]))/_xlfn.STDEV.P(Table2[6M Return vs Nifty])</f>
        <v>-0.77577343214340166</v>
      </c>
      <c r="M103">
        <v>-2.04416010186414</v>
      </c>
      <c r="N103">
        <f>(Table2[[#This Row],[1W Return vs Nifty]]-AVERAGE(Table2[1W Return vs Nifty]))/_xlfn.STDEV.P(Table2[1W Return vs Nifty])</f>
        <v>-0.6675225126555755</v>
      </c>
      <c r="O103">
        <v>27236.86</v>
      </c>
      <c r="P103">
        <v>26565.842362684201</v>
      </c>
      <c r="Q103">
        <v>26069.424023018</v>
      </c>
      <c r="R103">
        <v>50.483574141467301</v>
      </c>
      <c r="S103" s="2">
        <f>(Table2[[#This Row],[Close Price]]-Table2[[#This Row],[20D EMA]])/Table2[[#This Row],[20D EMA]]</f>
        <v>8.1576951234466344E-3</v>
      </c>
      <c r="T103" s="2">
        <f>(Table2[[#This Row],[Close Price]]-Table2[[#This Row],[50D EMA]])/Table2[[#This Row],[50D EMA]]</f>
        <v>3.3622409751645779E-2</v>
      </c>
      <c r="U103" s="2">
        <f>(Table2[[#This Row],[Close Price]]-Table2[[#This Row],[200D EMA]])/Table2[[#This Row],[200D EMA]]</f>
        <v>5.3304820841267093E-2</v>
      </c>
      <c r="V103">
        <v>0.97191090030550498</v>
      </c>
      <c r="W103">
        <v>27170</v>
      </c>
      <c r="X103">
        <v>27554.9</v>
      </c>
      <c r="Y103">
        <v>27170</v>
      </c>
      <c r="Z103">
        <v>28614.95</v>
      </c>
      <c r="AA103">
        <v>27170</v>
      </c>
      <c r="AB103">
        <v>28614.95</v>
      </c>
      <c r="AC103" s="2">
        <f>(Table2[[#This Row],[Close Price]]/Table2[[#This Row],[Day Low]])-1</f>
        <v>1.0638571954361353E-2</v>
      </c>
      <c r="AD103" s="2">
        <f>(Table2[[#This Row],[Day High]]/Table2[[#This Row],[Close Price]])-1</f>
        <v>3.4906524442761544E-3</v>
      </c>
      <c r="AE103" s="2">
        <f>(Table2[[#This Row],[Close Price]]/Table2[[#This Row],[Current Week Low]])-1</f>
        <v>1.0638571954361353E-2</v>
      </c>
      <c r="AF103" s="2">
        <f>(Table2[[#This Row],[Current Week High]]/Table2[[#This Row],[Close Price]])-1</f>
        <v>4.209541116681037E-2</v>
      </c>
      <c r="AG103" s="2">
        <f>(Table2[[#This Row],[Close Price]]/Table2[[#This Row],[Current Month Low]])-1</f>
        <v>1.0638571954361353E-2</v>
      </c>
      <c r="AH103" s="2">
        <f>(Table2[[#This Row],[Current Month High]]/Table2[[#This Row],[Close Price]])-1</f>
        <v>4.209541116681037E-2</v>
      </c>
      <c r="AI103">
        <v>11.9403256849745</v>
      </c>
      <c r="AJ103">
        <v>19.252366889603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-0.01</v>
      </c>
      <c r="AM103" t="s">
        <v>10150</v>
      </c>
      <c r="AN103">
        <v>-0.01</v>
      </c>
      <c r="AO103" t="s">
        <v>10150</v>
      </c>
      <c r="AP103">
        <v>-6.4062497781776001E-2</v>
      </c>
      <c r="AQ103">
        <f>(Table2[[#This Row],[Sharpe Ratio]]-AVERAGE(Table2[Sharpe Ratio]))/_xlfn.STDEV.P(Table2[Sharpe Ratio])</f>
        <v>-1.3428644220316788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-3.7575672125872117</v>
      </c>
    </row>
    <row r="104" spans="1:44" x14ac:dyDescent="0.3">
      <c r="A104" t="s">
        <v>272</v>
      </c>
      <c r="B104" t="s">
        <v>273</v>
      </c>
      <c r="C104" t="s">
        <v>10102</v>
      </c>
      <c r="D104" t="s">
        <v>179</v>
      </c>
      <c r="E104">
        <v>98592.474890534999</v>
      </c>
      <c r="F104">
        <v>896.45</v>
      </c>
      <c r="G104">
        <v>12.6769081092213</v>
      </c>
      <c r="H104">
        <f>(Table2[[#This Row],[1Y Return vs Nifty]]-AVERAGE(Table2[1Y Return vs Nifty]))/_xlfn.STDEV.P(Table2[1Y Return vs Nifty])</f>
        <v>-0.41159232232516119</v>
      </c>
      <c r="I104">
        <v>-23.4268300483823</v>
      </c>
      <c r="J104">
        <f>(Table2[[#This Row],[1M Return vs Nifty]]-AVERAGE(Table2[1M Return vs Nifty]))/_xlfn.STDEV.P(Table2[1M Return vs Nifty])</f>
        <v>-2.0011515909446471</v>
      </c>
      <c r="K104">
        <v>-31.82519387324</v>
      </c>
      <c r="L104">
        <f>(Table2[[#This Row],[6M Return vs Nifty]]-AVERAGE(Table2[6M Return vs Nifty]))/_xlfn.STDEV.P(Table2[6M Return vs Nifty])</f>
        <v>-1.2596059550485468</v>
      </c>
      <c r="M104">
        <v>-0.51531702666988699</v>
      </c>
      <c r="N104">
        <f>(Table2[[#This Row],[1W Return vs Nifty]]-AVERAGE(Table2[1W Return vs Nifty]))/_xlfn.STDEV.P(Table2[1W Return vs Nifty])</f>
        <v>-0.33315142544100151</v>
      </c>
      <c r="O104">
        <v>918.37</v>
      </c>
      <c r="P104">
        <v>932.69344080801704</v>
      </c>
      <c r="Q104">
        <v>965.11243386909598</v>
      </c>
      <c r="R104">
        <v>39.225974519177797</v>
      </c>
      <c r="S104" s="2">
        <f>(Table2[[#This Row],[Close Price]]-Table2[[#This Row],[20D EMA]])/Table2[[#This Row],[20D EMA]]</f>
        <v>-2.3868375491359648E-2</v>
      </c>
      <c r="T104" s="2">
        <f>(Table2[[#This Row],[Close Price]]-Table2[[#This Row],[50D EMA]])/Table2[[#This Row],[50D EMA]]</f>
        <v>-3.8858899636539039E-2</v>
      </c>
      <c r="U104" s="2">
        <f>(Table2[[#This Row],[Close Price]]-Table2[[#This Row],[200D EMA]])/Table2[[#This Row],[200D EMA]]</f>
        <v>-7.1144492039990681E-2</v>
      </c>
      <c r="V104">
        <v>0.65810488288697799</v>
      </c>
      <c r="W104">
        <v>895</v>
      </c>
      <c r="X104">
        <v>908.9</v>
      </c>
      <c r="Y104">
        <v>883</v>
      </c>
      <c r="Z104">
        <v>938</v>
      </c>
      <c r="AA104">
        <v>883</v>
      </c>
      <c r="AB104">
        <v>938</v>
      </c>
      <c r="AC104" s="2">
        <f>(Table2[[#This Row],[Close Price]]/Table2[[#This Row],[Day Low]])-1</f>
        <v>1.6201117318437319E-3</v>
      </c>
      <c r="AD104" s="2">
        <f>(Table2[[#This Row],[Day High]]/Table2[[#This Row],[Close Price]])-1</f>
        <v>1.3888114228345128E-2</v>
      </c>
      <c r="AE104" s="2">
        <f>(Table2[[#This Row],[Close Price]]/Table2[[#This Row],[Current Week Low]])-1</f>
        <v>1.5232163080407757E-2</v>
      </c>
      <c r="AF104" s="2">
        <f>(Table2[[#This Row],[Current Week High]]/Table2[[#This Row],[Close Price]])-1</f>
        <v>4.6349489653633835E-2</v>
      </c>
      <c r="AG104" s="2">
        <f>(Table2[[#This Row],[Close Price]]/Table2[[#This Row],[Current Month Low]])-1</f>
        <v>1.5232163080407757E-2</v>
      </c>
      <c r="AH104" s="2">
        <f>(Table2[[#This Row],[Current Month High]]/Table2[[#This Row],[Close Price]])-1</f>
        <v>4.6349489653633835E-2</v>
      </c>
      <c r="AI104">
        <v>40.4874783869708</v>
      </c>
      <c r="AJ104">
        <v>71.733716475095704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-0.08</v>
      </c>
      <c r="AM104" t="s">
        <v>10150</v>
      </c>
      <c r="AN104">
        <v>-4.66</v>
      </c>
      <c r="AO104" t="s">
        <v>10150</v>
      </c>
      <c r="AP104">
        <v>1.8000723911079E-2</v>
      </c>
      <c r="AQ104">
        <f>(Table2[[#This Row],[Sharpe Ratio]]-AVERAGE(Table2[Sharpe Ratio]))/_xlfn.STDEV.P(Table2[Sharpe Ratio])</f>
        <v>-0.41303505823615871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05" spans="1:44" x14ac:dyDescent="0.3">
      <c r="A105" t="s">
        <v>274</v>
      </c>
      <c r="B105" t="s">
        <v>275</v>
      </c>
      <c r="C105" t="s">
        <v>10109</v>
      </c>
      <c r="D105" t="s">
        <v>59</v>
      </c>
      <c r="E105">
        <v>97143.9946432</v>
      </c>
      <c r="F105">
        <v>2870.3</v>
      </c>
      <c r="G105">
        <v>27.436465096433999</v>
      </c>
      <c r="H105">
        <f>(Table2[[#This Row],[1Y Return vs Nifty]]-AVERAGE(Table2[1Y Return vs Nifty]))/_xlfn.STDEV.P(Table2[1Y Return vs Nifty])</f>
        <v>-0.24526238126341901</v>
      </c>
      <c r="I105">
        <v>-3.7402833207443198</v>
      </c>
      <c r="J105">
        <f>(Table2[[#This Row],[1M Return vs Nifty]]-AVERAGE(Table2[1M Return vs Nifty]))/_xlfn.STDEV.P(Table2[1M Return vs Nifty])</f>
        <v>-0.3967426563998675</v>
      </c>
      <c r="K105">
        <v>8.8058079928552502</v>
      </c>
      <c r="L105">
        <f>(Table2[[#This Row],[6M Return vs Nifty]]-AVERAGE(Table2[6M Return vs Nifty]))/_xlfn.STDEV.P(Table2[6M Return vs Nifty])</f>
        <v>-6.3714127381106059E-2</v>
      </c>
      <c r="M105">
        <v>0.62967069167430201</v>
      </c>
      <c r="N105">
        <f>(Table2[[#This Row],[1W Return vs Nifty]]-AVERAGE(Table2[1W Return vs Nifty]))/_xlfn.STDEV.P(Table2[1W Return vs Nifty])</f>
        <v>-8.2732795535877743E-2</v>
      </c>
      <c r="O105">
        <v>2810.84</v>
      </c>
      <c r="P105">
        <v>2744.72562256744</v>
      </c>
      <c r="Q105">
        <v>2446.2872382843202</v>
      </c>
      <c r="R105">
        <v>66.009420851389294</v>
      </c>
      <c r="S105" s="2">
        <f>(Table2[[#This Row],[Close Price]]-Table2[[#This Row],[20D EMA]])/Table2[[#This Row],[20D EMA]]</f>
        <v>2.1153818787266451E-2</v>
      </c>
      <c r="T105" s="2">
        <f>(Table2[[#This Row],[Close Price]]-Table2[[#This Row],[50D EMA]])/Table2[[#This Row],[50D EMA]]</f>
        <v>4.5751158658655575E-2</v>
      </c>
      <c r="U105" s="2">
        <f>(Table2[[#This Row],[Close Price]]-Table2[[#This Row],[200D EMA]])/Table2[[#This Row],[200D EMA]]</f>
        <v>0.17332909851300096</v>
      </c>
      <c r="V105">
        <v>0.93710200877153804</v>
      </c>
      <c r="W105">
        <v>2799.85</v>
      </c>
      <c r="X105">
        <v>2880</v>
      </c>
      <c r="Y105">
        <v>2757.9</v>
      </c>
      <c r="Z105">
        <v>2880</v>
      </c>
      <c r="AA105">
        <v>2757.9</v>
      </c>
      <c r="AB105">
        <v>2880</v>
      </c>
      <c r="AC105" s="2">
        <f>(Table2[[#This Row],[Close Price]]/Table2[[#This Row],[Day Low]])-1</f>
        <v>2.516206225333506E-2</v>
      </c>
      <c r="AD105" s="2">
        <f>(Table2[[#This Row],[Day High]]/Table2[[#This Row],[Close Price]])-1</f>
        <v>3.3794376894400457E-3</v>
      </c>
      <c r="AE105" s="2">
        <f>(Table2[[#This Row],[Close Price]]/Table2[[#This Row],[Current Week Low]])-1</f>
        <v>4.0755647412886731E-2</v>
      </c>
      <c r="AF105" s="2">
        <f>(Table2[[#This Row],[Current Week High]]/Table2[[#This Row],[Close Price]])-1</f>
        <v>3.3794376894400457E-3</v>
      </c>
      <c r="AG105" s="2">
        <f>(Table2[[#This Row],[Close Price]]/Table2[[#This Row],[Current Month Low]])-1</f>
        <v>4.0755647412886731E-2</v>
      </c>
      <c r="AH105" s="2">
        <f>(Table2[[#This Row],[Current Month High]]/Table2[[#This Row],[Close Price]])-1</f>
        <v>3.3794376894400457E-3</v>
      </c>
      <c r="AI105">
        <v>3.8219001498101202</v>
      </c>
      <c r="AJ105">
        <v>61.976242205355398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0.05</v>
      </c>
      <c r="AM105" t="s">
        <v>10149</v>
      </c>
      <c r="AN105">
        <v>-0.56999999999999995</v>
      </c>
      <c r="AO105" t="s">
        <v>10150</v>
      </c>
      <c r="AP105">
        <v>5.5732958482845998E-2</v>
      </c>
      <c r="AQ105">
        <f>(Table2[[#This Row],[Sharpe Ratio]]-AVERAGE(Table2[Sharpe Ratio]))/_xlfn.STDEV.P(Table2[Sharpe Ratio])</f>
        <v>1.4495557095558609E-2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-0.77395640348471173</v>
      </c>
    </row>
    <row r="106" spans="1:44" x14ac:dyDescent="0.3">
      <c r="A106" t="s">
        <v>276</v>
      </c>
      <c r="B106" t="s">
        <v>277</v>
      </c>
      <c r="C106" t="s">
        <v>10117</v>
      </c>
      <c r="D106" t="s">
        <v>140</v>
      </c>
      <c r="E106">
        <v>91932.584053125</v>
      </c>
      <c r="F106">
        <v>3306.25</v>
      </c>
      <c r="G106">
        <v>86.589816193792601</v>
      </c>
      <c r="H106">
        <f>(Table2[[#This Row],[1Y Return vs Nifty]]-AVERAGE(Table2[1Y Return vs Nifty]))/_xlfn.STDEV.P(Table2[1Y Return vs Nifty])</f>
        <v>0.42135474079196727</v>
      </c>
      <c r="I106">
        <v>3.44774035407087</v>
      </c>
      <c r="J106">
        <f>(Table2[[#This Row],[1M Return vs Nifty]]-AVERAGE(Table2[1M Return vs Nifty]))/_xlfn.STDEV.P(Table2[1M Return vs Nifty])</f>
        <v>0.1890649799085537</v>
      </c>
      <c r="K106">
        <v>36.971821716005998</v>
      </c>
      <c r="L106">
        <f>(Table2[[#This Row],[6M Return vs Nifty]]-AVERAGE(Table2[6M Return vs Nifty]))/_xlfn.STDEV.P(Table2[6M Return vs Nifty])</f>
        <v>0.76529584240731641</v>
      </c>
      <c r="M106">
        <v>8.8350485949368807</v>
      </c>
      <c r="N106">
        <f>(Table2[[#This Row],[1W Return vs Nifty]]-AVERAGE(Table2[1W Return vs Nifty]))/_xlfn.STDEV.P(Table2[1W Return vs Nifty])</f>
        <v>1.7118536960644759</v>
      </c>
      <c r="O106">
        <v>3082.14</v>
      </c>
      <c r="P106">
        <v>2889.8917785220301</v>
      </c>
      <c r="Q106">
        <v>2366.2351229814999</v>
      </c>
      <c r="R106">
        <v>71.863212671210306</v>
      </c>
      <c r="S106" s="2">
        <f>(Table2[[#This Row],[Close Price]]-Table2[[#This Row],[20D EMA]])/Table2[[#This Row],[20D EMA]]</f>
        <v>7.2712466013873517E-2</v>
      </c>
      <c r="T106" s="2">
        <f>(Table2[[#This Row],[Close Price]]-Table2[[#This Row],[50D EMA]])/Table2[[#This Row],[50D EMA]]</f>
        <v>0.14407398386762665</v>
      </c>
      <c r="U106" s="2">
        <f>(Table2[[#This Row],[Close Price]]-Table2[[#This Row],[200D EMA]])/Table2[[#This Row],[200D EMA]]</f>
        <v>0.39726182233068369</v>
      </c>
      <c r="V106">
        <v>0.805887354101402</v>
      </c>
      <c r="W106">
        <v>3296.6</v>
      </c>
      <c r="X106">
        <v>3358.05</v>
      </c>
      <c r="Y106">
        <v>3154.05</v>
      </c>
      <c r="Z106">
        <v>3358.05</v>
      </c>
      <c r="AA106">
        <v>3154.05</v>
      </c>
      <c r="AB106">
        <v>3358.05</v>
      </c>
      <c r="AC106" s="2">
        <f>(Table2[[#This Row],[Close Price]]/Table2[[#This Row],[Day Low]])-1</f>
        <v>2.9272583874295766E-3</v>
      </c>
      <c r="AD106" s="2">
        <f>(Table2[[#This Row],[Day High]]/Table2[[#This Row],[Close Price]])-1</f>
        <v>1.5667296786389562E-2</v>
      </c>
      <c r="AE106" s="2">
        <f>(Table2[[#This Row],[Close Price]]/Table2[[#This Row],[Current Week Low]])-1</f>
        <v>4.8255417637640408E-2</v>
      </c>
      <c r="AF106" s="2">
        <f>(Table2[[#This Row],[Current Week High]]/Table2[[#This Row],[Close Price]])-1</f>
        <v>1.5667296786389562E-2</v>
      </c>
      <c r="AG106" s="2">
        <f>(Table2[[#This Row],[Close Price]]/Table2[[#This Row],[Current Month Low]])-1</f>
        <v>4.8255417637640408E-2</v>
      </c>
      <c r="AH106" s="2">
        <f>(Table2[[#This Row],[Current Month High]]/Table2[[#This Row],[Close Price]])-1</f>
        <v>1.5667296786389562E-2</v>
      </c>
      <c r="AI106">
        <v>1.56672967863895</v>
      </c>
      <c r="AJ106">
        <v>121.10947635925901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0.05</v>
      </c>
      <c r="AM106" t="s">
        <v>10149</v>
      </c>
      <c r="AN106">
        <v>7.04</v>
      </c>
      <c r="AO106" t="s">
        <v>10149</v>
      </c>
      <c r="AP106">
        <v>7.7121624130342001E-2</v>
      </c>
      <c r="AQ106">
        <f>(Table2[[#This Row],[Sharpe Ratio]]-AVERAGE(Table2[Sharpe Ratio]))/_xlfn.STDEV.P(Table2[Sharpe Ratio])</f>
        <v>0.25684296877630031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3.3444122279486139</v>
      </c>
    </row>
    <row r="107" spans="1:44" x14ac:dyDescent="0.3">
      <c r="A107" t="s">
        <v>281</v>
      </c>
      <c r="B107" t="s">
        <v>282</v>
      </c>
      <c r="C107" t="s">
        <v>10104</v>
      </c>
      <c r="D107" t="s">
        <v>37</v>
      </c>
      <c r="E107">
        <v>91337.407676445</v>
      </c>
      <c r="F107">
        <v>633.45000000000005</v>
      </c>
      <c r="G107">
        <v>-13.418548210781299</v>
      </c>
      <c r="H107">
        <f>(Table2[[#This Row],[1Y Return vs Nifty]]-AVERAGE(Table2[1Y Return vs Nifty]))/_xlfn.STDEV.P(Table2[1Y Return vs Nifty])</f>
        <v>-0.70566996404880911</v>
      </c>
      <c r="I107">
        <v>4.76052040733871</v>
      </c>
      <c r="J107">
        <f>(Table2[[#This Row],[1M Return vs Nifty]]-AVERAGE(Table2[1M Return vs Nifty]))/_xlfn.STDEV.P(Table2[1M Return vs Nifty])</f>
        <v>0.29605357855384812</v>
      </c>
      <c r="K107">
        <v>5.12106250897072</v>
      </c>
      <c r="L107">
        <f>(Table2[[#This Row],[6M Return vs Nifty]]-AVERAGE(Table2[6M Return vs Nifty]))/_xlfn.STDEV.P(Table2[6M Return vs Nifty])</f>
        <v>-0.17216720037532857</v>
      </c>
      <c r="M107">
        <v>5.2272224826675098</v>
      </c>
      <c r="N107">
        <f>(Table2[[#This Row],[1W Return vs Nifty]]-AVERAGE(Table2[1W Return vs Nifty]))/_xlfn.STDEV.P(Table2[1W Return vs Nifty])</f>
        <v>0.92279119565882672</v>
      </c>
      <c r="O107">
        <v>603.95000000000005</v>
      </c>
      <c r="P107">
        <v>590.61348226974405</v>
      </c>
      <c r="Q107">
        <v>560.32975899852897</v>
      </c>
      <c r="R107">
        <v>79.615797318015595</v>
      </c>
      <c r="S107" s="2">
        <f>(Table2[[#This Row],[Close Price]]-Table2[[#This Row],[20D EMA]])/Table2[[#This Row],[20D EMA]]</f>
        <v>4.8845103071446308E-2</v>
      </c>
      <c r="T107" s="2">
        <f>(Table2[[#This Row],[Close Price]]-Table2[[#This Row],[50D EMA]])/Table2[[#This Row],[50D EMA]]</f>
        <v>7.2528851806149194E-2</v>
      </c>
      <c r="U107" s="2">
        <f>(Table2[[#This Row],[Close Price]]-Table2[[#This Row],[200D EMA]])/Table2[[#This Row],[200D EMA]]</f>
        <v>0.13049501624214649</v>
      </c>
      <c r="V107">
        <v>1.02646034537904</v>
      </c>
      <c r="W107">
        <v>630.95000000000005</v>
      </c>
      <c r="X107">
        <v>643.75</v>
      </c>
      <c r="Y107">
        <v>601.20000000000005</v>
      </c>
      <c r="Z107">
        <v>643.75</v>
      </c>
      <c r="AA107">
        <v>601.20000000000005</v>
      </c>
      <c r="AB107">
        <v>643.75</v>
      </c>
      <c r="AC107" s="2">
        <f>(Table2[[#This Row],[Close Price]]/Table2[[#This Row],[Day Low]])-1</f>
        <v>3.9622791029401139E-3</v>
      </c>
      <c r="AD107" s="2">
        <f>(Table2[[#This Row],[Day High]]/Table2[[#This Row],[Close Price]])-1</f>
        <v>1.6260162601625883E-2</v>
      </c>
      <c r="AE107" s="2">
        <f>(Table2[[#This Row],[Close Price]]/Table2[[#This Row],[Current Week Low]])-1</f>
        <v>5.364271457085823E-2</v>
      </c>
      <c r="AF107" s="2">
        <f>(Table2[[#This Row],[Current Week High]]/Table2[[#This Row],[Close Price]])-1</f>
        <v>1.6260162601625883E-2</v>
      </c>
      <c r="AG107" s="2">
        <f>(Table2[[#This Row],[Close Price]]/Table2[[#This Row],[Current Month Low]])-1</f>
        <v>5.364271457085823E-2</v>
      </c>
      <c r="AH107" s="2">
        <f>(Table2[[#This Row],[Current Month High]]/Table2[[#This Row],[Close Price]])-1</f>
        <v>1.6260162601625883E-2</v>
      </c>
      <c r="AI107">
        <v>1.6260162601625801</v>
      </c>
      <c r="AJ107">
        <v>36.681411155464403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-0.09</v>
      </c>
      <c r="AM107" t="s">
        <v>10150</v>
      </c>
      <c r="AN107">
        <v>4.3899999999999997</v>
      </c>
      <c r="AO107" t="s">
        <v>10149</v>
      </c>
      <c r="AP107">
        <v>-5.8258398992802003E-2</v>
      </c>
      <c r="AQ107">
        <f>(Table2[[#This Row],[Sharpe Ratio]]-AVERAGE(Table2[Sharpe Ratio]))/_xlfn.STDEV.P(Table2[Sharpe Ratio])</f>
        <v>-1.2771002298268299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-0.93609262003829274</v>
      </c>
    </row>
    <row r="108" spans="1:44" x14ac:dyDescent="0.3">
      <c r="A108" t="s">
        <v>283</v>
      </c>
      <c r="B108" t="s">
        <v>284</v>
      </c>
      <c r="C108" t="s">
        <v>10103</v>
      </c>
      <c r="D108" t="s">
        <v>285</v>
      </c>
      <c r="E108">
        <v>90498.968131575006</v>
      </c>
      <c r="F108">
        <v>10436.75</v>
      </c>
      <c r="G108">
        <v>146.76660850364701</v>
      </c>
      <c r="H108">
        <f>(Table2[[#This Row],[1Y Return vs Nifty]]-AVERAGE(Table2[1Y Return vs Nifty]))/_xlfn.STDEV.P(Table2[1Y Return vs Nifty])</f>
        <v>1.0995053334455611</v>
      </c>
      <c r="I108">
        <v>28.8134724082134</v>
      </c>
      <c r="J108">
        <f>(Table2[[#This Row],[1M Return vs Nifty]]-AVERAGE(Table2[1M Return vs Nifty]))/_xlfn.STDEV.P(Table2[1M Return vs Nifty])</f>
        <v>2.2563146454784211</v>
      </c>
      <c r="K108">
        <v>128.38853351312301</v>
      </c>
      <c r="L108">
        <f>(Table2[[#This Row],[6M Return vs Nifty]]-AVERAGE(Table2[6M Return vs Nifty]))/_xlfn.STDEV.P(Table2[6M Return vs Nifty])</f>
        <v>3.4559629076865597</v>
      </c>
      <c r="M108">
        <v>8.7611478759027097</v>
      </c>
      <c r="N108">
        <f>(Table2[[#This Row],[1W Return vs Nifty]]-AVERAGE(Table2[1W Return vs Nifty]))/_xlfn.STDEV.P(Table2[1W Return vs Nifty])</f>
        <v>1.6956909752657734</v>
      </c>
      <c r="O108">
        <v>9532.3700000000008</v>
      </c>
      <c r="P108">
        <v>8756.6602828848299</v>
      </c>
      <c r="Q108">
        <v>6867.9597767529604</v>
      </c>
      <c r="R108">
        <v>82.841115853994694</v>
      </c>
      <c r="S108" s="2">
        <f>(Table2[[#This Row],[Close Price]]-Table2[[#This Row],[20D EMA]])/Table2[[#This Row],[20D EMA]]</f>
        <v>9.4874621946063692E-2</v>
      </c>
      <c r="T108" s="2">
        <f>(Table2[[#This Row],[Close Price]]-Table2[[#This Row],[50D EMA]])/Table2[[#This Row],[50D EMA]]</f>
        <v>0.19186421110785337</v>
      </c>
      <c r="U108" s="2">
        <f>(Table2[[#This Row],[Close Price]]-Table2[[#This Row],[200D EMA]])/Table2[[#This Row],[200D EMA]]</f>
        <v>0.51962887658819334</v>
      </c>
      <c r="V108">
        <v>1.0436409528966499</v>
      </c>
      <c r="W108">
        <v>10375</v>
      </c>
      <c r="X108">
        <v>10529.95</v>
      </c>
      <c r="Y108">
        <v>9890.15</v>
      </c>
      <c r="Z108">
        <v>10529.95</v>
      </c>
      <c r="AA108">
        <v>9890.15</v>
      </c>
      <c r="AB108">
        <v>10529.95</v>
      </c>
      <c r="AC108" s="2">
        <f>(Table2[[#This Row],[Close Price]]/Table2[[#This Row],[Day Low]])-1</f>
        <v>5.9518072289157509E-3</v>
      </c>
      <c r="AD108" s="2">
        <f>(Table2[[#This Row],[Day High]]/Table2[[#This Row],[Close Price]])-1</f>
        <v>8.9299829927900198E-3</v>
      </c>
      <c r="AE108" s="2">
        <f>(Table2[[#This Row],[Close Price]]/Table2[[#This Row],[Current Week Low]])-1</f>
        <v>5.5267109194501618E-2</v>
      </c>
      <c r="AF108" s="2">
        <f>(Table2[[#This Row],[Current Week High]]/Table2[[#This Row],[Close Price]])-1</f>
        <v>8.9299829927900198E-3</v>
      </c>
      <c r="AG108" s="2">
        <f>(Table2[[#This Row],[Close Price]]/Table2[[#This Row],[Current Month Low]])-1</f>
        <v>5.5267109194501618E-2</v>
      </c>
      <c r="AH108" s="2">
        <f>(Table2[[#This Row],[Current Month High]]/Table2[[#This Row],[Close Price]])-1</f>
        <v>8.9299829927900198E-3</v>
      </c>
      <c r="AI108">
        <v>0.89299829927900198</v>
      </c>
      <c r="AJ108">
        <v>179.262826944946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0.18</v>
      </c>
      <c r="AM108" t="s">
        <v>10149</v>
      </c>
      <c r="AN108">
        <v>8.24</v>
      </c>
      <c r="AO108" t="s">
        <v>10149</v>
      </c>
      <c r="AP108">
        <v>9.3140546979172997E-2</v>
      </c>
      <c r="AQ108">
        <f>(Table2[[#This Row],[Sharpe Ratio]]-AVERAGE(Table2[Sharpe Ratio]))/_xlfn.STDEV.P(Table2[Sharpe Ratio])</f>
        <v>0.43834772247664028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8.9458215843529558</v>
      </c>
    </row>
    <row r="109" spans="1:44" x14ac:dyDescent="0.3">
      <c r="A109" t="s">
        <v>286</v>
      </c>
      <c r="B109" t="s">
        <v>287</v>
      </c>
      <c r="C109" t="s">
        <v>10104</v>
      </c>
      <c r="D109" t="s">
        <v>240</v>
      </c>
      <c r="E109">
        <v>90147.297695999994</v>
      </c>
      <c r="F109">
        <v>4220.8</v>
      </c>
      <c r="G109">
        <v>59.254550210009</v>
      </c>
      <c r="H109">
        <f>(Table2[[#This Row],[1Y Return vs Nifty]]-AVERAGE(Table2[1Y Return vs Nifty]))/_xlfn.STDEV.P(Table2[1Y Return vs Nifty])</f>
        <v>0.11330530652175899</v>
      </c>
      <c r="I109">
        <v>-6.87466091633042</v>
      </c>
      <c r="J109">
        <f>(Table2[[#This Row],[1M Return vs Nifty]]-AVERAGE(Table2[1M Return vs Nifty]))/_xlfn.STDEV.P(Table2[1M Return vs Nifty])</f>
        <v>-0.65218732570468518</v>
      </c>
      <c r="K109">
        <v>14.6727472256569</v>
      </c>
      <c r="L109">
        <f>(Table2[[#This Row],[6M Return vs Nifty]]-AVERAGE(Table2[6M Return vs Nifty]))/_xlfn.STDEV.P(Table2[6M Return vs Nifty])</f>
        <v>0.1089674300427512</v>
      </c>
      <c r="M109">
        <v>1.2164423813256899</v>
      </c>
      <c r="N109">
        <f>(Table2[[#This Row],[1W Return vs Nifty]]-AVERAGE(Table2[1W Return vs Nifty]))/_xlfn.STDEV.P(Table2[1W Return vs Nifty])</f>
        <v>4.5599203345392865E-2</v>
      </c>
      <c r="O109">
        <v>4003.64</v>
      </c>
      <c r="P109">
        <v>3892.83777360871</v>
      </c>
      <c r="Q109">
        <v>3432.6116325858302</v>
      </c>
      <c r="R109">
        <v>71.422949797928197</v>
      </c>
      <c r="S109" s="2">
        <f>(Table2[[#This Row],[Close Price]]-Table2[[#This Row],[20D EMA]])/Table2[[#This Row],[20D EMA]]</f>
        <v>5.4240641016674904E-2</v>
      </c>
      <c r="T109" s="2">
        <f>(Table2[[#This Row],[Close Price]]-Table2[[#This Row],[50D EMA]])/Table2[[#This Row],[50D EMA]]</f>
        <v>8.4247596602841493E-2</v>
      </c>
      <c r="U109" s="2">
        <f>(Table2[[#This Row],[Close Price]]-Table2[[#This Row],[200D EMA]])/Table2[[#This Row],[200D EMA]]</f>
        <v>0.22961769398317211</v>
      </c>
      <c r="V109">
        <v>0.97657001266236099</v>
      </c>
      <c r="W109">
        <v>4107.8999999999996</v>
      </c>
      <c r="X109">
        <v>4248.75</v>
      </c>
      <c r="Y109">
        <v>3982.65</v>
      </c>
      <c r="Z109">
        <v>4248.75</v>
      </c>
      <c r="AA109">
        <v>3982.65</v>
      </c>
      <c r="AB109">
        <v>4248.75</v>
      </c>
      <c r="AC109" s="2">
        <f>(Table2[[#This Row],[Close Price]]/Table2[[#This Row],[Day Low]])-1</f>
        <v>2.7483629104895657E-2</v>
      </c>
      <c r="AD109" s="2">
        <f>(Table2[[#This Row],[Day High]]/Table2[[#This Row],[Close Price]])-1</f>
        <v>6.6219673995451256E-3</v>
      </c>
      <c r="AE109" s="2">
        <f>(Table2[[#This Row],[Close Price]]/Table2[[#This Row],[Current Week Low]])-1</f>
        <v>5.9796868918935875E-2</v>
      </c>
      <c r="AF109" s="2">
        <f>(Table2[[#This Row],[Current Week High]]/Table2[[#This Row],[Close Price]])-1</f>
        <v>6.6219673995451256E-3</v>
      </c>
      <c r="AG109" s="2">
        <f>(Table2[[#This Row],[Close Price]]/Table2[[#This Row],[Current Month Low]])-1</f>
        <v>5.9796868918935875E-2</v>
      </c>
      <c r="AH109" s="2">
        <f>(Table2[[#This Row],[Current Month High]]/Table2[[#This Row],[Close Price]])-1</f>
        <v>6.6219673995451256E-3</v>
      </c>
      <c r="AI109">
        <v>0.662196739954512</v>
      </c>
      <c r="AJ109">
        <v>90.250388767438096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0.02</v>
      </c>
      <c r="AM109" t="s">
        <v>10149</v>
      </c>
      <c r="AN109">
        <v>6.56</v>
      </c>
      <c r="AO109" t="s">
        <v>10149</v>
      </c>
      <c r="AP109">
        <v>6.852043305822E-3</v>
      </c>
      <c r="AQ109">
        <f>(Table2[[#This Row],[Sharpe Ratio]]-AVERAGE(Table2[Sharpe Ratio]))/_xlfn.STDEV.P(Table2[Sharpe Ratio])</f>
        <v>-0.53935681822194947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-0.92367220401673156</v>
      </c>
    </row>
    <row r="110" spans="1:44" x14ac:dyDescent="0.3">
      <c r="A110" t="s">
        <v>288</v>
      </c>
      <c r="B110" t="s">
        <v>289</v>
      </c>
      <c r="C110" t="s">
        <v>10104</v>
      </c>
      <c r="D110" t="s">
        <v>37</v>
      </c>
      <c r="E110">
        <v>90143.719378294903</v>
      </c>
      <c r="F110">
        <v>1827.65</v>
      </c>
      <c r="G110">
        <v>13.6875633234765</v>
      </c>
      <c r="H110">
        <f>(Table2[[#This Row],[1Y Return vs Nifty]]-AVERAGE(Table2[1Y Return vs Nifty]))/_xlfn.STDEV.P(Table2[1Y Return vs Nifty])</f>
        <v>-0.40020294103367327</v>
      </c>
      <c r="I110">
        <v>5.12519810682352</v>
      </c>
      <c r="J110">
        <f>(Table2[[#This Row],[1M Return vs Nifty]]-AVERAGE(Table2[1M Return vs Nifty]))/_xlfn.STDEV.P(Table2[1M Return vs Nifty])</f>
        <v>0.32577398444206079</v>
      </c>
      <c r="K110">
        <v>18.9665191097092</v>
      </c>
      <c r="L110">
        <f>(Table2[[#This Row],[6M Return vs Nifty]]-AVERAGE(Table2[6M Return vs Nifty]))/_xlfn.STDEV.P(Table2[6M Return vs Nifty])</f>
        <v>0.23534597032411225</v>
      </c>
      <c r="M110">
        <v>2.3417879504677002</v>
      </c>
      <c r="N110">
        <f>(Table2[[#This Row],[1W Return vs Nifty]]-AVERAGE(Table2[1W Return vs Nifty]))/_xlfn.STDEV.P(Table2[1W Return vs Nifty])</f>
        <v>0.29172192682916664</v>
      </c>
      <c r="O110">
        <v>1757.52</v>
      </c>
      <c r="P110">
        <v>1707.3934630277599</v>
      </c>
      <c r="Q110">
        <v>1565.7474086490099</v>
      </c>
      <c r="R110">
        <v>70.519848659158299</v>
      </c>
      <c r="S110" s="2">
        <f>(Table2[[#This Row],[Close Price]]-Table2[[#This Row],[20D EMA]])/Table2[[#This Row],[20D EMA]]</f>
        <v>3.9902817606627582E-2</v>
      </c>
      <c r="T110" s="2">
        <f>(Table2[[#This Row],[Close Price]]-Table2[[#This Row],[50D EMA]])/Table2[[#This Row],[50D EMA]]</f>
        <v>7.0432820305512053E-2</v>
      </c>
      <c r="U110" s="2">
        <f>(Table2[[#This Row],[Close Price]]-Table2[[#This Row],[200D EMA]])/Table2[[#This Row],[200D EMA]]</f>
        <v>0.16727001424640409</v>
      </c>
      <c r="V110">
        <v>1.0086508072186</v>
      </c>
      <c r="W110">
        <v>1821.05</v>
      </c>
      <c r="X110">
        <v>1861.95</v>
      </c>
      <c r="Y110">
        <v>1782.15</v>
      </c>
      <c r="Z110">
        <v>1863.9</v>
      </c>
      <c r="AA110">
        <v>1782.15</v>
      </c>
      <c r="AB110">
        <v>1863.9</v>
      </c>
      <c r="AC110" s="2">
        <f>(Table2[[#This Row],[Close Price]]/Table2[[#This Row],[Day Low]])-1</f>
        <v>3.6242826940502404E-3</v>
      </c>
      <c r="AD110" s="2">
        <f>(Table2[[#This Row],[Day High]]/Table2[[#This Row],[Close Price]])-1</f>
        <v>1.8767269444368351E-2</v>
      </c>
      <c r="AE110" s="2">
        <f>(Table2[[#This Row],[Close Price]]/Table2[[#This Row],[Current Week Low]])-1</f>
        <v>2.5530959795752262E-2</v>
      </c>
      <c r="AF110" s="2">
        <f>(Table2[[#This Row],[Current Week High]]/Table2[[#This Row],[Close Price]])-1</f>
        <v>1.9834213334062767E-2</v>
      </c>
      <c r="AG110" s="2">
        <f>(Table2[[#This Row],[Close Price]]/Table2[[#This Row],[Current Month Low]])-1</f>
        <v>2.5530959795752262E-2</v>
      </c>
      <c r="AH110" s="2">
        <f>(Table2[[#This Row],[Current Month High]]/Table2[[#This Row],[Close Price]])-1</f>
        <v>1.9834213334062767E-2</v>
      </c>
      <c r="AI110">
        <v>1.98342133340627</v>
      </c>
      <c r="AJ110">
        <v>44.364139020537102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-0.01</v>
      </c>
      <c r="AM110" t="s">
        <v>10150</v>
      </c>
      <c r="AN110">
        <v>4.72</v>
      </c>
      <c r="AO110" t="s">
        <v>10149</v>
      </c>
      <c r="AP110">
        <v>-5.0213005943429E-2</v>
      </c>
      <c r="AQ110">
        <f>(Table2[[#This Row],[Sharpe Ratio]]-AVERAGE(Table2[Sharpe Ratio]))/_xlfn.STDEV.P(Table2[Sharpe Ratio])</f>
        <v>-1.1859407244325306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-0.73330178387086398</v>
      </c>
    </row>
    <row r="111" spans="1:44" x14ac:dyDescent="0.3">
      <c r="A111" t="s">
        <v>290</v>
      </c>
      <c r="B111" t="s">
        <v>291</v>
      </c>
      <c r="C111" t="s">
        <v>10104</v>
      </c>
      <c r="D111" t="s">
        <v>292</v>
      </c>
      <c r="E111">
        <v>90019.111009100001</v>
      </c>
      <c r="F111">
        <v>83.72</v>
      </c>
      <c r="G111">
        <v>22.217645187230399</v>
      </c>
      <c r="H111">
        <f>(Table2[[#This Row],[1Y Return vs Nifty]]-AVERAGE(Table2[1Y Return vs Nifty]))/_xlfn.STDEV.P(Table2[1Y Return vs Nifty])</f>
        <v>-0.30407485162833131</v>
      </c>
      <c r="I111">
        <v>-16.007777576847499</v>
      </c>
      <c r="J111">
        <f>(Table2[[#This Row],[1M Return vs Nifty]]-AVERAGE(Table2[1M Return vs Nifty]))/_xlfn.STDEV.P(Table2[1M Return vs Nifty])</f>
        <v>-1.3965156313796288</v>
      </c>
      <c r="K111">
        <v>8.5909938310831997</v>
      </c>
      <c r="L111">
        <f>(Table2[[#This Row],[6M Return vs Nifty]]-AVERAGE(Table2[6M Return vs Nifty]))/_xlfn.STDEV.P(Table2[6M Return vs Nifty])</f>
        <v>-7.0036750224053812E-2</v>
      </c>
      <c r="M111">
        <v>-1.99104312269485</v>
      </c>
      <c r="N111">
        <f>(Table2[[#This Row],[1W Return vs Nifty]]-AVERAGE(Table2[1W Return vs Nifty]))/_xlfn.STDEV.P(Table2[1W Return vs Nifty])</f>
        <v>-0.65590537394293635</v>
      </c>
      <c r="O111">
        <v>84.9</v>
      </c>
      <c r="P111">
        <v>85.215188290521596</v>
      </c>
      <c r="Q111">
        <v>77.884044648153406</v>
      </c>
      <c r="R111">
        <v>40.221343403231998</v>
      </c>
      <c r="S111" s="2">
        <f>(Table2[[#This Row],[Close Price]]-Table2[[#This Row],[20D EMA]])/Table2[[#This Row],[20D EMA]]</f>
        <v>-1.3898704358068396E-2</v>
      </c>
      <c r="T111" s="2">
        <f>(Table2[[#This Row],[Close Price]]-Table2[[#This Row],[50D EMA]])/Table2[[#This Row],[50D EMA]]</f>
        <v>-1.7546030473160442E-2</v>
      </c>
      <c r="U111" s="2">
        <f>(Table2[[#This Row],[Close Price]]-Table2[[#This Row],[200D EMA]])/Table2[[#This Row],[200D EMA]]</f>
        <v>7.4931333859340865E-2</v>
      </c>
      <c r="V111">
        <v>0.50588035833212297</v>
      </c>
      <c r="W111">
        <v>83.4</v>
      </c>
      <c r="X111">
        <v>84.47</v>
      </c>
      <c r="Y111">
        <v>83.31</v>
      </c>
      <c r="Z111">
        <v>84.9</v>
      </c>
      <c r="AA111">
        <v>83.31</v>
      </c>
      <c r="AB111">
        <v>84.9</v>
      </c>
      <c r="AC111" s="2">
        <f>(Table2[[#This Row],[Close Price]]/Table2[[#This Row],[Day Low]])-1</f>
        <v>3.8369304556353789E-3</v>
      </c>
      <c r="AD111" s="2">
        <f>(Table2[[#This Row],[Day High]]/Table2[[#This Row],[Close Price]])-1</f>
        <v>8.9584328714762407E-3</v>
      </c>
      <c r="AE111" s="2">
        <f>(Table2[[#This Row],[Close Price]]/Table2[[#This Row],[Current Week Low]])-1</f>
        <v>4.9213779858359175E-3</v>
      </c>
      <c r="AF111" s="2">
        <f>(Table2[[#This Row],[Current Week High]]/Table2[[#This Row],[Close Price]])-1</f>
        <v>1.4094601051122924E-2</v>
      </c>
      <c r="AG111" s="2">
        <f>(Table2[[#This Row],[Close Price]]/Table2[[#This Row],[Current Month Low]])-1</f>
        <v>4.9213779858359175E-3</v>
      </c>
      <c r="AH111" s="2">
        <f>(Table2[[#This Row],[Current Month High]]/Table2[[#This Row],[Close Price]])-1</f>
        <v>1.4094601051122924E-2</v>
      </c>
      <c r="AI111">
        <v>17.892976588628699</v>
      </c>
      <c r="AJ111">
        <v>50.035842293906803</v>
      </c>
      <c r="AK111" t="str">
        <f>IF(AND(Table2[[#This Row],[20D EMA]]&gt;Table2[[#This Row],[50D EMA]],Table2[[#This Row],[50D EMA]]&gt;Table2[[#This Row],[200D EMA]]),"Uptrend","Downtrend/NoTrend")</f>
        <v>Downtrend/NoTrend</v>
      </c>
      <c r="AL111">
        <v>-0.11</v>
      </c>
      <c r="AM111" t="s">
        <v>10150</v>
      </c>
      <c r="AN111">
        <v>-3.55</v>
      </c>
      <c r="AO111" t="s">
        <v>10150</v>
      </c>
      <c r="AP111">
        <v>6.5557049366982006E-2</v>
      </c>
      <c r="AQ111">
        <f>(Table2[[#This Row],[Sharpe Ratio]]-AVERAGE(Table2[Sharpe Ratio]))/_xlfn.STDEV.P(Table2[Sharpe Ratio])</f>
        <v>0.12580885906236264</v>
      </c>
      <c r="AR1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12" spans="1:44" x14ac:dyDescent="0.3">
      <c r="A112" t="s">
        <v>293</v>
      </c>
      <c r="B112" t="s">
        <v>294</v>
      </c>
      <c r="C112" t="s">
        <v>10109</v>
      </c>
      <c r="D112" t="s">
        <v>295</v>
      </c>
      <c r="E112">
        <v>89506.667905784998</v>
      </c>
      <c r="F112">
        <v>6225.05</v>
      </c>
      <c r="G112">
        <v>-3.72536416389877</v>
      </c>
      <c r="H112">
        <f>(Table2[[#This Row],[1Y Return vs Nifty]]-AVERAGE(Table2[1Y Return vs Nifty]))/_xlfn.STDEV.P(Table2[1Y Return vs Nifty])</f>
        <v>-0.59643452204906489</v>
      </c>
      <c r="I112">
        <v>-3.60628323590324</v>
      </c>
      <c r="J112">
        <f>(Table2[[#This Row],[1M Return vs Nifty]]-AVERAGE(Table2[1M Return vs Nifty]))/_xlfn.STDEV.P(Table2[1M Return vs Nifty])</f>
        <v>-0.38582195322509688</v>
      </c>
      <c r="K112">
        <v>-4.1845646764873701</v>
      </c>
      <c r="L112">
        <f>(Table2[[#This Row],[6M Return vs Nifty]]-AVERAGE(Table2[6M Return vs Nifty]))/_xlfn.STDEV.P(Table2[6M Return vs Nifty])</f>
        <v>-0.44605962220348816</v>
      </c>
      <c r="M112">
        <v>7.7856336308657195E-2</v>
      </c>
      <c r="N112">
        <f>(Table2[[#This Row],[1W Return vs Nifty]]-AVERAGE(Table2[1W Return vs Nifty]))/_xlfn.STDEV.P(Table2[1W Return vs Nifty])</f>
        <v>-0.20341932572196389</v>
      </c>
      <c r="O112">
        <v>6140.94</v>
      </c>
      <c r="P112">
        <v>6100.2477747696703</v>
      </c>
      <c r="Q112">
        <v>5821.3695163892899</v>
      </c>
      <c r="R112">
        <v>59.3206179176075</v>
      </c>
      <c r="S112" s="2">
        <f>(Table2[[#This Row],[Close Price]]-Table2[[#This Row],[20D EMA]])/Table2[[#This Row],[20D EMA]]</f>
        <v>1.3696600194758553E-2</v>
      </c>
      <c r="T112" s="2">
        <f>(Table2[[#This Row],[Close Price]]-Table2[[#This Row],[50D EMA]])/Table2[[#This Row],[50D EMA]]</f>
        <v>2.0458550183241057E-2</v>
      </c>
      <c r="U112" s="2">
        <f>(Table2[[#This Row],[Close Price]]-Table2[[#This Row],[200D EMA]])/Table2[[#This Row],[200D EMA]]</f>
        <v>6.934459021613415E-2</v>
      </c>
      <c r="V112">
        <v>0.75313205213954504</v>
      </c>
      <c r="W112">
        <v>6161</v>
      </c>
      <c r="X112">
        <v>6244</v>
      </c>
      <c r="Y112">
        <v>6077</v>
      </c>
      <c r="Z112">
        <v>6244</v>
      </c>
      <c r="AA112">
        <v>6077</v>
      </c>
      <c r="AB112">
        <v>6244</v>
      </c>
      <c r="AC112" s="2">
        <f>(Table2[[#This Row],[Close Price]]/Table2[[#This Row],[Day Low]])-1</f>
        <v>1.0396039603960405E-2</v>
      </c>
      <c r="AD112" s="2">
        <f>(Table2[[#This Row],[Day High]]/Table2[[#This Row],[Close Price]])-1</f>
        <v>3.0441522558051215E-3</v>
      </c>
      <c r="AE112" s="2">
        <f>(Table2[[#This Row],[Close Price]]/Table2[[#This Row],[Current Week Low]])-1</f>
        <v>2.4362349843672915E-2</v>
      </c>
      <c r="AF112" s="2">
        <f>(Table2[[#This Row],[Current Week High]]/Table2[[#This Row],[Close Price]])-1</f>
        <v>3.0441522558051215E-3</v>
      </c>
      <c r="AG112" s="2">
        <f>(Table2[[#This Row],[Close Price]]/Table2[[#This Row],[Current Month Low]])-1</f>
        <v>2.4362349843672915E-2</v>
      </c>
      <c r="AH112" s="2">
        <f>(Table2[[#This Row],[Current Month High]]/Table2[[#This Row],[Close Price]])-1</f>
        <v>3.0441522558051215E-3</v>
      </c>
      <c r="AI112">
        <v>10.4320447225323</v>
      </c>
      <c r="AJ112">
        <v>31.719212865002099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-0.09</v>
      </c>
      <c r="AM112" t="s">
        <v>10150</v>
      </c>
      <c r="AN112">
        <v>-0.18</v>
      </c>
      <c r="AO112" t="s">
        <v>10150</v>
      </c>
      <c r="AP112">
        <v>3.0326216910971999E-2</v>
      </c>
      <c r="AQ112">
        <f>(Table2[[#This Row],[Sharpe Ratio]]-AVERAGE(Table2[Sharpe Ratio]))/_xlfn.STDEV.P(Table2[Sharpe Ratio])</f>
        <v>-0.27337925289316084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-1.9051146760927744</v>
      </c>
    </row>
    <row r="113" spans="1:44" x14ac:dyDescent="0.3">
      <c r="A113" t="s">
        <v>296</v>
      </c>
      <c r="B113" t="s">
        <v>297</v>
      </c>
      <c r="C113" t="s">
        <v>10109</v>
      </c>
      <c r="D113" t="s">
        <v>295</v>
      </c>
      <c r="E113">
        <v>89202.120806239996</v>
      </c>
      <c r="F113">
        <v>917.8</v>
      </c>
      <c r="G113">
        <v>29.551659799446899</v>
      </c>
      <c r="H113">
        <f>(Table2[[#This Row],[1Y Return vs Nifty]]-AVERAGE(Table2[1Y Return vs Nifty]))/_xlfn.STDEV.P(Table2[1Y Return vs Nifty])</f>
        <v>-0.22142560820911578</v>
      </c>
      <c r="I113">
        <v>10.122134615133699</v>
      </c>
      <c r="J113">
        <f>(Table2[[#This Row],[1M Return vs Nifty]]-AVERAGE(Table2[1M Return vs Nifty]))/_xlfn.STDEV.P(Table2[1M Return vs Nifty])</f>
        <v>0.73301298324679198</v>
      </c>
      <c r="K113">
        <v>12.1881993666147</v>
      </c>
      <c r="L113">
        <f>(Table2[[#This Row],[6M Return vs Nifty]]-AVERAGE(Table2[6M Return vs Nifty]))/_xlfn.STDEV.P(Table2[6M Return vs Nifty])</f>
        <v>3.5839760440378454E-2</v>
      </c>
      <c r="M113">
        <v>3.8009491051772999</v>
      </c>
      <c r="N113">
        <f>(Table2[[#This Row],[1W Return vs Nifty]]-AVERAGE(Table2[1W Return vs Nifty]))/_xlfn.STDEV.P(Table2[1W Return vs Nifty])</f>
        <v>0.61085298065529592</v>
      </c>
      <c r="O113">
        <v>894.15</v>
      </c>
      <c r="P113">
        <v>855.49470495935998</v>
      </c>
      <c r="Q113">
        <v>749.81081699178503</v>
      </c>
      <c r="R113">
        <v>54.455620162382402</v>
      </c>
      <c r="S113" s="2">
        <f>(Table2[[#This Row],[Close Price]]-Table2[[#This Row],[20D EMA]])/Table2[[#This Row],[20D EMA]]</f>
        <v>2.644970083319351E-2</v>
      </c>
      <c r="T113" s="2">
        <f>(Table2[[#This Row],[Close Price]]-Table2[[#This Row],[50D EMA]])/Table2[[#This Row],[50D EMA]]</f>
        <v>7.2829550761041556E-2</v>
      </c>
      <c r="U113" s="2">
        <f>(Table2[[#This Row],[Close Price]]-Table2[[#This Row],[200D EMA]])/Table2[[#This Row],[200D EMA]]</f>
        <v>0.22404209061984687</v>
      </c>
      <c r="V113">
        <v>1.02328719974854</v>
      </c>
      <c r="W113">
        <v>913.5</v>
      </c>
      <c r="X113">
        <v>926.3</v>
      </c>
      <c r="Y113">
        <v>904</v>
      </c>
      <c r="Z113">
        <v>959.9</v>
      </c>
      <c r="AA113">
        <v>904</v>
      </c>
      <c r="AB113">
        <v>959.9</v>
      </c>
      <c r="AC113" s="2">
        <f>(Table2[[#This Row],[Close Price]]/Table2[[#This Row],[Day Low]])-1</f>
        <v>4.7071702244114721E-3</v>
      </c>
      <c r="AD113" s="2">
        <f>(Table2[[#This Row],[Day High]]/Table2[[#This Row],[Close Price]])-1</f>
        <v>9.2612769666593486E-3</v>
      </c>
      <c r="AE113" s="2">
        <f>(Table2[[#This Row],[Close Price]]/Table2[[#This Row],[Current Week Low]])-1</f>
        <v>1.5265486725663635E-2</v>
      </c>
      <c r="AF113" s="2">
        <f>(Table2[[#This Row],[Current Week High]]/Table2[[#This Row],[Close Price]])-1</f>
        <v>4.5870560034866115E-2</v>
      </c>
      <c r="AG113" s="2">
        <f>(Table2[[#This Row],[Close Price]]/Table2[[#This Row],[Current Month Low]])-1</f>
        <v>1.5265486725663635E-2</v>
      </c>
      <c r="AH113" s="2">
        <f>(Table2[[#This Row],[Current Month High]]/Table2[[#This Row],[Close Price]])-1</f>
        <v>4.5870560034866115E-2</v>
      </c>
      <c r="AI113">
        <v>6.7661799956417497</v>
      </c>
      <c r="AJ113">
        <v>80.4916420845624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0.02</v>
      </c>
      <c r="AM113" t="s">
        <v>10149</v>
      </c>
      <c r="AN113">
        <v>1.63</v>
      </c>
      <c r="AO113" t="s">
        <v>10149</v>
      </c>
      <c r="AP113">
        <v>0.122042723992779</v>
      </c>
      <c r="AQ113">
        <f>(Table2[[#This Row],[Sharpe Ratio]]-AVERAGE(Table2[Sharpe Ratio]))/_xlfn.STDEV.P(Table2[Sharpe Ratio])</f>
        <v>0.76582807616602788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1.9241081922993786</v>
      </c>
    </row>
    <row r="114" spans="1:44" x14ac:dyDescent="0.3">
      <c r="A114" t="s">
        <v>298</v>
      </c>
      <c r="B114" t="s">
        <v>299</v>
      </c>
      <c r="C114" t="s">
        <v>10107</v>
      </c>
      <c r="D114" t="s">
        <v>124</v>
      </c>
      <c r="E114">
        <v>87310.216687499997</v>
      </c>
      <c r="F114">
        <v>418.75</v>
      </c>
      <c r="G114">
        <v>218.27165889638101</v>
      </c>
      <c r="H114">
        <f>(Table2[[#This Row],[1Y Return vs Nifty]]-AVERAGE(Table2[1Y Return vs Nifty]))/_xlfn.STDEV.P(Table2[1Y Return vs Nifty])</f>
        <v>1.905317515189533</v>
      </c>
      <c r="I114">
        <v>-2.1802965432018002</v>
      </c>
      <c r="J114">
        <f>(Table2[[#This Row],[1M Return vs Nifty]]-AVERAGE(Table2[1M Return vs Nifty]))/_xlfn.STDEV.P(Table2[1M Return vs Nifty])</f>
        <v>-0.26960727007296176</v>
      </c>
      <c r="K114">
        <v>113.524152915185</v>
      </c>
      <c r="L114">
        <f>(Table2[[#This Row],[6M Return vs Nifty]]-AVERAGE(Table2[6M Return vs Nifty]))/_xlfn.STDEV.P(Table2[6M Return vs Nifty])</f>
        <v>3.0184597582688739</v>
      </c>
      <c r="M114">
        <v>-0.99793877145321197</v>
      </c>
      <c r="N114">
        <f>(Table2[[#This Row],[1W Return vs Nifty]]-AVERAGE(Table2[1W Return vs Nifty]))/_xlfn.STDEV.P(Table2[1W Return vs Nifty])</f>
        <v>-0.43870493850910425</v>
      </c>
      <c r="O114">
        <v>398.06</v>
      </c>
      <c r="P114">
        <v>358.95998700016003</v>
      </c>
      <c r="Q114">
        <v>260.90916780588401</v>
      </c>
      <c r="R114">
        <v>68.279613296044204</v>
      </c>
      <c r="S114" s="2">
        <f>(Table2[[#This Row],[Close Price]]-Table2[[#This Row],[20D EMA]])/Table2[[#This Row],[20D EMA]]</f>
        <v>5.1977088881073198E-2</v>
      </c>
      <c r="T114" s="2">
        <f>(Table2[[#This Row],[Close Price]]-Table2[[#This Row],[50D EMA]])/Table2[[#This Row],[50D EMA]]</f>
        <v>0.1665645619711183</v>
      </c>
      <c r="U114" s="2">
        <f>(Table2[[#This Row],[Close Price]]-Table2[[#This Row],[200D EMA]])/Table2[[#This Row],[200D EMA]]</f>
        <v>0.60496468376898627</v>
      </c>
      <c r="V114">
        <v>0.91282037185209097</v>
      </c>
      <c r="W114">
        <v>417.25</v>
      </c>
      <c r="X114">
        <v>430.95</v>
      </c>
      <c r="Y114">
        <v>404.3</v>
      </c>
      <c r="Z114">
        <v>430.95</v>
      </c>
      <c r="AA114">
        <v>404.3</v>
      </c>
      <c r="AB114">
        <v>430.95</v>
      </c>
      <c r="AC114" s="2">
        <f>(Table2[[#This Row],[Close Price]]/Table2[[#This Row],[Day Low]])-1</f>
        <v>3.5949670461354888E-3</v>
      </c>
      <c r="AD114" s="2">
        <f>(Table2[[#This Row],[Day High]]/Table2[[#This Row],[Close Price]])-1</f>
        <v>2.9134328358208839E-2</v>
      </c>
      <c r="AE114" s="2">
        <f>(Table2[[#This Row],[Close Price]]/Table2[[#This Row],[Current Week Low]])-1</f>
        <v>3.5740786544645076E-2</v>
      </c>
      <c r="AF114" s="2">
        <f>(Table2[[#This Row],[Current Week High]]/Table2[[#This Row],[Close Price]])-1</f>
        <v>2.9134328358208839E-2</v>
      </c>
      <c r="AG114" s="2">
        <f>(Table2[[#This Row],[Close Price]]/Table2[[#This Row],[Current Month Low]])-1</f>
        <v>3.5740786544645076E-2</v>
      </c>
      <c r="AH114" s="2">
        <f>(Table2[[#This Row],[Current Month High]]/Table2[[#This Row],[Close Price]])-1</f>
        <v>2.9134328358208839E-2</v>
      </c>
      <c r="AI114">
        <v>3.1164179104477601</v>
      </c>
      <c r="AJ114">
        <v>257.75309696710798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0.52</v>
      </c>
      <c r="AM114" t="s">
        <v>10149</v>
      </c>
      <c r="AN114">
        <v>5.72</v>
      </c>
      <c r="AO114" t="s">
        <v>10149</v>
      </c>
      <c r="AP114">
        <v>0.19572314343705899</v>
      </c>
      <c r="AQ114">
        <f>(Table2[[#This Row],[Sharpe Ratio]]-AVERAGE(Table2[Sharpe Ratio]))/_xlfn.STDEV.P(Table2[Sharpe Ratio])</f>
        <v>1.6006748701717632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5.8161399350481036</v>
      </c>
    </row>
    <row r="115" spans="1:44" x14ac:dyDescent="0.3">
      <c r="A115" t="s">
        <v>300</v>
      </c>
      <c r="B115" t="s">
        <v>301</v>
      </c>
      <c r="C115" t="s">
        <v>10115</v>
      </c>
      <c r="D115" t="s">
        <v>302</v>
      </c>
      <c r="E115">
        <v>87206.575387154997</v>
      </c>
      <c r="F115">
        <v>612.65</v>
      </c>
      <c r="G115">
        <v>35.618988902839902</v>
      </c>
      <c r="H115">
        <f>(Table2[[#This Row],[1Y Return vs Nifty]]-AVERAGE(Table2[1Y Return vs Nifty]))/_xlfn.STDEV.P(Table2[1Y Return vs Nifty])</f>
        <v>-0.15305102941627818</v>
      </c>
      <c r="I115">
        <v>-4.9933113802046503</v>
      </c>
      <c r="J115">
        <f>(Table2[[#This Row],[1M Return vs Nifty]]-AVERAGE(Table2[1M Return vs Nifty]))/_xlfn.STDEV.P(Table2[1M Return vs Nifty])</f>
        <v>-0.49886160299049026</v>
      </c>
      <c r="K115">
        <v>20.161910430089598</v>
      </c>
      <c r="L115">
        <f>(Table2[[#This Row],[6M Return vs Nifty]]-AVERAGE(Table2[6M Return vs Nifty]))/_xlfn.STDEV.P(Table2[6M Return vs Nifty])</f>
        <v>0.27052990980999564</v>
      </c>
      <c r="M115">
        <v>-8.54164518590974</v>
      </c>
      <c r="N115">
        <f>(Table2[[#This Row],[1W Return vs Nifty]]-AVERAGE(Table2[1W Return vs Nifty]))/_xlfn.STDEV.P(Table2[1W Return vs Nifty])</f>
        <v>-2.0885782030420863</v>
      </c>
      <c r="O115">
        <v>611.07000000000005</v>
      </c>
      <c r="P115">
        <v>593.96069094777795</v>
      </c>
      <c r="Q115">
        <v>520.21660538967706</v>
      </c>
      <c r="R115">
        <v>48.040067777192</v>
      </c>
      <c r="S115" s="2">
        <f>(Table2[[#This Row],[Close Price]]-Table2[[#This Row],[20D EMA]])/Table2[[#This Row],[20D EMA]]</f>
        <v>2.5856284877345103E-3</v>
      </c>
      <c r="T115" s="2">
        <f>(Table2[[#This Row],[Close Price]]-Table2[[#This Row],[50D EMA]])/Table2[[#This Row],[50D EMA]]</f>
        <v>3.1465565545086255E-2</v>
      </c>
      <c r="U115" s="2">
        <f>(Table2[[#This Row],[Close Price]]-Table2[[#This Row],[200D EMA]])/Table2[[#This Row],[200D EMA]]</f>
        <v>0.17768251465384138</v>
      </c>
      <c r="V115">
        <v>1.1450454424966801</v>
      </c>
      <c r="W115">
        <v>600.45000000000005</v>
      </c>
      <c r="X115">
        <v>619.95000000000005</v>
      </c>
      <c r="Y115">
        <v>595</v>
      </c>
      <c r="Z115">
        <v>626</v>
      </c>
      <c r="AA115">
        <v>595</v>
      </c>
      <c r="AB115">
        <v>626</v>
      </c>
      <c r="AC115" s="2">
        <f>(Table2[[#This Row],[Close Price]]/Table2[[#This Row],[Day Low]])-1</f>
        <v>2.0318094762261429E-2</v>
      </c>
      <c r="AD115" s="2">
        <f>(Table2[[#This Row],[Day High]]/Table2[[#This Row],[Close Price]])-1</f>
        <v>1.191544927772803E-2</v>
      </c>
      <c r="AE115" s="2">
        <f>(Table2[[#This Row],[Close Price]]/Table2[[#This Row],[Current Week Low]])-1</f>
        <v>2.9663865546218471E-2</v>
      </c>
      <c r="AF115" s="2">
        <f>(Table2[[#This Row],[Current Week High]]/Table2[[#This Row],[Close Price]])-1</f>
        <v>2.1790581898310624E-2</v>
      </c>
      <c r="AG115" s="2">
        <f>(Table2[[#This Row],[Close Price]]/Table2[[#This Row],[Current Month Low]])-1</f>
        <v>2.9663865546218471E-2</v>
      </c>
      <c r="AH115" s="2">
        <f>(Table2[[#This Row],[Current Month High]]/Table2[[#This Row],[Close Price]])-1</f>
        <v>2.1790581898310624E-2</v>
      </c>
      <c r="AI115">
        <v>8.2102342283522507</v>
      </c>
      <c r="AJ115">
        <v>64.868137782561803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-7.0000000000000007E-2</v>
      </c>
      <c r="AM115" t="s">
        <v>10150</v>
      </c>
      <c r="AN115">
        <v>-1.42</v>
      </c>
      <c r="AO115" t="s">
        <v>10150</v>
      </c>
      <c r="AP115">
        <v>0.18625951895550499</v>
      </c>
      <c r="AQ115">
        <f>(Table2[[#This Row],[Sharpe Ratio]]-AVERAGE(Table2[Sharpe Ratio]))/_xlfn.STDEV.P(Table2[Sharpe Ratio])</f>
        <v>1.4934458856235096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-0.9765150400153495</v>
      </c>
    </row>
    <row r="116" spans="1:44" x14ac:dyDescent="0.3">
      <c r="A116" t="s">
        <v>303</v>
      </c>
      <c r="B116" t="s">
        <v>304</v>
      </c>
      <c r="C116" t="s">
        <v>10109</v>
      </c>
      <c r="D116" t="s">
        <v>59</v>
      </c>
      <c r="E116">
        <v>87058.0154874</v>
      </c>
      <c r="F116">
        <v>2173</v>
      </c>
      <c r="G116">
        <v>3.9299130103758602</v>
      </c>
      <c r="H116">
        <f>(Table2[[#This Row],[1Y Return vs Nifty]]-AVERAGE(Table2[1Y Return vs Nifty]))/_xlfn.STDEV.P(Table2[1Y Return vs Nifty])</f>
        <v>-0.51016487301342273</v>
      </c>
      <c r="I116">
        <v>-10.7210766484693</v>
      </c>
      <c r="J116">
        <f>(Table2[[#This Row],[1M Return vs Nifty]]-AVERAGE(Table2[1M Return vs Nifty]))/_xlfn.STDEV.P(Table2[1M Return vs Nifty])</f>
        <v>-0.96566148915222494</v>
      </c>
      <c r="K116">
        <v>-7.4462280295276804</v>
      </c>
      <c r="L116">
        <f>(Table2[[#This Row],[6M Return vs Nifty]]-AVERAGE(Table2[6M Return vs Nifty]))/_xlfn.STDEV.P(Table2[6M Return vs Nifty])</f>
        <v>-0.54206012352900823</v>
      </c>
      <c r="M116">
        <v>-1.34533705848659</v>
      </c>
      <c r="N116">
        <f>(Table2[[#This Row],[1W Return vs Nifty]]-AVERAGE(Table2[1W Return vs Nifty]))/_xlfn.STDEV.P(Table2[1W Return vs Nifty])</f>
        <v>-0.51468392210562042</v>
      </c>
      <c r="O116">
        <v>2160.27</v>
      </c>
      <c r="P116">
        <v>2176.36245106143</v>
      </c>
      <c r="Q116">
        <v>2045.41527229591</v>
      </c>
      <c r="R116">
        <v>55.744362624945403</v>
      </c>
      <c r="S116" s="2">
        <f>(Table2[[#This Row],[Close Price]]-Table2[[#This Row],[20D EMA]])/Table2[[#This Row],[20D EMA]]</f>
        <v>5.8927819207784298E-3</v>
      </c>
      <c r="T116" s="2">
        <f>(Table2[[#This Row],[Close Price]]-Table2[[#This Row],[50D EMA]])/Table2[[#This Row],[50D EMA]]</f>
        <v>-1.5449867092634639E-3</v>
      </c>
      <c r="U116" s="2">
        <f>(Table2[[#This Row],[Close Price]]-Table2[[#This Row],[200D EMA]])/Table2[[#This Row],[200D EMA]]</f>
        <v>6.2375953397903625E-2</v>
      </c>
      <c r="V116">
        <v>0.48721317026048799</v>
      </c>
      <c r="W116">
        <v>2144</v>
      </c>
      <c r="X116">
        <v>2199.65</v>
      </c>
      <c r="Y116">
        <v>2116.35</v>
      </c>
      <c r="Z116">
        <v>2199.65</v>
      </c>
      <c r="AA116">
        <v>2116.35</v>
      </c>
      <c r="AB116">
        <v>2199.65</v>
      </c>
      <c r="AC116" s="2">
        <f>(Table2[[#This Row],[Close Price]]/Table2[[#This Row],[Day Low]])-1</f>
        <v>1.3526119402984982E-2</v>
      </c>
      <c r="AD116" s="2">
        <f>(Table2[[#This Row],[Day High]]/Table2[[#This Row],[Close Price]])-1</f>
        <v>1.2264150943396279E-2</v>
      </c>
      <c r="AE116" s="2">
        <f>(Table2[[#This Row],[Close Price]]/Table2[[#This Row],[Current Week Low]])-1</f>
        <v>2.6767784156684904E-2</v>
      </c>
      <c r="AF116" s="2">
        <f>(Table2[[#This Row],[Current Week High]]/Table2[[#This Row],[Close Price]])-1</f>
        <v>1.2264150943396279E-2</v>
      </c>
      <c r="AG116" s="2">
        <f>(Table2[[#This Row],[Close Price]]/Table2[[#This Row],[Current Month Low]])-1</f>
        <v>2.6767784156684904E-2</v>
      </c>
      <c r="AH116" s="2">
        <f>(Table2[[#This Row],[Current Month High]]/Table2[[#This Row],[Close Price]])-1</f>
        <v>1.2264150943396279E-2</v>
      </c>
      <c r="AI116">
        <v>14.588127013345501</v>
      </c>
      <c r="AJ116">
        <v>30.820866319496599</v>
      </c>
      <c r="AK116" t="str">
        <f>IF(AND(Table2[[#This Row],[20D EMA]]&gt;Table2[[#This Row],[50D EMA]],Table2[[#This Row],[50D EMA]]&gt;Table2[[#This Row],[200D EMA]]),"Uptrend","Downtrend/NoTrend")</f>
        <v>Downtrend/NoTrend</v>
      </c>
      <c r="AL116">
        <v>-0.12</v>
      </c>
      <c r="AM116" t="s">
        <v>10150</v>
      </c>
      <c r="AN116">
        <v>-3.16</v>
      </c>
      <c r="AO116" t="s">
        <v>10150</v>
      </c>
      <c r="AQ116">
        <f>(Table2[[#This Row],[Sharpe Ratio]]-AVERAGE(Table2[Sharpe Ratio]))/_xlfn.STDEV.P(Table2[Sharpe Ratio])</f>
        <v>-0.61699489940279773</v>
      </c>
      <c r="AR1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17" spans="1:44" x14ac:dyDescent="0.3">
      <c r="A117" t="s">
        <v>305</v>
      </c>
      <c r="B117" t="s">
        <v>306</v>
      </c>
      <c r="C117" t="s">
        <v>10115</v>
      </c>
      <c r="D117" t="s">
        <v>151</v>
      </c>
      <c r="E117">
        <v>86985.547064115002</v>
      </c>
      <c r="F117">
        <v>6736.45</v>
      </c>
      <c r="G117">
        <v>27.222867409346701</v>
      </c>
      <c r="H117">
        <f>(Table2[[#This Row],[1Y Return vs Nifty]]-AVERAGE(Table2[1Y Return vs Nifty]))/_xlfn.STDEV.P(Table2[1Y Return vs Nifty])</f>
        <v>-0.24766947862649943</v>
      </c>
      <c r="I117">
        <v>8.4650317186439299</v>
      </c>
      <c r="J117">
        <f>(Table2[[#This Row],[1M Return vs Nifty]]-AVERAGE(Table2[1M Return vs Nifty]))/_xlfn.STDEV.P(Table2[1M Return vs Nifty])</f>
        <v>0.59796285336008581</v>
      </c>
      <c r="K117">
        <v>20.246780882603201</v>
      </c>
      <c r="L117">
        <f>(Table2[[#This Row],[6M Return vs Nifty]]-AVERAGE(Table2[6M Return vs Nifty]))/_xlfn.STDEV.P(Table2[6M Return vs Nifty])</f>
        <v>0.27302790089832635</v>
      </c>
      <c r="M117">
        <v>0.159863765766005</v>
      </c>
      <c r="N117">
        <f>(Table2[[#This Row],[1W Return vs Nifty]]-AVERAGE(Table2[1W Return vs Nifty]))/_xlfn.STDEV.P(Table2[1W Return vs Nifty])</f>
        <v>-0.18548359785542545</v>
      </c>
      <c r="O117">
        <v>6517.35</v>
      </c>
      <c r="P117">
        <v>6223.5989261048499</v>
      </c>
      <c r="Q117">
        <v>5433.1455216582299</v>
      </c>
      <c r="R117">
        <v>60.830702650735297</v>
      </c>
      <c r="S117" s="2">
        <f>(Table2[[#This Row],[Close Price]]-Table2[[#This Row],[20D EMA]])/Table2[[#This Row],[20D EMA]]</f>
        <v>3.3617958219214782E-2</v>
      </c>
      <c r="T117" s="2">
        <f>(Table2[[#This Row],[Close Price]]-Table2[[#This Row],[50D EMA]])/Table2[[#This Row],[50D EMA]]</f>
        <v>8.2404261583116978E-2</v>
      </c>
      <c r="U117" s="2">
        <f>(Table2[[#This Row],[Close Price]]-Table2[[#This Row],[200D EMA]])/Table2[[#This Row],[200D EMA]]</f>
        <v>0.23988028171643622</v>
      </c>
      <c r="V117">
        <v>0.87994196829181104</v>
      </c>
      <c r="W117">
        <v>6725.1</v>
      </c>
      <c r="X117">
        <v>6854</v>
      </c>
      <c r="Y117">
        <v>6642</v>
      </c>
      <c r="Z117">
        <v>6969</v>
      </c>
      <c r="AA117">
        <v>6642</v>
      </c>
      <c r="AB117">
        <v>6969</v>
      </c>
      <c r="AC117" s="2">
        <f>(Table2[[#This Row],[Close Price]]/Table2[[#This Row],[Day Low]])-1</f>
        <v>1.6877072459888787E-3</v>
      </c>
      <c r="AD117" s="2">
        <f>(Table2[[#This Row],[Day High]]/Table2[[#This Row],[Close Price]])-1</f>
        <v>1.7449843760437567E-2</v>
      </c>
      <c r="AE117" s="2">
        <f>(Table2[[#This Row],[Close Price]]/Table2[[#This Row],[Current Week Low]])-1</f>
        <v>1.4220114423366459E-2</v>
      </c>
      <c r="AF117" s="2">
        <f>(Table2[[#This Row],[Current Week High]]/Table2[[#This Row],[Close Price]])-1</f>
        <v>3.4521149863800726E-2</v>
      </c>
      <c r="AG117" s="2">
        <f>(Table2[[#This Row],[Close Price]]/Table2[[#This Row],[Current Month Low]])-1</f>
        <v>1.4220114423366459E-2</v>
      </c>
      <c r="AH117" s="2">
        <f>(Table2[[#This Row],[Current Month High]]/Table2[[#This Row],[Close Price]])-1</f>
        <v>3.4521149863800726E-2</v>
      </c>
      <c r="AI117">
        <v>3.45211498638007</v>
      </c>
      <c r="AJ117">
        <v>69.596304175425701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0.06</v>
      </c>
      <c r="AM117" t="s">
        <v>10149</v>
      </c>
      <c r="AN117">
        <v>8.89</v>
      </c>
      <c r="AO117" t="s">
        <v>10149</v>
      </c>
      <c r="AP117">
        <v>-8.3290822431419994E-3</v>
      </c>
      <c r="AQ117">
        <f>(Table2[[#This Row],[Sharpe Ratio]]-AVERAGE(Table2[Sharpe Ratio]))/_xlfn.STDEV.P(Table2[Sharpe Ratio])</f>
        <v>-0.71136878679571236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-0.27353110901922512</v>
      </c>
    </row>
    <row r="118" spans="1:44" x14ac:dyDescent="0.3">
      <c r="A118" t="s">
        <v>307</v>
      </c>
      <c r="B118" t="s">
        <v>308</v>
      </c>
      <c r="C118" t="s">
        <v>10108</v>
      </c>
      <c r="D118" t="s">
        <v>309</v>
      </c>
      <c r="E118">
        <v>83689.115386439997</v>
      </c>
      <c r="F118">
        <v>4326.8999999999996</v>
      </c>
      <c r="G118">
        <v>10.484907835743501</v>
      </c>
      <c r="H118">
        <f>(Table2[[#This Row],[1Y Return vs Nifty]]-AVERAGE(Table2[1Y Return vs Nifty]))/_xlfn.STDEV.P(Table2[1Y Return vs Nifty])</f>
        <v>-0.43629464073558238</v>
      </c>
      <c r="I118">
        <v>1.30085543117589</v>
      </c>
      <c r="J118">
        <f>(Table2[[#This Row],[1M Return vs Nifty]]-AVERAGE(Table2[1M Return vs Nifty]))/_xlfn.STDEV.P(Table2[1M Return vs Nifty])</f>
        <v>1.4098725065266604E-2</v>
      </c>
      <c r="K118">
        <v>9.3369983965643897</v>
      </c>
      <c r="L118">
        <f>(Table2[[#This Row],[6M Return vs Nifty]]-AVERAGE(Table2[6M Return vs Nifty]))/_xlfn.STDEV.P(Table2[6M Return vs Nifty])</f>
        <v>-4.8079606115185393E-2</v>
      </c>
      <c r="M118">
        <v>-1.4625184392405699</v>
      </c>
      <c r="N118">
        <f>(Table2[[#This Row],[1W Return vs Nifty]]-AVERAGE(Table2[1W Return vs Nifty]))/_xlfn.STDEV.P(Table2[1W Return vs Nifty])</f>
        <v>-0.54031249466466791</v>
      </c>
      <c r="O118">
        <v>4145.34</v>
      </c>
      <c r="P118">
        <v>3981.6579399962602</v>
      </c>
      <c r="Q118">
        <v>3609.4461475029302</v>
      </c>
      <c r="R118">
        <v>61.488246395227002</v>
      </c>
      <c r="S118" s="2">
        <f>(Table2[[#This Row],[Close Price]]-Table2[[#This Row],[20D EMA]])/Table2[[#This Row],[20D EMA]]</f>
        <v>4.3798578644936116E-2</v>
      </c>
      <c r="T118" s="2">
        <f>(Table2[[#This Row],[Close Price]]-Table2[[#This Row],[50D EMA]])/Table2[[#This Row],[50D EMA]]</f>
        <v>8.6708116369248855E-2</v>
      </c>
      <c r="U118" s="2">
        <f>(Table2[[#This Row],[Close Price]]-Table2[[#This Row],[200D EMA]])/Table2[[#This Row],[200D EMA]]</f>
        <v>0.19877117518249024</v>
      </c>
      <c r="V118">
        <v>1.3382865233569701</v>
      </c>
      <c r="W118">
        <v>4160</v>
      </c>
      <c r="X118">
        <v>4424.8999999999996</v>
      </c>
      <c r="Y118">
        <v>4087.15</v>
      </c>
      <c r="Z118">
        <v>4424.8999999999996</v>
      </c>
      <c r="AA118">
        <v>4087.15</v>
      </c>
      <c r="AB118">
        <v>4424.8999999999996</v>
      </c>
      <c r="AC118" s="2">
        <f>(Table2[[#This Row],[Close Price]]/Table2[[#This Row],[Day Low]])-1</f>
        <v>4.0120192307692149E-2</v>
      </c>
      <c r="AD118" s="2">
        <f>(Table2[[#This Row],[Day High]]/Table2[[#This Row],[Close Price]])-1</f>
        <v>2.2649009683607169E-2</v>
      </c>
      <c r="AE118" s="2">
        <f>(Table2[[#This Row],[Close Price]]/Table2[[#This Row],[Current Week Low]])-1</f>
        <v>5.8659457078893418E-2</v>
      </c>
      <c r="AF118" s="2">
        <f>(Table2[[#This Row],[Current Week High]]/Table2[[#This Row],[Close Price]])-1</f>
        <v>2.2649009683607169E-2</v>
      </c>
      <c r="AG118" s="2">
        <f>(Table2[[#This Row],[Close Price]]/Table2[[#This Row],[Current Month Low]])-1</f>
        <v>5.8659457078893418E-2</v>
      </c>
      <c r="AH118" s="2">
        <f>(Table2[[#This Row],[Current Month High]]/Table2[[#This Row],[Close Price]])-1</f>
        <v>2.2649009683607169E-2</v>
      </c>
      <c r="AI118">
        <v>2.2649009683607102</v>
      </c>
      <c r="AJ118">
        <v>56.8854242204496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0.06</v>
      </c>
      <c r="AM118" t="s">
        <v>10149</v>
      </c>
      <c r="AN118">
        <v>-0.83</v>
      </c>
      <c r="AO118" t="s">
        <v>10150</v>
      </c>
      <c r="AP118">
        <v>0.150256919813787</v>
      </c>
      <c r="AQ118">
        <f>(Table2[[#This Row],[Sharpe Ratio]]-AVERAGE(Table2[Sharpe Ratio]))/_xlfn.STDEV.P(Table2[Sharpe Ratio])</f>
        <v>1.0855131580951745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7.4925141645005522E-2</v>
      </c>
    </row>
    <row r="119" spans="1:44" x14ac:dyDescent="0.3">
      <c r="A119" t="s">
        <v>310</v>
      </c>
      <c r="B119" t="s">
        <v>311</v>
      </c>
      <c r="C119" t="s">
        <v>10115</v>
      </c>
      <c r="D119" t="s">
        <v>151</v>
      </c>
      <c r="E119">
        <v>80484</v>
      </c>
      <c r="F119">
        <v>1006.05</v>
      </c>
      <c r="G119">
        <v>34.644041484530597</v>
      </c>
      <c r="H119">
        <f>(Table2[[#This Row],[1Y Return vs Nifty]]-AVERAGE(Table2[1Y Return vs Nifty]))/_xlfn.STDEV.P(Table2[1Y Return vs Nifty])</f>
        <v>-0.16403800868443497</v>
      </c>
      <c r="I119">
        <v>-12.3172820655195</v>
      </c>
      <c r="J119">
        <f>(Table2[[#This Row],[1M Return vs Nifty]]-AVERAGE(Table2[1M Return vs Nifty]))/_xlfn.STDEV.P(Table2[1M Return vs Nifty])</f>
        <v>-1.0957486125017342</v>
      </c>
      <c r="K119">
        <v>-0.62593839954765595</v>
      </c>
      <c r="L119">
        <f>(Table2[[#This Row],[6M Return vs Nifty]]-AVERAGE(Table2[6M Return vs Nifty]))/_xlfn.STDEV.P(Table2[6M Return vs Nifty])</f>
        <v>-0.34131861442966716</v>
      </c>
      <c r="M119">
        <v>8.1541288964798397E-2</v>
      </c>
      <c r="N119">
        <f>(Table2[[#This Row],[1W Return vs Nifty]]-AVERAGE(Table2[1W Return vs Nifty]))/_xlfn.STDEV.P(Table2[1W Return vs Nifty])</f>
        <v>-0.20261339498521275</v>
      </c>
      <c r="O119">
        <v>1006.67</v>
      </c>
      <c r="P119">
        <v>1008.71064800249</v>
      </c>
      <c r="Q119">
        <v>907.59109494481504</v>
      </c>
      <c r="R119">
        <v>52.2980841844645</v>
      </c>
      <c r="S119" s="2">
        <f>(Table2[[#This Row],[Close Price]]-Table2[[#This Row],[20D EMA]])/Table2[[#This Row],[20D EMA]]</f>
        <v>-6.1589200035761925E-4</v>
      </c>
      <c r="T119" s="2">
        <f>(Table2[[#This Row],[Close Price]]-Table2[[#This Row],[50D EMA]])/Table2[[#This Row],[50D EMA]]</f>
        <v>-2.6376721686826475E-3</v>
      </c>
      <c r="U119" s="2">
        <f>(Table2[[#This Row],[Close Price]]-Table2[[#This Row],[200D EMA]])/Table2[[#This Row],[200D EMA]]</f>
        <v>0.10848377160550654</v>
      </c>
      <c r="V119">
        <v>0.88709159105749602</v>
      </c>
      <c r="W119">
        <v>1002.6</v>
      </c>
      <c r="X119">
        <v>1016.9</v>
      </c>
      <c r="Y119">
        <v>989.05</v>
      </c>
      <c r="Z119">
        <v>1016.9</v>
      </c>
      <c r="AA119">
        <v>989.05</v>
      </c>
      <c r="AB119">
        <v>1016.9</v>
      </c>
      <c r="AC119" s="2">
        <f>(Table2[[#This Row],[Close Price]]/Table2[[#This Row],[Day Low]])-1</f>
        <v>3.4410532615198886E-3</v>
      </c>
      <c r="AD119" s="2">
        <f>(Table2[[#This Row],[Day High]]/Table2[[#This Row],[Close Price]])-1</f>
        <v>1.0784752248894192E-2</v>
      </c>
      <c r="AE119" s="2">
        <f>(Table2[[#This Row],[Close Price]]/Table2[[#This Row],[Current Week Low]])-1</f>
        <v>1.7188210909458546E-2</v>
      </c>
      <c r="AF119" s="2">
        <f>(Table2[[#This Row],[Current Week High]]/Table2[[#This Row],[Close Price]])-1</f>
        <v>1.0784752248894192E-2</v>
      </c>
      <c r="AG119" s="2">
        <f>(Table2[[#This Row],[Close Price]]/Table2[[#This Row],[Current Month Low]])-1</f>
        <v>1.7188210909458546E-2</v>
      </c>
      <c r="AH119" s="2">
        <f>(Table2[[#This Row],[Current Month High]]/Table2[[#This Row],[Close Price]])-1</f>
        <v>1.0784752248894192E-2</v>
      </c>
      <c r="AI119">
        <v>13.205109090005401</v>
      </c>
      <c r="AJ119">
        <v>63.758443883779499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-0.11</v>
      </c>
      <c r="AM119" t="s">
        <v>10150</v>
      </c>
      <c r="AN119">
        <v>-2.5499999999999998</v>
      </c>
      <c r="AO119" t="s">
        <v>10150</v>
      </c>
      <c r="AP119">
        <v>8.1426242171017002E-2</v>
      </c>
      <c r="AQ119">
        <f>(Table2[[#This Row],[Sharpe Ratio]]-AVERAGE(Table2[Sharpe Ratio]))/_xlfn.STDEV.P(Table2[Sharpe Ratio])</f>
        <v>0.30561707453983317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20" spans="1:44" x14ac:dyDescent="0.3">
      <c r="A120" t="s">
        <v>312</v>
      </c>
      <c r="B120" t="s">
        <v>313</v>
      </c>
      <c r="C120" t="s">
        <v>10109</v>
      </c>
      <c r="D120" t="s">
        <v>59</v>
      </c>
      <c r="E120">
        <v>80209.293611290006</v>
      </c>
      <c r="F120">
        <v>1759.3</v>
      </c>
      <c r="G120">
        <v>72.543789849685695</v>
      </c>
      <c r="H120">
        <f>(Table2[[#This Row],[1Y Return vs Nifty]]-AVERAGE(Table2[1Y Return vs Nifty]))/_xlfn.STDEV.P(Table2[1Y Return vs Nifty])</f>
        <v>0.26306579377336314</v>
      </c>
      <c r="I120">
        <v>-7.1359843965998397</v>
      </c>
      <c r="J120">
        <f>(Table2[[#This Row],[1M Return vs Nifty]]-AVERAGE(Table2[1M Return vs Nifty]))/_xlfn.STDEV.P(Table2[1M Return vs Nifty])</f>
        <v>-0.67348459700122898</v>
      </c>
      <c r="K120">
        <v>13.537023101629901</v>
      </c>
      <c r="L120">
        <f>(Table2[[#This Row],[6M Return vs Nifty]]-AVERAGE(Table2[6M Return vs Nifty]))/_xlfn.STDEV.P(Table2[6M Return vs Nifty])</f>
        <v>7.553967448592816E-2</v>
      </c>
      <c r="M120">
        <v>1.7982648279430899</v>
      </c>
      <c r="N120">
        <f>(Table2[[#This Row],[1W Return vs Nifty]]-AVERAGE(Table2[1W Return vs Nifty]))/_xlfn.STDEV.P(Table2[1W Return vs Nifty])</f>
        <v>0.17284876034560029</v>
      </c>
      <c r="O120">
        <v>1617.15</v>
      </c>
      <c r="P120">
        <v>1609.8766847847901</v>
      </c>
      <c r="Q120">
        <v>1439.3313244887399</v>
      </c>
      <c r="R120">
        <v>86.994719844723207</v>
      </c>
      <c r="S120" s="2">
        <f>(Table2[[#This Row],[Close Price]]-Table2[[#This Row],[20D EMA]])/Table2[[#This Row],[20D EMA]]</f>
        <v>8.7901555205144769E-2</v>
      </c>
      <c r="T120" s="2">
        <f>(Table2[[#This Row],[Close Price]]-Table2[[#This Row],[50D EMA]])/Table2[[#This Row],[50D EMA]]</f>
        <v>9.2816621687508274E-2</v>
      </c>
      <c r="U120" s="2">
        <f>(Table2[[#This Row],[Close Price]]-Table2[[#This Row],[200D EMA]])/Table2[[#This Row],[200D EMA]]</f>
        <v>0.22230369760410448</v>
      </c>
      <c r="V120">
        <v>1.41716854819704</v>
      </c>
      <c r="W120">
        <v>1651.15</v>
      </c>
      <c r="X120">
        <v>1767</v>
      </c>
      <c r="Y120">
        <v>1598.25</v>
      </c>
      <c r="Z120">
        <v>1767</v>
      </c>
      <c r="AA120">
        <v>1598.25</v>
      </c>
      <c r="AB120">
        <v>1767</v>
      </c>
      <c r="AC120" s="2">
        <f>(Table2[[#This Row],[Close Price]]/Table2[[#This Row],[Day Low]])-1</f>
        <v>6.5499803167489157E-2</v>
      </c>
      <c r="AD120" s="2">
        <f>(Table2[[#This Row],[Day High]]/Table2[[#This Row],[Close Price]])-1</f>
        <v>4.3767407491617227E-3</v>
      </c>
      <c r="AE120" s="2">
        <f>(Table2[[#This Row],[Close Price]]/Table2[[#This Row],[Current Week Low]])-1</f>
        <v>0.10076646331925532</v>
      </c>
      <c r="AF120" s="2">
        <f>(Table2[[#This Row],[Current Week High]]/Table2[[#This Row],[Close Price]])-1</f>
        <v>4.3767407491617227E-3</v>
      </c>
      <c r="AG120" s="2">
        <f>(Table2[[#This Row],[Close Price]]/Table2[[#This Row],[Current Month Low]])-1</f>
        <v>0.10076646331925532</v>
      </c>
      <c r="AH120" s="2">
        <f>(Table2[[#This Row],[Current Month High]]/Table2[[#This Row],[Close Price]])-1</f>
        <v>4.3767407491617227E-3</v>
      </c>
      <c r="AI120">
        <v>0.437674074916172</v>
      </c>
      <c r="AJ120">
        <v>98.164000901103805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0.01</v>
      </c>
      <c r="AM120" t="s">
        <v>10149</v>
      </c>
      <c r="AN120">
        <v>11.25</v>
      </c>
      <c r="AO120" t="s">
        <v>10149</v>
      </c>
      <c r="AP120">
        <v>1.4826837318265E-2</v>
      </c>
      <c r="AQ120">
        <f>(Table2[[#This Row],[Sharpe Ratio]]-AVERAGE(Table2[Sharpe Ratio]))/_xlfn.STDEV.P(Table2[Sharpe Ratio])</f>
        <v>-0.44899724556534959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-0.61102761396168703</v>
      </c>
    </row>
    <row r="121" spans="1:44" x14ac:dyDescent="0.3">
      <c r="A121" t="s">
        <v>314</v>
      </c>
      <c r="B121" t="s">
        <v>315</v>
      </c>
      <c r="C121" t="s">
        <v>10102</v>
      </c>
      <c r="D121" t="s">
        <v>75</v>
      </c>
      <c r="E121">
        <v>80086.034589884905</v>
      </c>
      <c r="F121">
        <v>492.35</v>
      </c>
      <c r="G121">
        <v>175.92537237812999</v>
      </c>
      <c r="H121">
        <f>(Table2[[#This Row],[1Y Return vs Nifty]]-AVERAGE(Table2[1Y Return vs Nifty]))/_xlfn.STDEV.P(Table2[1Y Return vs Nifty])</f>
        <v>1.4281043205884614</v>
      </c>
      <c r="I121">
        <v>4.8370557554993798</v>
      </c>
      <c r="J121">
        <f>(Table2[[#This Row],[1M Return vs Nifty]]-AVERAGE(Table2[1M Return vs Nifty]))/_xlfn.STDEV.P(Table2[1M Return vs Nifty])</f>
        <v>0.30229103594524948</v>
      </c>
      <c r="K121">
        <v>80.735231768920102</v>
      </c>
      <c r="L121">
        <f>(Table2[[#This Row],[6M Return vs Nifty]]-AVERAGE(Table2[6M Return vs Nifty]))/_xlfn.STDEV.P(Table2[6M Return vs Nifty])</f>
        <v>2.0533838055252382</v>
      </c>
      <c r="M121">
        <v>4.3010265098003</v>
      </c>
      <c r="N121">
        <f>(Table2[[#This Row],[1W Return vs Nifty]]-AVERAGE(Table2[1W Return vs Nifty]))/_xlfn.STDEV.P(Table2[1W Return vs Nifty])</f>
        <v>0.72022419617654188</v>
      </c>
      <c r="O121">
        <v>463.76</v>
      </c>
      <c r="P121">
        <v>439.31629795080102</v>
      </c>
      <c r="Q121">
        <v>343.88603325432899</v>
      </c>
      <c r="R121">
        <v>72.903747271028095</v>
      </c>
      <c r="S121" s="2">
        <f>(Table2[[#This Row],[Close Price]]-Table2[[#This Row],[20D EMA]])/Table2[[#This Row],[20D EMA]]</f>
        <v>6.1648266344661098E-2</v>
      </c>
      <c r="T121" s="2">
        <f>(Table2[[#This Row],[Close Price]]-Table2[[#This Row],[50D EMA]])/Table2[[#This Row],[50D EMA]]</f>
        <v>0.12071872201549473</v>
      </c>
      <c r="U121" s="2">
        <f>(Table2[[#This Row],[Close Price]]-Table2[[#This Row],[200D EMA]])/Table2[[#This Row],[200D EMA]]</f>
        <v>0.43172432837907965</v>
      </c>
      <c r="V121">
        <v>0.882196584243926</v>
      </c>
      <c r="W121">
        <v>489.35</v>
      </c>
      <c r="X121">
        <v>506</v>
      </c>
      <c r="Y121">
        <v>470.03</v>
      </c>
      <c r="Z121">
        <v>512</v>
      </c>
      <c r="AA121">
        <v>470.03</v>
      </c>
      <c r="AB121">
        <v>512</v>
      </c>
      <c r="AC121" s="2">
        <f>(Table2[[#This Row],[Close Price]]/Table2[[#This Row],[Day Low]])-1</f>
        <v>6.1305813834677814E-3</v>
      </c>
      <c r="AD121" s="2">
        <f>(Table2[[#This Row],[Day High]]/Table2[[#This Row],[Close Price]])-1</f>
        <v>2.7724179953285244E-2</v>
      </c>
      <c r="AE121" s="2">
        <f>(Table2[[#This Row],[Close Price]]/Table2[[#This Row],[Current Week Low]])-1</f>
        <v>4.7486330659745279E-2</v>
      </c>
      <c r="AF121" s="2">
        <f>(Table2[[#This Row],[Current Week High]]/Table2[[#This Row],[Close Price]])-1</f>
        <v>3.9910632680004055E-2</v>
      </c>
      <c r="AG121" s="2">
        <f>(Table2[[#This Row],[Close Price]]/Table2[[#This Row],[Current Month Low]])-1</f>
        <v>4.7486330659745279E-2</v>
      </c>
      <c r="AH121" s="2">
        <f>(Table2[[#This Row],[Current Month High]]/Table2[[#This Row],[Close Price]])-1</f>
        <v>3.9910632680004055E-2</v>
      </c>
      <c r="AI121">
        <v>3.9910632680004001</v>
      </c>
      <c r="AJ121">
        <v>201.93172526574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0.12</v>
      </c>
      <c r="AM121" t="s">
        <v>10149</v>
      </c>
      <c r="AN121">
        <v>6.89</v>
      </c>
      <c r="AO121" t="s">
        <v>10149</v>
      </c>
      <c r="AP121">
        <v>0.13640802692475201</v>
      </c>
      <c r="AQ121">
        <f>(Table2[[#This Row],[Sharpe Ratio]]-AVERAGE(Table2[Sharpe Ratio]))/_xlfn.STDEV.P(Table2[Sharpe Ratio])</f>
        <v>0.92859624697901155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5.4325996052145022</v>
      </c>
    </row>
    <row r="122" spans="1:44" x14ac:dyDescent="0.3">
      <c r="A122" t="s">
        <v>316</v>
      </c>
      <c r="B122" t="s">
        <v>317</v>
      </c>
      <c r="C122" t="s">
        <v>10106</v>
      </c>
      <c r="D122" t="s">
        <v>189</v>
      </c>
      <c r="E122">
        <v>78720.260683714994</v>
      </c>
      <c r="F122">
        <v>608.04999999999995</v>
      </c>
      <c r="G122">
        <v>-9.7767492351495893</v>
      </c>
      <c r="H122">
        <f>(Table2[[#This Row],[1Y Return vs Nifty]]-AVERAGE(Table2[1Y Return vs Nifty]))/_xlfn.STDEV.P(Table2[1Y Return vs Nifty])</f>
        <v>-0.66462942268971992</v>
      </c>
      <c r="I122">
        <v>-10.5458348435658</v>
      </c>
      <c r="J122">
        <f>(Table2[[#This Row],[1M Return vs Nifty]]-AVERAGE(Table2[1M Return vs Nifty]))/_xlfn.STDEV.P(Table2[1M Return vs Nifty])</f>
        <v>-0.95137967927552336</v>
      </c>
      <c r="K122">
        <v>-2.41121790250551</v>
      </c>
      <c r="L122">
        <f>(Table2[[#This Row],[6M Return vs Nifty]]-AVERAGE(Table2[6M Return vs Nifty]))/_xlfn.STDEV.P(Table2[6M Return vs Nifty])</f>
        <v>-0.39386472625643593</v>
      </c>
      <c r="M122">
        <v>-2.1002821525041502</v>
      </c>
      <c r="N122">
        <f>(Table2[[#This Row],[1W Return vs Nifty]]-AVERAGE(Table2[1W Return vs Nifty]))/_xlfn.STDEV.P(Table2[1W Return vs Nifty])</f>
        <v>-0.67979688626113821</v>
      </c>
      <c r="O122">
        <v>613.61</v>
      </c>
      <c r="P122">
        <v>595.17830336742998</v>
      </c>
      <c r="Q122">
        <v>554.34855441753996</v>
      </c>
      <c r="R122">
        <v>43.302593685919398</v>
      </c>
      <c r="S122" s="2">
        <f>(Table2[[#This Row],[Close Price]]-Table2[[#This Row],[20D EMA]])/Table2[[#This Row],[20D EMA]]</f>
        <v>-9.0611300337348783E-3</v>
      </c>
      <c r="T122" s="2">
        <f>(Table2[[#This Row],[Close Price]]-Table2[[#This Row],[50D EMA]])/Table2[[#This Row],[50D EMA]]</f>
        <v>2.1626622744384063E-2</v>
      </c>
      <c r="U122" s="2">
        <f>(Table2[[#This Row],[Close Price]]-Table2[[#This Row],[200D EMA]])/Table2[[#This Row],[200D EMA]]</f>
        <v>9.6873068675870699E-2</v>
      </c>
      <c r="V122">
        <v>0.60325299994888004</v>
      </c>
      <c r="W122">
        <v>605.65</v>
      </c>
      <c r="X122">
        <v>613.6</v>
      </c>
      <c r="Y122">
        <v>601</v>
      </c>
      <c r="Z122">
        <v>622.9</v>
      </c>
      <c r="AA122">
        <v>601</v>
      </c>
      <c r="AB122">
        <v>622.9</v>
      </c>
      <c r="AC122" s="2">
        <f>(Table2[[#This Row],[Close Price]]/Table2[[#This Row],[Day Low]])-1</f>
        <v>3.9626847188969361E-3</v>
      </c>
      <c r="AD122" s="2">
        <f>(Table2[[#This Row],[Day High]]/Table2[[#This Row],[Close Price]])-1</f>
        <v>9.1275388537128688E-3</v>
      </c>
      <c r="AE122" s="2">
        <f>(Table2[[#This Row],[Close Price]]/Table2[[#This Row],[Current Week Low]])-1</f>
        <v>1.1730449251247776E-2</v>
      </c>
      <c r="AF122" s="2">
        <f>(Table2[[#This Row],[Current Week High]]/Table2[[#This Row],[Close Price]])-1</f>
        <v>2.4422333689663622E-2</v>
      </c>
      <c r="AG122" s="2">
        <f>(Table2[[#This Row],[Close Price]]/Table2[[#This Row],[Current Month Low]])-1</f>
        <v>1.1730449251247776E-2</v>
      </c>
      <c r="AH122" s="2">
        <f>(Table2[[#This Row],[Current Month High]]/Table2[[#This Row],[Close Price]])-1</f>
        <v>2.4422333689663622E-2</v>
      </c>
      <c r="AI122">
        <v>9.72781843598389</v>
      </c>
      <c r="AJ122">
        <v>25.035986016862001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0.11</v>
      </c>
      <c r="AM122" t="s">
        <v>10149</v>
      </c>
      <c r="AN122">
        <v>-2.48</v>
      </c>
      <c r="AO122" t="s">
        <v>10150</v>
      </c>
      <c r="AP122">
        <v>-5.0598359642103997E-2</v>
      </c>
      <c r="AQ122">
        <f>(Table2[[#This Row],[Sharpe Ratio]]-AVERAGE(Table2[Sharpe Ratio]))/_xlfn.STDEV.P(Table2[Sharpe Ratio])</f>
        <v>-1.1903070310079209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-3.8799777454907383</v>
      </c>
    </row>
    <row r="123" spans="1:44" x14ac:dyDescent="0.3">
      <c r="A123" t="s">
        <v>318</v>
      </c>
      <c r="B123" t="s">
        <v>319</v>
      </c>
      <c r="C123" t="s">
        <v>10106</v>
      </c>
      <c r="D123" t="s">
        <v>189</v>
      </c>
      <c r="E123">
        <v>78471.935193509998</v>
      </c>
      <c r="F123">
        <v>2885.15</v>
      </c>
      <c r="G123">
        <v>44.261389416414602</v>
      </c>
      <c r="H123">
        <f>(Table2[[#This Row],[1Y Return vs Nifty]]-AVERAGE(Table2[1Y Return vs Nifty]))/_xlfn.STDEV.P(Table2[1Y Return vs Nifty])</f>
        <v>-5.5657186952018975E-2</v>
      </c>
      <c r="I123">
        <v>-4.5798617548940896</v>
      </c>
      <c r="J123">
        <f>(Table2[[#This Row],[1M Return vs Nifty]]-AVERAGE(Table2[1M Return vs Nifty]))/_xlfn.STDEV.P(Table2[1M Return vs Nifty])</f>
        <v>-0.46516639569945289</v>
      </c>
      <c r="K123">
        <v>3.0759258704119401</v>
      </c>
      <c r="L123">
        <f>(Table2[[#This Row],[6M Return vs Nifty]]-AVERAGE(Table2[6M Return vs Nifty]))/_xlfn.STDEV.P(Table2[6M Return vs Nifty])</f>
        <v>-0.23236168439460117</v>
      </c>
      <c r="M123">
        <v>0.60125807287738497</v>
      </c>
      <c r="N123">
        <f>(Table2[[#This Row],[1W Return vs Nifty]]-AVERAGE(Table2[1W Return vs Nifty]))/_xlfn.STDEV.P(Table2[1W Return vs Nifty])</f>
        <v>-8.8946878846247107E-2</v>
      </c>
      <c r="O123">
        <v>2855.6</v>
      </c>
      <c r="P123">
        <v>2806.0772126751999</v>
      </c>
      <c r="Q123">
        <v>2505.6383173429699</v>
      </c>
      <c r="R123">
        <v>60.194523318542998</v>
      </c>
      <c r="S123" s="2">
        <f>(Table2[[#This Row],[Close Price]]-Table2[[#This Row],[20D EMA]])/Table2[[#This Row],[20D EMA]]</f>
        <v>1.0348087967502516E-2</v>
      </c>
      <c r="T123" s="2">
        <f>(Table2[[#This Row],[Close Price]]-Table2[[#This Row],[50D EMA]])/Table2[[#This Row],[50D EMA]]</f>
        <v>2.8179120292066158E-2</v>
      </c>
      <c r="U123" s="2">
        <f>(Table2[[#This Row],[Close Price]]-Table2[[#This Row],[200D EMA]])/Table2[[#This Row],[200D EMA]]</f>
        <v>0.15146307431132844</v>
      </c>
      <c r="V123">
        <v>1.00584628365631</v>
      </c>
      <c r="W123">
        <v>2871.6</v>
      </c>
      <c r="X123">
        <v>2907.5</v>
      </c>
      <c r="Y123">
        <v>2832.2</v>
      </c>
      <c r="Z123">
        <v>2907.5</v>
      </c>
      <c r="AA123">
        <v>2832.2</v>
      </c>
      <c r="AB123">
        <v>2907.5</v>
      </c>
      <c r="AC123" s="2">
        <f>(Table2[[#This Row],[Close Price]]/Table2[[#This Row],[Day Low]])-1</f>
        <v>4.7186237637555362E-3</v>
      </c>
      <c r="AD123" s="2">
        <f>(Table2[[#This Row],[Day High]]/Table2[[#This Row],[Close Price]])-1</f>
        <v>7.7465643034158038E-3</v>
      </c>
      <c r="AE123" s="2">
        <f>(Table2[[#This Row],[Close Price]]/Table2[[#This Row],[Current Week Low]])-1</f>
        <v>1.8695713579549578E-2</v>
      </c>
      <c r="AF123" s="2">
        <f>(Table2[[#This Row],[Current Week High]]/Table2[[#This Row],[Close Price]])-1</f>
        <v>7.7465643034158038E-3</v>
      </c>
      <c r="AG123" s="2">
        <f>(Table2[[#This Row],[Close Price]]/Table2[[#This Row],[Current Month Low]])-1</f>
        <v>1.8695713579549578E-2</v>
      </c>
      <c r="AH123" s="2">
        <f>(Table2[[#This Row],[Current Month High]]/Table2[[#This Row],[Close Price]])-1</f>
        <v>7.7465643034158038E-3</v>
      </c>
      <c r="AI123">
        <v>6.3740186818709503</v>
      </c>
      <c r="AJ123">
        <v>73.804216867469805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0.01</v>
      </c>
      <c r="AM123" t="s">
        <v>10149</v>
      </c>
      <c r="AN123">
        <v>-2.06</v>
      </c>
      <c r="AO123" t="s">
        <v>10150</v>
      </c>
      <c r="AP123">
        <v>2.8504837783011001E-2</v>
      </c>
      <c r="AQ123">
        <f>(Table2[[#This Row],[Sharpe Ratio]]-AVERAGE(Table2[Sharpe Ratio]))/_xlfn.STDEV.P(Table2[Sharpe Ratio])</f>
        <v>-0.29401665611528982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-1.13614880200761</v>
      </c>
    </row>
    <row r="124" spans="1:44" x14ac:dyDescent="0.3">
      <c r="A124" t="s">
        <v>320</v>
      </c>
      <c r="B124" t="s">
        <v>321</v>
      </c>
      <c r="C124" t="s">
        <v>10108</v>
      </c>
      <c r="D124" t="s">
        <v>130</v>
      </c>
      <c r="E124">
        <v>77767.26920296</v>
      </c>
      <c r="F124">
        <v>1670.3</v>
      </c>
      <c r="G124">
        <v>74.372464558601393</v>
      </c>
      <c r="H124">
        <f>(Table2[[#This Row],[1Y Return vs Nifty]]-AVERAGE(Table2[1Y Return vs Nifty]))/_xlfn.STDEV.P(Table2[1Y Return vs Nifty])</f>
        <v>0.28367368578655605</v>
      </c>
      <c r="I124">
        <v>-5.5362523791912901</v>
      </c>
      <c r="J124">
        <f>(Table2[[#This Row],[1M Return vs Nifty]]-AVERAGE(Table2[1M Return vs Nifty]))/_xlfn.STDEV.P(Table2[1M Return vs Nifty])</f>
        <v>-0.54311006371630643</v>
      </c>
      <c r="K124">
        <v>20.2622911955912</v>
      </c>
      <c r="L124">
        <f>(Table2[[#This Row],[6M Return vs Nifty]]-AVERAGE(Table2[6M Return vs Nifty]))/_xlfn.STDEV.P(Table2[6M Return vs Nifty])</f>
        <v>0.2734844157686227</v>
      </c>
      <c r="M124">
        <v>-2.8130406651097601</v>
      </c>
      <c r="N124">
        <f>(Table2[[#This Row],[1W Return vs Nifty]]-AVERAGE(Table2[1W Return vs Nifty]))/_xlfn.STDEV.P(Table2[1W Return vs Nifty])</f>
        <v>-0.83568328339911713</v>
      </c>
      <c r="O124">
        <v>1651.03</v>
      </c>
      <c r="P124">
        <v>1538.36689531654</v>
      </c>
      <c r="Q124">
        <v>1271.5268167885499</v>
      </c>
      <c r="R124">
        <v>50.933833552962199</v>
      </c>
      <c r="S124" s="2">
        <f>(Table2[[#This Row],[Close Price]]-Table2[[#This Row],[20D EMA]])/Table2[[#This Row],[20D EMA]]</f>
        <v>1.1671502032064822E-2</v>
      </c>
      <c r="T124" s="2">
        <f>(Table2[[#This Row],[Close Price]]-Table2[[#This Row],[50D EMA]])/Table2[[#This Row],[50D EMA]]</f>
        <v>8.5761793942083595E-2</v>
      </c>
      <c r="U124" s="2">
        <f>(Table2[[#This Row],[Close Price]]-Table2[[#This Row],[200D EMA]])/Table2[[#This Row],[200D EMA]]</f>
        <v>0.31361759574887871</v>
      </c>
      <c r="V124">
        <v>0.85976120920402499</v>
      </c>
      <c r="W124">
        <v>1627.25</v>
      </c>
      <c r="X124">
        <v>1680.4</v>
      </c>
      <c r="Y124">
        <v>1627.25</v>
      </c>
      <c r="Z124">
        <v>1696.8</v>
      </c>
      <c r="AA124">
        <v>1627.25</v>
      </c>
      <c r="AB124">
        <v>1696.8</v>
      </c>
      <c r="AC124" s="2">
        <f>(Table2[[#This Row],[Close Price]]/Table2[[#This Row],[Day Low]])-1</f>
        <v>2.6455676755261948E-2</v>
      </c>
      <c r="AD124" s="2">
        <f>(Table2[[#This Row],[Day High]]/Table2[[#This Row],[Close Price]])-1</f>
        <v>6.0468179368975417E-3</v>
      </c>
      <c r="AE124" s="2">
        <f>(Table2[[#This Row],[Close Price]]/Table2[[#This Row],[Current Week Low]])-1</f>
        <v>2.6455676755261948E-2</v>
      </c>
      <c r="AF124" s="2">
        <f>(Table2[[#This Row],[Current Week High]]/Table2[[#This Row],[Close Price]])-1</f>
        <v>1.5865413398790551E-2</v>
      </c>
      <c r="AG124" s="2">
        <f>(Table2[[#This Row],[Close Price]]/Table2[[#This Row],[Current Month Low]])-1</f>
        <v>2.6455676755261948E-2</v>
      </c>
      <c r="AH124" s="2">
        <f>(Table2[[#This Row],[Current Month High]]/Table2[[#This Row],[Close Price]])-1</f>
        <v>1.5865413398790551E-2</v>
      </c>
      <c r="AI124">
        <v>8.0344848230856805</v>
      </c>
      <c r="AJ124">
        <v>100.7089641913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0.22</v>
      </c>
      <c r="AM124" t="s">
        <v>10149</v>
      </c>
      <c r="AN124">
        <v>-1.56</v>
      </c>
      <c r="AO124" t="s">
        <v>10150</v>
      </c>
      <c r="AP124">
        <v>7.4022833263382007E-2</v>
      </c>
      <c r="AQ124">
        <f>(Table2[[#This Row],[Sharpe Ratio]]-AVERAGE(Table2[Sharpe Ratio]))/_xlfn.STDEV.P(Table2[Sharpe Ratio])</f>
        <v>0.22173166457787336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-0.59990358098237151</v>
      </c>
    </row>
    <row r="125" spans="1:44" x14ac:dyDescent="0.3">
      <c r="A125" t="s">
        <v>322</v>
      </c>
      <c r="B125" t="s">
        <v>323</v>
      </c>
      <c r="C125" t="s">
        <v>10118</v>
      </c>
      <c r="D125" t="s">
        <v>243</v>
      </c>
      <c r="E125">
        <v>77335.733416400006</v>
      </c>
      <c r="F125">
        <v>9068</v>
      </c>
      <c r="G125">
        <v>82.281621427408197</v>
      </c>
      <c r="H125">
        <f>(Table2[[#This Row],[1Y Return vs Nifty]]-AVERAGE(Table2[1Y Return vs Nifty]))/_xlfn.STDEV.P(Table2[1Y Return vs Nifty])</f>
        <v>0.37280438239055647</v>
      </c>
      <c r="I125">
        <v>-14.144080606984099</v>
      </c>
      <c r="J125">
        <f>(Table2[[#This Row],[1M Return vs Nifty]]-AVERAGE(Table2[1M Return vs Nifty]))/_xlfn.STDEV.P(Table2[1M Return vs Nifty])</f>
        <v>-1.2446285528025098</v>
      </c>
      <c r="K125">
        <v>49.306233976681099</v>
      </c>
      <c r="L125">
        <f>(Table2[[#This Row],[6M Return vs Nifty]]-AVERAGE(Table2[6M Return vs Nifty]))/_xlfn.STDEV.P(Table2[6M Return vs Nifty])</f>
        <v>1.1283344617904918</v>
      </c>
      <c r="M125">
        <v>3.8161838938949599</v>
      </c>
      <c r="N125">
        <f>(Table2[[#This Row],[1W Return vs Nifty]]-AVERAGE(Table2[1W Return vs Nifty]))/_xlfn.STDEV.P(Table2[1W Return vs Nifty])</f>
        <v>0.61418495955467445</v>
      </c>
      <c r="O125">
        <v>8600.9599999999991</v>
      </c>
      <c r="P125">
        <v>8334.5990002980307</v>
      </c>
      <c r="Q125">
        <v>6834.8076747649602</v>
      </c>
      <c r="R125">
        <v>70.328919413767693</v>
      </c>
      <c r="S125" s="2">
        <f>(Table2[[#This Row],[Close Price]]-Table2[[#This Row],[20D EMA]])/Table2[[#This Row],[20D EMA]]</f>
        <v>5.4300915246670245E-2</v>
      </c>
      <c r="T125" s="2">
        <f>(Table2[[#This Row],[Close Price]]-Table2[[#This Row],[50D EMA]])/Table2[[#This Row],[50D EMA]]</f>
        <v>8.7994755317651663E-2</v>
      </c>
      <c r="U125" s="2">
        <f>(Table2[[#This Row],[Close Price]]-Table2[[#This Row],[200D EMA]])/Table2[[#This Row],[200D EMA]]</f>
        <v>0.3267381368286762</v>
      </c>
      <c r="V125">
        <v>0.97406228939571604</v>
      </c>
      <c r="W125">
        <v>8530</v>
      </c>
      <c r="X125">
        <v>9265</v>
      </c>
      <c r="Y125">
        <v>8309.9500000000007</v>
      </c>
      <c r="Z125">
        <v>9265</v>
      </c>
      <c r="AA125">
        <v>8309.9500000000007</v>
      </c>
      <c r="AB125">
        <v>9265</v>
      </c>
      <c r="AC125" s="2">
        <f>(Table2[[#This Row],[Close Price]]/Table2[[#This Row],[Day Low]])-1</f>
        <v>6.3071512309495814E-2</v>
      </c>
      <c r="AD125" s="2">
        <f>(Table2[[#This Row],[Day High]]/Table2[[#This Row],[Close Price]])-1</f>
        <v>2.1724746360829217E-2</v>
      </c>
      <c r="AE125" s="2">
        <f>(Table2[[#This Row],[Close Price]]/Table2[[#This Row],[Current Week Low]])-1</f>
        <v>9.1221968844577894E-2</v>
      </c>
      <c r="AF125" s="2">
        <f>(Table2[[#This Row],[Current Week High]]/Table2[[#This Row],[Close Price]])-1</f>
        <v>2.1724746360829217E-2</v>
      </c>
      <c r="AG125" s="2">
        <f>(Table2[[#This Row],[Close Price]]/Table2[[#This Row],[Current Month Low]])-1</f>
        <v>9.1221968844577894E-2</v>
      </c>
      <c r="AH125" s="2">
        <f>(Table2[[#This Row],[Current Month High]]/Table2[[#This Row],[Close Price]])-1</f>
        <v>2.1724746360829217E-2</v>
      </c>
      <c r="AI125">
        <v>9.5616453462725897</v>
      </c>
      <c r="AJ125">
        <v>111.520742701857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0.26</v>
      </c>
      <c r="AM125" t="s">
        <v>10149</v>
      </c>
      <c r="AN125">
        <v>-2.15</v>
      </c>
      <c r="AO125" t="s">
        <v>10150</v>
      </c>
      <c r="AP125">
        <v>0.17344855204933399</v>
      </c>
      <c r="AQ125">
        <f>(Table2[[#This Row],[Sharpe Ratio]]-AVERAGE(Table2[Sharpe Ratio]))/_xlfn.STDEV.P(Table2[Sharpe Ratio])</f>
        <v>1.3482893470153308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2.2189845979485439</v>
      </c>
    </row>
    <row r="126" spans="1:44" x14ac:dyDescent="0.3">
      <c r="A126" t="s">
        <v>324</v>
      </c>
      <c r="B126" t="s">
        <v>325</v>
      </c>
      <c r="C126" t="s">
        <v>10110</v>
      </c>
      <c r="D126" t="s">
        <v>326</v>
      </c>
      <c r="E126">
        <v>76397.135289750004</v>
      </c>
      <c r="F126">
        <v>6014.25</v>
      </c>
      <c r="G126">
        <v>59.514184958005799</v>
      </c>
      <c r="H126">
        <f>(Table2[[#This Row],[1Y Return vs Nifty]]-AVERAGE(Table2[1Y Return vs Nifty]))/_xlfn.STDEV.P(Table2[1Y Return vs Nifty])</f>
        <v>0.11623120953966815</v>
      </c>
      <c r="I126">
        <v>-1.8233342267147701</v>
      </c>
      <c r="J126">
        <f>(Table2[[#This Row],[1M Return vs Nifty]]-AVERAGE(Table2[1M Return vs Nifty]))/_xlfn.STDEV.P(Table2[1M Return vs Nifty])</f>
        <v>-0.24051565041050674</v>
      </c>
      <c r="K126">
        <v>24.518581269771101</v>
      </c>
      <c r="L126">
        <f>(Table2[[#This Row],[6M Return vs Nifty]]-AVERAGE(Table2[6M Return vs Nifty]))/_xlfn.STDEV.P(Table2[6M Return vs Nifty])</f>
        <v>0.39875975435536865</v>
      </c>
      <c r="M126">
        <v>3.9986400619629499</v>
      </c>
      <c r="N126">
        <f>(Table2[[#This Row],[1W Return vs Nifty]]-AVERAGE(Table2[1W Return vs Nifty]))/_xlfn.STDEV.P(Table2[1W Return vs Nifty])</f>
        <v>0.65408968769568865</v>
      </c>
      <c r="O126">
        <v>5897.39</v>
      </c>
      <c r="P126">
        <v>5528.8252961002299</v>
      </c>
      <c r="Q126">
        <v>4592.9129150916497</v>
      </c>
      <c r="R126">
        <v>55.642577130263703</v>
      </c>
      <c r="S126" s="2">
        <f>(Table2[[#This Row],[Close Price]]-Table2[[#This Row],[20D EMA]])/Table2[[#This Row],[20D EMA]]</f>
        <v>1.9815545520984652E-2</v>
      </c>
      <c r="T126" s="2">
        <f>(Table2[[#This Row],[Close Price]]-Table2[[#This Row],[50D EMA]])/Table2[[#This Row],[50D EMA]]</f>
        <v>8.7798886364191239E-2</v>
      </c>
      <c r="U126" s="2">
        <f>(Table2[[#This Row],[Close Price]]-Table2[[#This Row],[200D EMA]])/Table2[[#This Row],[200D EMA]]</f>
        <v>0.30946310352152367</v>
      </c>
      <c r="V126">
        <v>0.53759199222741705</v>
      </c>
      <c r="W126">
        <v>6000</v>
      </c>
      <c r="X126">
        <v>6320.35</v>
      </c>
      <c r="Y126">
        <v>5868</v>
      </c>
      <c r="Z126">
        <v>6320.35</v>
      </c>
      <c r="AA126">
        <v>5868</v>
      </c>
      <c r="AB126">
        <v>6320.35</v>
      </c>
      <c r="AC126" s="2">
        <f>(Table2[[#This Row],[Close Price]]/Table2[[#This Row],[Day Low]])-1</f>
        <v>2.375000000000016E-3</v>
      </c>
      <c r="AD126" s="2">
        <f>(Table2[[#This Row],[Day High]]/Table2[[#This Row],[Close Price]])-1</f>
        <v>5.0895789167394234E-2</v>
      </c>
      <c r="AE126" s="2">
        <f>(Table2[[#This Row],[Close Price]]/Table2[[#This Row],[Current Week Low]])-1</f>
        <v>2.4923312883435633E-2</v>
      </c>
      <c r="AF126" s="2">
        <f>(Table2[[#This Row],[Current Week High]]/Table2[[#This Row],[Close Price]])-1</f>
        <v>5.0895789167394234E-2</v>
      </c>
      <c r="AG126" s="2">
        <f>(Table2[[#This Row],[Close Price]]/Table2[[#This Row],[Current Month Low]])-1</f>
        <v>2.4923312883435633E-2</v>
      </c>
      <c r="AH126" s="2">
        <f>(Table2[[#This Row],[Current Month High]]/Table2[[#This Row],[Close Price]])-1</f>
        <v>5.0895789167394234E-2</v>
      </c>
      <c r="AI126">
        <v>7.4115642016876402</v>
      </c>
      <c r="AJ126">
        <v>91.536624203821603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0.35</v>
      </c>
      <c r="AM126" t="s">
        <v>10149</v>
      </c>
      <c r="AN126">
        <v>-2.31</v>
      </c>
      <c r="AO126" t="s">
        <v>10150</v>
      </c>
      <c r="AP126">
        <v>0.107703099301803</v>
      </c>
      <c r="AQ126">
        <f>(Table2[[#This Row],[Sharpe Ratio]]-AVERAGE(Table2[Sharpe Ratio]))/_xlfn.STDEV.P(Table2[Sharpe Ratio])</f>
        <v>0.60335085642707076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1.5319158576072893</v>
      </c>
    </row>
    <row r="127" spans="1:44" x14ac:dyDescent="0.3">
      <c r="A127" t="s">
        <v>327</v>
      </c>
      <c r="B127" t="s">
        <v>328</v>
      </c>
      <c r="C127" t="s">
        <v>10116</v>
      </c>
      <c r="D127" t="s">
        <v>329</v>
      </c>
      <c r="E127">
        <v>75741.955830274994</v>
      </c>
      <c r="F127">
        <v>12658.45</v>
      </c>
      <c r="G127">
        <v>165.114508082763</v>
      </c>
      <c r="H127">
        <f>(Table2[[#This Row],[1Y Return vs Nifty]]-AVERAGE(Table2[1Y Return vs Nifty]))/_xlfn.STDEV.P(Table2[1Y Return vs Nifty])</f>
        <v>1.3062733996039919</v>
      </c>
      <c r="I127">
        <v>19.3975890500144</v>
      </c>
      <c r="J127">
        <f>(Table2[[#This Row],[1M Return vs Nifty]]-AVERAGE(Table2[1M Return vs Nifty]))/_xlfn.STDEV.P(Table2[1M Return vs Nifty])</f>
        <v>1.4889414948934414</v>
      </c>
      <c r="K127">
        <v>85.677872024338996</v>
      </c>
      <c r="L127">
        <f>(Table2[[#This Row],[6M Return vs Nifty]]-AVERAGE(Table2[6M Return vs Nifty]))/_xlfn.STDEV.P(Table2[6M Return vs Nifty])</f>
        <v>2.1988604813905193</v>
      </c>
      <c r="M127">
        <v>9.90792178169281</v>
      </c>
      <c r="N127">
        <f>(Table2[[#This Row],[1W Return vs Nifty]]-AVERAGE(Table2[1W Return vs Nifty]))/_xlfn.STDEV.P(Table2[1W Return vs Nifty])</f>
        <v>1.9465002596781835</v>
      </c>
      <c r="O127">
        <v>11421.68</v>
      </c>
      <c r="P127">
        <v>10115.250888226699</v>
      </c>
      <c r="Q127">
        <v>7540.4641851830002</v>
      </c>
      <c r="R127">
        <v>84.440839377432795</v>
      </c>
      <c r="S127" s="2">
        <f>(Table2[[#This Row],[Close Price]]-Table2[[#This Row],[20D EMA]])/Table2[[#This Row],[20D EMA]]</f>
        <v>0.1082826694496782</v>
      </c>
      <c r="T127" s="2">
        <f>(Table2[[#This Row],[Close Price]]-Table2[[#This Row],[50D EMA]])/Table2[[#This Row],[50D EMA]]</f>
        <v>0.25142224744354796</v>
      </c>
      <c r="U127" s="2">
        <f>(Table2[[#This Row],[Close Price]]-Table2[[#This Row],[200D EMA]])/Table2[[#This Row],[200D EMA]]</f>
        <v>0.67873617447501899</v>
      </c>
      <c r="V127">
        <v>0.93648756519119203</v>
      </c>
      <c r="W127">
        <v>12590</v>
      </c>
      <c r="X127">
        <v>12865</v>
      </c>
      <c r="Y127">
        <v>12086.45</v>
      </c>
      <c r="Z127">
        <v>12879</v>
      </c>
      <c r="AA127">
        <v>12086.45</v>
      </c>
      <c r="AB127">
        <v>12879</v>
      </c>
      <c r="AC127" s="2">
        <f>(Table2[[#This Row],[Close Price]]/Table2[[#This Row],[Day Low]])-1</f>
        <v>5.4368546465448642E-3</v>
      </c>
      <c r="AD127" s="2">
        <f>(Table2[[#This Row],[Day High]]/Table2[[#This Row],[Close Price]])-1</f>
        <v>1.631716363377822E-2</v>
      </c>
      <c r="AE127" s="2">
        <f>(Table2[[#This Row],[Close Price]]/Table2[[#This Row],[Current Week Low]])-1</f>
        <v>4.7325724261466418E-2</v>
      </c>
      <c r="AF127" s="2">
        <f>(Table2[[#This Row],[Current Week High]]/Table2[[#This Row],[Close Price]])-1</f>
        <v>1.7423144223818854E-2</v>
      </c>
      <c r="AG127" s="2">
        <f>(Table2[[#This Row],[Close Price]]/Table2[[#This Row],[Current Month Low]])-1</f>
        <v>4.7325724261466418E-2</v>
      </c>
      <c r="AH127" s="2">
        <f>(Table2[[#This Row],[Current Month High]]/Table2[[#This Row],[Close Price]])-1</f>
        <v>1.7423144223818854E-2</v>
      </c>
      <c r="AI127">
        <v>1.7423144223818801</v>
      </c>
      <c r="AJ127">
        <v>220.22388059701399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0.5</v>
      </c>
      <c r="AM127" t="s">
        <v>10149</v>
      </c>
      <c r="AN127">
        <v>9.6300000000000008</v>
      </c>
      <c r="AO127" t="s">
        <v>10149</v>
      </c>
      <c r="AP127">
        <v>0.105251711191357</v>
      </c>
      <c r="AQ127">
        <f>(Table2[[#This Row],[Sharpe Ratio]]-AVERAGE(Table2[Sharpe Ratio]))/_xlfn.STDEV.P(Table2[Sharpe Ratio])</f>
        <v>0.57557504407006743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7.516150679636203</v>
      </c>
    </row>
    <row r="128" spans="1:44" x14ac:dyDescent="0.3">
      <c r="A128" t="s">
        <v>330</v>
      </c>
      <c r="B128" t="s">
        <v>331</v>
      </c>
      <c r="C128" t="s">
        <v>10104</v>
      </c>
      <c r="D128" t="s">
        <v>24</v>
      </c>
      <c r="E128">
        <v>75048.909800239999</v>
      </c>
      <c r="F128">
        <v>23.95</v>
      </c>
      <c r="G128">
        <v>17.0876988424953</v>
      </c>
      <c r="H128">
        <f>(Table2[[#This Row],[1Y Return vs Nifty]]-AVERAGE(Table2[1Y Return vs Nifty]))/_xlfn.STDEV.P(Table2[1Y Return vs Nifty])</f>
        <v>-0.36188577873874084</v>
      </c>
      <c r="I128">
        <v>-6.5609236103676896</v>
      </c>
      <c r="J128">
        <f>(Table2[[#This Row],[1M Return vs Nifty]]-AVERAGE(Table2[1M Return vs Nifty]))/_xlfn.STDEV.P(Table2[1M Return vs Nifty])</f>
        <v>-0.62661844642125342</v>
      </c>
      <c r="K128">
        <v>-9.2063342888255608</v>
      </c>
      <c r="L128">
        <f>(Table2[[#This Row],[6M Return vs Nifty]]-AVERAGE(Table2[6M Return vs Nifty]))/_xlfn.STDEV.P(Table2[6M Return vs Nifty])</f>
        <v>-0.59386531155409328</v>
      </c>
      <c r="M128">
        <v>-0.87257197909808304</v>
      </c>
      <c r="N128">
        <f>(Table2[[#This Row],[1W Return vs Nifty]]-AVERAGE(Table2[1W Return vs Nifty]))/_xlfn.STDEV.P(Table2[1W Return vs Nifty])</f>
        <v>-0.41128614625989846</v>
      </c>
      <c r="O128">
        <v>23.73</v>
      </c>
      <c r="P128">
        <v>23.693994729801801</v>
      </c>
      <c r="Q128">
        <v>22.329783862783</v>
      </c>
      <c r="R128">
        <v>56.309523480855702</v>
      </c>
      <c r="S128" s="2">
        <f>(Table2[[#This Row],[Close Price]]-Table2[[#This Row],[20D EMA]])/Table2[[#This Row],[20D EMA]]</f>
        <v>9.2709650231773653E-3</v>
      </c>
      <c r="T128" s="2">
        <f>(Table2[[#This Row],[Close Price]]-Table2[[#This Row],[50D EMA]])/Table2[[#This Row],[50D EMA]]</f>
        <v>1.0804647891484508E-2</v>
      </c>
      <c r="U128" s="2">
        <f>(Table2[[#This Row],[Close Price]]-Table2[[#This Row],[200D EMA]])/Table2[[#This Row],[200D EMA]]</f>
        <v>7.2558523054825005E-2</v>
      </c>
      <c r="V128">
        <v>0.63255042560243302</v>
      </c>
      <c r="W128">
        <v>23.81</v>
      </c>
      <c r="X128">
        <v>24.4</v>
      </c>
      <c r="Y128">
        <v>23.61</v>
      </c>
      <c r="Z128">
        <v>24.48</v>
      </c>
      <c r="AA128">
        <v>23.61</v>
      </c>
      <c r="AB128">
        <v>24.48</v>
      </c>
      <c r="AC128" s="2">
        <f>(Table2[[#This Row],[Close Price]]/Table2[[#This Row],[Day Low]])-1</f>
        <v>5.8798824023520435E-3</v>
      </c>
      <c r="AD128" s="2">
        <f>(Table2[[#This Row],[Day High]]/Table2[[#This Row],[Close Price]])-1</f>
        <v>1.8789144050104456E-2</v>
      </c>
      <c r="AE128" s="2">
        <f>(Table2[[#This Row],[Close Price]]/Table2[[#This Row],[Current Week Low]])-1</f>
        <v>1.4400677678949592E-2</v>
      </c>
      <c r="AF128" s="2">
        <f>(Table2[[#This Row],[Current Week High]]/Table2[[#This Row],[Close Price]])-1</f>
        <v>2.2129436325678542E-2</v>
      </c>
      <c r="AG128" s="2">
        <f>(Table2[[#This Row],[Close Price]]/Table2[[#This Row],[Current Month Low]])-1</f>
        <v>1.4400677678949592E-2</v>
      </c>
      <c r="AH128" s="2">
        <f>(Table2[[#This Row],[Current Month High]]/Table2[[#This Row],[Close Price]])-1</f>
        <v>2.2129436325678542E-2</v>
      </c>
      <c r="AI128">
        <v>37.160751565761998</v>
      </c>
      <c r="AJ128">
        <v>52.547770700636903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-0.1</v>
      </c>
      <c r="AM128" t="s">
        <v>10150</v>
      </c>
      <c r="AN128">
        <v>0.63</v>
      </c>
      <c r="AO128" t="s">
        <v>10149</v>
      </c>
      <c r="AP128">
        <v>4.6466163658853997E-2</v>
      </c>
      <c r="AQ128">
        <f>(Table2[[#This Row],[Sharpe Ratio]]-AVERAGE(Table2[Sharpe Ratio]))/_xlfn.STDEV.P(Table2[Sharpe Ratio])</f>
        <v>-9.0503220162613751E-2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-2.0841589031365997</v>
      </c>
    </row>
    <row r="129" spans="1:44" x14ac:dyDescent="0.3">
      <c r="A129" t="s">
        <v>332</v>
      </c>
      <c r="B129" t="s">
        <v>333</v>
      </c>
      <c r="C129" t="s">
        <v>10112</v>
      </c>
      <c r="D129" t="s">
        <v>334</v>
      </c>
      <c r="E129">
        <v>73736.973791850003</v>
      </c>
      <c r="F129">
        <v>251.61</v>
      </c>
      <c r="G129">
        <v>109.605205845296</v>
      </c>
      <c r="H129">
        <f>(Table2[[#This Row],[1Y Return vs Nifty]]-AVERAGE(Table2[1Y Return vs Nifty]))/_xlfn.STDEV.P(Table2[1Y Return vs Nifty])</f>
        <v>0.68072217353837017</v>
      </c>
      <c r="I129">
        <v>-13.630002566092401</v>
      </c>
      <c r="J129">
        <f>(Table2[[#This Row],[1M Return vs Nifty]]-AVERAGE(Table2[1M Return vs Nifty]))/_xlfn.STDEV.P(Table2[1M Return vs Nifty])</f>
        <v>-1.2027323577373799</v>
      </c>
      <c r="K129">
        <v>0.33491481231127301</v>
      </c>
      <c r="L129">
        <f>(Table2[[#This Row],[6M Return vs Nifty]]-AVERAGE(Table2[6M Return vs Nifty]))/_xlfn.STDEV.P(Table2[6M Return vs Nifty])</f>
        <v>-0.3130378324928339</v>
      </c>
      <c r="M129">
        <v>-0.75447617526529298</v>
      </c>
      <c r="N129">
        <f>(Table2[[#This Row],[1W Return vs Nifty]]-AVERAGE(Table2[1W Return vs Nifty]))/_xlfn.STDEV.P(Table2[1W Return vs Nifty])</f>
        <v>-0.38545758153422721</v>
      </c>
      <c r="O129">
        <v>255.27</v>
      </c>
      <c r="P129">
        <v>253.35579241780599</v>
      </c>
      <c r="Q129">
        <v>216.05091381442799</v>
      </c>
      <c r="R129">
        <v>46.300329396264303</v>
      </c>
      <c r="S129" s="2">
        <f>(Table2[[#This Row],[Close Price]]-Table2[[#This Row],[20D EMA]])/Table2[[#This Row],[20D EMA]]</f>
        <v>-1.4337760018803606E-2</v>
      </c>
      <c r="T129" s="2">
        <f>(Table2[[#This Row],[Close Price]]-Table2[[#This Row],[50D EMA]])/Table2[[#This Row],[50D EMA]]</f>
        <v>-6.8906749719264658E-3</v>
      </c>
      <c r="U129" s="2">
        <f>(Table2[[#This Row],[Close Price]]-Table2[[#This Row],[200D EMA]])/Table2[[#This Row],[200D EMA]]</f>
        <v>0.16458660395259747</v>
      </c>
      <c r="V129">
        <v>1.0715136848409099</v>
      </c>
      <c r="W129">
        <v>250.83</v>
      </c>
      <c r="X129">
        <v>255.4</v>
      </c>
      <c r="Y129">
        <v>242.4</v>
      </c>
      <c r="Z129">
        <v>255.4</v>
      </c>
      <c r="AA129">
        <v>242.4</v>
      </c>
      <c r="AB129">
        <v>255.4</v>
      </c>
      <c r="AC129" s="2">
        <f>(Table2[[#This Row],[Close Price]]/Table2[[#This Row],[Day Low]])-1</f>
        <v>3.1096758760913445E-3</v>
      </c>
      <c r="AD129" s="2">
        <f>(Table2[[#This Row],[Day High]]/Table2[[#This Row],[Close Price]])-1</f>
        <v>1.5062994316600964E-2</v>
      </c>
      <c r="AE129" s="2">
        <f>(Table2[[#This Row],[Close Price]]/Table2[[#This Row],[Current Week Low]])-1</f>
        <v>3.7995049504950584E-2</v>
      </c>
      <c r="AF129" s="2">
        <f>(Table2[[#This Row],[Current Week High]]/Table2[[#This Row],[Close Price]])-1</f>
        <v>1.5062994316600964E-2</v>
      </c>
      <c r="AG129" s="2">
        <f>(Table2[[#This Row],[Close Price]]/Table2[[#This Row],[Current Month Low]])-1</f>
        <v>3.7995049504950584E-2</v>
      </c>
      <c r="AH129" s="2">
        <f>(Table2[[#This Row],[Current Month High]]/Table2[[#This Row],[Close Price]])-1</f>
        <v>1.5062994316600964E-2</v>
      </c>
      <c r="AI129">
        <v>13.8070823894121</v>
      </c>
      <c r="AJ129">
        <v>136.475563909774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-0.06</v>
      </c>
      <c r="AM129" t="s">
        <v>10150</v>
      </c>
      <c r="AN129">
        <v>-5.39</v>
      </c>
      <c r="AO129" t="s">
        <v>10150</v>
      </c>
      <c r="AP129">
        <v>7.0377918142088006E-2</v>
      </c>
      <c r="AQ129">
        <f>(Table2[[#This Row],[Sharpe Ratio]]-AVERAGE(Table2[Sharpe Ratio]))/_xlfn.STDEV.P(Table2[Sharpe Ratio])</f>
        <v>0.18043241945432303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-1.0400731787717479</v>
      </c>
    </row>
    <row r="130" spans="1:44" x14ac:dyDescent="0.3">
      <c r="A130" t="s">
        <v>335</v>
      </c>
      <c r="B130" t="s">
        <v>336</v>
      </c>
      <c r="C130" t="s">
        <v>10110</v>
      </c>
      <c r="D130" t="s">
        <v>337</v>
      </c>
      <c r="E130">
        <v>73667.451168615997</v>
      </c>
      <c r="F130">
        <v>54.03</v>
      </c>
      <c r="G130">
        <v>167.160883854205</v>
      </c>
      <c r="H130">
        <f>(Table2[[#This Row],[1Y Return vs Nifty]]-AVERAGE(Table2[1Y Return vs Nifty]))/_xlfn.STDEV.P(Table2[1Y Return vs Nifty])</f>
        <v>1.3293346311673118</v>
      </c>
      <c r="I130">
        <v>-2.9173260628400102</v>
      </c>
      <c r="J130">
        <f>(Table2[[#This Row],[1M Return vs Nifty]]-AVERAGE(Table2[1M Return vs Nifty]))/_xlfn.STDEV.P(Table2[1M Return vs Nifty])</f>
        <v>-0.32967350528884559</v>
      </c>
      <c r="K130">
        <v>27.395316123777501</v>
      </c>
      <c r="L130">
        <f>(Table2[[#This Row],[6M Return vs Nifty]]-AVERAGE(Table2[6M Return vs Nifty]))/_xlfn.STDEV.P(Table2[6M Return vs Nifty])</f>
        <v>0.48343065943445535</v>
      </c>
      <c r="M130">
        <v>-0.17714542755304499</v>
      </c>
      <c r="N130">
        <f>(Table2[[#This Row],[1W Return vs Nifty]]-AVERAGE(Table2[1W Return vs Nifty]))/_xlfn.STDEV.P(Table2[1W Return vs Nifty])</f>
        <v>-0.25919039759161128</v>
      </c>
      <c r="O130">
        <v>51.38</v>
      </c>
      <c r="P130">
        <v>47.983926768660702</v>
      </c>
      <c r="Q130">
        <v>39.2880271233809</v>
      </c>
      <c r="R130">
        <v>68.008868010559297</v>
      </c>
      <c r="S130" s="2">
        <f>(Table2[[#This Row],[Close Price]]-Table2[[#This Row],[20D EMA]])/Table2[[#This Row],[20D EMA]]</f>
        <v>5.1576488906189148E-2</v>
      </c>
      <c r="T130" s="2">
        <f>(Table2[[#This Row],[Close Price]]-Table2[[#This Row],[50D EMA]])/Table2[[#This Row],[50D EMA]]</f>
        <v>0.1260020519056001</v>
      </c>
      <c r="U130" s="2">
        <f>(Table2[[#This Row],[Close Price]]-Table2[[#This Row],[200D EMA]])/Table2[[#This Row],[200D EMA]]</f>
        <v>0.37522812816034556</v>
      </c>
      <c r="V130">
        <v>1.4437077587093501</v>
      </c>
      <c r="W130">
        <v>53.37</v>
      </c>
      <c r="X130">
        <v>55.67</v>
      </c>
      <c r="Y130">
        <v>52.43</v>
      </c>
      <c r="Z130">
        <v>55.67</v>
      </c>
      <c r="AA130">
        <v>52.43</v>
      </c>
      <c r="AB130">
        <v>55.67</v>
      </c>
      <c r="AC130" s="2">
        <f>(Table2[[#This Row],[Close Price]]/Table2[[#This Row],[Day Low]])-1</f>
        <v>1.2366498032602591E-2</v>
      </c>
      <c r="AD130" s="2">
        <f>(Table2[[#This Row],[Day High]]/Table2[[#This Row],[Close Price]])-1</f>
        <v>3.0353507310753258E-2</v>
      </c>
      <c r="AE130" s="2">
        <f>(Table2[[#This Row],[Close Price]]/Table2[[#This Row],[Current Week Low]])-1</f>
        <v>3.0516879649055806E-2</v>
      </c>
      <c r="AF130" s="2">
        <f>(Table2[[#This Row],[Current Week High]]/Table2[[#This Row],[Close Price]])-1</f>
        <v>3.0353507310753258E-2</v>
      </c>
      <c r="AG130" s="2">
        <f>(Table2[[#This Row],[Close Price]]/Table2[[#This Row],[Current Month Low]])-1</f>
        <v>3.0516879649055806E-2</v>
      </c>
      <c r="AH130" s="2">
        <f>(Table2[[#This Row],[Current Month High]]/Table2[[#This Row],[Close Price]])-1</f>
        <v>3.0353507310753258E-2</v>
      </c>
      <c r="AI130">
        <v>3.0908754395706</v>
      </c>
      <c r="AJ130">
        <v>224.50450450450401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0.21</v>
      </c>
      <c r="AM130" t="s">
        <v>10149</v>
      </c>
      <c r="AN130">
        <v>8.15</v>
      </c>
      <c r="AO130" t="s">
        <v>10149</v>
      </c>
      <c r="AP130">
        <v>0.161791589183058</v>
      </c>
      <c r="AQ130">
        <f>(Table2[[#This Row],[Sharpe Ratio]]-AVERAGE(Table2[Sharpe Ratio]))/_xlfn.STDEV.P(Table2[Sharpe Ratio])</f>
        <v>1.2162084203572792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2.4401098080785895</v>
      </c>
    </row>
    <row r="131" spans="1:44" x14ac:dyDescent="0.3">
      <c r="A131" t="s">
        <v>338</v>
      </c>
      <c r="B131" t="s">
        <v>339</v>
      </c>
      <c r="C131" t="s">
        <v>10109</v>
      </c>
      <c r="D131" t="s">
        <v>59</v>
      </c>
      <c r="E131">
        <v>73514.787578185002</v>
      </c>
      <c r="F131">
        <v>1254.6500000000001</v>
      </c>
      <c r="G131">
        <v>51.157431029202897</v>
      </c>
      <c r="H131">
        <f>(Table2[[#This Row],[1Y Return vs Nifty]]-AVERAGE(Table2[1Y Return vs Nifty]))/_xlfn.STDEV.P(Table2[1Y Return vs Nifty])</f>
        <v>2.2056405400932101E-2</v>
      </c>
      <c r="I131">
        <v>-9.4511286556977296</v>
      </c>
      <c r="J131">
        <f>(Table2[[#This Row],[1M Return vs Nifty]]-AVERAGE(Table2[1M Return vs Nifty]))/_xlfn.STDEV.P(Table2[1M Return vs Nifty])</f>
        <v>-0.8621636063493745</v>
      </c>
      <c r="K131">
        <v>-3.9519808147854697E-2</v>
      </c>
      <c r="L131">
        <f>(Table2[[#This Row],[6M Return vs Nifty]]-AVERAGE(Table2[6M Return vs Nifty]))/_xlfn.STDEV.P(Table2[6M Return vs Nifty])</f>
        <v>-0.32405856252746507</v>
      </c>
      <c r="M131">
        <v>2.3107782458543702</v>
      </c>
      <c r="N131">
        <f>(Table2[[#This Row],[1W Return vs Nifty]]-AVERAGE(Table2[1W Return vs Nifty]))/_xlfn.STDEV.P(Table2[1W Return vs Nifty])</f>
        <v>0.2849398385861045</v>
      </c>
      <c r="O131">
        <v>1223.8499999999999</v>
      </c>
      <c r="P131">
        <v>1195.9933019560899</v>
      </c>
      <c r="Q131">
        <v>1055.29119662734</v>
      </c>
      <c r="R131">
        <v>65.882926780150001</v>
      </c>
      <c r="S131" s="2">
        <f>(Table2[[#This Row],[Close Price]]-Table2[[#This Row],[20D EMA]])/Table2[[#This Row],[20D EMA]]</f>
        <v>2.5166482820607253E-2</v>
      </c>
      <c r="T131" s="2">
        <f>(Table2[[#This Row],[Close Price]]-Table2[[#This Row],[50D EMA]])/Table2[[#This Row],[50D EMA]]</f>
        <v>4.9044336576112131E-2</v>
      </c>
      <c r="U131" s="2">
        <f>(Table2[[#This Row],[Close Price]]-Table2[[#This Row],[200D EMA]])/Table2[[#This Row],[200D EMA]]</f>
        <v>0.18891354728420101</v>
      </c>
      <c r="V131">
        <v>0.90836355154984105</v>
      </c>
      <c r="W131">
        <v>1226.5</v>
      </c>
      <c r="X131">
        <v>1257.9000000000001</v>
      </c>
      <c r="Y131">
        <v>1203</v>
      </c>
      <c r="Z131">
        <v>1257.9000000000001</v>
      </c>
      <c r="AA131">
        <v>1203</v>
      </c>
      <c r="AB131">
        <v>1257.9000000000001</v>
      </c>
      <c r="AC131" s="2">
        <f>(Table2[[#This Row],[Close Price]]/Table2[[#This Row],[Day Low]])-1</f>
        <v>2.2951487973909668E-2</v>
      </c>
      <c r="AD131" s="2">
        <f>(Table2[[#This Row],[Day High]]/Table2[[#This Row],[Close Price]])-1</f>
        <v>2.5903638464910284E-3</v>
      </c>
      <c r="AE131" s="2">
        <f>(Table2[[#This Row],[Close Price]]/Table2[[#This Row],[Current Week Low]])-1</f>
        <v>4.2934330839567769E-2</v>
      </c>
      <c r="AF131" s="2">
        <f>(Table2[[#This Row],[Current Week High]]/Table2[[#This Row],[Close Price]])-1</f>
        <v>2.5903638464910284E-3</v>
      </c>
      <c r="AG131" s="2">
        <f>(Table2[[#This Row],[Close Price]]/Table2[[#This Row],[Current Month Low]])-1</f>
        <v>4.2934330839567769E-2</v>
      </c>
      <c r="AH131" s="2">
        <f>(Table2[[#This Row],[Current Month High]]/Table2[[#This Row],[Close Price]])-1</f>
        <v>2.5903638464910284E-3</v>
      </c>
      <c r="AI131">
        <v>2.98489618618735</v>
      </c>
      <c r="AJ131">
        <v>76.997954433236899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7.0000000000000007E-2</v>
      </c>
      <c r="AM131" t="s">
        <v>10149</v>
      </c>
      <c r="AN131">
        <v>0.96</v>
      </c>
      <c r="AO131" t="s">
        <v>10149</v>
      </c>
      <c r="AP131">
        <v>-2.4438493481100001E-3</v>
      </c>
      <c r="AQ131">
        <f>(Table2[[#This Row],[Sharpe Ratio]]-AVERAGE(Table2[Sharpe Ratio]))/_xlfn.STDEV.P(Table2[Sharpe Ratio])</f>
        <v>-0.64468529270797625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-1.5239112175977789</v>
      </c>
    </row>
    <row r="132" spans="1:44" x14ac:dyDescent="0.3">
      <c r="A132" t="s">
        <v>340</v>
      </c>
      <c r="B132" t="s">
        <v>341</v>
      </c>
      <c r="C132" t="s">
        <v>10108</v>
      </c>
      <c r="D132" t="s">
        <v>184</v>
      </c>
      <c r="E132">
        <v>73110.260124149994</v>
      </c>
      <c r="F132">
        <v>4677.45</v>
      </c>
      <c r="G132">
        <v>27.7243348375473</v>
      </c>
      <c r="H132">
        <f>(Table2[[#This Row],[1Y Return vs Nifty]]-AVERAGE(Table2[1Y Return vs Nifty]))/_xlfn.STDEV.P(Table2[1Y Return vs Nifty])</f>
        <v>-0.24201828951226975</v>
      </c>
      <c r="I132">
        <v>-7.6119552818594798</v>
      </c>
      <c r="J132">
        <f>(Table2[[#This Row],[1M Return vs Nifty]]-AVERAGE(Table2[1M Return vs Nifty]))/_xlfn.STDEV.P(Table2[1M Return vs Nifty])</f>
        <v>-0.71227514526034352</v>
      </c>
      <c r="K132">
        <v>37.985218665081902</v>
      </c>
      <c r="L132">
        <f>(Table2[[#This Row],[6M Return vs Nifty]]-AVERAGE(Table2[6M Return vs Nifty]))/_xlfn.STDEV.P(Table2[6M Return vs Nifty])</f>
        <v>0.79512314357938718</v>
      </c>
      <c r="M132">
        <v>-2.7998793254640701</v>
      </c>
      <c r="N132">
        <f>(Table2[[#This Row],[1W Return vs Nifty]]-AVERAGE(Table2[1W Return vs Nifty]))/_xlfn.STDEV.P(Table2[1W Return vs Nifty])</f>
        <v>-0.83280478558731896</v>
      </c>
      <c r="O132">
        <v>4586.99</v>
      </c>
      <c r="P132">
        <v>4261.9708395889302</v>
      </c>
      <c r="Q132">
        <v>3528.8033721022598</v>
      </c>
      <c r="R132">
        <v>54.302648048515799</v>
      </c>
      <c r="S132" s="2">
        <f>(Table2[[#This Row],[Close Price]]-Table2[[#This Row],[20D EMA]])/Table2[[#This Row],[20D EMA]]</f>
        <v>1.9720993505545039E-2</v>
      </c>
      <c r="T132" s="2">
        <f>(Table2[[#This Row],[Close Price]]-Table2[[#This Row],[50D EMA]])/Table2[[#This Row],[50D EMA]]</f>
        <v>9.7485218939494869E-2</v>
      </c>
      <c r="U132" s="2">
        <f>(Table2[[#This Row],[Close Price]]-Table2[[#This Row],[200D EMA]])/Table2[[#This Row],[200D EMA]]</f>
        <v>0.3255059879444181</v>
      </c>
      <c r="V132">
        <v>0.86795660619470605</v>
      </c>
      <c r="W132">
        <v>4651.45</v>
      </c>
      <c r="X132">
        <v>4715.95</v>
      </c>
      <c r="Y132">
        <v>4580</v>
      </c>
      <c r="Z132">
        <v>4747</v>
      </c>
      <c r="AA132">
        <v>4580</v>
      </c>
      <c r="AB132">
        <v>4747</v>
      </c>
      <c r="AC132" s="2">
        <f>(Table2[[#This Row],[Close Price]]/Table2[[#This Row],[Day Low]])-1</f>
        <v>5.5896548388136846E-3</v>
      </c>
      <c r="AD132" s="2">
        <f>(Table2[[#This Row],[Day High]]/Table2[[#This Row],[Close Price]])-1</f>
        <v>8.2309805556446403E-3</v>
      </c>
      <c r="AE132" s="2">
        <f>(Table2[[#This Row],[Close Price]]/Table2[[#This Row],[Current Week Low]])-1</f>
        <v>2.1277292576419082E-2</v>
      </c>
      <c r="AF132" s="2">
        <f>(Table2[[#This Row],[Current Week High]]/Table2[[#This Row],[Close Price]])-1</f>
        <v>1.4869212925846309E-2</v>
      </c>
      <c r="AG132" s="2">
        <f>(Table2[[#This Row],[Close Price]]/Table2[[#This Row],[Current Month Low]])-1</f>
        <v>2.1277292576419082E-2</v>
      </c>
      <c r="AH132" s="2">
        <f>(Table2[[#This Row],[Current Month High]]/Table2[[#This Row],[Close Price]])-1</f>
        <v>1.4869212925846309E-2</v>
      </c>
      <c r="AI132">
        <v>5.8482720285625698</v>
      </c>
      <c r="AJ132">
        <v>79.061710435648095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0.24</v>
      </c>
      <c r="AM132" t="s">
        <v>10149</v>
      </c>
      <c r="AN132">
        <v>-2.84</v>
      </c>
      <c r="AO132" t="s">
        <v>10150</v>
      </c>
      <c r="AP132">
        <v>0.156831715189687</v>
      </c>
      <c r="AQ132">
        <f>(Table2[[#This Row],[Sharpe Ratio]]-AVERAGE(Table2[Sharpe Ratio]))/_xlfn.STDEV.P(Table2[Sharpe Ratio])</f>
        <v>1.1600098409617101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0.16803476418116514</v>
      </c>
    </row>
    <row r="133" spans="1:44" x14ac:dyDescent="0.3">
      <c r="A133" t="s">
        <v>342</v>
      </c>
      <c r="B133" t="s">
        <v>343</v>
      </c>
      <c r="C133" t="s">
        <v>10104</v>
      </c>
      <c r="D133" t="s">
        <v>32</v>
      </c>
      <c r="E133">
        <v>72944.834391055003</v>
      </c>
      <c r="F133">
        <v>541.54999999999995</v>
      </c>
      <c r="G133">
        <v>54.467402472198998</v>
      </c>
      <c r="H133">
        <f>(Table2[[#This Row],[1Y Return vs Nifty]]-AVERAGE(Table2[1Y Return vs Nifty]))/_xlfn.STDEV.P(Table2[1Y Return vs Nifty])</f>
        <v>5.935748127377647E-2</v>
      </c>
      <c r="I133">
        <v>-18.627705721495499</v>
      </c>
      <c r="J133">
        <f>(Table2[[#This Row],[1M Return vs Nifty]]-AVERAGE(Table2[1M Return vs Nifty]))/_xlfn.STDEV.P(Table2[1M Return vs Nifty])</f>
        <v>-1.6100338365424147</v>
      </c>
      <c r="K133">
        <v>13.025743735305801</v>
      </c>
      <c r="L133">
        <f>(Table2[[#This Row],[6M Return vs Nifty]]-AVERAGE(Table2[6M Return vs Nifty]))/_xlfn.STDEV.P(Table2[6M Return vs Nifty])</f>
        <v>6.049119456271481E-2</v>
      </c>
      <c r="M133">
        <v>-2.26167571590809</v>
      </c>
      <c r="N133">
        <f>(Table2[[#This Row],[1W Return vs Nifty]]-AVERAGE(Table2[1W Return vs Nifty]))/_xlfn.STDEV.P(Table2[1W Return vs Nifty])</f>
        <v>-0.71509504219382147</v>
      </c>
      <c r="O133">
        <v>542.46</v>
      </c>
      <c r="P133">
        <v>539.61841816654396</v>
      </c>
      <c r="Q133">
        <v>481.18032320247499</v>
      </c>
      <c r="R133">
        <v>49.895313521901997</v>
      </c>
      <c r="S133" s="2">
        <f>(Table2[[#This Row],[Close Price]]-Table2[[#This Row],[20D EMA]])/Table2[[#This Row],[20D EMA]]</f>
        <v>-1.6775430446486041E-3</v>
      </c>
      <c r="T133" s="2">
        <f>(Table2[[#This Row],[Close Price]]-Table2[[#This Row],[50D EMA]])/Table2[[#This Row],[50D EMA]]</f>
        <v>3.579532811387183E-3</v>
      </c>
      <c r="U133" s="2">
        <f>(Table2[[#This Row],[Close Price]]-Table2[[#This Row],[200D EMA]])/Table2[[#This Row],[200D EMA]]</f>
        <v>0.12546164896298578</v>
      </c>
      <c r="V133">
        <v>0.49906411348416402</v>
      </c>
      <c r="W133">
        <v>531.5</v>
      </c>
      <c r="X133">
        <v>545</v>
      </c>
      <c r="Y133">
        <v>530.1</v>
      </c>
      <c r="Z133">
        <v>549</v>
      </c>
      <c r="AA133">
        <v>530.1</v>
      </c>
      <c r="AB133">
        <v>549</v>
      </c>
      <c r="AC133" s="2">
        <f>(Table2[[#This Row],[Close Price]]/Table2[[#This Row],[Day Low]])-1</f>
        <v>1.8908748824082666E-2</v>
      </c>
      <c r="AD133" s="2">
        <f>(Table2[[#This Row],[Day High]]/Table2[[#This Row],[Close Price]])-1</f>
        <v>6.3706028990859753E-3</v>
      </c>
      <c r="AE133" s="2">
        <f>(Table2[[#This Row],[Close Price]]/Table2[[#This Row],[Current Week Low]])-1</f>
        <v>2.1599698170156501E-2</v>
      </c>
      <c r="AF133" s="2">
        <f>(Table2[[#This Row],[Current Week High]]/Table2[[#This Row],[Close Price]])-1</f>
        <v>1.3756809158895766E-2</v>
      </c>
      <c r="AG133" s="2">
        <f>(Table2[[#This Row],[Close Price]]/Table2[[#This Row],[Current Month Low]])-1</f>
        <v>2.1599698170156501E-2</v>
      </c>
      <c r="AH133" s="2">
        <f>(Table2[[#This Row],[Current Month High]]/Table2[[#This Row],[Close Price]])-1</f>
        <v>1.3756809158895766E-2</v>
      </c>
      <c r="AI133">
        <v>16.831317514541599</v>
      </c>
      <c r="AJ133">
        <v>82.585974376264204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-0.05</v>
      </c>
      <c r="AM133" t="s">
        <v>10150</v>
      </c>
      <c r="AN133">
        <v>0.28000000000000003</v>
      </c>
      <c r="AO133" t="s">
        <v>10149</v>
      </c>
      <c r="AP133">
        <v>0.15106597480807599</v>
      </c>
      <c r="AQ133">
        <f>(Table2[[#This Row],[Sharpe Ratio]]-AVERAGE(Table2[Sharpe Ratio]))/_xlfn.STDEV.P(Table2[Sharpe Ratio])</f>
        <v>1.0946802743148003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-1.1105999285849446</v>
      </c>
    </row>
    <row r="134" spans="1:44" x14ac:dyDescent="0.3">
      <c r="A134" t="s">
        <v>346</v>
      </c>
      <c r="B134" t="s">
        <v>347</v>
      </c>
      <c r="C134" t="s">
        <v>10111</v>
      </c>
      <c r="D134" t="s">
        <v>86</v>
      </c>
      <c r="E134">
        <v>72760.574929759998</v>
      </c>
      <c r="F134">
        <v>1513.9</v>
      </c>
      <c r="G134">
        <v>127.972658427954</v>
      </c>
      <c r="H134">
        <f>(Table2[[#This Row],[1Y Return vs Nifty]]-AVERAGE(Table2[1Y Return vs Nifty]))/_xlfn.STDEV.P(Table2[1Y Return vs Nifty])</f>
        <v>0.88771058844639716</v>
      </c>
      <c r="I134">
        <v>-11.195502604601</v>
      </c>
      <c r="J134">
        <f>(Table2[[#This Row],[1M Return vs Nifty]]-AVERAGE(Table2[1M Return vs Nifty]))/_xlfn.STDEV.P(Table2[1M Return vs Nifty])</f>
        <v>-1.004326129189324</v>
      </c>
      <c r="K134">
        <v>36.9944249488845</v>
      </c>
      <c r="L134">
        <f>(Table2[[#This Row],[6M Return vs Nifty]]-AVERAGE(Table2[6M Return vs Nifty]))/_xlfn.STDEV.P(Table2[6M Return vs Nifty])</f>
        <v>0.76596112311014897</v>
      </c>
      <c r="M134">
        <v>-2.3353330434739901</v>
      </c>
      <c r="N134">
        <f>(Table2[[#This Row],[1W Return vs Nifty]]-AVERAGE(Table2[1W Return vs Nifty]))/_xlfn.STDEV.P(Table2[1W Return vs Nifty])</f>
        <v>-0.73120453119183426</v>
      </c>
      <c r="O134">
        <v>1506.05</v>
      </c>
      <c r="P134">
        <v>1463.2816191111301</v>
      </c>
      <c r="Q134">
        <v>1175.10227256908</v>
      </c>
      <c r="R134">
        <v>51.971366111353298</v>
      </c>
      <c r="S134" s="2">
        <f>(Table2[[#This Row],[Close Price]]-Table2[[#This Row],[20D EMA]])/Table2[[#This Row],[20D EMA]]</f>
        <v>5.212310348262101E-3</v>
      </c>
      <c r="T134" s="2">
        <f>(Table2[[#This Row],[Close Price]]-Table2[[#This Row],[50D EMA]])/Table2[[#This Row],[50D EMA]]</f>
        <v>3.4592371166131439E-2</v>
      </c>
      <c r="U134" s="2">
        <f>(Table2[[#This Row],[Close Price]]-Table2[[#This Row],[200D EMA]])/Table2[[#This Row],[200D EMA]]</f>
        <v>0.28831339649290261</v>
      </c>
      <c r="V134">
        <v>0.214430734734678</v>
      </c>
      <c r="W134">
        <v>1503</v>
      </c>
      <c r="X134">
        <v>1517.95</v>
      </c>
      <c r="Y134">
        <v>1450</v>
      </c>
      <c r="Z134">
        <v>1517.95</v>
      </c>
      <c r="AA134">
        <v>1450</v>
      </c>
      <c r="AB134">
        <v>1517.95</v>
      </c>
      <c r="AC134" s="2">
        <f>(Table2[[#This Row],[Close Price]]/Table2[[#This Row],[Day Low]])-1</f>
        <v>7.2521623419827819E-3</v>
      </c>
      <c r="AD134" s="2">
        <f>(Table2[[#This Row],[Day High]]/Table2[[#This Row],[Close Price]])-1</f>
        <v>2.6752097232314309E-3</v>
      </c>
      <c r="AE134" s="2">
        <f>(Table2[[#This Row],[Close Price]]/Table2[[#This Row],[Current Week Low]])-1</f>
        <v>4.4068965517241487E-2</v>
      </c>
      <c r="AF134" s="2">
        <f>(Table2[[#This Row],[Current Week High]]/Table2[[#This Row],[Close Price]])-1</f>
        <v>2.6752097232314309E-3</v>
      </c>
      <c r="AG134" s="2">
        <f>(Table2[[#This Row],[Close Price]]/Table2[[#This Row],[Current Month Low]])-1</f>
        <v>4.4068965517241487E-2</v>
      </c>
      <c r="AH134" s="2">
        <f>(Table2[[#This Row],[Current Month High]]/Table2[[#This Row],[Close Price]])-1</f>
        <v>2.6752097232314309E-3</v>
      </c>
      <c r="AI134">
        <v>7.8737036792390303</v>
      </c>
      <c r="AJ134">
        <v>157.42220710763399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-0.06</v>
      </c>
      <c r="AM134" t="s">
        <v>10150</v>
      </c>
      <c r="AN134">
        <v>-5.64</v>
      </c>
      <c r="AO134" t="s">
        <v>10150</v>
      </c>
      <c r="AP134">
        <v>0.13006904786781601</v>
      </c>
      <c r="AQ134">
        <f>(Table2[[#This Row],[Sharpe Ratio]]-AVERAGE(Table2[Sharpe Ratio]))/_xlfn.STDEV.P(Table2[Sharpe Ratio])</f>
        <v>0.85677151548498687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0.77491256666037489</v>
      </c>
    </row>
    <row r="135" spans="1:44" x14ac:dyDescent="0.3">
      <c r="A135" t="s">
        <v>348</v>
      </c>
      <c r="B135" t="s">
        <v>349</v>
      </c>
      <c r="C135" t="s">
        <v>10104</v>
      </c>
      <c r="D135" t="s">
        <v>49</v>
      </c>
      <c r="E135">
        <v>72430.107894764995</v>
      </c>
      <c r="F135">
        <v>1804.15</v>
      </c>
      <c r="G135">
        <v>20.293883683295501</v>
      </c>
      <c r="H135">
        <f>(Table2[[#This Row],[1Y Return vs Nifty]]-AVERAGE(Table2[1Y Return vs Nifty]))/_xlfn.STDEV.P(Table2[1Y Return vs Nifty])</f>
        <v>-0.32575430568264757</v>
      </c>
      <c r="I135">
        <v>-5.49254401720167</v>
      </c>
      <c r="J135">
        <f>(Table2[[#This Row],[1M Return vs Nifty]]-AVERAGE(Table2[1M Return vs Nifty]))/_xlfn.STDEV.P(Table2[1M Return vs Nifty])</f>
        <v>-0.53954793128847867</v>
      </c>
      <c r="K135">
        <v>6.6490350417136899</v>
      </c>
      <c r="L135">
        <f>(Table2[[#This Row],[6M Return vs Nifty]]-AVERAGE(Table2[6M Return vs Nifty]))/_xlfn.STDEV.P(Table2[6M Return vs Nifty])</f>
        <v>-0.12719440175151639</v>
      </c>
      <c r="M135">
        <v>0.121437616904523</v>
      </c>
      <c r="N135">
        <f>(Table2[[#This Row],[1W Return vs Nifty]]-AVERAGE(Table2[1W Return vs Nifty]))/_xlfn.STDEV.P(Table2[1W Return vs Nifty])</f>
        <v>-0.19388772603623972</v>
      </c>
      <c r="O135">
        <v>1767.83</v>
      </c>
      <c r="P135">
        <v>1711.81478933157</v>
      </c>
      <c r="Q135">
        <v>1507.9687593592701</v>
      </c>
      <c r="R135">
        <v>60.735573127413097</v>
      </c>
      <c r="S135" s="2">
        <f>(Table2[[#This Row],[Close Price]]-Table2[[#This Row],[20D EMA]])/Table2[[#This Row],[20D EMA]]</f>
        <v>2.0544961902445466E-2</v>
      </c>
      <c r="T135" s="2">
        <f>(Table2[[#This Row],[Close Price]]-Table2[[#This Row],[50D EMA]])/Table2[[#This Row],[50D EMA]]</f>
        <v>5.3939953810356565E-2</v>
      </c>
      <c r="U135" s="2">
        <f>(Table2[[#This Row],[Close Price]]-Table2[[#This Row],[200D EMA]])/Table2[[#This Row],[200D EMA]]</f>
        <v>0.1964107272133252</v>
      </c>
      <c r="V135">
        <v>1.0584204894416001</v>
      </c>
      <c r="W135">
        <v>1778.05</v>
      </c>
      <c r="X135">
        <v>1820</v>
      </c>
      <c r="Y135">
        <v>1756</v>
      </c>
      <c r="Z135">
        <v>1820</v>
      </c>
      <c r="AA135">
        <v>1756</v>
      </c>
      <c r="AB135">
        <v>1820</v>
      </c>
      <c r="AC135" s="2">
        <f>(Table2[[#This Row],[Close Price]]/Table2[[#This Row],[Day Low]])-1</f>
        <v>1.4679002277776299E-2</v>
      </c>
      <c r="AD135" s="2">
        <f>(Table2[[#This Row],[Day High]]/Table2[[#This Row],[Close Price]])-1</f>
        <v>8.7853005570490694E-3</v>
      </c>
      <c r="AE135" s="2">
        <f>(Table2[[#This Row],[Close Price]]/Table2[[#This Row],[Current Week Low]])-1</f>
        <v>2.7420273348519375E-2</v>
      </c>
      <c r="AF135" s="2">
        <f>(Table2[[#This Row],[Current Week High]]/Table2[[#This Row],[Close Price]])-1</f>
        <v>8.7853005570490694E-3</v>
      </c>
      <c r="AG135" s="2">
        <f>(Table2[[#This Row],[Close Price]]/Table2[[#This Row],[Current Month Low]])-1</f>
        <v>2.7420273348519375E-2</v>
      </c>
      <c r="AH135" s="2">
        <f>(Table2[[#This Row],[Current Month High]]/Table2[[#This Row],[Close Price]])-1</f>
        <v>8.7853005570490694E-3</v>
      </c>
      <c r="AI135">
        <v>2.9210431505140901</v>
      </c>
      <c r="AJ135">
        <v>52.590180572588501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-0.03</v>
      </c>
      <c r="AM135" t="s">
        <v>10150</v>
      </c>
      <c r="AN135">
        <v>3.17</v>
      </c>
      <c r="AO135" t="s">
        <v>10149</v>
      </c>
      <c r="AP135">
        <v>-3.8169873859987997E-2</v>
      </c>
      <c r="AQ135">
        <f>(Table2[[#This Row],[Sharpe Ratio]]-AVERAGE(Table2[Sharpe Ratio]))/_xlfn.STDEV.P(Table2[Sharpe Ratio])</f>
        <v>-1.0494842508472833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-2.2358686156061656</v>
      </c>
    </row>
    <row r="136" spans="1:44" x14ac:dyDescent="0.3">
      <c r="A136" t="s">
        <v>350</v>
      </c>
      <c r="B136" t="s">
        <v>351</v>
      </c>
      <c r="C136" t="s">
        <v>10103</v>
      </c>
      <c r="D136" t="s">
        <v>285</v>
      </c>
      <c r="E136">
        <v>72369.729011579999</v>
      </c>
      <c r="F136">
        <v>4750.8999999999996</v>
      </c>
      <c r="G136">
        <v>70.232134514615197</v>
      </c>
      <c r="H136">
        <f>(Table2[[#This Row],[1Y Return vs Nifty]]-AVERAGE(Table2[1Y Return vs Nifty]))/_xlfn.STDEV.P(Table2[1Y Return vs Nifty])</f>
        <v>0.23701504604628321</v>
      </c>
      <c r="I136">
        <v>24.132712837509299</v>
      </c>
      <c r="J136">
        <f>(Table2[[#This Row],[1M Return vs Nifty]]-AVERAGE(Table2[1M Return vs Nifty]))/_xlfn.STDEV.P(Table2[1M Return vs Nifty])</f>
        <v>1.8748433504061091</v>
      </c>
      <c r="K136">
        <v>18.568025614534601</v>
      </c>
      <c r="L136">
        <f>(Table2[[#This Row],[6M Return vs Nifty]]-AVERAGE(Table2[6M Return vs Nifty]))/_xlfn.STDEV.P(Table2[6M Return vs Nifty])</f>
        <v>0.22361711569659196</v>
      </c>
      <c r="M136">
        <v>16.369273846893599</v>
      </c>
      <c r="N136">
        <f>(Table2[[#This Row],[1W Return vs Nifty]]-AVERAGE(Table2[1W Return vs Nifty]))/_xlfn.STDEV.P(Table2[1W Return vs Nifty])</f>
        <v>3.3596533490773761</v>
      </c>
      <c r="O136">
        <v>4097.3999999999996</v>
      </c>
      <c r="P136">
        <v>3882.84712179179</v>
      </c>
      <c r="Q136">
        <v>3570.2652897462799</v>
      </c>
      <c r="R136">
        <v>94.316899195232907</v>
      </c>
      <c r="S136" s="2">
        <f>(Table2[[#This Row],[Close Price]]-Table2[[#This Row],[20D EMA]])/Table2[[#This Row],[20D EMA]]</f>
        <v>0.15949138478059258</v>
      </c>
      <c r="T136" s="2">
        <f>(Table2[[#This Row],[Close Price]]-Table2[[#This Row],[50D EMA]])/Table2[[#This Row],[50D EMA]]</f>
        <v>0.22356092088622728</v>
      </c>
      <c r="U136" s="2">
        <f>(Table2[[#This Row],[Close Price]]-Table2[[#This Row],[200D EMA]])/Table2[[#This Row],[200D EMA]]</f>
        <v>0.33068542935576117</v>
      </c>
      <c r="V136">
        <v>1.19754863040642</v>
      </c>
      <c r="W136">
        <v>4600</v>
      </c>
      <c r="X136">
        <v>4760</v>
      </c>
      <c r="Y136">
        <v>4227.2</v>
      </c>
      <c r="Z136">
        <v>4760</v>
      </c>
      <c r="AA136">
        <v>4227.2</v>
      </c>
      <c r="AB136">
        <v>4760</v>
      </c>
      <c r="AC136" s="2">
        <f>(Table2[[#This Row],[Close Price]]/Table2[[#This Row],[Day Low]])-1</f>
        <v>3.2804347826086877E-2</v>
      </c>
      <c r="AD136" s="2">
        <f>(Table2[[#This Row],[Day High]]/Table2[[#This Row],[Close Price]])-1</f>
        <v>1.9154265507588253E-3</v>
      </c>
      <c r="AE136" s="2">
        <f>(Table2[[#This Row],[Close Price]]/Table2[[#This Row],[Current Week Low]])-1</f>
        <v>0.12388815291445865</v>
      </c>
      <c r="AF136" s="2">
        <f>(Table2[[#This Row],[Current Week High]]/Table2[[#This Row],[Close Price]])-1</f>
        <v>1.9154265507588253E-3</v>
      </c>
      <c r="AG136" s="2">
        <f>(Table2[[#This Row],[Close Price]]/Table2[[#This Row],[Current Month Low]])-1</f>
        <v>0.12388815291445865</v>
      </c>
      <c r="AH136" s="2">
        <f>(Table2[[#This Row],[Current Month High]]/Table2[[#This Row],[Close Price]])-1</f>
        <v>1.9154265507588253E-3</v>
      </c>
      <c r="AI136">
        <v>0.191542655075882</v>
      </c>
      <c r="AJ136">
        <v>105.029831583717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0.1</v>
      </c>
      <c r="AM136" t="s">
        <v>10149</v>
      </c>
      <c r="AN136">
        <v>23.48</v>
      </c>
      <c r="AO136" t="s">
        <v>10149</v>
      </c>
      <c r="AP136">
        <v>0.14339673289216401</v>
      </c>
      <c r="AQ136">
        <f>(Table2[[#This Row],[Sharpe Ratio]]-AVERAGE(Table2[Sharpe Ratio]))/_xlfn.STDEV.P(Table2[Sharpe Ratio])</f>
        <v>1.0077828044816455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6.7029116657080063</v>
      </c>
    </row>
    <row r="137" spans="1:44" x14ac:dyDescent="0.3">
      <c r="A137" t="s">
        <v>352</v>
      </c>
      <c r="B137" t="s">
        <v>353</v>
      </c>
      <c r="C137" t="s">
        <v>10117</v>
      </c>
      <c r="D137" t="s">
        <v>140</v>
      </c>
      <c r="E137">
        <v>71968.697050889998</v>
      </c>
      <c r="F137">
        <v>1795.35</v>
      </c>
      <c r="G137">
        <v>186.08274576637399</v>
      </c>
      <c r="H137">
        <f>(Table2[[#This Row],[1Y Return vs Nifty]]-AVERAGE(Table2[1Y Return vs Nifty]))/_xlfn.STDEV.P(Table2[1Y Return vs Nifty])</f>
        <v>1.5425708535929716</v>
      </c>
      <c r="I137">
        <v>-5.1098984770001596</v>
      </c>
      <c r="J137">
        <f>(Table2[[#This Row],[1M Return vs Nifty]]-AVERAGE(Table2[1M Return vs Nifty]))/_xlfn.STDEV.P(Table2[1M Return vs Nifty])</f>
        <v>-0.50836318710979889</v>
      </c>
      <c r="K137">
        <v>20.246852226898</v>
      </c>
      <c r="L137">
        <f>(Table2[[#This Row],[6M Return vs Nifty]]-AVERAGE(Table2[6M Return vs Nifty]))/_xlfn.STDEV.P(Table2[6M Return vs Nifty])</f>
        <v>0.27303000077416456</v>
      </c>
      <c r="M137">
        <v>-6.8469537844490498</v>
      </c>
      <c r="N137">
        <f>(Table2[[#This Row],[1W Return vs Nifty]]-AVERAGE(Table2[1W Return vs Nifty]))/_xlfn.STDEV.P(Table2[1W Return vs Nifty])</f>
        <v>-1.717934665066416</v>
      </c>
      <c r="O137">
        <v>1835.85</v>
      </c>
      <c r="P137">
        <v>1684.25468162219</v>
      </c>
      <c r="Q137">
        <v>1260.7124579146</v>
      </c>
      <c r="R137">
        <v>39.5107295123398</v>
      </c>
      <c r="S137" s="2">
        <f>(Table2[[#This Row],[Close Price]]-Table2[[#This Row],[20D EMA]])/Table2[[#This Row],[20D EMA]]</f>
        <v>-2.2060625868126481E-2</v>
      </c>
      <c r="T137" s="2">
        <f>(Table2[[#This Row],[Close Price]]-Table2[[#This Row],[50D EMA]])/Table2[[#This Row],[50D EMA]]</f>
        <v>6.596111597018596E-2</v>
      </c>
      <c r="U137" s="2">
        <f>(Table2[[#This Row],[Close Price]]-Table2[[#This Row],[200D EMA]])/Table2[[#This Row],[200D EMA]]</f>
        <v>0.42407571903411456</v>
      </c>
      <c r="V137">
        <v>1.3351741108821</v>
      </c>
      <c r="W137">
        <v>1776.25</v>
      </c>
      <c r="X137">
        <v>1825.65</v>
      </c>
      <c r="Y137">
        <v>1766</v>
      </c>
      <c r="Z137">
        <v>1893.4</v>
      </c>
      <c r="AA137">
        <v>1766</v>
      </c>
      <c r="AB137">
        <v>1893.4</v>
      </c>
      <c r="AC137" s="2">
        <f>(Table2[[#This Row],[Close Price]]/Table2[[#This Row],[Day Low]])-1</f>
        <v>1.0752990851512934E-2</v>
      </c>
      <c r="AD137" s="2">
        <f>(Table2[[#This Row],[Day High]]/Table2[[#This Row],[Close Price]])-1</f>
        <v>1.6876932074525897E-2</v>
      </c>
      <c r="AE137" s="2">
        <f>(Table2[[#This Row],[Close Price]]/Table2[[#This Row],[Current Week Low]])-1</f>
        <v>1.6619479048697539E-2</v>
      </c>
      <c r="AF137" s="2">
        <f>(Table2[[#This Row],[Current Week High]]/Table2[[#This Row],[Close Price]])-1</f>
        <v>5.4613306597599554E-2</v>
      </c>
      <c r="AG137" s="2">
        <f>(Table2[[#This Row],[Close Price]]/Table2[[#This Row],[Current Month Low]])-1</f>
        <v>1.6619479048697539E-2</v>
      </c>
      <c r="AH137" s="2">
        <f>(Table2[[#This Row],[Current Month High]]/Table2[[#This Row],[Close Price]])-1</f>
        <v>5.4613306597599554E-2</v>
      </c>
      <c r="AI137">
        <v>15.565210126159201</v>
      </c>
      <c r="AJ137">
        <v>244.46469685341501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0.24</v>
      </c>
      <c r="AM137" t="s">
        <v>10149</v>
      </c>
      <c r="AN137">
        <v>-7.22</v>
      </c>
      <c r="AO137" t="s">
        <v>10150</v>
      </c>
      <c r="AP137">
        <v>0.19527682713431099</v>
      </c>
      <c r="AQ137">
        <f>(Table2[[#This Row],[Sharpe Ratio]]-AVERAGE(Table2[Sharpe Ratio]))/_xlfn.STDEV.P(Table2[Sharpe Ratio])</f>
        <v>1.5956178178738534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1.1849208200647745</v>
      </c>
    </row>
    <row r="138" spans="1:44" x14ac:dyDescent="0.3">
      <c r="A138" t="s">
        <v>354</v>
      </c>
      <c r="B138" t="s">
        <v>355</v>
      </c>
      <c r="C138" t="s">
        <v>10118</v>
      </c>
      <c r="D138" t="s">
        <v>166</v>
      </c>
      <c r="E138">
        <v>70852.943795625004</v>
      </c>
      <c r="F138">
        <v>2390.25</v>
      </c>
      <c r="G138">
        <v>-20.138215265673399</v>
      </c>
      <c r="H138">
        <f>(Table2[[#This Row],[1Y Return vs Nifty]]-AVERAGE(Table2[1Y Return vs Nifty]))/_xlfn.STDEV.P(Table2[1Y Return vs Nifty])</f>
        <v>-0.78139593781367644</v>
      </c>
      <c r="I138">
        <v>-4.2650182311599796</v>
      </c>
      <c r="J138">
        <f>(Table2[[#This Row],[1M Return vs Nifty]]-AVERAGE(Table2[1M Return vs Nifty]))/_xlfn.STDEV.P(Table2[1M Return vs Nifty])</f>
        <v>-0.43950736217513225</v>
      </c>
      <c r="K138">
        <v>-16.837904598353902</v>
      </c>
      <c r="L138">
        <f>(Table2[[#This Row],[6M Return vs Nifty]]-AVERAGE(Table2[6M Return vs Nifty]))/_xlfn.STDEV.P(Table2[6M Return vs Nifty])</f>
        <v>-0.81848523590427547</v>
      </c>
      <c r="M138">
        <v>-1.6477024067105699</v>
      </c>
      <c r="N138">
        <f>(Table2[[#This Row],[1W Return vs Nifty]]-AVERAGE(Table2[1W Return vs Nifty]))/_xlfn.STDEV.P(Table2[1W Return vs Nifty])</f>
        <v>-0.58081381592014369</v>
      </c>
      <c r="O138">
        <v>2395.5300000000002</v>
      </c>
      <c r="P138">
        <v>2393.1636941534998</v>
      </c>
      <c r="Q138">
        <v>2388.23242719476</v>
      </c>
      <c r="R138">
        <v>46.519021803748302</v>
      </c>
      <c r="S138" s="2">
        <f>(Table2[[#This Row],[Close Price]]-Table2[[#This Row],[20D EMA]])/Table2[[#This Row],[20D EMA]]</f>
        <v>-2.2041051458341994E-3</v>
      </c>
      <c r="T138" s="2">
        <f>(Table2[[#This Row],[Close Price]]-Table2[[#This Row],[50D EMA]])/Table2[[#This Row],[50D EMA]]</f>
        <v>-1.2175072522694437E-3</v>
      </c>
      <c r="U138" s="2">
        <f>(Table2[[#This Row],[Close Price]]-Table2[[#This Row],[200D EMA]])/Table2[[#This Row],[200D EMA]]</f>
        <v>8.4479750892999927E-4</v>
      </c>
      <c r="V138">
        <v>1.0872850849879601</v>
      </c>
      <c r="W138">
        <v>2371.75</v>
      </c>
      <c r="X138">
        <v>2415</v>
      </c>
      <c r="Y138">
        <v>2369.9499999999998</v>
      </c>
      <c r="Z138">
        <v>2471</v>
      </c>
      <c r="AA138">
        <v>2369.9499999999998</v>
      </c>
      <c r="AB138">
        <v>2471</v>
      </c>
      <c r="AC138" s="2">
        <f>(Table2[[#This Row],[Close Price]]/Table2[[#This Row],[Day Low]])-1</f>
        <v>7.8001475703595169E-3</v>
      </c>
      <c r="AD138" s="2">
        <f>(Table2[[#This Row],[Day High]]/Table2[[#This Row],[Close Price]])-1</f>
        <v>1.0354565422026951E-2</v>
      </c>
      <c r="AE138" s="2">
        <f>(Table2[[#This Row],[Close Price]]/Table2[[#This Row],[Current Week Low]])-1</f>
        <v>8.5655815523535406E-3</v>
      </c>
      <c r="AF138" s="2">
        <f>(Table2[[#This Row],[Current Week High]]/Table2[[#This Row],[Close Price]])-1</f>
        <v>3.378307708398709E-2</v>
      </c>
      <c r="AG138" s="2">
        <f>(Table2[[#This Row],[Close Price]]/Table2[[#This Row],[Current Month Low]])-1</f>
        <v>8.5655815523535406E-3</v>
      </c>
      <c r="AH138" s="2">
        <f>(Table2[[#This Row],[Current Month High]]/Table2[[#This Row],[Close Price]])-1</f>
        <v>3.378307708398709E-2</v>
      </c>
      <c r="AI138">
        <v>12.7057839138165</v>
      </c>
      <c r="AJ138">
        <v>17.169117647058801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-0.14000000000000001</v>
      </c>
      <c r="AM138" t="s">
        <v>10150</v>
      </c>
      <c r="AN138">
        <v>-1.32</v>
      </c>
      <c r="AO138" t="s">
        <v>10150</v>
      </c>
      <c r="AP138">
        <v>2.2031106635059E-2</v>
      </c>
      <c r="AQ138">
        <f>(Table2[[#This Row],[Sharpe Ratio]]-AVERAGE(Table2[Sharpe Ratio]))/_xlfn.STDEV.P(Table2[Sharpe Ratio])</f>
        <v>-0.36736821593112323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-2.9875705677443509</v>
      </c>
    </row>
    <row r="139" spans="1:44" x14ac:dyDescent="0.3">
      <c r="A139" t="s">
        <v>356</v>
      </c>
      <c r="B139" t="s">
        <v>357</v>
      </c>
      <c r="C139" t="s">
        <v>10110</v>
      </c>
      <c r="D139" t="s">
        <v>229</v>
      </c>
      <c r="E139">
        <v>70504.333636099997</v>
      </c>
      <c r="F139">
        <v>2679.95</v>
      </c>
      <c r="G139">
        <v>832.45637204444199</v>
      </c>
      <c r="H139">
        <f>(Table2[[#This Row],[1Y Return vs Nifty]]-AVERAGE(Table2[1Y Return vs Nifty]))/_xlfn.STDEV.P(Table2[1Y Return vs Nifty])</f>
        <v>8.8267520289385875</v>
      </c>
      <c r="I139">
        <v>15.41291677249</v>
      </c>
      <c r="J139">
        <f>(Table2[[#This Row],[1M Return vs Nifty]]-AVERAGE(Table2[1M Return vs Nifty]))/_xlfn.STDEV.P(Table2[1M Return vs Nifty])</f>
        <v>1.1641997363849348</v>
      </c>
      <c r="K139">
        <v>280.95364473031901</v>
      </c>
      <c r="L139">
        <f>(Table2[[#This Row],[6M Return vs Nifty]]-AVERAGE(Table2[6M Return vs Nifty]))/_xlfn.STDEV.P(Table2[6M Return vs Nifty])</f>
        <v>7.9464101354736352</v>
      </c>
      <c r="M139">
        <v>8.7897472610177996</v>
      </c>
      <c r="N139">
        <f>(Table2[[#This Row],[1W Return vs Nifty]]-AVERAGE(Table2[1W Return vs Nifty]))/_xlfn.STDEV.P(Table2[1W Return vs Nifty])</f>
        <v>1.7019459059710624</v>
      </c>
      <c r="O139">
        <v>2178.16</v>
      </c>
      <c r="P139">
        <v>1847.63227611752</v>
      </c>
      <c r="Q139">
        <v>1141.75498811275</v>
      </c>
      <c r="R139">
        <v>86.734809087221606</v>
      </c>
      <c r="S139" s="2">
        <f>(Table2[[#This Row],[Close Price]]-Table2[[#This Row],[20D EMA]])/Table2[[#This Row],[20D EMA]]</f>
        <v>0.23037334263782275</v>
      </c>
      <c r="T139" s="2">
        <f>(Table2[[#This Row],[Close Price]]-Table2[[#This Row],[50D EMA]])/Table2[[#This Row],[50D EMA]]</f>
        <v>0.45047801699559598</v>
      </c>
      <c r="U139" s="2">
        <f>(Table2[[#This Row],[Close Price]]-Table2[[#This Row],[200D EMA]])/Table2[[#This Row],[200D EMA]]</f>
        <v>1.3472198745807895</v>
      </c>
      <c r="V139">
        <v>0.82003932689139503</v>
      </c>
      <c r="W139">
        <v>2405.0500000000002</v>
      </c>
      <c r="X139">
        <v>2679.95</v>
      </c>
      <c r="Y139">
        <v>2210.0500000000002</v>
      </c>
      <c r="Z139">
        <v>2679.95</v>
      </c>
      <c r="AA139">
        <v>2210.0500000000002</v>
      </c>
      <c r="AB139">
        <v>2679.95</v>
      </c>
      <c r="AC139" s="2">
        <f>(Table2[[#This Row],[Close Price]]/Table2[[#This Row],[Day Low]])-1</f>
        <v>0.11430115798008345</v>
      </c>
      <c r="AD139" s="2">
        <f>(Table2[[#This Row],[Day High]]/Table2[[#This Row],[Close Price]])-1</f>
        <v>0</v>
      </c>
      <c r="AE139" s="2">
        <f>(Table2[[#This Row],[Close Price]]/Table2[[#This Row],[Current Week Low]])-1</f>
        <v>0.21261962399040724</v>
      </c>
      <c r="AF139" s="2">
        <f>(Table2[[#This Row],[Current Week High]]/Table2[[#This Row],[Close Price]])-1</f>
        <v>0</v>
      </c>
      <c r="AG139" s="2">
        <f>(Table2[[#This Row],[Close Price]]/Table2[[#This Row],[Current Month Low]])-1</f>
        <v>0.21261962399040724</v>
      </c>
      <c r="AH139" s="2">
        <f>(Table2[[#This Row],[Current Month High]]/Table2[[#This Row],[Close Price]])-1</f>
        <v>0</v>
      </c>
      <c r="AI139">
        <v>0</v>
      </c>
      <c r="AJ139">
        <v>864.35768261964699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1.32</v>
      </c>
      <c r="AM139" t="s">
        <v>10149</v>
      </c>
      <c r="AN139">
        <v>15.48</v>
      </c>
      <c r="AO139" t="s">
        <v>10149</v>
      </c>
      <c r="AP139">
        <v>0.237599725902091</v>
      </c>
      <c r="AQ139">
        <f>(Table2[[#This Row],[Sharpe Ratio]]-AVERAGE(Table2[Sharpe Ratio]))/_xlfn.STDEV.P(Table2[Sharpe Ratio])</f>
        <v>2.0751636268663054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21.714471433634525</v>
      </c>
    </row>
    <row r="140" spans="1:44" x14ac:dyDescent="0.3">
      <c r="A140" t="s">
        <v>358</v>
      </c>
      <c r="B140" t="s">
        <v>359</v>
      </c>
      <c r="C140" t="s">
        <v>10102</v>
      </c>
      <c r="D140" t="s">
        <v>18</v>
      </c>
      <c r="E140">
        <v>70164.947498074995</v>
      </c>
      <c r="F140">
        <v>329.75</v>
      </c>
      <c r="G140">
        <v>52.110497463914498</v>
      </c>
      <c r="H140">
        <f>(Table2[[#This Row],[1Y Return vs Nifty]]-AVERAGE(Table2[1Y Return vs Nifty]))/_xlfn.STDEV.P(Table2[1Y Return vs Nifty])</f>
        <v>3.2796801203519271E-2</v>
      </c>
      <c r="I140">
        <v>-23.5764267978162</v>
      </c>
      <c r="J140">
        <f>(Table2[[#This Row],[1M Return vs Nifty]]-AVERAGE(Table2[1M Return vs Nifty]))/_xlfn.STDEV.P(Table2[1M Return vs Nifty])</f>
        <v>-2.0133433869305652</v>
      </c>
      <c r="K140">
        <v>6.85489183860183</v>
      </c>
      <c r="L140">
        <f>(Table2[[#This Row],[6M Return vs Nifty]]-AVERAGE(Table2[6M Return vs Nifty]))/_xlfn.STDEV.P(Table2[6M Return vs Nifty])</f>
        <v>-0.12113542092993465</v>
      </c>
      <c r="M140">
        <v>-2.28045408626312</v>
      </c>
      <c r="N140">
        <f>(Table2[[#This Row],[1W Return vs Nifty]]-AVERAGE(Table2[1W Return vs Nifty]))/_xlfn.STDEV.P(Table2[1W Return vs Nifty])</f>
        <v>-0.71920203277618144</v>
      </c>
      <c r="O140">
        <v>338.62</v>
      </c>
      <c r="P140">
        <v>339.33602914914701</v>
      </c>
      <c r="Q140">
        <v>294.22292342945298</v>
      </c>
      <c r="R140">
        <v>33.047076894701199</v>
      </c>
      <c r="S140" s="2">
        <f>(Table2[[#This Row],[Close Price]]-Table2[[#This Row],[20D EMA]])/Table2[[#This Row],[20D EMA]]</f>
        <v>-2.619455436772785E-2</v>
      </c>
      <c r="T140" s="2">
        <f>(Table2[[#This Row],[Close Price]]-Table2[[#This Row],[50D EMA]])/Table2[[#This Row],[50D EMA]]</f>
        <v>-2.8249370316447302E-2</v>
      </c>
      <c r="U140" s="2">
        <f>(Table2[[#This Row],[Close Price]]-Table2[[#This Row],[200D EMA]])/Table2[[#This Row],[200D EMA]]</f>
        <v>0.12074883954127216</v>
      </c>
      <c r="V140">
        <v>0.52145800162309697</v>
      </c>
      <c r="W140">
        <v>328.6</v>
      </c>
      <c r="X140">
        <v>334.55</v>
      </c>
      <c r="Y140">
        <v>324.25</v>
      </c>
      <c r="Z140">
        <v>334.55</v>
      </c>
      <c r="AA140">
        <v>324.25</v>
      </c>
      <c r="AB140">
        <v>334.55</v>
      </c>
      <c r="AC140" s="2">
        <f>(Table2[[#This Row],[Close Price]]/Table2[[#This Row],[Day Low]])-1</f>
        <v>3.4996956786366162E-3</v>
      </c>
      <c r="AD140" s="2">
        <f>(Table2[[#This Row],[Day High]]/Table2[[#This Row],[Close Price]])-1</f>
        <v>1.4556482183472275E-2</v>
      </c>
      <c r="AE140" s="2">
        <f>(Table2[[#This Row],[Close Price]]/Table2[[#This Row],[Current Week Low]])-1</f>
        <v>1.6962220508866643E-2</v>
      </c>
      <c r="AF140" s="2">
        <f>(Table2[[#This Row],[Current Week High]]/Table2[[#This Row],[Close Price]])-1</f>
        <v>1.4556482183472275E-2</v>
      </c>
      <c r="AG140" s="2">
        <f>(Table2[[#This Row],[Close Price]]/Table2[[#This Row],[Current Month Low]])-1</f>
        <v>1.6962220508866643E-2</v>
      </c>
      <c r="AH140" s="2">
        <f>(Table2[[#This Row],[Current Month High]]/Table2[[#This Row],[Close Price]])-1</f>
        <v>1.4556482183472275E-2</v>
      </c>
      <c r="AI140">
        <v>20.252716704574102</v>
      </c>
      <c r="AJ140">
        <v>106.78302675585201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0</v>
      </c>
      <c r="AM140" t="s">
        <v>10148</v>
      </c>
      <c r="AN140">
        <v>-6.7</v>
      </c>
      <c r="AO140" t="s">
        <v>10150</v>
      </c>
      <c r="AP140">
        <v>4.3080995199240003E-2</v>
      </c>
      <c r="AQ140">
        <f>(Table2[[#This Row],[Sharpe Ratio]]-AVERAGE(Table2[Sharpe Ratio]))/_xlfn.STDEV.P(Table2[Sharpe Ratio])</f>
        <v>-0.12885936765733969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41" spans="1:44" x14ac:dyDescent="0.3">
      <c r="A141" t="s">
        <v>360</v>
      </c>
      <c r="B141" t="s">
        <v>361</v>
      </c>
      <c r="C141" t="s">
        <v>10112</v>
      </c>
      <c r="D141" t="s">
        <v>130</v>
      </c>
      <c r="E141">
        <v>68645.624428619994</v>
      </c>
      <c r="F141">
        <v>833.65</v>
      </c>
      <c r="G141">
        <v>118.677618677154</v>
      </c>
      <c r="H141">
        <f>(Table2[[#This Row],[1Y Return vs Nifty]]-AVERAGE(Table2[1Y Return vs Nifty]))/_xlfn.STDEV.P(Table2[1Y Return vs Nifty])</f>
        <v>0.78296195572953653</v>
      </c>
      <c r="I141">
        <v>-7.3359380410042503</v>
      </c>
      <c r="J141">
        <f>(Table2[[#This Row],[1M Return vs Nifty]]-AVERAGE(Table2[1M Return vs Nifty]))/_xlfn.STDEV.P(Table2[1M Return vs Nifty])</f>
        <v>-0.68978036578259916</v>
      </c>
      <c r="K141">
        <v>26.401137166667102</v>
      </c>
      <c r="L141">
        <f>(Table2[[#This Row],[6M Return vs Nifty]]-AVERAGE(Table2[6M Return vs Nifty]))/_xlfn.STDEV.P(Table2[6M Return vs Nifty])</f>
        <v>0.45416900120693876</v>
      </c>
      <c r="M141">
        <v>0.50710913155496795</v>
      </c>
      <c r="N141">
        <f>(Table2[[#This Row],[1W Return vs Nifty]]-AVERAGE(Table2[1W Return vs Nifty]))/_xlfn.STDEV.P(Table2[1W Return vs Nifty])</f>
        <v>-0.10953805944604661</v>
      </c>
      <c r="O141">
        <v>802.13</v>
      </c>
      <c r="P141">
        <v>763.65730858947904</v>
      </c>
      <c r="Q141">
        <v>626.56020098926899</v>
      </c>
      <c r="R141">
        <v>66.3821435543299</v>
      </c>
      <c r="S141" s="2">
        <f>(Table2[[#This Row],[Close Price]]-Table2[[#This Row],[20D EMA]])/Table2[[#This Row],[20D EMA]]</f>
        <v>3.9295376061236932E-2</v>
      </c>
      <c r="T141" s="2">
        <f>(Table2[[#This Row],[Close Price]]-Table2[[#This Row],[50D EMA]])/Table2[[#This Row],[50D EMA]]</f>
        <v>9.1654582000664203E-2</v>
      </c>
      <c r="U141" s="2">
        <f>(Table2[[#This Row],[Close Price]]-Table2[[#This Row],[200D EMA]])/Table2[[#This Row],[200D EMA]]</f>
        <v>0.33051859770818381</v>
      </c>
      <c r="V141">
        <v>0.376825336656612</v>
      </c>
      <c r="W141">
        <v>824.25</v>
      </c>
      <c r="X141">
        <v>835.5</v>
      </c>
      <c r="Y141">
        <v>804.95</v>
      </c>
      <c r="Z141">
        <v>835.5</v>
      </c>
      <c r="AA141">
        <v>804.95</v>
      </c>
      <c r="AB141">
        <v>835.5</v>
      </c>
      <c r="AC141" s="2">
        <f>(Table2[[#This Row],[Close Price]]/Table2[[#This Row],[Day Low]])-1</f>
        <v>1.1404306945708154E-2</v>
      </c>
      <c r="AD141" s="2">
        <f>(Table2[[#This Row],[Day High]]/Table2[[#This Row],[Close Price]])-1</f>
        <v>2.2191567204461471E-3</v>
      </c>
      <c r="AE141" s="2">
        <f>(Table2[[#This Row],[Close Price]]/Table2[[#This Row],[Current Week Low]])-1</f>
        <v>3.565438847133362E-2</v>
      </c>
      <c r="AF141" s="2">
        <f>(Table2[[#This Row],[Current Week High]]/Table2[[#This Row],[Close Price]])-1</f>
        <v>2.2191567204461471E-3</v>
      </c>
      <c r="AG141" s="2">
        <f>(Table2[[#This Row],[Close Price]]/Table2[[#This Row],[Current Month Low]])-1</f>
        <v>3.565438847133362E-2</v>
      </c>
      <c r="AH141" s="2">
        <f>(Table2[[#This Row],[Current Month High]]/Table2[[#This Row],[Close Price]])-1</f>
        <v>2.2191567204461471E-3</v>
      </c>
      <c r="AI141">
        <v>0.88166496731243404</v>
      </c>
      <c r="AJ141">
        <v>148.776484631453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0.08</v>
      </c>
      <c r="AM141" t="s">
        <v>10149</v>
      </c>
      <c r="AN141">
        <v>3.01</v>
      </c>
      <c r="AO141" t="s">
        <v>10149</v>
      </c>
      <c r="AP141">
        <v>0.199344411794524</v>
      </c>
      <c r="AQ141">
        <f>(Table2[[#This Row],[Sharpe Ratio]]-AVERAGE(Table2[Sharpe Ratio]))/_xlfn.STDEV.P(Table2[Sharpe Ratio])</f>
        <v>1.6417061821711521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2.0795187138789819</v>
      </c>
    </row>
    <row r="142" spans="1:44" x14ac:dyDescent="0.3">
      <c r="A142" t="s">
        <v>362</v>
      </c>
      <c r="B142" t="s">
        <v>363</v>
      </c>
      <c r="C142" t="s">
        <v>10104</v>
      </c>
      <c r="D142" t="s">
        <v>364</v>
      </c>
      <c r="E142">
        <v>68371.166669259997</v>
      </c>
      <c r="F142">
        <v>718.9</v>
      </c>
      <c r="G142">
        <v>-39.579741229253898</v>
      </c>
      <c r="H142">
        <f>(Table2[[#This Row],[1Y Return vs Nifty]]-AVERAGE(Table2[1Y Return vs Nifty]))/_xlfn.STDEV.P(Table2[1Y Return vs Nifty])</f>
        <v>-1.0004884126402769</v>
      </c>
      <c r="I142">
        <v>-8.7852004888041009</v>
      </c>
      <c r="J142">
        <f>(Table2[[#This Row],[1M Return vs Nifty]]-AVERAGE(Table2[1M Return vs Nifty]))/_xlfn.STDEV.P(Table2[1M Return vs Nifty])</f>
        <v>-0.80789197021579051</v>
      </c>
      <c r="K142">
        <v>-18.8655741864509</v>
      </c>
      <c r="L142">
        <f>(Table2[[#This Row],[6M Return vs Nifty]]-AVERAGE(Table2[6M Return vs Nifty]))/_xlfn.STDEV.P(Table2[6M Return vs Nifty])</f>
        <v>-0.87816561242086966</v>
      </c>
      <c r="M142">
        <v>-3.0286243638541399</v>
      </c>
      <c r="N142">
        <f>(Table2[[#This Row],[1W Return vs Nifty]]-AVERAGE(Table2[1W Return vs Nifty]))/_xlfn.STDEV.P(Table2[1W Return vs Nifty])</f>
        <v>-0.88283328649916626</v>
      </c>
      <c r="O142">
        <v>720.5</v>
      </c>
      <c r="P142">
        <v>718.77985500242096</v>
      </c>
      <c r="Q142">
        <v>742.94690855112401</v>
      </c>
      <c r="R142">
        <v>46.047026725366003</v>
      </c>
      <c r="S142" s="2">
        <f>(Table2[[#This Row],[Close Price]]-Table2[[#This Row],[20D EMA]])/Table2[[#This Row],[20D EMA]]</f>
        <v>-2.2206800832755345E-3</v>
      </c>
      <c r="T142" s="2">
        <f>(Table2[[#This Row],[Close Price]]-Table2[[#This Row],[50D EMA]])/Table2[[#This Row],[50D EMA]]</f>
        <v>1.6715131447112363E-4</v>
      </c>
      <c r="U142" s="2">
        <f>(Table2[[#This Row],[Close Price]]-Table2[[#This Row],[200D EMA]])/Table2[[#This Row],[200D EMA]]</f>
        <v>-3.236692726539464E-2</v>
      </c>
      <c r="V142">
        <v>0.818750086302234</v>
      </c>
      <c r="W142">
        <v>712.3</v>
      </c>
      <c r="X142">
        <v>724.55</v>
      </c>
      <c r="Y142">
        <v>708.75</v>
      </c>
      <c r="Z142">
        <v>729.7</v>
      </c>
      <c r="AA142">
        <v>708.75</v>
      </c>
      <c r="AB142">
        <v>729.7</v>
      </c>
      <c r="AC142" s="2">
        <f>(Table2[[#This Row],[Close Price]]/Table2[[#This Row],[Day Low]])-1</f>
        <v>9.265758809490432E-3</v>
      </c>
      <c r="AD142" s="2">
        <f>(Table2[[#This Row],[Day High]]/Table2[[#This Row],[Close Price]])-1</f>
        <v>7.8592293782167033E-3</v>
      </c>
      <c r="AE142" s="2">
        <f>(Table2[[#This Row],[Close Price]]/Table2[[#This Row],[Current Week Low]])-1</f>
        <v>1.4320987654320882E-2</v>
      </c>
      <c r="AF142" s="2">
        <f>(Table2[[#This Row],[Current Week High]]/Table2[[#This Row],[Close Price]])-1</f>
        <v>1.5022951731812562E-2</v>
      </c>
      <c r="AG142" s="2">
        <f>(Table2[[#This Row],[Close Price]]/Table2[[#This Row],[Current Month Low]])-1</f>
        <v>1.4320987654320882E-2</v>
      </c>
      <c r="AH142" s="2">
        <f>(Table2[[#This Row],[Current Month High]]/Table2[[#This Row],[Close Price]])-1</f>
        <v>1.5022951731812562E-2</v>
      </c>
      <c r="AI142">
        <v>24.196689386562799</v>
      </c>
      <c r="AJ142">
        <v>10.949918975229499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-0.12</v>
      </c>
      <c r="AM142" t="s">
        <v>10150</v>
      </c>
      <c r="AN142">
        <v>-1.03</v>
      </c>
      <c r="AO142" t="s">
        <v>10150</v>
      </c>
      <c r="AP142">
        <v>-0.131113705611796</v>
      </c>
      <c r="AQ142">
        <f>(Table2[[#This Row],[Sharpe Ratio]]-AVERAGE(Table2[Sharpe Ratio]))/_xlfn.STDEV.P(Table2[Sharpe Ratio])</f>
        <v>-2.1025979620047623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43" spans="1:44" x14ac:dyDescent="0.3">
      <c r="A143" t="s">
        <v>365</v>
      </c>
      <c r="B143" t="s">
        <v>366</v>
      </c>
      <c r="C143" t="s">
        <v>10104</v>
      </c>
      <c r="D143" t="s">
        <v>37</v>
      </c>
      <c r="E143">
        <v>67632.12</v>
      </c>
      <c r="F143">
        <v>385.5</v>
      </c>
      <c r="G143">
        <v>85.112022869469499</v>
      </c>
      <c r="H143">
        <f>(Table2[[#This Row],[1Y Return vs Nifty]]-AVERAGE(Table2[1Y Return vs Nifty]))/_xlfn.STDEV.P(Table2[1Y Return vs Nifty])</f>
        <v>0.40470103792344259</v>
      </c>
      <c r="I143">
        <v>-0.56031568405937904</v>
      </c>
      <c r="J143">
        <f>(Table2[[#This Row],[1M Return vs Nifty]]-AVERAGE(Table2[1M Return vs Nifty]))/_xlfn.STDEV.P(Table2[1M Return vs Nifty])</f>
        <v>-0.13758250208504791</v>
      </c>
      <c r="K143">
        <v>9.5453893338046605</v>
      </c>
      <c r="L143">
        <f>(Table2[[#This Row],[6M Return vs Nifty]]-AVERAGE(Table2[6M Return vs Nifty]))/_xlfn.STDEV.P(Table2[6M Return vs Nifty])</f>
        <v>-4.194603796870177E-2</v>
      </c>
      <c r="M143">
        <v>-1.14671905298218</v>
      </c>
      <c r="N143">
        <f>(Table2[[#This Row],[1W Return vs Nifty]]-AVERAGE(Table2[1W Return vs Nifty]))/_xlfn.STDEV.P(Table2[1W Return vs Nifty])</f>
        <v>-0.471244461562908</v>
      </c>
      <c r="O143">
        <v>380.82</v>
      </c>
      <c r="P143">
        <v>368.05287376746799</v>
      </c>
      <c r="Q143">
        <v>320.73781019406101</v>
      </c>
      <c r="R143">
        <v>53.195210303853003</v>
      </c>
      <c r="S143" s="2">
        <f>(Table2[[#This Row],[Close Price]]-Table2[[#This Row],[20D EMA]])/Table2[[#This Row],[20D EMA]]</f>
        <v>1.2289270521506242E-2</v>
      </c>
      <c r="T143" s="2">
        <f>(Table2[[#This Row],[Close Price]]-Table2[[#This Row],[50D EMA]])/Table2[[#This Row],[50D EMA]]</f>
        <v>4.7403858184666504E-2</v>
      </c>
      <c r="U143" s="2">
        <f>(Table2[[#This Row],[Close Price]]-Table2[[#This Row],[200D EMA]])/Table2[[#This Row],[200D EMA]]</f>
        <v>0.20191629345712284</v>
      </c>
      <c r="V143">
        <v>1.0048744462374299</v>
      </c>
      <c r="W143">
        <v>383.05</v>
      </c>
      <c r="X143">
        <v>392.95</v>
      </c>
      <c r="Y143">
        <v>377.05</v>
      </c>
      <c r="Z143">
        <v>392.95</v>
      </c>
      <c r="AA143">
        <v>377.05</v>
      </c>
      <c r="AB143">
        <v>392.95</v>
      </c>
      <c r="AC143" s="2">
        <f>(Table2[[#This Row],[Close Price]]/Table2[[#This Row],[Day Low]])-1</f>
        <v>6.3960318496278923E-3</v>
      </c>
      <c r="AD143" s="2">
        <f>(Table2[[#This Row],[Day High]]/Table2[[#This Row],[Close Price]])-1</f>
        <v>1.932555123216595E-2</v>
      </c>
      <c r="AE143" s="2">
        <f>(Table2[[#This Row],[Close Price]]/Table2[[#This Row],[Current Week Low]])-1</f>
        <v>2.2410820846041624E-2</v>
      </c>
      <c r="AF143" s="2">
        <f>(Table2[[#This Row],[Current Week High]]/Table2[[#This Row],[Close Price]])-1</f>
        <v>1.932555123216595E-2</v>
      </c>
      <c r="AG143" s="2">
        <f>(Table2[[#This Row],[Close Price]]/Table2[[#This Row],[Current Month Low]])-1</f>
        <v>2.2410820846041624E-2</v>
      </c>
      <c r="AH143" s="2">
        <f>(Table2[[#This Row],[Current Month High]]/Table2[[#This Row],[Close Price]])-1</f>
        <v>1.932555123216595E-2</v>
      </c>
      <c r="AI143">
        <v>21.348897535667898</v>
      </c>
      <c r="AJ143">
        <v>111.46461876028501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0.05</v>
      </c>
      <c r="AM143" t="s">
        <v>10149</v>
      </c>
      <c r="AN143">
        <v>-0.52</v>
      </c>
      <c r="AO143" t="s">
        <v>10150</v>
      </c>
      <c r="AP143">
        <v>5.5630762720785001E-2</v>
      </c>
      <c r="AQ143">
        <f>(Table2[[#This Row],[Sharpe Ratio]]-AVERAGE(Table2[Sharpe Ratio]))/_xlfn.STDEV.P(Table2[Sharpe Ratio])</f>
        <v>1.3337613031707059E-2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-0.23273435066150805</v>
      </c>
    </row>
    <row r="144" spans="1:44" x14ac:dyDescent="0.3">
      <c r="A144" t="s">
        <v>367</v>
      </c>
      <c r="B144" t="s">
        <v>368</v>
      </c>
      <c r="C144" t="s">
        <v>10110</v>
      </c>
      <c r="D144" t="s">
        <v>202</v>
      </c>
      <c r="E144">
        <v>66689.199865236005</v>
      </c>
      <c r="F144">
        <v>227.11</v>
      </c>
      <c r="G144">
        <v>14.169427858757301</v>
      </c>
      <c r="H144">
        <f>(Table2[[#This Row],[1Y Return vs Nifty]]-AVERAGE(Table2[1Y Return vs Nifty]))/_xlfn.STDEV.P(Table2[1Y Return vs Nifty])</f>
        <v>-0.39477266288762608</v>
      </c>
      <c r="I144">
        <v>-10.325640994420899</v>
      </c>
      <c r="J144">
        <f>(Table2[[#This Row],[1M Return vs Nifty]]-AVERAGE(Table2[1M Return vs Nifty]))/_xlfn.STDEV.P(Table2[1M Return vs Nifty])</f>
        <v>-0.93343437968654508</v>
      </c>
      <c r="K144">
        <v>14.025269887927299</v>
      </c>
      <c r="L144">
        <f>(Table2[[#This Row],[6M Return vs Nifty]]-AVERAGE(Table2[6M Return vs Nifty]))/_xlfn.STDEV.P(Table2[6M Return vs Nifty])</f>
        <v>8.9910236736453944E-2</v>
      </c>
      <c r="M144">
        <v>-5.8029287955670803</v>
      </c>
      <c r="N144">
        <f>(Table2[[#This Row],[1W Return vs Nifty]]-AVERAGE(Table2[1W Return vs Nifty]))/_xlfn.STDEV.P(Table2[1W Return vs Nifty])</f>
        <v>-1.4895974496414173</v>
      </c>
      <c r="O144">
        <v>232.93</v>
      </c>
      <c r="P144">
        <v>219.33875616772701</v>
      </c>
      <c r="Q144">
        <v>190.04138652384799</v>
      </c>
      <c r="R144">
        <v>31.885352866525398</v>
      </c>
      <c r="S144" s="2">
        <f>(Table2[[#This Row],[Close Price]]-Table2[[#This Row],[20D EMA]])/Table2[[#This Row],[20D EMA]]</f>
        <v>-2.4986047310350718E-2</v>
      </c>
      <c r="T144" s="2">
        <f>(Table2[[#This Row],[Close Price]]-Table2[[#This Row],[50D EMA]])/Table2[[#This Row],[50D EMA]]</f>
        <v>3.5430326897314846E-2</v>
      </c>
      <c r="U144" s="2">
        <f>(Table2[[#This Row],[Close Price]]-Table2[[#This Row],[200D EMA]])/Table2[[#This Row],[200D EMA]]</f>
        <v>0.19505547793664588</v>
      </c>
      <c r="V144">
        <v>0.55676401588386004</v>
      </c>
      <c r="W144">
        <v>226.45</v>
      </c>
      <c r="X144">
        <v>231.9</v>
      </c>
      <c r="Y144">
        <v>226.15</v>
      </c>
      <c r="Z144">
        <v>243.29</v>
      </c>
      <c r="AA144">
        <v>226.15</v>
      </c>
      <c r="AB144">
        <v>243.29</v>
      </c>
      <c r="AC144" s="2">
        <f>(Table2[[#This Row],[Close Price]]/Table2[[#This Row],[Day Low]])-1</f>
        <v>2.9145506734380433E-3</v>
      </c>
      <c r="AD144" s="2">
        <f>(Table2[[#This Row],[Day High]]/Table2[[#This Row],[Close Price]])-1</f>
        <v>2.109110122847957E-2</v>
      </c>
      <c r="AE144" s="2">
        <f>(Table2[[#This Row],[Close Price]]/Table2[[#This Row],[Current Week Low]])-1</f>
        <v>4.2449701525535399E-3</v>
      </c>
      <c r="AF144" s="2">
        <f>(Table2[[#This Row],[Current Week High]]/Table2[[#This Row],[Close Price]])-1</f>
        <v>7.1243009995156426E-2</v>
      </c>
      <c r="AG144" s="2">
        <f>(Table2[[#This Row],[Close Price]]/Table2[[#This Row],[Current Month Low]])-1</f>
        <v>4.2449701525535399E-3</v>
      </c>
      <c r="AH144" s="2">
        <f>(Table2[[#This Row],[Current Month High]]/Table2[[#This Row],[Close Price]])-1</f>
        <v>7.1243009995156426E-2</v>
      </c>
      <c r="AI144">
        <v>8.1722513319536692</v>
      </c>
      <c r="AJ144">
        <v>44.151063154554102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0.11</v>
      </c>
      <c r="AM144" t="s">
        <v>10149</v>
      </c>
      <c r="AN144">
        <v>-5.07</v>
      </c>
      <c r="AO144" t="s">
        <v>10150</v>
      </c>
      <c r="AP144">
        <v>4.9451698270439999E-2</v>
      </c>
      <c r="AQ144">
        <f>(Table2[[#This Row],[Sharpe Ratio]]-AVERAGE(Table2[Sharpe Ratio]))/_xlfn.STDEV.P(Table2[Sharpe Ratio])</f>
        <v>-5.6675182568981006E-2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-2.7845694380481154</v>
      </c>
    </row>
    <row r="145" spans="1:44" x14ac:dyDescent="0.3">
      <c r="A145" t="s">
        <v>369</v>
      </c>
      <c r="B145" t="s">
        <v>370</v>
      </c>
      <c r="C145" t="s">
        <v>10117</v>
      </c>
      <c r="D145" t="s">
        <v>140</v>
      </c>
      <c r="E145">
        <v>66679.629309890006</v>
      </c>
      <c r="F145">
        <v>3730.85</v>
      </c>
      <c r="G145">
        <v>109.31052497026501</v>
      </c>
      <c r="H145">
        <f>(Table2[[#This Row],[1Y Return vs Nifty]]-AVERAGE(Table2[1Y Return vs Nifty]))/_xlfn.STDEV.P(Table2[1Y Return vs Nifty])</f>
        <v>0.67740132504553319</v>
      </c>
      <c r="I145">
        <v>-2.4194056825666901</v>
      </c>
      <c r="J145">
        <f>(Table2[[#This Row],[1M Return vs Nifty]]-AVERAGE(Table2[1M Return vs Nifty]))/_xlfn.STDEV.P(Table2[1M Return vs Nifty])</f>
        <v>-0.28909412293932885</v>
      </c>
      <c r="K145">
        <v>45.568914291769502</v>
      </c>
      <c r="L145">
        <f>(Table2[[#This Row],[6M Return vs Nifty]]-AVERAGE(Table2[6M Return vs Nifty]))/_xlfn.STDEV.P(Table2[6M Return vs Nifty])</f>
        <v>1.0183339729200469</v>
      </c>
      <c r="M145">
        <v>-0.58452181263656</v>
      </c>
      <c r="N145">
        <f>(Table2[[#This Row],[1W Return vs Nifty]]-AVERAGE(Table2[1W Return vs Nifty]))/_xlfn.STDEV.P(Table2[1W Return vs Nifty])</f>
        <v>-0.34828710541992164</v>
      </c>
      <c r="O145">
        <v>3536.4</v>
      </c>
      <c r="P145">
        <v>3322.1687710933402</v>
      </c>
      <c r="Q145">
        <v>2699.5238708903898</v>
      </c>
      <c r="R145">
        <v>68.398751345771501</v>
      </c>
      <c r="S145" s="2">
        <f>(Table2[[#This Row],[Close Price]]-Table2[[#This Row],[20D EMA]])/Table2[[#This Row],[20D EMA]]</f>
        <v>5.4985295781020196E-2</v>
      </c>
      <c r="T145" s="2">
        <f>(Table2[[#This Row],[Close Price]]-Table2[[#This Row],[50D EMA]])/Table2[[#This Row],[50D EMA]]</f>
        <v>0.12301639593468364</v>
      </c>
      <c r="U145" s="2">
        <f>(Table2[[#This Row],[Close Price]]-Table2[[#This Row],[200D EMA]])/Table2[[#This Row],[200D EMA]]</f>
        <v>0.38204001091846079</v>
      </c>
      <c r="V145">
        <v>0.38910958661559603</v>
      </c>
      <c r="W145">
        <v>3673.05</v>
      </c>
      <c r="X145">
        <v>3760</v>
      </c>
      <c r="Y145">
        <v>3519</v>
      </c>
      <c r="Z145">
        <v>3760</v>
      </c>
      <c r="AA145">
        <v>3519</v>
      </c>
      <c r="AB145">
        <v>3760</v>
      </c>
      <c r="AC145" s="2">
        <f>(Table2[[#This Row],[Close Price]]/Table2[[#This Row],[Day Low]])-1</f>
        <v>1.5736240998625028E-2</v>
      </c>
      <c r="AD145" s="2">
        <f>(Table2[[#This Row],[Day High]]/Table2[[#This Row],[Close Price]])-1</f>
        <v>7.8132329093907327E-3</v>
      </c>
      <c r="AE145" s="2">
        <f>(Table2[[#This Row],[Close Price]]/Table2[[#This Row],[Current Week Low]])-1</f>
        <v>6.0201761864165926E-2</v>
      </c>
      <c r="AF145" s="2">
        <f>(Table2[[#This Row],[Current Week High]]/Table2[[#This Row],[Close Price]])-1</f>
        <v>7.8132329093907327E-3</v>
      </c>
      <c r="AG145" s="2">
        <f>(Table2[[#This Row],[Close Price]]/Table2[[#This Row],[Current Month Low]])-1</f>
        <v>6.0201761864165926E-2</v>
      </c>
      <c r="AH145" s="2">
        <f>(Table2[[#This Row],[Current Month High]]/Table2[[#This Row],[Close Price]])-1</f>
        <v>7.8132329093907327E-3</v>
      </c>
      <c r="AI145">
        <v>5.7399788252006898</v>
      </c>
      <c r="AJ145">
        <v>140.23502897617499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0.05</v>
      </c>
      <c r="AM145" t="s">
        <v>10149</v>
      </c>
      <c r="AN145">
        <v>-1.94</v>
      </c>
      <c r="AO145" t="s">
        <v>10150</v>
      </c>
      <c r="AP145">
        <v>0.18968693854832</v>
      </c>
      <c r="AQ145">
        <f>(Table2[[#This Row],[Sharpe Ratio]]-AVERAGE(Table2[Sharpe Ratio]))/_xlfn.STDEV.P(Table2[Sharpe Ratio])</f>
        <v>1.532280765776953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2.5906348353832827</v>
      </c>
    </row>
    <row r="146" spans="1:44" x14ac:dyDescent="0.3">
      <c r="A146" t="s">
        <v>371</v>
      </c>
      <c r="B146" t="s">
        <v>372</v>
      </c>
      <c r="C146" t="s">
        <v>10108</v>
      </c>
      <c r="D146" t="s">
        <v>184</v>
      </c>
      <c r="E146">
        <v>66637.455850700004</v>
      </c>
      <c r="F146">
        <v>1160.5999999999999</v>
      </c>
      <c r="G146">
        <v>83.230682915436404</v>
      </c>
      <c r="H146">
        <f>(Table2[[#This Row],[1Y Return vs Nifty]]-AVERAGE(Table2[1Y Return vs Nifty]))/_xlfn.STDEV.P(Table2[1Y Return vs Nifty])</f>
        <v>0.3834996452297097</v>
      </c>
      <c r="I146">
        <v>24.670954857258302</v>
      </c>
      <c r="J146">
        <f>(Table2[[#This Row],[1M Return vs Nifty]]-AVERAGE(Table2[1M Return vs Nifty]))/_xlfn.STDEV.P(Table2[1M Return vs Nifty])</f>
        <v>1.9187088549752966</v>
      </c>
      <c r="K146">
        <v>57.225938061326303</v>
      </c>
      <c r="L146">
        <f>(Table2[[#This Row],[6M Return vs Nifty]]-AVERAGE(Table2[6M Return vs Nifty]))/_xlfn.STDEV.P(Table2[6M Return vs Nifty])</f>
        <v>1.3614350243506994</v>
      </c>
      <c r="M146">
        <v>9.3602149749338501</v>
      </c>
      <c r="N146">
        <f>(Table2[[#This Row],[1W Return vs Nifty]]-AVERAGE(Table2[1W Return vs Nifty]))/_xlfn.STDEV.P(Table2[1W Return vs Nifty])</f>
        <v>1.8267120855861192</v>
      </c>
      <c r="O146">
        <v>1052.57</v>
      </c>
      <c r="P146">
        <v>918.69728877298201</v>
      </c>
      <c r="Q146">
        <v>738.15377005037305</v>
      </c>
      <c r="R146">
        <v>83.139043676320895</v>
      </c>
      <c r="S146" s="2">
        <f>(Table2[[#This Row],[Close Price]]-Table2[[#This Row],[20D EMA]])/Table2[[#This Row],[20D EMA]]</f>
        <v>0.10263450411849091</v>
      </c>
      <c r="T146" s="2">
        <f>(Table2[[#This Row],[Close Price]]-Table2[[#This Row],[50D EMA]])/Table2[[#This Row],[50D EMA]]</f>
        <v>0.26331057485769305</v>
      </c>
      <c r="U146" s="2">
        <f>(Table2[[#This Row],[Close Price]]-Table2[[#This Row],[200D EMA]])/Table2[[#This Row],[200D EMA]]</f>
        <v>0.57230112083664941</v>
      </c>
      <c r="V146">
        <v>1.4805876081712599</v>
      </c>
      <c r="W146">
        <v>1151.0999999999999</v>
      </c>
      <c r="X146">
        <v>1185.55</v>
      </c>
      <c r="Y146">
        <v>1100</v>
      </c>
      <c r="Z146">
        <v>1207.3</v>
      </c>
      <c r="AA146">
        <v>1100</v>
      </c>
      <c r="AB146">
        <v>1207.3</v>
      </c>
      <c r="AC146" s="2">
        <f>(Table2[[#This Row],[Close Price]]/Table2[[#This Row],[Day Low]])-1</f>
        <v>8.252975414820618E-3</v>
      </c>
      <c r="AD146" s="2">
        <f>(Table2[[#This Row],[Day High]]/Table2[[#This Row],[Close Price]])-1</f>
        <v>2.1497501292434995E-2</v>
      </c>
      <c r="AE146" s="2">
        <f>(Table2[[#This Row],[Close Price]]/Table2[[#This Row],[Current Week Low]])-1</f>
        <v>5.5090909090909079E-2</v>
      </c>
      <c r="AF146" s="2">
        <f>(Table2[[#This Row],[Current Week High]]/Table2[[#This Row],[Close Price]])-1</f>
        <v>4.023780803032917E-2</v>
      </c>
      <c r="AG146" s="2">
        <f>(Table2[[#This Row],[Close Price]]/Table2[[#This Row],[Current Month Low]])-1</f>
        <v>5.5090909090909079E-2</v>
      </c>
      <c r="AH146" s="2">
        <f>(Table2[[#This Row],[Current Month High]]/Table2[[#This Row],[Close Price]])-1</f>
        <v>4.023780803032917E-2</v>
      </c>
      <c r="AI146">
        <v>4.0237808030329099</v>
      </c>
      <c r="AJ146">
        <v>111.556689755741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0.38</v>
      </c>
      <c r="AM146" t="s">
        <v>10149</v>
      </c>
      <c r="AN146">
        <v>8.4</v>
      </c>
      <c r="AO146" t="s">
        <v>10149</v>
      </c>
      <c r="AP146">
        <v>0.142228238953886</v>
      </c>
      <c r="AQ146">
        <f>(Table2[[#This Row],[Sharpe Ratio]]-AVERAGE(Table2[Sharpe Ratio]))/_xlfn.STDEV.P(Table2[Sharpe Ratio])</f>
        <v>0.99454301261368172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6.484898622755507</v>
      </c>
    </row>
    <row r="147" spans="1:44" x14ac:dyDescent="0.3">
      <c r="A147" t="s">
        <v>373</v>
      </c>
      <c r="B147" t="s">
        <v>374</v>
      </c>
      <c r="C147" t="s">
        <v>10118</v>
      </c>
      <c r="D147" t="s">
        <v>375</v>
      </c>
      <c r="E147">
        <v>65541.920246459995</v>
      </c>
      <c r="F147">
        <v>1012.9</v>
      </c>
      <c r="G147">
        <v>89.568799591400193</v>
      </c>
      <c r="H147">
        <f>(Table2[[#This Row],[1Y Return vs Nifty]]-AVERAGE(Table2[1Y Return vs Nifty]))/_xlfn.STDEV.P(Table2[1Y Return vs Nifty])</f>
        <v>0.45492581161592643</v>
      </c>
      <c r="I147">
        <v>37.317740708426797</v>
      </c>
      <c r="J147">
        <f>(Table2[[#This Row],[1M Return vs Nifty]]-AVERAGE(Table2[1M Return vs Nifty]))/_xlfn.STDEV.P(Table2[1M Return vs Nifty])</f>
        <v>2.9493932352075696</v>
      </c>
      <c r="K147">
        <v>11.044245545058899</v>
      </c>
      <c r="L147">
        <f>(Table2[[#This Row],[6M Return vs Nifty]]-AVERAGE(Table2[6M Return vs Nifty]))/_xlfn.STDEV.P(Table2[6M Return vs Nifty])</f>
        <v>2.1697802873886151E-3</v>
      </c>
      <c r="M147">
        <v>-1.2443378055732399</v>
      </c>
      <c r="N147">
        <f>(Table2[[#This Row],[1W Return vs Nifty]]-AVERAGE(Table2[1W Return vs Nifty]))/_xlfn.STDEV.P(Table2[1W Return vs Nifty])</f>
        <v>-0.49259451963361989</v>
      </c>
      <c r="O147">
        <v>928.53</v>
      </c>
      <c r="P147">
        <v>827.59943118540696</v>
      </c>
      <c r="Q147">
        <v>702.75600204539398</v>
      </c>
      <c r="R147">
        <v>61.809581958278798</v>
      </c>
      <c r="S147" s="2">
        <f>(Table2[[#This Row],[Close Price]]-Table2[[#This Row],[20D EMA]])/Table2[[#This Row],[20D EMA]]</f>
        <v>9.0864053934714015E-2</v>
      </c>
      <c r="T147" s="2">
        <f>(Table2[[#This Row],[Close Price]]-Table2[[#This Row],[50D EMA]])/Table2[[#This Row],[50D EMA]]</f>
        <v>0.22390127618765868</v>
      </c>
      <c r="U147" s="2">
        <f>(Table2[[#This Row],[Close Price]]-Table2[[#This Row],[200D EMA]])/Table2[[#This Row],[200D EMA]]</f>
        <v>0.44132529220941819</v>
      </c>
      <c r="V147">
        <v>2.4278666629507701</v>
      </c>
      <c r="W147">
        <v>1007.05</v>
      </c>
      <c r="X147">
        <v>1065.4000000000001</v>
      </c>
      <c r="Y147">
        <v>981</v>
      </c>
      <c r="Z147">
        <v>1065.4000000000001</v>
      </c>
      <c r="AA147">
        <v>981</v>
      </c>
      <c r="AB147">
        <v>1065.4000000000001</v>
      </c>
      <c r="AC147" s="2">
        <f>(Table2[[#This Row],[Close Price]]/Table2[[#This Row],[Day Low]])-1</f>
        <v>5.8090462241200402E-3</v>
      </c>
      <c r="AD147" s="2">
        <f>(Table2[[#This Row],[Day High]]/Table2[[#This Row],[Close Price]])-1</f>
        <v>5.1831375259157042E-2</v>
      </c>
      <c r="AE147" s="2">
        <f>(Table2[[#This Row],[Close Price]]/Table2[[#This Row],[Current Week Low]])-1</f>
        <v>3.2517838939857269E-2</v>
      </c>
      <c r="AF147" s="2">
        <f>(Table2[[#This Row],[Current Week High]]/Table2[[#This Row],[Close Price]])-1</f>
        <v>5.1831375259157042E-2</v>
      </c>
      <c r="AG147" s="2">
        <f>(Table2[[#This Row],[Close Price]]/Table2[[#This Row],[Current Month Low]])-1</f>
        <v>3.2517838939857269E-2</v>
      </c>
      <c r="AH147" s="2">
        <f>(Table2[[#This Row],[Current Month High]]/Table2[[#This Row],[Close Price]])-1</f>
        <v>5.1831375259157042E-2</v>
      </c>
      <c r="AI147">
        <v>17.188271300227001</v>
      </c>
      <c r="AJ147">
        <v>145.16519423938001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0.43</v>
      </c>
      <c r="AM147" t="s">
        <v>10149</v>
      </c>
      <c r="AN147">
        <v>16.86</v>
      </c>
      <c r="AO147" t="s">
        <v>10149</v>
      </c>
      <c r="AP147">
        <v>0.14009038767600901</v>
      </c>
      <c r="AQ147">
        <f>(Table2[[#This Row],[Sharpe Ratio]]-AVERAGE(Table2[Sharpe Ratio]))/_xlfn.STDEV.P(Table2[Sharpe Ratio])</f>
        <v>0.97031977530235791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3.8842140827796223</v>
      </c>
    </row>
    <row r="148" spans="1:44" x14ac:dyDescent="0.3">
      <c r="A148" t="s">
        <v>376</v>
      </c>
      <c r="B148" t="s">
        <v>377</v>
      </c>
      <c r="C148" t="s">
        <v>10117</v>
      </c>
      <c r="D148" t="s">
        <v>140</v>
      </c>
      <c r="E148">
        <v>65317.505854679999</v>
      </c>
      <c r="F148">
        <v>1796.4</v>
      </c>
      <c r="G148">
        <v>55.682488279384103</v>
      </c>
      <c r="H148">
        <f>(Table2[[#This Row],[1Y Return vs Nifty]]-AVERAGE(Table2[1Y Return vs Nifty]))/_xlfn.STDEV.P(Table2[1Y Return vs Nifty])</f>
        <v>7.3050653153471548E-2</v>
      </c>
      <c r="I148">
        <v>-14.3661698205385</v>
      </c>
      <c r="J148">
        <f>(Table2[[#This Row],[1M Return vs Nifty]]-AVERAGE(Table2[1M Return vs Nifty]))/_xlfn.STDEV.P(Table2[1M Return vs Nifty])</f>
        <v>-1.2627283202946147</v>
      </c>
      <c r="K148">
        <v>4.94198169840839</v>
      </c>
      <c r="L148">
        <f>(Table2[[#This Row],[6M Return vs Nifty]]-AVERAGE(Table2[6M Return vs Nifty]))/_xlfn.STDEV.P(Table2[6M Return vs Nifty])</f>
        <v>-0.17743808388810406</v>
      </c>
      <c r="M148">
        <v>-1.1958411024928299</v>
      </c>
      <c r="N148">
        <f>(Table2[[#This Row],[1W Return vs Nifty]]-AVERAGE(Table2[1W Return vs Nifty]))/_xlfn.STDEV.P(Table2[1W Return vs Nifty])</f>
        <v>-0.4819878749109372</v>
      </c>
      <c r="O148">
        <v>1817.52</v>
      </c>
      <c r="P148">
        <v>1740.4656803748301</v>
      </c>
      <c r="Q148">
        <v>1469.3964811646799</v>
      </c>
      <c r="R148">
        <v>42.2338871227116</v>
      </c>
      <c r="S148" s="2">
        <f>(Table2[[#This Row],[Close Price]]-Table2[[#This Row],[20D EMA]])/Table2[[#This Row],[20D EMA]]</f>
        <v>-1.1620229763633904E-2</v>
      </c>
      <c r="T148" s="2">
        <f>(Table2[[#This Row],[Close Price]]-Table2[[#This Row],[50D EMA]])/Table2[[#This Row],[50D EMA]]</f>
        <v>3.2137559651922519E-2</v>
      </c>
      <c r="U148" s="2">
        <f>(Table2[[#This Row],[Close Price]]-Table2[[#This Row],[200D EMA]])/Table2[[#This Row],[200D EMA]]</f>
        <v>0.22254273984386372</v>
      </c>
      <c r="V148">
        <v>0.90322520691415498</v>
      </c>
      <c r="W148">
        <v>1779.35</v>
      </c>
      <c r="X148">
        <v>1809.9</v>
      </c>
      <c r="Y148">
        <v>1751</v>
      </c>
      <c r="Z148">
        <v>1819</v>
      </c>
      <c r="AA148">
        <v>1751</v>
      </c>
      <c r="AB148">
        <v>1819</v>
      </c>
      <c r="AC148" s="2">
        <f>(Table2[[#This Row],[Close Price]]/Table2[[#This Row],[Day Low]])-1</f>
        <v>9.5821507853992571E-3</v>
      </c>
      <c r="AD148" s="2">
        <f>(Table2[[#This Row],[Day High]]/Table2[[#This Row],[Close Price]])-1</f>
        <v>7.5150300601203313E-3</v>
      </c>
      <c r="AE148" s="2">
        <f>(Table2[[#This Row],[Close Price]]/Table2[[#This Row],[Current Week Low]])-1</f>
        <v>2.5928041119360312E-2</v>
      </c>
      <c r="AF148" s="2">
        <f>(Table2[[#This Row],[Current Week High]]/Table2[[#This Row],[Close Price]])-1</f>
        <v>1.2580716989534668E-2</v>
      </c>
      <c r="AG148" s="2">
        <f>(Table2[[#This Row],[Close Price]]/Table2[[#This Row],[Current Month Low]])-1</f>
        <v>2.5928041119360312E-2</v>
      </c>
      <c r="AH148" s="2">
        <f>(Table2[[#This Row],[Current Month High]]/Table2[[#This Row],[Close Price]])-1</f>
        <v>1.2580716989534668E-2</v>
      </c>
      <c r="AI148">
        <v>8.7202182142061808</v>
      </c>
      <c r="AJ148">
        <v>81.821862348178101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0.03</v>
      </c>
      <c r="AM148" t="s">
        <v>10149</v>
      </c>
      <c r="AN148">
        <v>-6.1</v>
      </c>
      <c r="AO148" t="s">
        <v>10150</v>
      </c>
      <c r="AP148">
        <v>0.106430373257326</v>
      </c>
      <c r="AQ148">
        <f>(Table2[[#This Row],[Sharpe Ratio]]-AVERAGE(Table2[Sharpe Ratio]))/_xlfn.STDEV.P(Table2[Sharpe Ratio])</f>
        <v>0.58893004739947352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-1.2601735785407109</v>
      </c>
    </row>
    <row r="149" spans="1:44" x14ac:dyDescent="0.3">
      <c r="A149" t="s">
        <v>378</v>
      </c>
      <c r="B149" t="s">
        <v>379</v>
      </c>
      <c r="C149" t="s">
        <v>10104</v>
      </c>
      <c r="D149" t="s">
        <v>124</v>
      </c>
      <c r="E149">
        <v>65071.7595</v>
      </c>
      <c r="F149">
        <v>325.05</v>
      </c>
      <c r="G149">
        <v>434.854835108766</v>
      </c>
      <c r="H149">
        <f>(Table2[[#This Row],[1Y Return vs Nifty]]-AVERAGE(Table2[1Y Return vs Nifty]))/_xlfn.STDEV.P(Table2[1Y Return vs Nifty])</f>
        <v>4.3460592641174589</v>
      </c>
      <c r="I149">
        <v>0.32082453200550898</v>
      </c>
      <c r="J149">
        <f>(Table2[[#This Row],[1M Return vs Nifty]]-AVERAGE(Table2[1M Return vs Nifty]))/_xlfn.STDEV.P(Table2[1M Return vs Nifty])</f>
        <v>-6.5771571768025117E-2</v>
      </c>
      <c r="K149">
        <v>140.54341069018699</v>
      </c>
      <c r="L149">
        <f>(Table2[[#This Row],[6M Return vs Nifty]]-AVERAGE(Table2[6M Return vs Nifty]))/_xlfn.STDEV.P(Table2[6M Return vs Nifty])</f>
        <v>3.8137172729433484</v>
      </c>
      <c r="M149">
        <v>4.7725613709709798</v>
      </c>
      <c r="N149">
        <f>(Table2[[#This Row],[1W Return vs Nifty]]-AVERAGE(Table2[1W Return vs Nifty]))/_xlfn.STDEV.P(Table2[1W Return vs Nifty])</f>
        <v>0.82335291275144629</v>
      </c>
      <c r="O149">
        <v>280.97000000000003</v>
      </c>
      <c r="P149">
        <v>257.385725210678</v>
      </c>
      <c r="Q149">
        <v>182.07502532849</v>
      </c>
      <c r="R149">
        <v>83.497653558550795</v>
      </c>
      <c r="S149" s="2">
        <f>(Table2[[#This Row],[Close Price]]-Table2[[#This Row],[20D EMA]])/Table2[[#This Row],[20D EMA]]</f>
        <v>0.15688507669857985</v>
      </c>
      <c r="T149" s="2">
        <f>(Table2[[#This Row],[Close Price]]-Table2[[#This Row],[50D EMA]])/Table2[[#This Row],[50D EMA]]</f>
        <v>0.26289054971458403</v>
      </c>
      <c r="U149" s="2">
        <f>(Table2[[#This Row],[Close Price]]-Table2[[#This Row],[200D EMA]])/Table2[[#This Row],[200D EMA]]</f>
        <v>0.78525308132492211</v>
      </c>
      <c r="V149">
        <v>1.18706187582672</v>
      </c>
      <c r="W149">
        <v>308</v>
      </c>
      <c r="X149">
        <v>327.8</v>
      </c>
      <c r="Y149">
        <v>277</v>
      </c>
      <c r="Z149">
        <v>327.8</v>
      </c>
      <c r="AA149">
        <v>277</v>
      </c>
      <c r="AB149">
        <v>327.8</v>
      </c>
      <c r="AC149" s="2">
        <f>(Table2[[#This Row],[Close Price]]/Table2[[#This Row],[Day Low]])-1</f>
        <v>5.5357142857142883E-2</v>
      </c>
      <c r="AD149" s="2">
        <f>(Table2[[#This Row],[Day High]]/Table2[[#This Row],[Close Price]])-1</f>
        <v>8.4602368866328881E-3</v>
      </c>
      <c r="AE149" s="2">
        <f>(Table2[[#This Row],[Close Price]]/Table2[[#This Row],[Current Week Low]])-1</f>
        <v>0.17346570397111916</v>
      </c>
      <c r="AF149" s="2">
        <f>(Table2[[#This Row],[Current Week High]]/Table2[[#This Row],[Close Price]])-1</f>
        <v>8.4602368866328881E-3</v>
      </c>
      <c r="AG149" s="2">
        <f>(Table2[[#This Row],[Close Price]]/Table2[[#This Row],[Current Month Low]])-1</f>
        <v>0.17346570397111916</v>
      </c>
      <c r="AH149" s="2">
        <f>(Table2[[#This Row],[Current Month High]]/Table2[[#This Row],[Close Price]])-1</f>
        <v>8.4602368866328881E-3</v>
      </c>
      <c r="AI149">
        <v>0.84602368866328803</v>
      </c>
      <c r="AJ149">
        <v>466.782911944202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0.46</v>
      </c>
      <c r="AM149" t="s">
        <v>10149</v>
      </c>
      <c r="AN149">
        <v>15.8</v>
      </c>
      <c r="AO149" t="s">
        <v>10149</v>
      </c>
      <c r="AP149">
        <v>0.16973495533767299</v>
      </c>
      <c r="AQ149">
        <f>(Table2[[#This Row],[Sharpe Ratio]]-AVERAGE(Table2[Sharpe Ratio]))/_xlfn.STDEV.P(Table2[Sharpe Ratio])</f>
        <v>1.3062118950634594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10.223569773107688</v>
      </c>
    </row>
    <row r="150" spans="1:44" x14ac:dyDescent="0.3">
      <c r="A150" t="s">
        <v>380</v>
      </c>
      <c r="B150" t="s">
        <v>381</v>
      </c>
      <c r="C150" t="s">
        <v>10104</v>
      </c>
      <c r="D150" t="s">
        <v>32</v>
      </c>
      <c r="E150">
        <v>64454.570526816002</v>
      </c>
      <c r="F150">
        <v>53.91</v>
      </c>
      <c r="G150">
        <v>64.647222652019096</v>
      </c>
      <c r="H150">
        <f>(Table2[[#This Row],[1Y Return vs Nifty]]-AVERAGE(Table2[1Y Return vs Nifty]))/_xlfn.STDEV.P(Table2[1Y Return vs Nifty])</f>
        <v>0.17407697400621844</v>
      </c>
      <c r="I150">
        <v>-19.312977492389699</v>
      </c>
      <c r="J150">
        <f>(Table2[[#This Row],[1M Return vs Nifty]]-AVERAGE(Table2[1M Return vs Nifty]))/_xlfn.STDEV.P(Table2[1M Return vs Nifty])</f>
        <v>-1.6658819325556402</v>
      </c>
      <c r="K150">
        <v>17.063488562570701</v>
      </c>
      <c r="L150">
        <f>(Table2[[#This Row],[6M Return vs Nifty]]-AVERAGE(Table2[6M Return vs Nifty]))/_xlfn.STDEV.P(Table2[6M Return vs Nifty])</f>
        <v>0.179334093318847</v>
      </c>
      <c r="M150">
        <v>-2.84238778529178</v>
      </c>
      <c r="N150">
        <f>(Table2[[#This Row],[1W Return vs Nifty]]-AVERAGE(Table2[1W Return vs Nifty]))/_xlfn.STDEV.P(Table2[1W Return vs Nifty])</f>
        <v>-0.8421017501738266</v>
      </c>
      <c r="O150">
        <v>55.34</v>
      </c>
      <c r="P150">
        <v>55.2380952147982</v>
      </c>
      <c r="Q150">
        <v>48.160617076223097</v>
      </c>
      <c r="R150">
        <v>34.608902814303804</v>
      </c>
      <c r="S150" s="2">
        <f>(Table2[[#This Row],[Close Price]]-Table2[[#This Row],[20D EMA]])/Table2[[#This Row],[20D EMA]]</f>
        <v>-2.5840260209613421E-2</v>
      </c>
      <c r="T150" s="2">
        <f>(Table2[[#This Row],[Close Price]]-Table2[[#This Row],[50D EMA]])/Table2[[#This Row],[50D EMA]]</f>
        <v>-2.404310303665954E-2</v>
      </c>
      <c r="U150" s="2">
        <f>(Table2[[#This Row],[Close Price]]-Table2[[#This Row],[200D EMA]])/Table2[[#This Row],[200D EMA]]</f>
        <v>0.11937934505028114</v>
      </c>
      <c r="V150">
        <v>0.62750249753297804</v>
      </c>
      <c r="W150">
        <v>53.75</v>
      </c>
      <c r="X150">
        <v>54.55</v>
      </c>
      <c r="Y150">
        <v>53.75</v>
      </c>
      <c r="Z150">
        <v>57.52</v>
      </c>
      <c r="AA150">
        <v>53.75</v>
      </c>
      <c r="AB150">
        <v>57.52</v>
      </c>
      <c r="AC150" s="2">
        <f>(Table2[[#This Row],[Close Price]]/Table2[[#This Row],[Day Low]])-1</f>
        <v>2.9767441860464317E-3</v>
      </c>
      <c r="AD150" s="2">
        <f>(Table2[[#This Row],[Day High]]/Table2[[#This Row],[Close Price]])-1</f>
        <v>1.1871637915043642E-2</v>
      </c>
      <c r="AE150" s="2">
        <f>(Table2[[#This Row],[Close Price]]/Table2[[#This Row],[Current Week Low]])-1</f>
        <v>2.9767441860464317E-3</v>
      </c>
      <c r="AF150" s="2">
        <f>(Table2[[#This Row],[Current Week High]]/Table2[[#This Row],[Close Price]])-1</f>
        <v>6.696345761454281E-2</v>
      </c>
      <c r="AG150" s="2">
        <f>(Table2[[#This Row],[Close Price]]/Table2[[#This Row],[Current Month Low]])-1</f>
        <v>2.9767441860464317E-3</v>
      </c>
      <c r="AH150" s="2">
        <f>(Table2[[#This Row],[Current Month High]]/Table2[[#This Row],[Close Price]])-1</f>
        <v>6.696345761454281E-2</v>
      </c>
      <c r="AI150">
        <v>31.0517529215359</v>
      </c>
      <c r="AJ150">
        <v>99.6666666666666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-0.09</v>
      </c>
      <c r="AM150" t="s">
        <v>10150</v>
      </c>
      <c r="AN150">
        <v>-4.18</v>
      </c>
      <c r="AO150" t="s">
        <v>10150</v>
      </c>
      <c r="AP150">
        <v>0.111571590156771</v>
      </c>
      <c r="AQ150">
        <f>(Table2[[#This Row],[Sharpe Ratio]]-AVERAGE(Table2[Sharpe Ratio]))/_xlfn.STDEV.P(Table2[Sharpe Ratio])</f>
        <v>0.64718335917704339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-1.5073892562273579</v>
      </c>
    </row>
    <row r="151" spans="1:44" x14ac:dyDescent="0.3">
      <c r="A151" t="s">
        <v>382</v>
      </c>
      <c r="B151" t="s">
        <v>383</v>
      </c>
      <c r="C151" t="s">
        <v>10110</v>
      </c>
      <c r="D151" t="s">
        <v>384</v>
      </c>
      <c r="E151">
        <v>63652.512917594999</v>
      </c>
      <c r="F151">
        <v>2369.5500000000002</v>
      </c>
      <c r="G151">
        <v>-2.1715260488746</v>
      </c>
      <c r="H151">
        <f>(Table2[[#This Row],[1Y Return vs Nifty]]-AVERAGE(Table2[1Y Return vs Nifty]))/_xlfn.STDEV.P(Table2[1Y Return vs Nifty])</f>
        <v>-0.57892384728319135</v>
      </c>
      <c r="I151">
        <v>3.17733785381342</v>
      </c>
      <c r="J151">
        <f>(Table2[[#This Row],[1M Return vs Nifty]]-AVERAGE(Table2[1M Return vs Nifty]))/_xlfn.STDEV.P(Table2[1M Return vs Nifty])</f>
        <v>0.16702778906252094</v>
      </c>
      <c r="K151">
        <v>15.638629852441699</v>
      </c>
      <c r="L151">
        <f>(Table2[[#This Row],[6M Return vs Nifty]]-AVERAGE(Table2[6M Return vs Nifty]))/_xlfn.STDEV.P(Table2[6M Return vs Nifty])</f>
        <v>0.13739624269336351</v>
      </c>
      <c r="M151">
        <v>-0.74332345106214603</v>
      </c>
      <c r="N151">
        <f>(Table2[[#This Row],[1W Return vs Nifty]]-AVERAGE(Table2[1W Return vs Nifty]))/_xlfn.STDEV.P(Table2[1W Return vs Nifty])</f>
        <v>-0.38301838513943909</v>
      </c>
      <c r="O151">
        <v>2309.27</v>
      </c>
      <c r="P151">
        <v>2209.6854638854602</v>
      </c>
      <c r="Q151">
        <v>2015.9419401387399</v>
      </c>
      <c r="R151">
        <v>57.750236278024197</v>
      </c>
      <c r="S151" s="2">
        <f>(Table2[[#This Row],[Close Price]]-Table2[[#This Row],[20D EMA]])/Table2[[#This Row],[20D EMA]]</f>
        <v>2.6103487249217371E-2</v>
      </c>
      <c r="T151" s="2">
        <f>(Table2[[#This Row],[Close Price]]-Table2[[#This Row],[50D EMA]])/Table2[[#This Row],[50D EMA]]</f>
        <v>7.2347190913514839E-2</v>
      </c>
      <c r="U151" s="2">
        <f>(Table2[[#This Row],[Close Price]]-Table2[[#This Row],[200D EMA]])/Table2[[#This Row],[200D EMA]]</f>
        <v>0.17540587495140086</v>
      </c>
      <c r="V151">
        <v>1.0631718968680499</v>
      </c>
      <c r="W151">
        <v>2353.35</v>
      </c>
      <c r="X151">
        <v>2399.1</v>
      </c>
      <c r="Y151">
        <v>2353.35</v>
      </c>
      <c r="Z151">
        <v>2454</v>
      </c>
      <c r="AA151">
        <v>2353.35</v>
      </c>
      <c r="AB151">
        <v>2454</v>
      </c>
      <c r="AC151" s="2">
        <f>(Table2[[#This Row],[Close Price]]/Table2[[#This Row],[Day Low]])-1</f>
        <v>6.8838039390657357E-3</v>
      </c>
      <c r="AD151" s="2">
        <f>(Table2[[#This Row],[Day High]]/Table2[[#This Row],[Close Price]])-1</f>
        <v>1.2470722289042113E-2</v>
      </c>
      <c r="AE151" s="2">
        <f>(Table2[[#This Row],[Close Price]]/Table2[[#This Row],[Current Week Low]])-1</f>
        <v>6.8838039390657357E-3</v>
      </c>
      <c r="AF151" s="2">
        <f>(Table2[[#This Row],[Current Week High]]/Table2[[#This Row],[Close Price]])-1</f>
        <v>3.563967841995308E-2</v>
      </c>
      <c r="AG151" s="2">
        <f>(Table2[[#This Row],[Close Price]]/Table2[[#This Row],[Current Month Low]])-1</f>
        <v>6.8838039390657357E-3</v>
      </c>
      <c r="AH151" s="2">
        <f>(Table2[[#This Row],[Current Month High]]/Table2[[#This Row],[Close Price]])-1</f>
        <v>3.563967841995308E-2</v>
      </c>
      <c r="AI151">
        <v>3.5639678419953</v>
      </c>
      <c r="AJ151">
        <v>36.181034482758598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0.09</v>
      </c>
      <c r="AM151" t="s">
        <v>10149</v>
      </c>
      <c r="AN151">
        <v>4.9800000000000004</v>
      </c>
      <c r="AO151" t="s">
        <v>10149</v>
      </c>
      <c r="AP151">
        <v>2.3363361226024001E-2</v>
      </c>
      <c r="AQ151">
        <f>(Table2[[#This Row],[Sharpe Ratio]]-AVERAGE(Table2[Sharpe Ratio]))/_xlfn.STDEV.P(Table2[Sharpe Ratio])</f>
        <v>-0.35227290998070498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-1.0097911106474511</v>
      </c>
    </row>
    <row r="152" spans="1:44" x14ac:dyDescent="0.3">
      <c r="A152" t="s">
        <v>385</v>
      </c>
      <c r="B152" t="s">
        <v>386</v>
      </c>
      <c r="C152" t="s">
        <v>10114</v>
      </c>
      <c r="D152" t="s">
        <v>387</v>
      </c>
      <c r="E152">
        <v>62912.687902739999</v>
      </c>
      <c r="F152">
        <v>1032.55</v>
      </c>
      <c r="G152">
        <v>30.2587767365685</v>
      </c>
      <c r="H152">
        <f>(Table2[[#This Row],[1Y Return vs Nifty]]-AVERAGE(Table2[1Y Return vs Nifty]))/_xlfn.STDEV.P(Table2[1Y Return vs Nifty])</f>
        <v>-0.21345689217129066</v>
      </c>
      <c r="I152">
        <v>-20.137120144680001</v>
      </c>
      <c r="J152">
        <f>(Table2[[#This Row],[1M Return vs Nifty]]-AVERAGE(Table2[1M Return vs Nifty]))/_xlfn.STDEV.P(Table2[1M Return vs Nifty])</f>
        <v>-1.7330476906221715</v>
      </c>
      <c r="K152">
        <v>0.839958900589168</v>
      </c>
      <c r="L152">
        <f>(Table2[[#This Row],[6M Return vs Nifty]]-AVERAGE(Table2[6M Return vs Nifty]))/_xlfn.STDEV.P(Table2[6M Return vs Nifty])</f>
        <v>-0.29817287543925752</v>
      </c>
      <c r="M152">
        <v>-3.6962379278896602</v>
      </c>
      <c r="N152">
        <f>(Table2[[#This Row],[1W Return vs Nifty]]-AVERAGE(Table2[1W Return vs Nifty]))/_xlfn.STDEV.P(Table2[1W Return vs Nifty])</f>
        <v>-1.0288460963602371</v>
      </c>
      <c r="O152">
        <v>1057.6300000000001</v>
      </c>
      <c r="P152">
        <v>1042.98625223315</v>
      </c>
      <c r="Q152">
        <v>917.90817316441405</v>
      </c>
      <c r="R152">
        <v>37.126348361655602</v>
      </c>
      <c r="S152" s="2">
        <f>(Table2[[#This Row],[Close Price]]-Table2[[#This Row],[20D EMA]])/Table2[[#This Row],[20D EMA]]</f>
        <v>-2.371339693465593E-2</v>
      </c>
      <c r="T152" s="2">
        <f>(Table2[[#This Row],[Close Price]]-Table2[[#This Row],[50D EMA]])/Table2[[#This Row],[50D EMA]]</f>
        <v>-1.0006126361497948E-2</v>
      </c>
      <c r="U152" s="2">
        <f>(Table2[[#This Row],[Close Price]]-Table2[[#This Row],[200D EMA]])/Table2[[#This Row],[200D EMA]]</f>
        <v>0.12489465742566327</v>
      </c>
      <c r="V152">
        <v>0.71545381608921799</v>
      </c>
      <c r="W152">
        <v>1024.05</v>
      </c>
      <c r="X152">
        <v>1046.3</v>
      </c>
      <c r="Y152">
        <v>1015.8</v>
      </c>
      <c r="Z152">
        <v>1046.3</v>
      </c>
      <c r="AA152">
        <v>1015.8</v>
      </c>
      <c r="AB152">
        <v>1046.3</v>
      </c>
      <c r="AC152" s="2">
        <f>(Table2[[#This Row],[Close Price]]/Table2[[#This Row],[Day Low]])-1</f>
        <v>8.3003759582052083E-3</v>
      </c>
      <c r="AD152" s="2">
        <f>(Table2[[#This Row],[Day High]]/Table2[[#This Row],[Close Price]])-1</f>
        <v>1.3316546414217312E-2</v>
      </c>
      <c r="AE152" s="2">
        <f>(Table2[[#This Row],[Close Price]]/Table2[[#This Row],[Current Week Low]])-1</f>
        <v>1.6489466430399613E-2</v>
      </c>
      <c r="AF152" s="2">
        <f>(Table2[[#This Row],[Current Week High]]/Table2[[#This Row],[Close Price]])-1</f>
        <v>1.3316546414217312E-2</v>
      </c>
      <c r="AG152" s="2">
        <f>(Table2[[#This Row],[Close Price]]/Table2[[#This Row],[Current Month Low]])-1</f>
        <v>1.6489466430399613E-2</v>
      </c>
      <c r="AH152" s="2">
        <f>(Table2[[#This Row],[Current Month High]]/Table2[[#This Row],[Close Price]])-1</f>
        <v>1.3316546414217312E-2</v>
      </c>
      <c r="AI152">
        <v>14.280180136555099</v>
      </c>
      <c r="AJ152">
        <v>59.862207772100902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0.02</v>
      </c>
      <c r="AM152" t="s">
        <v>10149</v>
      </c>
      <c r="AN152">
        <v>-9.4499999999999993</v>
      </c>
      <c r="AO152" t="s">
        <v>10150</v>
      </c>
      <c r="AP152">
        <v>2.0262641482669999E-2</v>
      </c>
      <c r="AQ152">
        <f>(Table2[[#This Row],[Sharpe Ratio]]-AVERAGE(Table2[Sharpe Ratio]))/_xlfn.STDEV.P(Table2[Sharpe Ratio])</f>
        <v>-0.38740606959588597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-3.6609296241888432</v>
      </c>
    </row>
    <row r="153" spans="1:44" x14ac:dyDescent="0.3">
      <c r="A153" t="s">
        <v>388</v>
      </c>
      <c r="B153" t="s">
        <v>389</v>
      </c>
      <c r="C153" t="s">
        <v>10112</v>
      </c>
      <c r="D153" t="s">
        <v>130</v>
      </c>
      <c r="E153">
        <v>62391.584490344998</v>
      </c>
      <c r="F153">
        <v>151.05000000000001</v>
      </c>
      <c r="G153">
        <v>47.942351591847199</v>
      </c>
      <c r="H153">
        <f>(Table2[[#This Row],[1Y Return vs Nifty]]-AVERAGE(Table2[1Y Return vs Nifty]))/_xlfn.STDEV.P(Table2[1Y Return vs Nifty])</f>
        <v>-1.4175303571599939E-2</v>
      </c>
      <c r="I153">
        <v>-15.096714887798401</v>
      </c>
      <c r="J153">
        <f>(Table2[[#This Row],[1M Return vs Nifty]]-AVERAGE(Table2[1M Return vs Nifty]))/_xlfn.STDEV.P(Table2[1M Return vs Nifty])</f>
        <v>-1.3222660873400611</v>
      </c>
      <c r="K153">
        <v>15.090119091270401</v>
      </c>
      <c r="L153">
        <f>(Table2[[#This Row],[6M Return vs Nifty]]-AVERAGE(Table2[6M Return vs Nifty]))/_xlfn.STDEV.P(Table2[6M Return vs Nifty])</f>
        <v>0.12125193153819674</v>
      </c>
      <c r="M153">
        <v>3.8599082515123402</v>
      </c>
      <c r="N153">
        <f>(Table2[[#This Row],[1W Return vs Nifty]]-AVERAGE(Table2[1W Return vs Nifty]))/_xlfn.STDEV.P(Table2[1W Return vs Nifty])</f>
        <v>0.6237478514115935</v>
      </c>
      <c r="O153">
        <v>150.72</v>
      </c>
      <c r="P153">
        <v>151.54931425235901</v>
      </c>
      <c r="Q153">
        <v>130.22745623947</v>
      </c>
      <c r="R153">
        <v>53.254676379080401</v>
      </c>
      <c r="S153" s="2">
        <f>(Table2[[#This Row],[Close Price]]-Table2[[#This Row],[20D EMA]])/Table2[[#This Row],[20D EMA]]</f>
        <v>2.1894904458599554E-3</v>
      </c>
      <c r="T153" s="2">
        <f>(Table2[[#This Row],[Close Price]]-Table2[[#This Row],[50D EMA]])/Table2[[#This Row],[50D EMA]]</f>
        <v>-3.2947311891332242E-3</v>
      </c>
      <c r="U153" s="2">
        <f>(Table2[[#This Row],[Close Price]]-Table2[[#This Row],[200D EMA]])/Table2[[#This Row],[200D EMA]]</f>
        <v>0.15989365347227757</v>
      </c>
      <c r="V153">
        <v>0.97609427037448304</v>
      </c>
      <c r="W153">
        <v>150.66</v>
      </c>
      <c r="X153">
        <v>153.61000000000001</v>
      </c>
      <c r="Y153">
        <v>145.4</v>
      </c>
      <c r="Z153">
        <v>153.61000000000001</v>
      </c>
      <c r="AA153">
        <v>145.4</v>
      </c>
      <c r="AB153">
        <v>153.61000000000001</v>
      </c>
      <c r="AC153" s="2">
        <f>(Table2[[#This Row],[Close Price]]/Table2[[#This Row],[Day Low]])-1</f>
        <v>2.5886101154919405E-3</v>
      </c>
      <c r="AD153" s="2">
        <f>(Table2[[#This Row],[Day High]]/Table2[[#This Row],[Close Price]])-1</f>
        <v>1.6948030453492136E-2</v>
      </c>
      <c r="AE153" s="2">
        <f>(Table2[[#This Row],[Close Price]]/Table2[[#This Row],[Current Week Low]])-1</f>
        <v>3.8858321870701484E-2</v>
      </c>
      <c r="AF153" s="2">
        <f>(Table2[[#This Row],[Current Week High]]/Table2[[#This Row],[Close Price]])-1</f>
        <v>1.6948030453492136E-2</v>
      </c>
      <c r="AG153" s="2">
        <f>(Table2[[#This Row],[Close Price]]/Table2[[#This Row],[Current Month Low]])-1</f>
        <v>3.8858321870701484E-2</v>
      </c>
      <c r="AH153" s="2">
        <f>(Table2[[#This Row],[Current Month High]]/Table2[[#This Row],[Close Price]])-1</f>
        <v>1.6948030453492136E-2</v>
      </c>
      <c r="AI153">
        <v>16.087388282025799</v>
      </c>
      <c r="AJ153">
        <v>84.657701711491399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-0.1</v>
      </c>
      <c r="AM153" t="s">
        <v>10150</v>
      </c>
      <c r="AN153">
        <v>-1.54</v>
      </c>
      <c r="AO153" t="s">
        <v>10150</v>
      </c>
      <c r="AP153">
        <v>-9.5431937837339997E-3</v>
      </c>
      <c r="AQ153">
        <f>(Table2[[#This Row],[Sharpe Ratio]]-AVERAGE(Table2[Sharpe Ratio]))/_xlfn.STDEV.P(Table2[Sharpe Ratio])</f>
        <v>-0.72512545559419994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54" spans="1:44" x14ac:dyDescent="0.3">
      <c r="A154" t="s">
        <v>390</v>
      </c>
      <c r="B154" t="s">
        <v>391</v>
      </c>
      <c r="C154" t="s">
        <v>10104</v>
      </c>
      <c r="D154" t="s">
        <v>392</v>
      </c>
      <c r="E154">
        <v>61768.132287861998</v>
      </c>
      <c r="F154">
        <v>237.38</v>
      </c>
      <c r="G154">
        <v>-2.7721321866904902</v>
      </c>
      <c r="H154">
        <f>(Table2[[#This Row],[1Y Return vs Nifty]]-AVERAGE(Table2[1Y Return vs Nifty]))/_xlfn.STDEV.P(Table2[1Y Return vs Nifty])</f>
        <v>-0.58569226069768521</v>
      </c>
      <c r="I154">
        <v>-4.6012004327999803</v>
      </c>
      <c r="J154">
        <f>(Table2[[#This Row],[1M Return vs Nifty]]-AVERAGE(Table2[1M Return vs Nifty]))/_xlfn.STDEV.P(Table2[1M Return vs Nifty])</f>
        <v>-0.46690544958011759</v>
      </c>
      <c r="K154">
        <v>24.129840076419899</v>
      </c>
      <c r="L154">
        <f>(Table2[[#This Row],[6M Return vs Nifty]]-AVERAGE(Table2[6M Return vs Nifty]))/_xlfn.STDEV.P(Table2[6M Return vs Nifty])</f>
        <v>0.38731793911934509</v>
      </c>
      <c r="M154">
        <v>-0.59125847417924604</v>
      </c>
      <c r="N154">
        <f>(Table2[[#This Row],[1W Return vs Nifty]]-AVERAGE(Table2[1W Return vs Nifty]))/_xlfn.STDEV.P(Table2[1W Return vs Nifty])</f>
        <v>-0.34976047105225666</v>
      </c>
      <c r="O154">
        <v>235.41</v>
      </c>
      <c r="P154">
        <v>226.385737491029</v>
      </c>
      <c r="Q154">
        <v>197.84565340601</v>
      </c>
      <c r="R154">
        <v>51.892429297145803</v>
      </c>
      <c r="S154" s="2">
        <f>(Table2[[#This Row],[Close Price]]-Table2[[#This Row],[20D EMA]])/Table2[[#This Row],[20D EMA]]</f>
        <v>8.3683785735525207E-3</v>
      </c>
      <c r="T154" s="2">
        <f>(Table2[[#This Row],[Close Price]]-Table2[[#This Row],[50D EMA]])/Table2[[#This Row],[50D EMA]]</f>
        <v>4.8564289565311773E-2</v>
      </c>
      <c r="U154" s="2">
        <f>(Table2[[#This Row],[Close Price]]-Table2[[#This Row],[200D EMA]])/Table2[[#This Row],[200D EMA]]</f>
        <v>0.19982418573967545</v>
      </c>
      <c r="V154">
        <v>0.61660247493251796</v>
      </c>
      <c r="W154">
        <v>236.21</v>
      </c>
      <c r="X154">
        <v>240.55</v>
      </c>
      <c r="Y154">
        <v>234.4</v>
      </c>
      <c r="Z154">
        <v>242.41</v>
      </c>
      <c r="AA154">
        <v>234.4</v>
      </c>
      <c r="AB154">
        <v>242.41</v>
      </c>
      <c r="AC154" s="2">
        <f>(Table2[[#This Row],[Close Price]]/Table2[[#This Row],[Day Low]])-1</f>
        <v>4.953219592735314E-3</v>
      </c>
      <c r="AD154" s="2">
        <f>(Table2[[#This Row],[Day High]]/Table2[[#This Row],[Close Price]])-1</f>
        <v>1.3354115763754448E-2</v>
      </c>
      <c r="AE154" s="2">
        <f>(Table2[[#This Row],[Close Price]]/Table2[[#This Row],[Current Week Low]])-1</f>
        <v>1.271331058020464E-2</v>
      </c>
      <c r="AF154" s="2">
        <f>(Table2[[#This Row],[Current Week High]]/Table2[[#This Row],[Close Price]])-1</f>
        <v>2.1189653719774215E-2</v>
      </c>
      <c r="AG154" s="2">
        <f>(Table2[[#This Row],[Close Price]]/Table2[[#This Row],[Current Month Low]])-1</f>
        <v>1.271331058020464E-2</v>
      </c>
      <c r="AH154" s="2">
        <f>(Table2[[#This Row],[Current Month High]]/Table2[[#This Row],[Close Price]])-1</f>
        <v>2.1189653719774215E-2</v>
      </c>
      <c r="AI154">
        <v>4.0104473839413597</v>
      </c>
      <c r="AJ154">
        <v>53.148387096774101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0.02</v>
      </c>
      <c r="AM154" t="s">
        <v>10149</v>
      </c>
      <c r="AN154">
        <v>0.56000000000000005</v>
      </c>
      <c r="AO154" t="s">
        <v>10149</v>
      </c>
      <c r="AP154">
        <v>6.9245758433293003E-2</v>
      </c>
      <c r="AQ154">
        <f>(Table2[[#This Row],[Sharpe Ratio]]-AVERAGE(Table2[Sharpe Ratio]))/_xlfn.STDEV.P(Table2[Sharpe Ratio])</f>
        <v>0.1676043179000864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-0.84743592431062797</v>
      </c>
    </row>
    <row r="155" spans="1:44" x14ac:dyDescent="0.3">
      <c r="A155" t="s">
        <v>393</v>
      </c>
      <c r="B155" t="s">
        <v>394</v>
      </c>
      <c r="C155" t="s">
        <v>10110</v>
      </c>
      <c r="D155" t="s">
        <v>62</v>
      </c>
      <c r="E155">
        <v>61725.459374999999</v>
      </c>
      <c r="F155">
        <v>1683.9</v>
      </c>
      <c r="G155">
        <v>180.126116919765</v>
      </c>
      <c r="H155">
        <f>(Table2[[#This Row],[1Y Return vs Nifty]]-AVERAGE(Table2[1Y Return vs Nifty]))/_xlfn.STDEV.P(Table2[1Y Return vs Nifty])</f>
        <v>1.4754437896952193</v>
      </c>
      <c r="I155">
        <v>-1.2861732677136899</v>
      </c>
      <c r="J155">
        <f>(Table2[[#This Row],[1M Return vs Nifty]]-AVERAGE(Table2[1M Return vs Nifty]))/_xlfn.STDEV.P(Table2[1M Return vs Nifty])</f>
        <v>-0.19673824984182006</v>
      </c>
      <c r="K155">
        <v>87.895810019348005</v>
      </c>
      <c r="L155">
        <f>(Table2[[#This Row],[6M Return vs Nifty]]-AVERAGE(Table2[6M Return vs Nifty]))/_xlfn.STDEV.P(Table2[6M Return vs Nifty])</f>
        <v>2.2641410258192725</v>
      </c>
      <c r="M155">
        <v>0.69658695474988697</v>
      </c>
      <c r="N155">
        <f>(Table2[[#This Row],[1W Return vs Nifty]]-AVERAGE(Table2[1W Return vs Nifty]))/_xlfn.STDEV.P(Table2[1W Return vs Nifty])</f>
        <v>-6.8097635132592482E-2</v>
      </c>
      <c r="O155">
        <v>1546</v>
      </c>
      <c r="P155">
        <v>1370.3070587316299</v>
      </c>
      <c r="Q155">
        <v>976.39275777601995</v>
      </c>
      <c r="R155">
        <v>74.174025086929703</v>
      </c>
      <c r="S155" s="2">
        <f>(Table2[[#This Row],[Close Price]]-Table2[[#This Row],[20D EMA]])/Table2[[#This Row],[20D EMA]]</f>
        <v>8.9197930142302775E-2</v>
      </c>
      <c r="T155" s="2">
        <f>(Table2[[#This Row],[Close Price]]-Table2[[#This Row],[50D EMA]])/Table2[[#This Row],[50D EMA]]</f>
        <v>0.22884866517336266</v>
      </c>
      <c r="U155" s="2">
        <f>(Table2[[#This Row],[Close Price]]-Table2[[#This Row],[200D EMA]])/Table2[[#This Row],[200D EMA]]</f>
        <v>0.72461336546115496</v>
      </c>
      <c r="V155">
        <v>1.26680241407004</v>
      </c>
      <c r="W155">
        <v>1635.9</v>
      </c>
      <c r="X155">
        <v>1715</v>
      </c>
      <c r="Y155">
        <v>1581.2</v>
      </c>
      <c r="Z155">
        <v>1715</v>
      </c>
      <c r="AA155">
        <v>1581.2</v>
      </c>
      <c r="AB155">
        <v>1715</v>
      </c>
      <c r="AC155" s="2">
        <f>(Table2[[#This Row],[Close Price]]/Table2[[#This Row],[Day Low]])-1</f>
        <v>2.9341646799926568E-2</v>
      </c>
      <c r="AD155" s="2">
        <f>(Table2[[#This Row],[Day High]]/Table2[[#This Row],[Close Price]])-1</f>
        <v>1.8469030227448169E-2</v>
      </c>
      <c r="AE155" s="2">
        <f>(Table2[[#This Row],[Close Price]]/Table2[[#This Row],[Current Week Low]])-1</f>
        <v>6.4950670376928921E-2</v>
      </c>
      <c r="AF155" s="2">
        <f>(Table2[[#This Row],[Current Week High]]/Table2[[#This Row],[Close Price]])-1</f>
        <v>1.8469030227448169E-2</v>
      </c>
      <c r="AG155" s="2">
        <f>(Table2[[#This Row],[Close Price]]/Table2[[#This Row],[Current Month Low]])-1</f>
        <v>6.4950670376928921E-2</v>
      </c>
      <c r="AH155" s="2">
        <f>(Table2[[#This Row],[Current Month High]]/Table2[[#This Row],[Close Price]])-1</f>
        <v>1.8469030227448169E-2</v>
      </c>
      <c r="AI155">
        <v>1.84690302274481</v>
      </c>
      <c r="AJ155">
        <v>274.2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</v>
      </c>
      <c r="AM155">
        <v>0</v>
      </c>
      <c r="AN155">
        <v>3.48</v>
      </c>
      <c r="AO155" t="s">
        <v>10149</v>
      </c>
      <c r="AP155">
        <v>0.20994272483755899</v>
      </c>
      <c r="AQ155">
        <f>(Table2[[#This Row],[Sharpe Ratio]]-AVERAGE(Table2[Sharpe Ratio]))/_xlfn.STDEV.P(Table2[Sharpe Ratio])</f>
        <v>1.7617919218097287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5.2365408523498074</v>
      </c>
    </row>
    <row r="156" spans="1:44" x14ac:dyDescent="0.3">
      <c r="A156" t="s">
        <v>395</v>
      </c>
      <c r="B156" t="s">
        <v>396</v>
      </c>
      <c r="C156" t="s">
        <v>10108</v>
      </c>
      <c r="D156" t="s">
        <v>397</v>
      </c>
      <c r="E156">
        <v>60852.385068199997</v>
      </c>
      <c r="F156">
        <v>3147.8</v>
      </c>
      <c r="G156">
        <v>8.0624404576564892</v>
      </c>
      <c r="H156">
        <f>(Table2[[#This Row],[1Y Return vs Nifty]]-AVERAGE(Table2[1Y Return vs Nifty]))/_xlfn.STDEV.P(Table2[1Y Return vs Nifty])</f>
        <v>-0.46359416311083346</v>
      </c>
      <c r="I156">
        <v>-7.3154068709208104</v>
      </c>
      <c r="J156">
        <f>(Table2[[#This Row],[1M Return vs Nifty]]-AVERAGE(Table2[1M Return vs Nifty]))/_xlfn.STDEV.P(Table2[1M Return vs Nifty])</f>
        <v>-0.68810712195907542</v>
      </c>
      <c r="K156">
        <v>13.6898767444535</v>
      </c>
      <c r="L156">
        <f>(Table2[[#This Row],[6M Return vs Nifty]]-AVERAGE(Table2[6M Return vs Nifty]))/_xlfn.STDEV.P(Table2[6M Return vs Nifty])</f>
        <v>8.0038614061289107E-2</v>
      </c>
      <c r="M156">
        <v>-2.8417097931875999</v>
      </c>
      <c r="N156">
        <f>(Table2[[#This Row],[1W Return vs Nifty]]-AVERAGE(Table2[1W Return vs Nifty]))/_xlfn.STDEV.P(Table2[1W Return vs Nifty])</f>
        <v>-0.84195346748826128</v>
      </c>
      <c r="O156">
        <v>3153.29</v>
      </c>
      <c r="P156">
        <v>2964.7543870402401</v>
      </c>
      <c r="Q156">
        <v>2614.4757362901901</v>
      </c>
      <c r="R156">
        <v>44.909776053905297</v>
      </c>
      <c r="S156" s="2">
        <f>(Table2[[#This Row],[Close Price]]-Table2[[#This Row],[20D EMA]])/Table2[[#This Row],[20D EMA]]</f>
        <v>-1.7410387246335674E-3</v>
      </c>
      <c r="T156" s="2">
        <f>(Table2[[#This Row],[Close Price]]-Table2[[#This Row],[50D EMA]])/Table2[[#This Row],[50D EMA]]</f>
        <v>6.1740565680551147E-2</v>
      </c>
      <c r="U156" s="2">
        <f>(Table2[[#This Row],[Close Price]]-Table2[[#This Row],[200D EMA]])/Table2[[#This Row],[200D EMA]]</f>
        <v>0.20398898957332473</v>
      </c>
      <c r="V156">
        <v>0.638051108600723</v>
      </c>
      <c r="W156">
        <v>3091.6</v>
      </c>
      <c r="X156">
        <v>3165</v>
      </c>
      <c r="Y156">
        <v>3087.7</v>
      </c>
      <c r="Z156">
        <v>3248.85</v>
      </c>
      <c r="AA156">
        <v>3087.7</v>
      </c>
      <c r="AB156">
        <v>3248.85</v>
      </c>
      <c r="AC156" s="2">
        <f>(Table2[[#This Row],[Close Price]]/Table2[[#This Row],[Day Low]])-1</f>
        <v>1.8178289558804517E-2</v>
      </c>
      <c r="AD156" s="2">
        <f>(Table2[[#This Row],[Day High]]/Table2[[#This Row],[Close Price]])-1</f>
        <v>5.4641336806657836E-3</v>
      </c>
      <c r="AE156" s="2">
        <f>(Table2[[#This Row],[Close Price]]/Table2[[#This Row],[Current Week Low]])-1</f>
        <v>1.9464326197493387E-2</v>
      </c>
      <c r="AF156" s="2">
        <f>(Table2[[#This Row],[Current Week High]]/Table2[[#This Row],[Close Price]])-1</f>
        <v>3.210178537391184E-2</v>
      </c>
      <c r="AG156" s="2">
        <f>(Table2[[#This Row],[Close Price]]/Table2[[#This Row],[Current Month Low]])-1</f>
        <v>1.9464326197493387E-2</v>
      </c>
      <c r="AH156" s="2">
        <f>(Table2[[#This Row],[Current Month High]]/Table2[[#This Row],[Close Price]])-1</f>
        <v>3.210178537391184E-2</v>
      </c>
      <c r="AI156">
        <v>6.8667005527669902</v>
      </c>
      <c r="AJ156">
        <v>43.486188348983497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0.13</v>
      </c>
      <c r="AM156" t="s">
        <v>10149</v>
      </c>
      <c r="AN156">
        <v>-5.91</v>
      </c>
      <c r="AO156" t="s">
        <v>10150</v>
      </c>
      <c r="AP156">
        <v>7.8609788421400001E-4</v>
      </c>
      <c r="AQ156">
        <f>(Table2[[#This Row],[Sharpe Ratio]]-AVERAGE(Table2[Sharpe Ratio]))/_xlfn.STDEV.P(Table2[Sharpe Ratio])</f>
        <v>-0.60808790208437113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-2.5217040405812523</v>
      </c>
    </row>
    <row r="157" spans="1:44" x14ac:dyDescent="0.3">
      <c r="A157" t="s">
        <v>398</v>
      </c>
      <c r="B157" t="s">
        <v>399</v>
      </c>
      <c r="C157" t="s">
        <v>10116</v>
      </c>
      <c r="D157" t="s">
        <v>101</v>
      </c>
      <c r="E157">
        <v>59805.337313700002</v>
      </c>
      <c r="F157">
        <v>513</v>
      </c>
      <c r="G157">
        <v>-33.408560777021002</v>
      </c>
      <c r="H157">
        <f>(Table2[[#This Row],[1Y Return vs Nifty]]-AVERAGE(Table2[1Y Return vs Nifty]))/_xlfn.STDEV.P(Table2[1Y Return vs Nifty])</f>
        <v>-0.93094350138104576</v>
      </c>
      <c r="I157">
        <v>-1.00594416934413</v>
      </c>
      <c r="J157">
        <f>(Table2[[#This Row],[1M Return vs Nifty]]-AVERAGE(Table2[1M Return vs Nifty]))/_xlfn.STDEV.P(Table2[1M Return vs Nifty])</f>
        <v>-0.1739002135237312</v>
      </c>
      <c r="K157">
        <v>-26.495639905395901</v>
      </c>
      <c r="L157">
        <f>(Table2[[#This Row],[6M Return vs Nifty]]-AVERAGE(Table2[6M Return vs Nifty]))/_xlfn.STDEV.P(Table2[6M Return vs Nifty])</f>
        <v>-1.1027412521730855</v>
      </c>
      <c r="M157">
        <v>2.0793446250991998</v>
      </c>
      <c r="N157">
        <f>(Table2[[#This Row],[1W Return vs Nifty]]-AVERAGE(Table2[1W Return vs Nifty]))/_xlfn.STDEV.P(Table2[1W Return vs Nifty])</f>
        <v>0.23432332166197264</v>
      </c>
      <c r="O157">
        <v>501.36</v>
      </c>
      <c r="P157">
        <v>505.00506154212798</v>
      </c>
      <c r="Q157">
        <v>536.14382082195505</v>
      </c>
      <c r="R157">
        <v>69.2330825856465</v>
      </c>
      <c r="S157" s="2">
        <f>(Table2[[#This Row],[Close Price]]-Table2[[#This Row],[20D EMA]])/Table2[[#This Row],[20D EMA]]</f>
        <v>2.321685016754425E-2</v>
      </c>
      <c r="T157" s="2">
        <f>(Table2[[#This Row],[Close Price]]-Table2[[#This Row],[50D EMA]])/Table2[[#This Row],[50D EMA]]</f>
        <v>1.5831402626852838E-2</v>
      </c>
      <c r="U157" s="2">
        <f>(Table2[[#This Row],[Close Price]]-Table2[[#This Row],[200D EMA]])/Table2[[#This Row],[200D EMA]]</f>
        <v>-4.3167187465619872E-2</v>
      </c>
      <c r="V157">
        <v>0.59759918719404004</v>
      </c>
      <c r="W157">
        <v>507.6</v>
      </c>
      <c r="X157">
        <v>516.95000000000005</v>
      </c>
      <c r="Y157">
        <v>503.7</v>
      </c>
      <c r="Z157">
        <v>518.5</v>
      </c>
      <c r="AA157">
        <v>503.7</v>
      </c>
      <c r="AB157">
        <v>518.5</v>
      </c>
      <c r="AC157" s="2">
        <f>(Table2[[#This Row],[Close Price]]/Table2[[#This Row],[Day Low]])-1</f>
        <v>1.0638297872340274E-2</v>
      </c>
      <c r="AD157" s="2">
        <f>(Table2[[#This Row],[Day High]]/Table2[[#This Row],[Close Price]])-1</f>
        <v>7.6998050682262065E-3</v>
      </c>
      <c r="AE157" s="2">
        <f>(Table2[[#This Row],[Close Price]]/Table2[[#This Row],[Current Week Low]])-1</f>
        <v>1.846337105419904E-2</v>
      </c>
      <c r="AF157" s="2">
        <f>(Table2[[#This Row],[Current Week High]]/Table2[[#This Row],[Close Price]])-1</f>
        <v>1.0721247563352909E-2</v>
      </c>
      <c r="AG157" s="2">
        <f>(Table2[[#This Row],[Close Price]]/Table2[[#This Row],[Current Month Low]])-1</f>
        <v>1.846337105419904E-2</v>
      </c>
      <c r="AH157" s="2">
        <f>(Table2[[#This Row],[Current Month High]]/Table2[[#This Row],[Close Price]])-1</f>
        <v>1.0721247563352909E-2</v>
      </c>
      <c r="AI157">
        <v>32.504873294346901</v>
      </c>
      <c r="AJ157">
        <v>16.856492027334799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-0.13</v>
      </c>
      <c r="AM157" t="s">
        <v>10150</v>
      </c>
      <c r="AN157">
        <v>1.79</v>
      </c>
      <c r="AO157" t="s">
        <v>10149</v>
      </c>
      <c r="AP157">
        <v>-0.132392438672505</v>
      </c>
      <c r="AQ157">
        <f>(Table2[[#This Row],[Sharpe Ratio]]-AVERAGE(Table2[Sharpe Ratio]))/_xlfn.STDEV.P(Table2[Sharpe Ratio])</f>
        <v>-2.1170868344104004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58" spans="1:44" x14ac:dyDescent="0.3">
      <c r="A158" t="s">
        <v>400</v>
      </c>
      <c r="B158" t="s">
        <v>401</v>
      </c>
      <c r="C158" t="s">
        <v>10110</v>
      </c>
      <c r="D158" t="s">
        <v>226</v>
      </c>
      <c r="E158">
        <v>59565.113617199997</v>
      </c>
      <c r="F158">
        <v>5289</v>
      </c>
      <c r="G158">
        <v>109.1828023461</v>
      </c>
      <c r="H158">
        <f>(Table2[[#This Row],[1Y Return vs Nifty]]-AVERAGE(Table2[1Y Return vs Nifty]))/_xlfn.STDEV.P(Table2[1Y Return vs Nifty])</f>
        <v>0.67596197991017293</v>
      </c>
      <c r="I158">
        <v>-16.277945016198</v>
      </c>
      <c r="J158">
        <f>(Table2[[#This Row],[1M Return vs Nifty]]-AVERAGE(Table2[1M Return vs Nifty]))/_xlfn.STDEV.P(Table2[1M Return vs Nifty])</f>
        <v>-1.4185336652945608</v>
      </c>
      <c r="K158">
        <v>53.699311736828697</v>
      </c>
      <c r="L158">
        <f>(Table2[[#This Row],[6M Return vs Nifty]]-AVERAGE(Table2[6M Return vs Nifty]))/_xlfn.STDEV.P(Table2[6M Return vs Nifty])</f>
        <v>1.2576358708224957</v>
      </c>
      <c r="M158">
        <v>2.5174294636942101</v>
      </c>
      <c r="N158">
        <f>(Table2[[#This Row],[1W Return vs Nifty]]-AVERAGE(Table2[1W Return vs Nifty]))/_xlfn.STDEV.P(Table2[1W Return vs Nifty])</f>
        <v>0.33013623153476834</v>
      </c>
      <c r="O158">
        <v>5222.54</v>
      </c>
      <c r="P158">
        <v>4999.2795009512802</v>
      </c>
      <c r="Q158">
        <v>3952.1801085229399</v>
      </c>
      <c r="R158">
        <v>54.309254554620701</v>
      </c>
      <c r="S158" s="2">
        <f>(Table2[[#This Row],[Close Price]]-Table2[[#This Row],[20D EMA]])/Table2[[#This Row],[20D EMA]]</f>
        <v>1.2725608611901496E-2</v>
      </c>
      <c r="T158" s="2">
        <f>(Table2[[#This Row],[Close Price]]-Table2[[#This Row],[50D EMA]])/Table2[[#This Row],[50D EMA]]</f>
        <v>5.795245074687079E-2</v>
      </c>
      <c r="U158" s="2">
        <f>(Table2[[#This Row],[Close Price]]-Table2[[#This Row],[200D EMA]])/Table2[[#This Row],[200D EMA]]</f>
        <v>0.3382487272263191</v>
      </c>
      <c r="V158">
        <v>0.35591943675066601</v>
      </c>
      <c r="W158">
        <v>5258.55</v>
      </c>
      <c r="X158">
        <v>5355</v>
      </c>
      <c r="Y158">
        <v>5143.95</v>
      </c>
      <c r="Z158">
        <v>5368.15</v>
      </c>
      <c r="AA158">
        <v>5143.95</v>
      </c>
      <c r="AB158">
        <v>5368.15</v>
      </c>
      <c r="AC158" s="2">
        <f>(Table2[[#This Row],[Close Price]]/Table2[[#This Row],[Day Low]])-1</f>
        <v>5.7905696437230425E-3</v>
      </c>
      <c r="AD158" s="2">
        <f>(Table2[[#This Row],[Day High]]/Table2[[#This Row],[Close Price]])-1</f>
        <v>1.2478729438457181E-2</v>
      </c>
      <c r="AE158" s="2">
        <f>(Table2[[#This Row],[Close Price]]/Table2[[#This Row],[Current Week Low]])-1</f>
        <v>2.8198174554573852E-2</v>
      </c>
      <c r="AF158" s="2">
        <f>(Table2[[#This Row],[Current Week High]]/Table2[[#This Row],[Close Price]])-1</f>
        <v>1.4965021743240658E-2</v>
      </c>
      <c r="AG158" s="2">
        <f>(Table2[[#This Row],[Close Price]]/Table2[[#This Row],[Current Month Low]])-1</f>
        <v>2.8198174554573852E-2</v>
      </c>
      <c r="AH158" s="2">
        <f>(Table2[[#This Row],[Current Month High]]/Table2[[#This Row],[Close Price]])-1</f>
        <v>1.4965021743240658E-2</v>
      </c>
      <c r="AI158">
        <v>7.7698997920211603</v>
      </c>
      <c r="AJ158">
        <v>136.97829155185099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0.03</v>
      </c>
      <c r="AM158" t="s">
        <v>10149</v>
      </c>
      <c r="AN158">
        <v>0.59</v>
      </c>
      <c r="AO158" t="s">
        <v>10149</v>
      </c>
      <c r="AP158">
        <v>0.13668466648557201</v>
      </c>
      <c r="AQ158">
        <f>(Table2[[#This Row],[Sharpe Ratio]]-AVERAGE(Table2[Sharpe Ratio]))/_xlfn.STDEV.P(Table2[Sharpe Ratio])</f>
        <v>0.93173075207802747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1.7769311690509038</v>
      </c>
    </row>
    <row r="159" spans="1:44" x14ac:dyDescent="0.3">
      <c r="A159" t="s">
        <v>402</v>
      </c>
      <c r="B159" t="s">
        <v>403</v>
      </c>
      <c r="C159" t="s">
        <v>10109</v>
      </c>
      <c r="D159" t="s">
        <v>59</v>
      </c>
      <c r="E159">
        <v>59559.511274999997</v>
      </c>
      <c r="F159">
        <v>4981.3500000000004</v>
      </c>
      <c r="G159">
        <v>17.337791497160499</v>
      </c>
      <c r="H159">
        <f>(Table2[[#This Row],[1Y Return vs Nifty]]-AVERAGE(Table2[1Y Return vs Nifty]))/_xlfn.STDEV.P(Table2[1Y Return vs Nifty])</f>
        <v>-0.35906740847556312</v>
      </c>
      <c r="I159">
        <v>-7.5122346319179396</v>
      </c>
      <c r="J159">
        <f>(Table2[[#This Row],[1M Return vs Nifty]]-AVERAGE(Table2[1M Return vs Nifty]))/_xlfn.STDEV.P(Table2[1M Return vs Nifty])</f>
        <v>-0.70414813832823364</v>
      </c>
      <c r="K159">
        <v>-17.684450743614601</v>
      </c>
      <c r="L159">
        <f>(Table2[[#This Row],[6M Return vs Nifty]]-AVERAGE(Table2[6M Return vs Nifty]))/_xlfn.STDEV.P(Table2[6M Return vs Nifty])</f>
        <v>-0.84340161921663048</v>
      </c>
      <c r="M159">
        <v>-1.7642835289149299</v>
      </c>
      <c r="N159">
        <f>(Table2[[#This Row],[1W Return vs Nifty]]-AVERAGE(Table2[1W Return vs Nifty]))/_xlfn.STDEV.P(Table2[1W Return vs Nifty])</f>
        <v>-0.60631110678841293</v>
      </c>
      <c r="O159">
        <v>5022.17</v>
      </c>
      <c r="P159">
        <v>5037.2580909306998</v>
      </c>
      <c r="Q159">
        <v>4716.3141174989396</v>
      </c>
      <c r="R159">
        <v>46.246191354378901</v>
      </c>
      <c r="S159" s="2">
        <f>(Table2[[#This Row],[Close Price]]-Table2[[#This Row],[20D EMA]])/Table2[[#This Row],[20D EMA]]</f>
        <v>-8.1279606225993367E-3</v>
      </c>
      <c r="T159" s="2">
        <f>(Table2[[#This Row],[Close Price]]-Table2[[#This Row],[50D EMA]])/Table2[[#This Row],[50D EMA]]</f>
        <v>-1.1098913321784891E-2</v>
      </c>
      <c r="U159" s="2">
        <f>(Table2[[#This Row],[Close Price]]-Table2[[#This Row],[200D EMA]])/Table2[[#This Row],[200D EMA]]</f>
        <v>5.6195553539934537E-2</v>
      </c>
      <c r="V159">
        <v>1.11020052147269</v>
      </c>
      <c r="W159">
        <v>4955.25</v>
      </c>
      <c r="X159">
        <v>5019</v>
      </c>
      <c r="Y159">
        <v>4872</v>
      </c>
      <c r="Z159">
        <v>5030</v>
      </c>
      <c r="AA159">
        <v>4872</v>
      </c>
      <c r="AB159">
        <v>5030</v>
      </c>
      <c r="AC159" s="2">
        <f>(Table2[[#This Row],[Close Price]]/Table2[[#This Row],[Day Low]])-1</f>
        <v>5.2671409111548773E-3</v>
      </c>
      <c r="AD159" s="2">
        <f>(Table2[[#This Row],[Day High]]/Table2[[#This Row],[Close Price]])-1</f>
        <v>7.5581920563700944E-3</v>
      </c>
      <c r="AE159" s="2">
        <f>(Table2[[#This Row],[Close Price]]/Table2[[#This Row],[Current Week Low]])-1</f>
        <v>2.2444581280788301E-2</v>
      </c>
      <c r="AF159" s="2">
        <f>(Table2[[#This Row],[Current Week High]]/Table2[[#This Row],[Close Price]])-1</f>
        <v>9.7664287793468585E-3</v>
      </c>
      <c r="AG159" s="2">
        <f>(Table2[[#This Row],[Close Price]]/Table2[[#This Row],[Current Month Low]])-1</f>
        <v>2.2444581280788301E-2</v>
      </c>
      <c r="AH159" s="2">
        <f>(Table2[[#This Row],[Current Month High]]/Table2[[#This Row],[Close Price]])-1</f>
        <v>9.7664287793468585E-3</v>
      </c>
      <c r="AI159">
        <v>11.993736637658399</v>
      </c>
      <c r="AJ159">
        <v>44.512619669277598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-0.03</v>
      </c>
      <c r="AM159" t="s">
        <v>10150</v>
      </c>
      <c r="AN159">
        <v>-4.54</v>
      </c>
      <c r="AO159" t="s">
        <v>10150</v>
      </c>
      <c r="AP159">
        <v>7.5591778350700004E-3</v>
      </c>
      <c r="AQ159">
        <f>(Table2[[#This Row],[Sharpe Ratio]]-AVERAGE(Table2[Sharpe Ratio]))/_xlfn.STDEV.P(Table2[Sharpe Ratio])</f>
        <v>-0.53134452677293176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60" spans="1:44" x14ac:dyDescent="0.3">
      <c r="A160" t="s">
        <v>404</v>
      </c>
      <c r="B160" t="s">
        <v>405</v>
      </c>
      <c r="C160" t="s">
        <v>10109</v>
      </c>
      <c r="D160" t="s">
        <v>59</v>
      </c>
      <c r="E160">
        <v>59290.546165969899</v>
      </c>
      <c r="F160">
        <v>27902.35</v>
      </c>
      <c r="G160">
        <v>-5.1375178819070202</v>
      </c>
      <c r="H160">
        <f>(Table2[[#This Row],[1Y Return vs Nifty]]-AVERAGE(Table2[1Y Return vs Nifty]))/_xlfn.STDEV.P(Table2[1Y Return vs Nifty])</f>
        <v>-0.61234851221082454</v>
      </c>
      <c r="I160">
        <v>-4.4583427435222198</v>
      </c>
      <c r="J160">
        <f>(Table2[[#This Row],[1M Return vs Nifty]]-AVERAGE(Table2[1M Return vs Nifty]))/_xlfn.STDEV.P(Table2[1M Return vs Nifty])</f>
        <v>-0.45526287172140739</v>
      </c>
      <c r="K160">
        <v>6.1646981887653602</v>
      </c>
      <c r="L160">
        <f>(Table2[[#This Row],[6M Return vs Nifty]]-AVERAGE(Table2[6M Return vs Nifty]))/_xlfn.STDEV.P(Table2[6M Return vs Nifty])</f>
        <v>-0.14144988297710739</v>
      </c>
      <c r="M160">
        <v>-1.6393724425173599</v>
      </c>
      <c r="N160">
        <f>(Table2[[#This Row],[1W Return vs Nifty]]-AVERAGE(Table2[1W Return vs Nifty]))/_xlfn.STDEV.P(Table2[1W Return vs Nifty])</f>
        <v>-0.57899198133886198</v>
      </c>
      <c r="O160">
        <v>27293.95</v>
      </c>
      <c r="P160">
        <v>26974.312379392599</v>
      </c>
      <c r="Q160">
        <v>25645.7720948838</v>
      </c>
      <c r="R160">
        <v>70.180132243205307</v>
      </c>
      <c r="S160" s="2">
        <f>(Table2[[#This Row],[Close Price]]-Table2[[#This Row],[20D EMA]])/Table2[[#This Row],[20D EMA]]</f>
        <v>2.2290654155957559E-2</v>
      </c>
      <c r="T160" s="2">
        <f>(Table2[[#This Row],[Close Price]]-Table2[[#This Row],[50D EMA]])/Table2[[#This Row],[50D EMA]]</f>
        <v>3.4404495935043258E-2</v>
      </c>
      <c r="U160" s="2">
        <f>(Table2[[#This Row],[Close Price]]-Table2[[#This Row],[200D EMA]])/Table2[[#This Row],[200D EMA]]</f>
        <v>8.79902502746788E-2</v>
      </c>
      <c r="V160">
        <v>1.0822727184899701</v>
      </c>
      <c r="W160">
        <v>27549.3</v>
      </c>
      <c r="X160">
        <v>28127.95</v>
      </c>
      <c r="Y160">
        <v>27479.4</v>
      </c>
      <c r="Z160">
        <v>28127.95</v>
      </c>
      <c r="AA160">
        <v>27479.4</v>
      </c>
      <c r="AB160">
        <v>28127.95</v>
      </c>
      <c r="AC160" s="2">
        <f>(Table2[[#This Row],[Close Price]]/Table2[[#This Row],[Day Low]])-1</f>
        <v>1.2815207645929361E-2</v>
      </c>
      <c r="AD160" s="2">
        <f>(Table2[[#This Row],[Day High]]/Table2[[#This Row],[Close Price]])-1</f>
        <v>8.0853404820742103E-3</v>
      </c>
      <c r="AE160" s="2">
        <f>(Table2[[#This Row],[Close Price]]/Table2[[#This Row],[Current Week Low]])-1</f>
        <v>1.5391529654941394E-2</v>
      </c>
      <c r="AF160" s="2">
        <f>(Table2[[#This Row],[Current Week High]]/Table2[[#This Row],[Close Price]])-1</f>
        <v>8.0853404820742103E-3</v>
      </c>
      <c r="AG160" s="2">
        <f>(Table2[[#This Row],[Close Price]]/Table2[[#This Row],[Current Month Low]])-1</f>
        <v>1.5391529654941394E-2</v>
      </c>
      <c r="AH160" s="2">
        <f>(Table2[[#This Row],[Current Month High]]/Table2[[#This Row],[Close Price]])-1</f>
        <v>8.0853404820742103E-3</v>
      </c>
      <c r="AI160">
        <v>6.2238485288873502</v>
      </c>
      <c r="AJ160">
        <v>26.8288636363636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-0.02</v>
      </c>
      <c r="AM160" t="s">
        <v>10150</v>
      </c>
      <c r="AN160">
        <v>2.59</v>
      </c>
      <c r="AO160" t="s">
        <v>10149</v>
      </c>
      <c r="AP160">
        <v>2.4499202165174001E-2</v>
      </c>
      <c r="AQ160">
        <f>(Table2[[#This Row],[Sharpe Ratio]]-AVERAGE(Table2[Sharpe Ratio]))/_xlfn.STDEV.P(Table2[Sharpe Ratio])</f>
        <v>-0.33940309770626553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-2.1274563459544669</v>
      </c>
    </row>
    <row r="161" spans="1:44" x14ac:dyDescent="0.3">
      <c r="A161" t="s">
        <v>408</v>
      </c>
      <c r="B161" t="s">
        <v>409</v>
      </c>
      <c r="C161" t="s">
        <v>10106</v>
      </c>
      <c r="D161" t="s">
        <v>410</v>
      </c>
      <c r="E161">
        <v>59151.968138880002</v>
      </c>
      <c r="F161">
        <v>1634.4</v>
      </c>
      <c r="G161">
        <v>12.1814692273616</v>
      </c>
      <c r="H161">
        <f>(Table2[[#This Row],[1Y Return vs Nifty]]-AVERAGE(Table2[1Y Return vs Nifty]))/_xlfn.STDEV.P(Table2[1Y Return vs Nifty])</f>
        <v>-0.41717557391535559</v>
      </c>
      <c r="I161">
        <v>3.4881178007281202</v>
      </c>
      <c r="J161">
        <f>(Table2[[#This Row],[1M Return vs Nifty]]-AVERAGE(Table2[1M Return vs Nifty]))/_xlfn.STDEV.P(Table2[1M Return vs Nifty])</f>
        <v>0.19235565028702337</v>
      </c>
      <c r="K161">
        <v>-10.1818765886844</v>
      </c>
      <c r="L161">
        <f>(Table2[[#This Row],[6M Return vs Nifty]]-AVERAGE(Table2[6M Return vs Nifty]))/_xlfn.STDEV.P(Table2[6M Return vs Nifty])</f>
        <v>-0.62257843725524897</v>
      </c>
      <c r="M161">
        <v>4.2275539313591102</v>
      </c>
      <c r="N161">
        <f>(Table2[[#This Row],[1W Return vs Nifty]]-AVERAGE(Table2[1W Return vs Nifty]))/_xlfn.STDEV.P(Table2[1W Return vs Nifty])</f>
        <v>0.70415511339594494</v>
      </c>
      <c r="O161">
        <v>1536.99</v>
      </c>
      <c r="P161">
        <v>1484.68217070384</v>
      </c>
      <c r="Q161">
        <v>1428.1512230195999</v>
      </c>
      <c r="R161">
        <v>65.091476567930499</v>
      </c>
      <c r="S161" s="2">
        <f>(Table2[[#This Row],[Close Price]]-Table2[[#This Row],[20D EMA]])/Table2[[#This Row],[20D EMA]]</f>
        <v>6.3377120215486166E-2</v>
      </c>
      <c r="T161" s="2">
        <f>(Table2[[#This Row],[Close Price]]-Table2[[#This Row],[50D EMA]])/Table2[[#This Row],[50D EMA]]</f>
        <v>0.10084166985394838</v>
      </c>
      <c r="U161" s="2">
        <f>(Table2[[#This Row],[Close Price]]-Table2[[#This Row],[200D EMA]])/Table2[[#This Row],[200D EMA]]</f>
        <v>0.14441662315305781</v>
      </c>
      <c r="V161">
        <v>1.79729731686876</v>
      </c>
      <c r="W161">
        <v>1628</v>
      </c>
      <c r="X161">
        <v>1663.8</v>
      </c>
      <c r="Y161">
        <v>1616</v>
      </c>
      <c r="Z161">
        <v>1764.4</v>
      </c>
      <c r="AA161">
        <v>1616</v>
      </c>
      <c r="AB161">
        <v>1764.4</v>
      </c>
      <c r="AC161" s="2">
        <f>(Table2[[#This Row],[Close Price]]/Table2[[#This Row],[Day Low]])-1</f>
        <v>3.9312039312040525E-3</v>
      </c>
      <c r="AD161" s="2">
        <f>(Table2[[#This Row],[Day High]]/Table2[[#This Row],[Close Price]])-1</f>
        <v>1.798825256975034E-2</v>
      </c>
      <c r="AE161" s="2">
        <f>(Table2[[#This Row],[Close Price]]/Table2[[#This Row],[Current Week Low]])-1</f>
        <v>1.1386138613861396E-2</v>
      </c>
      <c r="AF161" s="2">
        <f>(Table2[[#This Row],[Current Week High]]/Table2[[#This Row],[Close Price]])-1</f>
        <v>7.9539892315222627E-2</v>
      </c>
      <c r="AG161" s="2">
        <f>(Table2[[#This Row],[Close Price]]/Table2[[#This Row],[Current Month Low]])-1</f>
        <v>1.1386138613861396E-2</v>
      </c>
      <c r="AH161" s="2">
        <f>(Table2[[#This Row],[Current Month High]]/Table2[[#This Row],[Close Price]])-1</f>
        <v>7.9539892315222627E-2</v>
      </c>
      <c r="AI161">
        <v>7.95398923152226</v>
      </c>
      <c r="AJ161">
        <v>40.279804308643001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0.14000000000000001</v>
      </c>
      <c r="AM161" t="s">
        <v>10149</v>
      </c>
      <c r="AN161">
        <v>11.39</v>
      </c>
      <c r="AO161" t="s">
        <v>10149</v>
      </c>
      <c r="AP161">
        <v>2.3305161720154E-2</v>
      </c>
      <c r="AQ161">
        <f>(Table2[[#This Row],[Sharpe Ratio]]-AVERAGE(Table2[Sharpe Ratio]))/_xlfn.STDEV.P(Table2[Sharpe Ratio])</f>
        <v>-0.35293234801396739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-0.49617559550160362</v>
      </c>
    </row>
    <row r="162" spans="1:44" x14ac:dyDescent="0.3">
      <c r="A162" t="s">
        <v>411</v>
      </c>
      <c r="B162" t="s">
        <v>412</v>
      </c>
      <c r="C162" t="s">
        <v>10114</v>
      </c>
      <c r="D162" t="s">
        <v>46</v>
      </c>
      <c r="E162">
        <v>58446.058097825</v>
      </c>
      <c r="F162">
        <v>96.83</v>
      </c>
      <c r="G162">
        <v>97.264903478655199</v>
      </c>
      <c r="H162">
        <f>(Table2[[#This Row],[1Y Return vs Nifty]]-AVERAGE(Table2[1Y Return vs Nifty]))/_xlfn.STDEV.P(Table2[1Y Return vs Nifty])</f>
        <v>0.54165554930935511</v>
      </c>
      <c r="I162">
        <v>4.0068140269734904</v>
      </c>
      <c r="J162">
        <f>(Table2[[#This Row],[1M Return vs Nifty]]-AVERAGE(Table2[1M Return vs Nifty]))/_xlfn.STDEV.P(Table2[1M Return vs Nifty])</f>
        <v>0.23462821699037537</v>
      </c>
      <c r="K162">
        <v>2.4424748939319301</v>
      </c>
      <c r="L162">
        <f>(Table2[[#This Row],[6M Return vs Nifty]]-AVERAGE(Table2[6M Return vs Nifty]))/_xlfn.STDEV.P(Table2[6M Return vs Nifty])</f>
        <v>-0.251006039965674</v>
      </c>
      <c r="M162">
        <v>-3.07179992933998</v>
      </c>
      <c r="N162">
        <f>(Table2[[#This Row],[1W Return vs Nifty]]-AVERAGE(Table2[1W Return vs Nifty]))/_xlfn.STDEV.P(Table2[1W Return vs Nifty])</f>
        <v>-0.89227615281215922</v>
      </c>
      <c r="O162">
        <v>94.34</v>
      </c>
      <c r="P162">
        <v>89.964365341389893</v>
      </c>
      <c r="Q162">
        <v>77.520369716476495</v>
      </c>
      <c r="R162">
        <v>56.164886111315099</v>
      </c>
      <c r="S162" s="2">
        <f>(Table2[[#This Row],[Close Price]]-Table2[[#This Row],[20D EMA]])/Table2[[#This Row],[20D EMA]]</f>
        <v>2.6393894424422248E-2</v>
      </c>
      <c r="T162" s="2">
        <f>(Table2[[#This Row],[Close Price]]-Table2[[#This Row],[50D EMA]])/Table2[[#This Row],[50D EMA]]</f>
        <v>7.6315045769032211E-2</v>
      </c>
      <c r="U162" s="2">
        <f>(Table2[[#This Row],[Close Price]]-Table2[[#This Row],[200D EMA]])/Table2[[#This Row],[200D EMA]]</f>
        <v>0.24909104992851133</v>
      </c>
      <c r="V162">
        <v>0.81281393968776605</v>
      </c>
      <c r="W162">
        <v>96.5</v>
      </c>
      <c r="X162">
        <v>98.2</v>
      </c>
      <c r="Y162">
        <v>95.16</v>
      </c>
      <c r="Z162">
        <v>98.49</v>
      </c>
      <c r="AA162">
        <v>95.16</v>
      </c>
      <c r="AB162">
        <v>98.49</v>
      </c>
      <c r="AC162" s="2">
        <f>(Table2[[#This Row],[Close Price]]/Table2[[#This Row],[Day Low]])-1</f>
        <v>3.4196891191708989E-3</v>
      </c>
      <c r="AD162" s="2">
        <f>(Table2[[#This Row],[Day High]]/Table2[[#This Row],[Close Price]])-1</f>
        <v>1.4148507693896528E-2</v>
      </c>
      <c r="AE162" s="2">
        <f>(Table2[[#This Row],[Close Price]]/Table2[[#This Row],[Current Week Low]])-1</f>
        <v>1.7549390500210205E-2</v>
      </c>
      <c r="AF162" s="2">
        <f>(Table2[[#This Row],[Current Week High]]/Table2[[#This Row],[Close Price]])-1</f>
        <v>1.7143447278735957E-2</v>
      </c>
      <c r="AG162" s="2">
        <f>(Table2[[#This Row],[Close Price]]/Table2[[#This Row],[Current Month Low]])-1</f>
        <v>1.7549390500210205E-2</v>
      </c>
      <c r="AH162" s="2">
        <f>(Table2[[#This Row],[Current Month High]]/Table2[[#This Row],[Close Price]])-1</f>
        <v>1.7143447278735957E-2</v>
      </c>
      <c r="AI162">
        <v>4.5647010224104196</v>
      </c>
      <c r="AJ162">
        <v>124.40324449594399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0.1</v>
      </c>
      <c r="AM162" t="s">
        <v>10149</v>
      </c>
      <c r="AN162">
        <v>-1.03</v>
      </c>
      <c r="AO162" t="s">
        <v>10150</v>
      </c>
      <c r="AP162">
        <v>0.132529212195208</v>
      </c>
      <c r="AQ162">
        <f>(Table2[[#This Row],[Sharpe Ratio]]-AVERAGE(Table2[Sharpe Ratio]))/_xlfn.STDEV.P(Table2[Sharpe Ratio])</f>
        <v>0.88464676805468334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0.51764834157658046</v>
      </c>
    </row>
    <row r="163" spans="1:44" x14ac:dyDescent="0.3">
      <c r="A163" t="s">
        <v>413</v>
      </c>
      <c r="B163" t="s">
        <v>414</v>
      </c>
      <c r="C163" t="s">
        <v>10110</v>
      </c>
      <c r="D163" t="s">
        <v>148</v>
      </c>
      <c r="E163">
        <v>58275.862666875</v>
      </c>
      <c r="F163">
        <v>13750.25</v>
      </c>
      <c r="G163">
        <v>207.36387309018801</v>
      </c>
      <c r="H163">
        <f>(Table2[[#This Row],[1Y Return vs Nifty]]-AVERAGE(Table2[1Y Return vs Nifty]))/_xlfn.STDEV.P(Table2[1Y Return vs Nifty])</f>
        <v>1.7823943561929556</v>
      </c>
      <c r="I163">
        <v>18.801905773270501</v>
      </c>
      <c r="J163">
        <f>(Table2[[#This Row],[1M Return vs Nifty]]-AVERAGE(Table2[1M Return vs Nifty]))/_xlfn.STDEV.P(Table2[1M Return vs Nifty])</f>
        <v>1.4403946580820324</v>
      </c>
      <c r="K163">
        <v>131.980007574398</v>
      </c>
      <c r="L163">
        <f>(Table2[[#This Row],[6M Return vs Nifty]]-AVERAGE(Table2[6M Return vs Nifty]))/_xlfn.STDEV.P(Table2[6M Return vs Nifty])</f>
        <v>3.5616707239327141</v>
      </c>
      <c r="M163">
        <v>7.4256264883004404</v>
      </c>
      <c r="N163">
        <f>(Table2[[#This Row],[1W Return vs Nifty]]-AVERAGE(Table2[1W Return vs Nifty]))/_xlfn.STDEV.P(Table2[1W Return vs Nifty])</f>
        <v>1.4036009984614843</v>
      </c>
      <c r="O163">
        <v>12067.8</v>
      </c>
      <c r="P163">
        <v>10726.691572170501</v>
      </c>
      <c r="Q163">
        <v>7576.1193353344297</v>
      </c>
      <c r="R163">
        <v>79.570957502138299</v>
      </c>
      <c r="S163" s="2">
        <f>(Table2[[#This Row],[Close Price]]-Table2[[#This Row],[20D EMA]])/Table2[[#This Row],[20D EMA]]</f>
        <v>0.13941646364706084</v>
      </c>
      <c r="T163" s="2">
        <f>(Table2[[#This Row],[Close Price]]-Table2[[#This Row],[50D EMA]])/Table2[[#This Row],[50D EMA]]</f>
        <v>0.28187241214932174</v>
      </c>
      <c r="U163" s="2">
        <f>(Table2[[#This Row],[Close Price]]-Table2[[#This Row],[200D EMA]])/Table2[[#This Row],[200D EMA]]</f>
        <v>0.81494633220333612</v>
      </c>
      <c r="V163">
        <v>0.67871797142433898</v>
      </c>
      <c r="W163">
        <v>13651</v>
      </c>
      <c r="X163">
        <v>14187.8</v>
      </c>
      <c r="Y163">
        <v>12776.6</v>
      </c>
      <c r="Z163">
        <v>14382</v>
      </c>
      <c r="AA163">
        <v>12776.6</v>
      </c>
      <c r="AB163">
        <v>14382</v>
      </c>
      <c r="AC163" s="2">
        <f>(Table2[[#This Row],[Close Price]]/Table2[[#This Row],[Day Low]])-1</f>
        <v>7.2705296315287438E-3</v>
      </c>
      <c r="AD163" s="2">
        <f>(Table2[[#This Row],[Day High]]/Table2[[#This Row],[Close Price]])-1</f>
        <v>3.1821239613825103E-2</v>
      </c>
      <c r="AE163" s="2">
        <f>(Table2[[#This Row],[Close Price]]/Table2[[#This Row],[Current Week Low]])-1</f>
        <v>7.6205719831567098E-2</v>
      </c>
      <c r="AF163" s="2">
        <f>(Table2[[#This Row],[Current Week High]]/Table2[[#This Row],[Close Price]])-1</f>
        <v>4.5944619188742042E-2</v>
      </c>
      <c r="AG163" s="2">
        <f>(Table2[[#This Row],[Close Price]]/Table2[[#This Row],[Current Month Low]])-1</f>
        <v>7.6205719831567098E-2</v>
      </c>
      <c r="AH163" s="2">
        <f>(Table2[[#This Row],[Current Month High]]/Table2[[#This Row],[Close Price]])-1</f>
        <v>4.5944619188742042E-2</v>
      </c>
      <c r="AI163">
        <v>4.5944619188741997</v>
      </c>
      <c r="AJ163">
        <v>252.94155394132201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0.75</v>
      </c>
      <c r="AM163" t="s">
        <v>10149</v>
      </c>
      <c r="AN163">
        <v>21.13</v>
      </c>
      <c r="AO163" t="s">
        <v>10149</v>
      </c>
      <c r="AP163">
        <v>0.187075935627802</v>
      </c>
      <c r="AQ163">
        <f>(Table2[[#This Row],[Sharpe Ratio]]-AVERAGE(Table2[Sharpe Ratio]))/_xlfn.STDEV.P(Table2[Sharpe Ratio])</f>
        <v>1.5026964144150214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9.6907571510842079</v>
      </c>
    </row>
    <row r="164" spans="1:44" x14ac:dyDescent="0.3">
      <c r="A164" t="s">
        <v>415</v>
      </c>
      <c r="B164" t="s">
        <v>416</v>
      </c>
      <c r="C164" t="s">
        <v>10118</v>
      </c>
      <c r="D164" t="s">
        <v>166</v>
      </c>
      <c r="E164">
        <v>57503.575462319997</v>
      </c>
      <c r="F164">
        <v>3790.8</v>
      </c>
      <c r="G164">
        <v>-26.485844434398299</v>
      </c>
      <c r="H164">
        <f>(Table2[[#This Row],[1Y Return vs Nifty]]-AVERAGE(Table2[1Y Return vs Nifty]))/_xlfn.STDEV.P(Table2[1Y Return vs Nifty])</f>
        <v>-0.85292930337678419</v>
      </c>
      <c r="I164">
        <v>-5.6836344087412796</v>
      </c>
      <c r="J164">
        <f>(Table2[[#This Row],[1M Return vs Nifty]]-AVERAGE(Table2[1M Return vs Nifty]))/_xlfn.STDEV.P(Table2[1M Return vs Nifty])</f>
        <v>-0.55512136505182097</v>
      </c>
      <c r="K164">
        <v>-1.9569104234279899</v>
      </c>
      <c r="L164">
        <f>(Table2[[#This Row],[6M Return vs Nifty]]-AVERAGE(Table2[6M Return vs Nifty]))/_xlfn.STDEV.P(Table2[6M Return vs Nifty])</f>
        <v>-0.38049309925921027</v>
      </c>
      <c r="M164">
        <v>-3.7938296475043298</v>
      </c>
      <c r="N164">
        <f>(Table2[[#This Row],[1W Return vs Nifty]]-AVERAGE(Table2[1W Return vs Nifty]))/_xlfn.STDEV.P(Table2[1W Return vs Nifty])</f>
        <v>-1.0501902420872606</v>
      </c>
      <c r="O164">
        <v>3737.73</v>
      </c>
      <c r="P164">
        <v>3695.0896784839902</v>
      </c>
      <c r="Q164">
        <v>3608.2851165529901</v>
      </c>
      <c r="R164">
        <v>58.383407188054001</v>
      </c>
      <c r="S164" s="2">
        <f>(Table2[[#This Row],[Close Price]]-Table2[[#This Row],[20D EMA]])/Table2[[#This Row],[20D EMA]]</f>
        <v>1.4198457352457283E-2</v>
      </c>
      <c r="T164" s="2">
        <f>(Table2[[#This Row],[Close Price]]-Table2[[#This Row],[50D EMA]])/Table2[[#This Row],[50D EMA]]</f>
        <v>2.5902029407653716E-2</v>
      </c>
      <c r="U164" s="2">
        <f>(Table2[[#This Row],[Close Price]]-Table2[[#This Row],[200D EMA]])/Table2[[#This Row],[200D EMA]]</f>
        <v>5.0582167858555294E-2</v>
      </c>
      <c r="V164">
        <v>1.1330390523224001</v>
      </c>
      <c r="W164">
        <v>3770</v>
      </c>
      <c r="X164">
        <v>3817</v>
      </c>
      <c r="Y164">
        <v>3728</v>
      </c>
      <c r="Z164">
        <v>3845.85</v>
      </c>
      <c r="AA164">
        <v>3728</v>
      </c>
      <c r="AB164">
        <v>3845.85</v>
      </c>
      <c r="AC164" s="2">
        <f>(Table2[[#This Row],[Close Price]]/Table2[[#This Row],[Day Low]])-1</f>
        <v>5.5172413793103114E-3</v>
      </c>
      <c r="AD164" s="2">
        <f>(Table2[[#This Row],[Day High]]/Table2[[#This Row],[Close Price]])-1</f>
        <v>6.9114698744328074E-3</v>
      </c>
      <c r="AE164" s="2">
        <f>(Table2[[#This Row],[Close Price]]/Table2[[#This Row],[Current Week Low]])-1</f>
        <v>1.684549356223175E-2</v>
      </c>
      <c r="AF164" s="2">
        <f>(Table2[[#This Row],[Current Week High]]/Table2[[#This Row],[Close Price]])-1</f>
        <v>1.4522000633111709E-2</v>
      </c>
      <c r="AG164" s="2">
        <f>(Table2[[#This Row],[Close Price]]/Table2[[#This Row],[Current Month Low]])-1</f>
        <v>1.684549356223175E-2</v>
      </c>
      <c r="AH164" s="2">
        <f>(Table2[[#This Row],[Current Month High]]/Table2[[#This Row],[Close Price]])-1</f>
        <v>1.4522000633111709E-2</v>
      </c>
      <c r="AI164">
        <v>6.5738102775139797</v>
      </c>
      <c r="AJ164">
        <v>17.726708074534098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-0.08</v>
      </c>
      <c r="AM164" t="s">
        <v>10150</v>
      </c>
      <c r="AN164">
        <v>3.55</v>
      </c>
      <c r="AO164" t="s">
        <v>10149</v>
      </c>
      <c r="AP164">
        <v>-1.9243191628306001E-2</v>
      </c>
      <c r="AQ164">
        <f>(Table2[[#This Row],[Sharpe Ratio]]-AVERAGE(Table2[Sharpe Ratio]))/_xlfn.STDEV.P(Table2[Sharpe Ratio])</f>
        <v>-0.83503270318428069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-3.6737667129593565</v>
      </c>
    </row>
    <row r="165" spans="1:44" x14ac:dyDescent="0.3">
      <c r="A165" t="s">
        <v>417</v>
      </c>
      <c r="B165" t="s">
        <v>418</v>
      </c>
      <c r="C165" t="s">
        <v>10104</v>
      </c>
      <c r="D165" t="s">
        <v>24</v>
      </c>
      <c r="E165">
        <v>57477.462720363001</v>
      </c>
      <c r="F165">
        <v>81.17</v>
      </c>
      <c r="G165">
        <v>-22.1995669220431</v>
      </c>
      <c r="H165">
        <f>(Table2[[#This Row],[1Y Return vs Nifty]]-AVERAGE(Table2[1Y Return vs Nifty]))/_xlfn.STDEV.P(Table2[1Y Return vs Nifty])</f>
        <v>-0.80462593718347764</v>
      </c>
      <c r="I165">
        <v>-5.3332500081757299</v>
      </c>
      <c r="J165">
        <f>(Table2[[#This Row],[1M Return vs Nifty]]-AVERAGE(Table2[1M Return vs Nifty]))/_xlfn.STDEV.P(Table2[1M Return vs Nifty])</f>
        <v>-0.5265658306267168</v>
      </c>
      <c r="K165">
        <v>-18.971825632942402</v>
      </c>
      <c r="L165">
        <f>(Table2[[#This Row],[6M Return vs Nifty]]-AVERAGE(Table2[6M Return vs Nifty]))/_xlfn.STDEV.P(Table2[6M Return vs Nifty])</f>
        <v>-0.88129291006801569</v>
      </c>
      <c r="M165">
        <v>-3.2826777275096402</v>
      </c>
      <c r="N165">
        <f>(Table2[[#This Row],[1W Return vs Nifty]]-AVERAGE(Table2[1W Return vs Nifty]))/_xlfn.STDEV.P(Table2[1W Return vs Nifty])</f>
        <v>-0.93839693511314559</v>
      </c>
      <c r="O165">
        <v>80.569999999999993</v>
      </c>
      <c r="P165">
        <v>79.948137790643102</v>
      </c>
      <c r="Q165">
        <v>80.324831693478004</v>
      </c>
      <c r="R165">
        <v>52.005190129415702</v>
      </c>
      <c r="S165" s="2">
        <f>(Table2[[#This Row],[Close Price]]-Table2[[#This Row],[20D EMA]])/Table2[[#This Row],[20D EMA]]</f>
        <v>7.4469405485913936E-3</v>
      </c>
      <c r="T165" s="2">
        <f>(Table2[[#This Row],[Close Price]]-Table2[[#This Row],[50D EMA]])/Table2[[#This Row],[50D EMA]]</f>
        <v>1.5283185363948562E-2</v>
      </c>
      <c r="U165" s="2">
        <f>(Table2[[#This Row],[Close Price]]-Table2[[#This Row],[200D EMA]])/Table2[[#This Row],[200D EMA]]</f>
        <v>1.0521880826930159E-2</v>
      </c>
      <c r="V165">
        <v>0.91317050135918398</v>
      </c>
      <c r="W165">
        <v>80.14</v>
      </c>
      <c r="X165">
        <v>82.1</v>
      </c>
      <c r="Y165">
        <v>77.849999999999994</v>
      </c>
      <c r="Z165">
        <v>82.2</v>
      </c>
      <c r="AA165">
        <v>77.849999999999994</v>
      </c>
      <c r="AB165">
        <v>82.2</v>
      </c>
      <c r="AC165" s="2">
        <f>(Table2[[#This Row],[Close Price]]/Table2[[#This Row],[Day Low]])-1</f>
        <v>1.2852508110806182E-2</v>
      </c>
      <c r="AD165" s="2">
        <f>(Table2[[#This Row],[Day High]]/Table2[[#This Row],[Close Price]])-1</f>
        <v>1.1457435012935724E-2</v>
      </c>
      <c r="AE165" s="2">
        <f>(Table2[[#This Row],[Close Price]]/Table2[[#This Row],[Current Week Low]])-1</f>
        <v>4.2646114322415052E-2</v>
      </c>
      <c r="AF165" s="2">
        <f>(Table2[[#This Row],[Current Week High]]/Table2[[#This Row],[Close Price]])-1</f>
        <v>1.2689417272391257E-2</v>
      </c>
      <c r="AG165" s="2">
        <f>(Table2[[#This Row],[Close Price]]/Table2[[#This Row],[Current Month Low]])-1</f>
        <v>4.2646114322415052E-2</v>
      </c>
      <c r="AH165" s="2">
        <f>(Table2[[#This Row],[Current Month High]]/Table2[[#This Row],[Close Price]])-1</f>
        <v>1.2689417272391257E-2</v>
      </c>
      <c r="AI165">
        <v>24.060613527165199</v>
      </c>
      <c r="AJ165">
        <v>14.6468926553672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-0.12</v>
      </c>
      <c r="AM165" t="s">
        <v>10150</v>
      </c>
      <c r="AN165">
        <v>-0.36</v>
      </c>
      <c r="AO165" t="s">
        <v>10150</v>
      </c>
      <c r="AP165">
        <v>1.8247861582240999E-2</v>
      </c>
      <c r="AQ165">
        <f>(Table2[[#This Row],[Sharpe Ratio]]-AVERAGE(Table2[Sharpe Ratio]))/_xlfn.STDEV.P(Table2[Sharpe Ratio])</f>
        <v>-0.41023482862286681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66" spans="1:44" x14ac:dyDescent="0.3">
      <c r="A166" t="s">
        <v>419</v>
      </c>
      <c r="B166" t="s">
        <v>420</v>
      </c>
      <c r="C166" t="s">
        <v>10111</v>
      </c>
      <c r="D166" t="s">
        <v>107</v>
      </c>
      <c r="E166">
        <v>55174.324257</v>
      </c>
      <c r="F166">
        <v>140.4</v>
      </c>
      <c r="G166">
        <v>199.29007979487599</v>
      </c>
      <c r="H166">
        <f>(Table2[[#This Row],[1Y Return vs Nifty]]-AVERAGE(Table2[1Y Return vs Nifty]))/_xlfn.STDEV.P(Table2[1Y Return vs Nifty])</f>
        <v>1.6914083215770521</v>
      </c>
      <c r="I166">
        <v>-10.2081484882778</v>
      </c>
      <c r="J166">
        <f>(Table2[[#This Row],[1M Return vs Nifty]]-AVERAGE(Table2[1M Return vs Nifty]))/_xlfn.STDEV.P(Table2[1M Return vs Nifty])</f>
        <v>-0.92385900675771127</v>
      </c>
      <c r="K166">
        <v>37.065209673720098</v>
      </c>
      <c r="L166">
        <f>(Table2[[#This Row],[6M Return vs Nifty]]-AVERAGE(Table2[6M Return vs Nifty]))/_xlfn.STDEV.P(Table2[6M Return vs Nifty])</f>
        <v>0.76804452913182564</v>
      </c>
      <c r="M166">
        <v>2.2604761629308299</v>
      </c>
      <c r="N166">
        <f>(Table2[[#This Row],[1W Return vs Nifty]]-AVERAGE(Table2[1W Return vs Nifty]))/_xlfn.STDEV.P(Table2[1W Return vs Nifty])</f>
        <v>0.27393834181432841</v>
      </c>
      <c r="O166">
        <v>133.5</v>
      </c>
      <c r="P166">
        <v>132.264282212029</v>
      </c>
      <c r="Q166">
        <v>109.654733302022</v>
      </c>
      <c r="R166">
        <v>73.787212466570395</v>
      </c>
      <c r="S166" s="2">
        <f>(Table2[[#This Row],[Close Price]]-Table2[[#This Row],[20D EMA]])/Table2[[#This Row],[20D EMA]]</f>
        <v>5.1685393258427012E-2</v>
      </c>
      <c r="T166" s="2">
        <f>(Table2[[#This Row],[Close Price]]-Table2[[#This Row],[50D EMA]])/Table2[[#This Row],[50D EMA]]</f>
        <v>6.1511072013598296E-2</v>
      </c>
      <c r="U166" s="2">
        <f>(Table2[[#This Row],[Close Price]]-Table2[[#This Row],[200D EMA]])/Table2[[#This Row],[200D EMA]]</f>
        <v>0.28038248575459424</v>
      </c>
      <c r="V166">
        <v>0.70079811073213205</v>
      </c>
      <c r="W166">
        <v>136.35</v>
      </c>
      <c r="X166">
        <v>142</v>
      </c>
      <c r="Y166">
        <v>130.51</v>
      </c>
      <c r="Z166">
        <v>142</v>
      </c>
      <c r="AA166">
        <v>130.51</v>
      </c>
      <c r="AB166">
        <v>142</v>
      </c>
      <c r="AC166" s="2">
        <f>(Table2[[#This Row],[Close Price]]/Table2[[#This Row],[Day Low]])-1</f>
        <v>2.9702970297029729E-2</v>
      </c>
      <c r="AD166" s="2">
        <f>(Table2[[#This Row],[Day High]]/Table2[[#This Row],[Close Price]])-1</f>
        <v>1.139601139601143E-2</v>
      </c>
      <c r="AE166" s="2">
        <f>(Table2[[#This Row],[Close Price]]/Table2[[#This Row],[Current Week Low]])-1</f>
        <v>7.5779633744540664E-2</v>
      </c>
      <c r="AF166" s="2">
        <f>(Table2[[#This Row],[Current Week High]]/Table2[[#This Row],[Close Price]])-1</f>
        <v>1.139601139601143E-2</v>
      </c>
      <c r="AG166" s="2">
        <f>(Table2[[#This Row],[Close Price]]/Table2[[#This Row],[Current Month Low]])-1</f>
        <v>7.5779633744540664E-2</v>
      </c>
      <c r="AH166" s="2">
        <f>(Table2[[#This Row],[Current Month High]]/Table2[[#This Row],[Close Price]])-1</f>
        <v>1.139601139601143E-2</v>
      </c>
      <c r="AI166">
        <v>21.438746438746399</v>
      </c>
      <c r="AJ166">
        <v>239.13043478260801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7.0000000000000007E-2</v>
      </c>
      <c r="AM166" t="s">
        <v>10149</v>
      </c>
      <c r="AN166">
        <v>4.67</v>
      </c>
      <c r="AO166" t="s">
        <v>10149</v>
      </c>
      <c r="AP166">
        <v>0.17391330001781399</v>
      </c>
      <c r="AQ166">
        <f>(Table2[[#This Row],[Sharpe Ratio]]-AVERAGE(Table2[Sharpe Ratio]))/_xlfn.STDEV.P(Table2[Sharpe Ratio])</f>
        <v>1.353555242003885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3.1630874277693799</v>
      </c>
    </row>
    <row r="167" spans="1:44" x14ac:dyDescent="0.3">
      <c r="A167" t="s">
        <v>421</v>
      </c>
      <c r="B167" t="s">
        <v>422</v>
      </c>
      <c r="C167" t="s">
        <v>10108</v>
      </c>
      <c r="D167" t="s">
        <v>397</v>
      </c>
      <c r="E167">
        <v>54506.257990254999</v>
      </c>
      <c r="F167">
        <v>128517.85</v>
      </c>
      <c r="G167">
        <v>4.4872914777953703</v>
      </c>
      <c r="H167">
        <f>(Table2[[#This Row],[1Y Return vs Nifty]]-AVERAGE(Table2[1Y Return vs Nifty]))/_xlfn.STDEV.P(Table2[1Y Return vs Nifty])</f>
        <v>-0.50388360537677945</v>
      </c>
      <c r="I167">
        <v>-8.7351318593434506</v>
      </c>
      <c r="J167">
        <f>(Table2[[#This Row],[1M Return vs Nifty]]-AVERAGE(Table2[1M Return vs Nifty]))/_xlfn.STDEV.P(Table2[1M Return vs Nifty])</f>
        <v>-0.80381149040597688</v>
      </c>
      <c r="K167">
        <v>-14.4921274207669</v>
      </c>
      <c r="L167">
        <f>(Table2[[#This Row],[6M Return vs Nifty]]-AVERAGE(Table2[6M Return vs Nifty]))/_xlfn.STDEV.P(Table2[6M Return vs Nifty])</f>
        <v>-0.74944200223136948</v>
      </c>
      <c r="M167">
        <v>1.3002820790076901</v>
      </c>
      <c r="N167">
        <f>(Table2[[#This Row],[1W Return vs Nifty]]-AVERAGE(Table2[1W Return vs Nifty]))/_xlfn.STDEV.P(Table2[1W Return vs Nifty])</f>
        <v>6.3935663980575902E-2</v>
      </c>
      <c r="O167">
        <v>127387.13</v>
      </c>
      <c r="P167">
        <v>128466.58932103901</v>
      </c>
      <c r="Q167">
        <v>124700.39316700801</v>
      </c>
      <c r="R167">
        <v>57.5600927132813</v>
      </c>
      <c r="S167" s="2">
        <f>(Table2[[#This Row],[Close Price]]-Table2[[#This Row],[20D EMA]])/Table2[[#This Row],[20D EMA]]</f>
        <v>8.8762499005982879E-3</v>
      </c>
      <c r="T167" s="2">
        <f>(Table2[[#This Row],[Close Price]]-Table2[[#This Row],[50D EMA]])/Table2[[#This Row],[50D EMA]]</f>
        <v>3.990195367676424E-4</v>
      </c>
      <c r="U167" s="2">
        <f>(Table2[[#This Row],[Close Price]]-Table2[[#This Row],[200D EMA]])/Table2[[#This Row],[200D EMA]]</f>
        <v>3.0613029646822196E-2</v>
      </c>
      <c r="V167">
        <v>0.99735664662274703</v>
      </c>
      <c r="W167">
        <v>127830.05</v>
      </c>
      <c r="X167">
        <v>129150</v>
      </c>
      <c r="Y167">
        <v>127701.5</v>
      </c>
      <c r="Z167">
        <v>130500</v>
      </c>
      <c r="AA167">
        <v>127701.5</v>
      </c>
      <c r="AB167">
        <v>130500</v>
      </c>
      <c r="AC167" s="2">
        <f>(Table2[[#This Row],[Close Price]]/Table2[[#This Row],[Day Low]])-1</f>
        <v>5.3805814829925858E-3</v>
      </c>
      <c r="AD167" s="2">
        <f>(Table2[[#This Row],[Day High]]/Table2[[#This Row],[Close Price]])-1</f>
        <v>4.9187719838139632E-3</v>
      </c>
      <c r="AE167" s="2">
        <f>(Table2[[#This Row],[Close Price]]/Table2[[#This Row],[Current Week Low]])-1</f>
        <v>6.3926422164188867E-3</v>
      </c>
      <c r="AF167" s="2">
        <f>(Table2[[#This Row],[Current Week High]]/Table2[[#This Row],[Close Price]])-1</f>
        <v>1.5423149391310176E-2</v>
      </c>
      <c r="AG167" s="2">
        <f>(Table2[[#This Row],[Close Price]]/Table2[[#This Row],[Current Month Low]])-1</f>
        <v>6.3926422164188867E-3</v>
      </c>
      <c r="AH167" s="2">
        <f>(Table2[[#This Row],[Current Month High]]/Table2[[#This Row],[Close Price]])-1</f>
        <v>1.5423149391310176E-2</v>
      </c>
      <c r="AI167">
        <v>17.839661961354</v>
      </c>
      <c r="AJ167">
        <v>29.8160101010101</v>
      </c>
      <c r="AK167" t="str">
        <f>IF(AND(Table2[[#This Row],[20D EMA]]&gt;Table2[[#This Row],[50D EMA]],Table2[[#This Row],[50D EMA]]&gt;Table2[[#This Row],[200D EMA]]),"Uptrend","Downtrend/NoTrend")</f>
        <v>Downtrend/NoTrend</v>
      </c>
      <c r="AL167">
        <v>-0.15</v>
      </c>
      <c r="AM167" t="s">
        <v>10150</v>
      </c>
      <c r="AN167">
        <v>2.12</v>
      </c>
      <c r="AO167" t="s">
        <v>10149</v>
      </c>
      <c r="AP167">
        <v>2.2438854039175001E-2</v>
      </c>
      <c r="AQ167">
        <f>(Table2[[#This Row],[Sharpe Ratio]]-AVERAGE(Table2[Sharpe Ratio]))/_xlfn.STDEV.P(Table2[Sharpe Ratio])</f>
        <v>-0.36274817419333383</v>
      </c>
      <c r="AR1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68" spans="1:44" x14ac:dyDescent="0.3">
      <c r="A168" t="s">
        <v>423</v>
      </c>
      <c r="B168" t="s">
        <v>424</v>
      </c>
      <c r="C168" t="s">
        <v>10104</v>
      </c>
      <c r="D168" t="s">
        <v>32</v>
      </c>
      <c r="E168">
        <v>54047.528903632003</v>
      </c>
      <c r="F168">
        <v>62.26</v>
      </c>
      <c r="G168">
        <v>77.980555985352495</v>
      </c>
      <c r="H168">
        <f>(Table2[[#This Row],[1Y Return vs Nifty]]-AVERAGE(Table2[1Y Return vs Nifty]))/_xlfn.STDEV.P(Table2[1Y Return vs Nifty])</f>
        <v>0.32433436651544434</v>
      </c>
      <c r="I168">
        <v>-19.721998056701199</v>
      </c>
      <c r="J168">
        <f>(Table2[[#This Row],[1M Return vs Nifty]]-AVERAGE(Table2[1M Return vs Nifty]))/_xlfn.STDEV.P(Table2[1M Return vs Nifty])</f>
        <v>-1.6992161814146658</v>
      </c>
      <c r="K168">
        <v>6.3733892134785801</v>
      </c>
      <c r="L168">
        <f>(Table2[[#This Row],[6M Return vs Nifty]]-AVERAGE(Table2[6M Return vs Nifty]))/_xlfn.STDEV.P(Table2[6M Return vs Nifty])</f>
        <v>-0.13530748235935794</v>
      </c>
      <c r="M168">
        <v>-1.9382795209303001</v>
      </c>
      <c r="N168">
        <f>(Table2[[#This Row],[1W Return vs Nifty]]-AVERAGE(Table2[1W Return vs Nifty]))/_xlfn.STDEV.P(Table2[1W Return vs Nifty])</f>
        <v>-0.64436552189819485</v>
      </c>
      <c r="O168">
        <v>63.55</v>
      </c>
      <c r="P168">
        <v>63.518350283384997</v>
      </c>
      <c r="Q168">
        <v>55.761072280189197</v>
      </c>
      <c r="R168">
        <v>37.456568920553302</v>
      </c>
      <c r="S168" s="2">
        <f>(Table2[[#This Row],[Close Price]]-Table2[[#This Row],[20D EMA]])/Table2[[#This Row],[20D EMA]]</f>
        <v>-2.0298977183320209E-2</v>
      </c>
      <c r="T168" s="2">
        <f>(Table2[[#This Row],[Close Price]]-Table2[[#This Row],[50D EMA]])/Table2[[#This Row],[50D EMA]]</f>
        <v>-1.981081494986742E-2</v>
      </c>
      <c r="U168" s="2">
        <f>(Table2[[#This Row],[Close Price]]-Table2[[#This Row],[200D EMA]])/Table2[[#This Row],[200D EMA]]</f>
        <v>0.11654954709541591</v>
      </c>
      <c r="V168">
        <v>0.57423258625468698</v>
      </c>
      <c r="W168">
        <v>62.06</v>
      </c>
      <c r="X168">
        <v>62.98</v>
      </c>
      <c r="Y168">
        <v>62.06</v>
      </c>
      <c r="Z168">
        <v>64</v>
      </c>
      <c r="AA168">
        <v>62.06</v>
      </c>
      <c r="AB168">
        <v>64</v>
      </c>
      <c r="AC168" s="2">
        <f>(Table2[[#This Row],[Close Price]]/Table2[[#This Row],[Day Low]])-1</f>
        <v>3.2226877215597582E-3</v>
      </c>
      <c r="AD168" s="2">
        <f>(Table2[[#This Row],[Day High]]/Table2[[#This Row],[Close Price]])-1</f>
        <v>1.1564407324124559E-2</v>
      </c>
      <c r="AE168" s="2">
        <f>(Table2[[#This Row],[Close Price]]/Table2[[#This Row],[Current Week Low]])-1</f>
        <v>3.2226877215597582E-3</v>
      </c>
      <c r="AF168" s="2">
        <f>(Table2[[#This Row],[Current Week High]]/Table2[[#This Row],[Close Price]])-1</f>
        <v>2.7947317699967833E-2</v>
      </c>
      <c r="AG168" s="2">
        <f>(Table2[[#This Row],[Close Price]]/Table2[[#This Row],[Current Month Low]])-1</f>
        <v>3.2226877215597582E-3</v>
      </c>
      <c r="AH168" s="2">
        <f>(Table2[[#This Row],[Current Month High]]/Table2[[#This Row],[Close Price]])-1</f>
        <v>2.7947317699967833E-2</v>
      </c>
      <c r="AI168">
        <v>23.514294892386701</v>
      </c>
      <c r="AJ168">
        <v>114.689655172413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-0.09</v>
      </c>
      <c r="AM168" t="s">
        <v>10150</v>
      </c>
      <c r="AN168">
        <v>-4.1100000000000003</v>
      </c>
      <c r="AO168" t="s">
        <v>10150</v>
      </c>
      <c r="AP168">
        <v>7.7318572409660002E-2</v>
      </c>
      <c r="AQ168">
        <f>(Table2[[#This Row],[Sharpe Ratio]]-AVERAGE(Table2[Sharpe Ratio]))/_xlfn.STDEV.P(Table2[Sharpe Ratio])</f>
        <v>0.25907452012757781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-1.8954802990291966</v>
      </c>
    </row>
    <row r="169" spans="1:44" x14ac:dyDescent="0.3">
      <c r="A169" t="s">
        <v>425</v>
      </c>
      <c r="B169" t="s">
        <v>426</v>
      </c>
      <c r="C169" t="s">
        <v>10104</v>
      </c>
      <c r="D169" t="s">
        <v>32</v>
      </c>
      <c r="E169">
        <v>54012.851562224001</v>
      </c>
      <c r="F169">
        <v>118.64</v>
      </c>
      <c r="G169">
        <v>22.933827013389799</v>
      </c>
      <c r="H169">
        <f>(Table2[[#This Row],[1Y Return vs Nifty]]-AVERAGE(Table2[1Y Return vs Nifty]))/_xlfn.STDEV.P(Table2[1Y Return vs Nifty])</f>
        <v>-0.29600398059624083</v>
      </c>
      <c r="I169">
        <v>-20.8910572774248</v>
      </c>
      <c r="J169">
        <f>(Table2[[#This Row],[1M Return vs Nifty]]-AVERAGE(Table2[1M Return vs Nifty]))/_xlfn.STDEV.P(Table2[1M Return vs Nifty])</f>
        <v>-1.7944918579815303</v>
      </c>
      <c r="K169">
        <v>-12.2255151270186</v>
      </c>
      <c r="L169">
        <f>(Table2[[#This Row],[6M Return vs Nifty]]-AVERAGE(Table2[6M Return vs Nifty]))/_xlfn.STDEV.P(Table2[6M Return vs Nifty])</f>
        <v>-0.68272882770721288</v>
      </c>
      <c r="M169">
        <v>-5.1993132121450403</v>
      </c>
      <c r="N169">
        <f>(Table2[[#This Row],[1W Return vs Nifty]]-AVERAGE(Table2[1W Return vs Nifty]))/_xlfn.STDEV.P(Table2[1W Return vs Nifty])</f>
        <v>-1.3575815467909287</v>
      </c>
      <c r="O169">
        <v>122.06</v>
      </c>
      <c r="P169">
        <v>126.744347838176</v>
      </c>
      <c r="Q169">
        <v>121.04055822823899</v>
      </c>
      <c r="R169">
        <v>37.193901351044303</v>
      </c>
      <c r="S169" s="2">
        <f>(Table2[[#This Row],[Close Price]]-Table2[[#This Row],[20D EMA]])/Table2[[#This Row],[20D EMA]]</f>
        <v>-2.8019007045715236E-2</v>
      </c>
      <c r="T169" s="2">
        <f>(Table2[[#This Row],[Close Price]]-Table2[[#This Row],[50D EMA]])/Table2[[#This Row],[50D EMA]]</f>
        <v>-6.3942479301115851E-2</v>
      </c>
      <c r="U169" s="2">
        <f>(Table2[[#This Row],[Close Price]]-Table2[[#This Row],[200D EMA]])/Table2[[#This Row],[200D EMA]]</f>
        <v>-1.9832676446455262E-2</v>
      </c>
      <c r="V169">
        <v>0.62806034824583101</v>
      </c>
      <c r="W169">
        <v>117.5</v>
      </c>
      <c r="X169">
        <v>119.3</v>
      </c>
      <c r="Y169">
        <v>117.3</v>
      </c>
      <c r="Z169">
        <v>121.55</v>
      </c>
      <c r="AA169">
        <v>117.3</v>
      </c>
      <c r="AB169">
        <v>121.55</v>
      </c>
      <c r="AC169" s="2">
        <f>(Table2[[#This Row],[Close Price]]/Table2[[#This Row],[Day Low]])-1</f>
        <v>9.7021276595745665E-3</v>
      </c>
      <c r="AD169" s="2">
        <f>(Table2[[#This Row],[Day High]]/Table2[[#This Row],[Close Price]])-1</f>
        <v>5.5630478759272073E-3</v>
      </c>
      <c r="AE169" s="2">
        <f>(Table2[[#This Row],[Close Price]]/Table2[[#This Row],[Current Week Low]])-1</f>
        <v>1.1423699914748564E-2</v>
      </c>
      <c r="AF169" s="2">
        <f>(Table2[[#This Row],[Current Week High]]/Table2[[#This Row],[Close Price]])-1</f>
        <v>2.4527983816587939E-2</v>
      </c>
      <c r="AG169" s="2">
        <f>(Table2[[#This Row],[Close Price]]/Table2[[#This Row],[Current Month Low]])-1</f>
        <v>1.1423699914748564E-2</v>
      </c>
      <c r="AH169" s="2">
        <f>(Table2[[#This Row],[Current Month High]]/Table2[[#This Row],[Close Price]])-1</f>
        <v>2.4527983816587939E-2</v>
      </c>
      <c r="AI169">
        <v>33.133850303438898</v>
      </c>
      <c r="AJ169">
        <v>54.6805736636245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-0.23</v>
      </c>
      <c r="AM169" t="s">
        <v>10150</v>
      </c>
      <c r="AN169">
        <v>-2.93</v>
      </c>
      <c r="AO169" t="s">
        <v>10150</v>
      </c>
      <c r="AP169">
        <v>3.1912541911669999E-2</v>
      </c>
      <c r="AQ169">
        <f>(Table2[[#This Row],[Sharpe Ratio]]-AVERAGE(Table2[Sharpe Ratio]))/_xlfn.STDEV.P(Table2[Sharpe Ratio])</f>
        <v>-0.25540516491873788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70" spans="1:44" x14ac:dyDescent="0.3">
      <c r="A170" t="s">
        <v>427</v>
      </c>
      <c r="B170" t="s">
        <v>428</v>
      </c>
      <c r="C170" t="s">
        <v>10106</v>
      </c>
      <c r="D170" t="s">
        <v>189</v>
      </c>
      <c r="E170">
        <v>53848.303432000001</v>
      </c>
      <c r="F170">
        <v>16588.75</v>
      </c>
      <c r="G170">
        <v>-11.856747271661099</v>
      </c>
      <c r="H170">
        <f>(Table2[[#This Row],[1Y Return vs Nifty]]-AVERAGE(Table2[1Y Return vs Nifty]))/_xlfn.STDEV.P(Table2[1Y Return vs Nifty])</f>
        <v>-0.68806955379400947</v>
      </c>
      <c r="I170">
        <v>-6.9016478178053697</v>
      </c>
      <c r="J170">
        <f>(Table2[[#This Row],[1M Return vs Nifty]]-AVERAGE(Table2[1M Return vs Nifty]))/_xlfn.STDEV.P(Table2[1M Return vs Nifty])</f>
        <v>-0.65438669700332452</v>
      </c>
      <c r="K170">
        <v>-15.1747893757433</v>
      </c>
      <c r="L170">
        <f>(Table2[[#This Row],[6M Return vs Nifty]]-AVERAGE(Table2[6M Return vs Nifty]))/_xlfn.STDEV.P(Table2[6M Return vs Nifty])</f>
        <v>-0.76953478398718922</v>
      </c>
      <c r="M170">
        <v>2.3385458736687101</v>
      </c>
      <c r="N170">
        <f>(Table2[[#This Row],[1W Return vs Nifty]]-AVERAGE(Table2[1W Return vs Nifty]))/_xlfn.STDEV.P(Table2[1W Return vs Nifty])</f>
        <v>0.29101285683911965</v>
      </c>
      <c r="O170">
        <v>16462.73</v>
      </c>
      <c r="P170">
        <v>16319.368122354001</v>
      </c>
      <c r="Q170">
        <v>16267.687720705901</v>
      </c>
      <c r="R170">
        <v>53.826971241185497</v>
      </c>
      <c r="S170" s="2">
        <f>(Table2[[#This Row],[Close Price]]-Table2[[#This Row],[20D EMA]])/Table2[[#This Row],[20D EMA]]</f>
        <v>7.6548664771881967E-3</v>
      </c>
      <c r="T170" s="2">
        <f>(Table2[[#This Row],[Close Price]]-Table2[[#This Row],[50D EMA]])/Table2[[#This Row],[50D EMA]]</f>
        <v>1.6506881616145695E-2</v>
      </c>
      <c r="U170" s="2">
        <f>(Table2[[#This Row],[Close Price]]-Table2[[#This Row],[200D EMA]])/Table2[[#This Row],[200D EMA]]</f>
        <v>1.9736196367074573E-2</v>
      </c>
      <c r="V170">
        <v>0.78517697330457004</v>
      </c>
      <c r="W170">
        <v>16500</v>
      </c>
      <c r="X170">
        <v>16693.150000000001</v>
      </c>
      <c r="Y170">
        <v>16420.05</v>
      </c>
      <c r="Z170">
        <v>16879.5</v>
      </c>
      <c r="AA170">
        <v>16420.05</v>
      </c>
      <c r="AB170">
        <v>16879.5</v>
      </c>
      <c r="AC170" s="2">
        <f>(Table2[[#This Row],[Close Price]]/Table2[[#This Row],[Day Low]])-1</f>
        <v>5.3787878787878718E-3</v>
      </c>
      <c r="AD170" s="2">
        <f>(Table2[[#This Row],[Day High]]/Table2[[#This Row],[Close Price]])-1</f>
        <v>6.293421746665695E-3</v>
      </c>
      <c r="AE170" s="2">
        <f>(Table2[[#This Row],[Close Price]]/Table2[[#This Row],[Current Week Low]])-1</f>
        <v>1.0274024744139076E-2</v>
      </c>
      <c r="AF170" s="2">
        <f>(Table2[[#This Row],[Current Week High]]/Table2[[#This Row],[Close Price]])-1</f>
        <v>1.7526938437193884E-2</v>
      </c>
      <c r="AG170" s="2">
        <f>(Table2[[#This Row],[Close Price]]/Table2[[#This Row],[Current Month Low]])-1</f>
        <v>1.0274024744139076E-2</v>
      </c>
      <c r="AH170" s="2">
        <f>(Table2[[#This Row],[Current Month High]]/Table2[[#This Row],[Close Price]])-1</f>
        <v>1.7526938437193884E-2</v>
      </c>
      <c r="AI170">
        <v>16.0424986813352</v>
      </c>
      <c r="AJ170">
        <v>15.7244309263535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-0.03</v>
      </c>
      <c r="AM170" t="s">
        <v>10150</v>
      </c>
      <c r="AN170">
        <v>-0.27</v>
      </c>
      <c r="AO170" t="s">
        <v>10150</v>
      </c>
      <c r="AP170">
        <v>-4.2040864576280999E-2</v>
      </c>
      <c r="AQ170">
        <f>(Table2[[#This Row],[Sharpe Ratio]]-AVERAGE(Table2[Sharpe Ratio]))/_xlfn.STDEV.P(Table2[Sharpe Ratio])</f>
        <v>-1.0933450786424765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-2.9143232565878803</v>
      </c>
    </row>
    <row r="171" spans="1:44" x14ac:dyDescent="0.3">
      <c r="A171" t="s">
        <v>431</v>
      </c>
      <c r="B171" t="s">
        <v>432</v>
      </c>
      <c r="C171" t="s">
        <v>10103</v>
      </c>
      <c r="D171" t="s">
        <v>285</v>
      </c>
      <c r="E171">
        <v>53546.952386919998</v>
      </c>
      <c r="F171">
        <v>5059.8999999999996</v>
      </c>
      <c r="G171">
        <v>2.9933404718212202</v>
      </c>
      <c r="H171">
        <f>(Table2[[#This Row],[1Y Return vs Nifty]]-AVERAGE(Table2[1Y Return vs Nifty]))/_xlfn.STDEV.P(Table2[1Y Return vs Nifty])</f>
        <v>-0.52071939407884527</v>
      </c>
      <c r="I171">
        <v>5.4631899753270199</v>
      </c>
      <c r="J171">
        <f>(Table2[[#This Row],[1M Return vs Nifty]]-AVERAGE(Table2[1M Return vs Nifty]))/_xlfn.STDEV.P(Table2[1M Return vs Nifty])</f>
        <v>0.35331955559442518</v>
      </c>
      <c r="K171">
        <v>-15.461151953907599</v>
      </c>
      <c r="L171">
        <f>(Table2[[#This Row],[6M Return vs Nifty]]-AVERAGE(Table2[6M Return vs Nifty]))/_xlfn.STDEV.P(Table2[6M Return vs Nifty])</f>
        <v>-0.77796329057693758</v>
      </c>
      <c r="M171">
        <v>2.7298478832363702</v>
      </c>
      <c r="N171">
        <f>(Table2[[#This Row],[1W Return vs Nifty]]-AVERAGE(Table2[1W Return vs Nifty]))/_xlfn.STDEV.P(Table2[1W Return vs Nifty])</f>
        <v>0.37659396093756464</v>
      </c>
      <c r="O171">
        <v>4884.18</v>
      </c>
      <c r="P171">
        <v>4863.9793666655796</v>
      </c>
      <c r="Q171">
        <v>4835.3359865902403</v>
      </c>
      <c r="R171">
        <v>79.419486547189095</v>
      </c>
      <c r="S171" s="2">
        <f>(Table2[[#This Row],[Close Price]]-Table2[[#This Row],[20D EMA]])/Table2[[#This Row],[20D EMA]]</f>
        <v>3.5977380031038848E-2</v>
      </c>
      <c r="T171" s="2">
        <f>(Table2[[#This Row],[Close Price]]-Table2[[#This Row],[50D EMA]])/Table2[[#This Row],[50D EMA]]</f>
        <v>4.0279906341118006E-2</v>
      </c>
      <c r="U171" s="2">
        <f>(Table2[[#This Row],[Close Price]]-Table2[[#This Row],[200D EMA]])/Table2[[#This Row],[200D EMA]]</f>
        <v>4.6442277027395638E-2</v>
      </c>
      <c r="V171">
        <v>0.77826528452962196</v>
      </c>
      <c r="W171">
        <v>5045</v>
      </c>
      <c r="X171">
        <v>5097.8999999999996</v>
      </c>
      <c r="Y171">
        <v>4892.3500000000004</v>
      </c>
      <c r="Z171">
        <v>5109.5</v>
      </c>
      <c r="AA171">
        <v>4892.3500000000004</v>
      </c>
      <c r="AB171">
        <v>5109.5</v>
      </c>
      <c r="AC171" s="2">
        <f>(Table2[[#This Row],[Close Price]]/Table2[[#This Row],[Day Low]])-1</f>
        <v>2.9534192269573545E-3</v>
      </c>
      <c r="AD171" s="2">
        <f>(Table2[[#This Row],[Day High]]/Table2[[#This Row],[Close Price]])-1</f>
        <v>7.5100298424870537E-3</v>
      </c>
      <c r="AE171" s="2">
        <f>(Table2[[#This Row],[Close Price]]/Table2[[#This Row],[Current Week Low]])-1</f>
        <v>3.4247345345283842E-2</v>
      </c>
      <c r="AF171" s="2">
        <f>(Table2[[#This Row],[Current Week High]]/Table2[[#This Row],[Close Price]])-1</f>
        <v>9.8025652680884257E-3</v>
      </c>
      <c r="AG171" s="2">
        <f>(Table2[[#This Row],[Close Price]]/Table2[[#This Row],[Current Month Low]])-1</f>
        <v>3.4247345345283842E-2</v>
      </c>
      <c r="AH171" s="2">
        <f>(Table2[[#This Row],[Current Month High]]/Table2[[#This Row],[Close Price]])-1</f>
        <v>9.8025652680884257E-3</v>
      </c>
      <c r="AI171">
        <v>16.076404672029099</v>
      </c>
      <c r="AJ171">
        <v>32.399194075934702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-0.15</v>
      </c>
      <c r="AM171" t="s">
        <v>10150</v>
      </c>
      <c r="AN171">
        <v>4.04</v>
      </c>
      <c r="AO171" t="s">
        <v>10149</v>
      </c>
      <c r="AP171">
        <v>4.1258654227006003E-2</v>
      </c>
      <c r="AQ171">
        <f>(Table2[[#This Row],[Sharpe Ratio]]-AVERAGE(Table2[Sharpe Ratio]))/_xlfn.STDEV.P(Table2[Sharpe Ratio])</f>
        <v>-0.14950766919700959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-0.71827683732080261</v>
      </c>
    </row>
    <row r="172" spans="1:44" x14ac:dyDescent="0.3">
      <c r="A172" t="s">
        <v>433</v>
      </c>
      <c r="B172" t="s">
        <v>434</v>
      </c>
      <c r="C172" t="s">
        <v>10105</v>
      </c>
      <c r="D172" t="s">
        <v>29</v>
      </c>
      <c r="E172">
        <v>53474.55</v>
      </c>
      <c r="F172">
        <v>1876.3</v>
      </c>
      <c r="G172">
        <v>-2.5920789126573598</v>
      </c>
      <c r="H172">
        <f>(Table2[[#This Row],[1Y Return vs Nifty]]-AVERAGE(Table2[1Y Return vs Nifty]))/_xlfn.STDEV.P(Table2[1Y Return vs Nifty])</f>
        <v>-0.58366318553751262</v>
      </c>
      <c r="I172">
        <v>-2.9139954766493501</v>
      </c>
      <c r="J172">
        <f>(Table2[[#This Row],[1M Return vs Nifty]]-AVERAGE(Table2[1M Return vs Nifty]))/_xlfn.STDEV.P(Table2[1M Return vs Nifty])</f>
        <v>-0.32940207006379091</v>
      </c>
      <c r="K172">
        <v>-5.9953931364179001</v>
      </c>
      <c r="L172">
        <f>(Table2[[#This Row],[6M Return vs Nifty]]-AVERAGE(Table2[6M Return vs Nifty]))/_xlfn.STDEV.P(Table2[6M Return vs Nifty])</f>
        <v>-0.49935771619770974</v>
      </c>
      <c r="M172">
        <v>1.7901600648117699</v>
      </c>
      <c r="N172">
        <f>(Table2[[#This Row],[1W Return vs Nifty]]-AVERAGE(Table2[1W Return vs Nifty]))/_xlfn.STDEV.P(Table2[1W Return vs Nifty])</f>
        <v>0.17107617916718748</v>
      </c>
      <c r="O172">
        <v>1851.56</v>
      </c>
      <c r="P172">
        <v>1836.0815709670001</v>
      </c>
      <c r="Q172">
        <v>1769.9850423447999</v>
      </c>
      <c r="R172">
        <v>57.9779015948954</v>
      </c>
      <c r="S172" s="2">
        <f>(Table2[[#This Row],[Close Price]]-Table2[[#This Row],[20D EMA]])/Table2[[#This Row],[20D EMA]]</f>
        <v>1.3361705804834848E-2</v>
      </c>
      <c r="T172" s="2">
        <f>(Table2[[#This Row],[Close Price]]-Table2[[#This Row],[50D EMA]])/Table2[[#This Row],[50D EMA]]</f>
        <v>2.1904489249798553E-2</v>
      </c>
      <c r="U172" s="2">
        <f>(Table2[[#This Row],[Close Price]]-Table2[[#This Row],[200D EMA]])/Table2[[#This Row],[200D EMA]]</f>
        <v>6.0065455420096975E-2</v>
      </c>
      <c r="V172">
        <v>0.82931550405337895</v>
      </c>
      <c r="W172">
        <v>1874.3</v>
      </c>
      <c r="X172">
        <v>1900</v>
      </c>
      <c r="Y172">
        <v>1836.55</v>
      </c>
      <c r="Z172">
        <v>1905.5</v>
      </c>
      <c r="AA172">
        <v>1836.55</v>
      </c>
      <c r="AB172">
        <v>1905.5</v>
      </c>
      <c r="AC172" s="2">
        <f>(Table2[[#This Row],[Close Price]]/Table2[[#This Row],[Day Low]])-1</f>
        <v>1.0670650376141122E-3</v>
      </c>
      <c r="AD172" s="2">
        <f>(Table2[[#This Row],[Day High]]/Table2[[#This Row],[Close Price]])-1</f>
        <v>1.263124233864521E-2</v>
      </c>
      <c r="AE172" s="2">
        <f>(Table2[[#This Row],[Close Price]]/Table2[[#This Row],[Current Week Low]])-1</f>
        <v>2.1643843075331404E-2</v>
      </c>
      <c r="AF172" s="2">
        <f>(Table2[[#This Row],[Current Week High]]/Table2[[#This Row],[Close Price]])-1</f>
        <v>1.556254330330975E-2</v>
      </c>
      <c r="AG172" s="2">
        <f>(Table2[[#This Row],[Close Price]]/Table2[[#This Row],[Current Month Low]])-1</f>
        <v>2.1643843075331404E-2</v>
      </c>
      <c r="AH172" s="2">
        <f>(Table2[[#This Row],[Current Month High]]/Table2[[#This Row],[Close Price]])-1</f>
        <v>1.556254330330975E-2</v>
      </c>
      <c r="AI172">
        <v>11.1043010179608</v>
      </c>
      <c r="AJ172">
        <v>23.032031736664301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-0.11</v>
      </c>
      <c r="AM172" t="s">
        <v>10150</v>
      </c>
      <c r="AN172">
        <v>0.43</v>
      </c>
      <c r="AO172" t="s">
        <v>10149</v>
      </c>
      <c r="AP172">
        <v>4.3115498089510004E-3</v>
      </c>
      <c r="AQ172">
        <f>(Table2[[#This Row],[Sharpe Ratio]]-AVERAGE(Table2[Sharpe Ratio]))/_xlfn.STDEV.P(Table2[Sharpe Ratio])</f>
        <v>-0.56814225222262182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-1.8094890448544474</v>
      </c>
    </row>
    <row r="173" spans="1:44" x14ac:dyDescent="0.3">
      <c r="A173" t="s">
        <v>435</v>
      </c>
      <c r="B173" t="s">
        <v>436</v>
      </c>
      <c r="C173" t="s">
        <v>10106</v>
      </c>
      <c r="D173" t="s">
        <v>280</v>
      </c>
      <c r="E173">
        <v>53198.315978799998</v>
      </c>
      <c r="F173">
        <v>2012</v>
      </c>
      <c r="G173">
        <v>7.65827693349088</v>
      </c>
      <c r="H173">
        <f>(Table2[[#This Row],[1Y Return vs Nifty]]-AVERAGE(Table2[1Y Return vs Nifty]))/_xlfn.STDEV.P(Table2[1Y Return vs Nifty])</f>
        <v>-0.46814880490746813</v>
      </c>
      <c r="I173">
        <v>-2.19243004382635</v>
      </c>
      <c r="J173">
        <f>(Table2[[#This Row],[1M Return vs Nifty]]-AVERAGE(Table2[1M Return vs Nifty]))/_xlfn.STDEV.P(Table2[1M Return vs Nifty])</f>
        <v>-0.27059612287069507</v>
      </c>
      <c r="K173">
        <v>-5.8970700672533596</v>
      </c>
      <c r="L173">
        <f>(Table2[[#This Row],[6M Return vs Nifty]]-AVERAGE(Table2[6M Return vs Nifty]))/_xlfn.STDEV.P(Table2[6M Return vs Nifty])</f>
        <v>-0.49646377439256878</v>
      </c>
      <c r="M173">
        <v>2.5632977609403902</v>
      </c>
      <c r="N173">
        <f>(Table2[[#This Row],[1W Return vs Nifty]]-AVERAGE(Table2[1W Return vs Nifty]))/_xlfn.STDEV.P(Table2[1W Return vs Nifty])</f>
        <v>0.34016802136835722</v>
      </c>
      <c r="O173">
        <v>2021.4</v>
      </c>
      <c r="P173">
        <v>1967.16018518788</v>
      </c>
      <c r="Q173">
        <v>1801.12524126317</v>
      </c>
      <c r="R173">
        <v>45.3530825080555</v>
      </c>
      <c r="S173" s="2">
        <f>(Table2[[#This Row],[Close Price]]-Table2[[#This Row],[20D EMA]])/Table2[[#This Row],[20D EMA]]</f>
        <v>-4.6502424062531368E-3</v>
      </c>
      <c r="T173" s="2">
        <f>(Table2[[#This Row],[Close Price]]-Table2[[#This Row],[50D EMA]])/Table2[[#This Row],[50D EMA]]</f>
        <v>2.2794185826731476E-2</v>
      </c>
      <c r="U173" s="2">
        <f>(Table2[[#This Row],[Close Price]]-Table2[[#This Row],[200D EMA]])/Table2[[#This Row],[200D EMA]]</f>
        <v>0.11707945339155802</v>
      </c>
      <c r="V173">
        <v>0.60955555407781103</v>
      </c>
      <c r="W173">
        <v>2005.4</v>
      </c>
      <c r="X173">
        <v>2045.85</v>
      </c>
      <c r="Y173">
        <v>1972.8</v>
      </c>
      <c r="Z173">
        <v>2052.9</v>
      </c>
      <c r="AA173">
        <v>1972.8</v>
      </c>
      <c r="AB173">
        <v>2052.9</v>
      </c>
      <c r="AC173" s="2">
        <f>(Table2[[#This Row],[Close Price]]/Table2[[#This Row],[Day Low]])-1</f>
        <v>3.2911139922209287E-3</v>
      </c>
      <c r="AD173" s="2">
        <f>(Table2[[#This Row],[Day High]]/Table2[[#This Row],[Close Price]])-1</f>
        <v>1.6824055666003979E-2</v>
      </c>
      <c r="AE173" s="2">
        <f>(Table2[[#This Row],[Close Price]]/Table2[[#This Row],[Current Week Low]])-1</f>
        <v>1.9870235198702346E-2</v>
      </c>
      <c r="AF173" s="2">
        <f>(Table2[[#This Row],[Current Week High]]/Table2[[#This Row],[Close Price]])-1</f>
        <v>2.0328031809145219E-2</v>
      </c>
      <c r="AG173" s="2">
        <f>(Table2[[#This Row],[Close Price]]/Table2[[#This Row],[Current Month Low]])-1</f>
        <v>1.9870235198702346E-2</v>
      </c>
      <c r="AH173" s="2">
        <f>(Table2[[#This Row],[Current Month High]]/Table2[[#This Row],[Close Price]])-1</f>
        <v>2.0328031809145219E-2</v>
      </c>
      <c r="AI173">
        <v>8.4716699801192696</v>
      </c>
      <c r="AJ173">
        <v>36.866092990034304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-0.01</v>
      </c>
      <c r="AM173" t="s">
        <v>10150</v>
      </c>
      <c r="AN173">
        <v>-3.87</v>
      </c>
      <c r="AO173" t="s">
        <v>10150</v>
      </c>
      <c r="AP173">
        <v>-3.8561021841700001E-3</v>
      </c>
      <c r="AQ173">
        <f>(Table2[[#This Row],[Sharpe Ratio]]-AVERAGE(Table2[Sharpe Ratio]))/_xlfn.STDEV.P(Table2[Sharpe Ratio])</f>
        <v>-0.66068703050212418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-1.5557277113044989</v>
      </c>
    </row>
    <row r="174" spans="1:44" x14ac:dyDescent="0.3">
      <c r="A174" t="s">
        <v>437</v>
      </c>
      <c r="B174" t="s">
        <v>438</v>
      </c>
      <c r="C174" t="s">
        <v>10110</v>
      </c>
      <c r="D174" t="s">
        <v>127</v>
      </c>
      <c r="E174">
        <v>51836.16945963</v>
      </c>
      <c r="F174">
        <v>58628.1</v>
      </c>
      <c r="G174">
        <v>12.691470553936799</v>
      </c>
      <c r="H174">
        <f>(Table2[[#This Row],[1Y Return vs Nifty]]-AVERAGE(Table2[1Y Return vs Nifty]))/_xlfn.STDEV.P(Table2[1Y Return vs Nifty])</f>
        <v>-0.41142821370229782</v>
      </c>
      <c r="I174">
        <v>-1.8676294538819</v>
      </c>
      <c r="J174">
        <f>(Table2[[#This Row],[1M Return vs Nifty]]-AVERAGE(Table2[1M Return vs Nifty]))/_xlfn.STDEV.P(Table2[1M Return vs Nifty])</f>
        <v>-0.24412561102004635</v>
      </c>
      <c r="K174">
        <v>47.612419056673097</v>
      </c>
      <c r="L174">
        <f>(Table2[[#This Row],[6M Return vs Nifty]]-AVERAGE(Table2[6M Return vs Nifty]))/_xlfn.STDEV.P(Table2[6M Return vs Nifty])</f>
        <v>1.0784804260201102</v>
      </c>
      <c r="M174">
        <v>-3.3158002894405798</v>
      </c>
      <c r="N174">
        <f>(Table2[[#This Row],[1W Return vs Nifty]]-AVERAGE(Table2[1W Return vs Nifty]))/_xlfn.STDEV.P(Table2[1W Return vs Nifty])</f>
        <v>-0.94564112336495376</v>
      </c>
      <c r="O174">
        <v>55708.85</v>
      </c>
      <c r="P174">
        <v>52002.826854858598</v>
      </c>
      <c r="Q174">
        <v>44097.751635228196</v>
      </c>
      <c r="R174">
        <v>71.531645779053505</v>
      </c>
      <c r="S174" s="2">
        <f>(Table2[[#This Row],[Close Price]]-Table2[[#This Row],[20D EMA]])/Table2[[#This Row],[20D EMA]]</f>
        <v>5.2401907416864645E-2</v>
      </c>
      <c r="T174" s="2">
        <f>(Table2[[#This Row],[Close Price]]-Table2[[#This Row],[50D EMA]])/Table2[[#This Row],[50D EMA]]</f>
        <v>0.12740217303249168</v>
      </c>
      <c r="U174" s="2">
        <f>(Table2[[#This Row],[Close Price]]-Table2[[#This Row],[200D EMA]])/Table2[[#This Row],[200D EMA]]</f>
        <v>0.32950315664538327</v>
      </c>
      <c r="V174">
        <v>0.82757124004782301</v>
      </c>
      <c r="W174">
        <v>56484.15</v>
      </c>
      <c r="X174">
        <v>59000</v>
      </c>
      <c r="Y174">
        <v>56200.05</v>
      </c>
      <c r="Z174">
        <v>59000</v>
      </c>
      <c r="AA174">
        <v>56200.05</v>
      </c>
      <c r="AB174">
        <v>59000</v>
      </c>
      <c r="AC174" s="2">
        <f>(Table2[[#This Row],[Close Price]]/Table2[[#This Row],[Day Low]])-1</f>
        <v>3.7956665719498295E-2</v>
      </c>
      <c r="AD174" s="2">
        <f>(Table2[[#This Row],[Day High]]/Table2[[#This Row],[Close Price]])-1</f>
        <v>6.3433745934116104E-3</v>
      </c>
      <c r="AE174" s="2">
        <f>(Table2[[#This Row],[Close Price]]/Table2[[#This Row],[Current Week Low]])-1</f>
        <v>4.3203698217350262E-2</v>
      </c>
      <c r="AF174" s="2">
        <f>(Table2[[#This Row],[Current Week High]]/Table2[[#This Row],[Close Price]])-1</f>
        <v>6.3433745934116104E-3</v>
      </c>
      <c r="AG174" s="2">
        <f>(Table2[[#This Row],[Close Price]]/Table2[[#This Row],[Current Month Low]])-1</f>
        <v>4.3203698217350262E-2</v>
      </c>
      <c r="AH174" s="2">
        <f>(Table2[[#This Row],[Current Month High]]/Table2[[#This Row],[Close Price]])-1</f>
        <v>6.3433745934116104E-3</v>
      </c>
      <c r="AI174">
        <v>2.3297701955205801</v>
      </c>
      <c r="AJ174">
        <v>67.615652258438899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0.2</v>
      </c>
      <c r="AM174" t="s">
        <v>10149</v>
      </c>
      <c r="AN174">
        <v>2.91</v>
      </c>
      <c r="AO174" t="s">
        <v>10149</v>
      </c>
      <c r="AP174">
        <v>-5.1099090885739998E-3</v>
      </c>
      <c r="AQ174">
        <f>(Table2[[#This Row],[Sharpe Ratio]]-AVERAGE(Table2[Sharpe Ratio]))/_xlfn.STDEV.P(Table2[Sharpe Ratio])</f>
        <v>-0.67489347343959294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-1.1976079955067807</v>
      </c>
    </row>
    <row r="175" spans="1:44" x14ac:dyDescent="0.3">
      <c r="A175" t="s">
        <v>439</v>
      </c>
      <c r="B175" t="s">
        <v>440</v>
      </c>
      <c r="C175" t="s">
        <v>10113</v>
      </c>
      <c r="D175" t="s">
        <v>80</v>
      </c>
      <c r="E175">
        <v>51181.41853065</v>
      </c>
      <c r="F175">
        <v>2725.5</v>
      </c>
      <c r="G175">
        <v>24.390418015802801</v>
      </c>
      <c r="H175">
        <f>(Table2[[#This Row],[1Y Return vs Nifty]]-AVERAGE(Table2[1Y Return vs Nifty]))/_xlfn.STDEV.P(Table2[1Y Return vs Nifty])</f>
        <v>-0.27958921314811763</v>
      </c>
      <c r="I175">
        <v>-3.1285461904099501</v>
      </c>
      <c r="J175">
        <f>(Table2[[#This Row],[1M Return vs Nifty]]-AVERAGE(Table2[1M Return vs Nifty]))/_xlfn.STDEV.P(Table2[1M Return vs Nifty])</f>
        <v>-0.34688746691031885</v>
      </c>
      <c r="K175">
        <v>3.3583519170741498</v>
      </c>
      <c r="L175">
        <f>(Table2[[#This Row],[6M Return vs Nifty]]-AVERAGE(Table2[6M Return vs Nifty]))/_xlfn.STDEV.P(Table2[6M Return vs Nifty])</f>
        <v>-0.22404904169293061</v>
      </c>
      <c r="M175">
        <v>5.5097402896216101</v>
      </c>
      <c r="N175">
        <f>(Table2[[#This Row],[1W Return vs Nifty]]-AVERAGE(Table2[1W Return vs Nifty]))/_xlfn.STDEV.P(Table2[1W Return vs Nifty])</f>
        <v>0.98458026204598159</v>
      </c>
      <c r="O175">
        <v>2638.61</v>
      </c>
      <c r="P175">
        <v>2577.2024135685101</v>
      </c>
      <c r="Q175">
        <v>2380.5473609116798</v>
      </c>
      <c r="R175">
        <v>62.811483625889799</v>
      </c>
      <c r="S175" s="2">
        <f>(Table2[[#This Row],[Close Price]]-Table2[[#This Row],[20D EMA]])/Table2[[#This Row],[20D EMA]]</f>
        <v>3.2930217046096187E-2</v>
      </c>
      <c r="T175" s="2">
        <f>(Table2[[#This Row],[Close Price]]-Table2[[#This Row],[50D EMA]])/Table2[[#This Row],[50D EMA]]</f>
        <v>5.7542079601792084E-2</v>
      </c>
      <c r="U175" s="2">
        <f>(Table2[[#This Row],[Close Price]]-Table2[[#This Row],[200D EMA]])/Table2[[#This Row],[200D EMA]]</f>
        <v>0.14490475793609645</v>
      </c>
      <c r="V175">
        <v>1.2220547487657401</v>
      </c>
      <c r="W175">
        <v>2675</v>
      </c>
      <c r="X175">
        <v>2791.25</v>
      </c>
      <c r="Y175">
        <v>2619.1</v>
      </c>
      <c r="Z175">
        <v>2844</v>
      </c>
      <c r="AA175">
        <v>2619.1</v>
      </c>
      <c r="AB175">
        <v>2844</v>
      </c>
      <c r="AC175" s="2">
        <f>(Table2[[#This Row],[Close Price]]/Table2[[#This Row],[Day Low]])-1</f>
        <v>1.8878504672897201E-2</v>
      </c>
      <c r="AD175" s="2">
        <f>(Table2[[#This Row],[Day High]]/Table2[[#This Row],[Close Price]])-1</f>
        <v>2.4124013942395939E-2</v>
      </c>
      <c r="AE175" s="2">
        <f>(Table2[[#This Row],[Close Price]]/Table2[[#This Row],[Current Week Low]])-1</f>
        <v>4.0624642052613513E-2</v>
      </c>
      <c r="AF175" s="2">
        <f>(Table2[[#This Row],[Current Week High]]/Table2[[#This Row],[Close Price]])-1</f>
        <v>4.3478260869565188E-2</v>
      </c>
      <c r="AG175" s="2">
        <f>(Table2[[#This Row],[Close Price]]/Table2[[#This Row],[Current Month Low]])-1</f>
        <v>4.0624642052613513E-2</v>
      </c>
      <c r="AH175" s="2">
        <f>(Table2[[#This Row],[Current Month High]]/Table2[[#This Row],[Close Price]])-1</f>
        <v>4.3478260869565188E-2</v>
      </c>
      <c r="AI175">
        <v>4.34782608695651</v>
      </c>
      <c r="AJ175">
        <v>54.625138286103201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0.02</v>
      </c>
      <c r="AM175" t="s">
        <v>10149</v>
      </c>
      <c r="AN175">
        <v>2.77</v>
      </c>
      <c r="AO175" t="s">
        <v>10149</v>
      </c>
      <c r="AP175">
        <v>-3.4024618989300002E-3</v>
      </c>
      <c r="AQ175">
        <f>(Table2[[#This Row],[Sharpe Ratio]]-AVERAGE(Table2[Sharpe Ratio]))/_xlfn.STDEV.P(Table2[Sharpe Ratio])</f>
        <v>-0.65554699274689854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-0.52149245245228393</v>
      </c>
    </row>
    <row r="176" spans="1:44" x14ac:dyDescent="0.3">
      <c r="A176" t="s">
        <v>441</v>
      </c>
      <c r="B176" t="s">
        <v>442</v>
      </c>
      <c r="C176" t="s">
        <v>10104</v>
      </c>
      <c r="D176" t="s">
        <v>49</v>
      </c>
      <c r="E176">
        <v>50664.20262625</v>
      </c>
      <c r="F176">
        <v>4597.8999999999996</v>
      </c>
      <c r="G176">
        <v>49.131132791667</v>
      </c>
      <c r="H176">
        <f>(Table2[[#This Row],[1Y Return vs Nifty]]-AVERAGE(Table2[1Y Return vs Nifty]))/_xlfn.STDEV.P(Table2[1Y Return vs Nifty])</f>
        <v>-7.7856632043158574E-4</v>
      </c>
      <c r="I176">
        <v>-8.0055788821142606</v>
      </c>
      <c r="J176">
        <f>(Table2[[#This Row],[1M Return vs Nifty]]-AVERAGE(Table2[1M Return vs Nifty]))/_xlfn.STDEV.P(Table2[1M Return vs Nifty])</f>
        <v>-0.74435457644924996</v>
      </c>
      <c r="K176">
        <v>15.039285666992299</v>
      </c>
      <c r="L176">
        <f>(Table2[[#This Row],[6M Return vs Nifty]]-AVERAGE(Table2[6M Return vs Nifty]))/_xlfn.STDEV.P(Table2[6M Return vs Nifty])</f>
        <v>0.1197557519247361</v>
      </c>
      <c r="M176">
        <v>-7.2625644585019096</v>
      </c>
      <c r="N176">
        <f>(Table2[[#This Row],[1W Return vs Nifty]]-AVERAGE(Table2[1W Return vs Nifty]))/_xlfn.STDEV.P(Table2[1W Return vs Nifty])</f>
        <v>-1.8088322824843319</v>
      </c>
      <c r="O176">
        <v>4633.29</v>
      </c>
      <c r="P176">
        <v>4546.2334780156298</v>
      </c>
      <c r="Q176">
        <v>3931.95890986123</v>
      </c>
      <c r="R176">
        <v>42.090262261026503</v>
      </c>
      <c r="S176" s="2">
        <f>(Table2[[#This Row],[Close Price]]-Table2[[#This Row],[20D EMA]])/Table2[[#This Row],[20D EMA]]</f>
        <v>-7.6382009328145499E-3</v>
      </c>
      <c r="T176" s="2">
        <f>(Table2[[#This Row],[Close Price]]-Table2[[#This Row],[50D EMA]])/Table2[[#This Row],[50D EMA]]</f>
        <v>1.1364687325060484E-2</v>
      </c>
      <c r="U176" s="2">
        <f>(Table2[[#This Row],[Close Price]]-Table2[[#This Row],[200D EMA]])/Table2[[#This Row],[200D EMA]]</f>
        <v>0.16936623840819143</v>
      </c>
      <c r="V176">
        <v>0.27797162920596302</v>
      </c>
      <c r="W176">
        <v>4575.6000000000004</v>
      </c>
      <c r="X176">
        <v>4697.45</v>
      </c>
      <c r="Y176">
        <v>4454</v>
      </c>
      <c r="Z176">
        <v>4697.45</v>
      </c>
      <c r="AA176">
        <v>4454</v>
      </c>
      <c r="AB176">
        <v>4697.45</v>
      </c>
      <c r="AC176" s="2">
        <f>(Table2[[#This Row],[Close Price]]/Table2[[#This Row],[Day Low]])-1</f>
        <v>4.8736777690356892E-3</v>
      </c>
      <c r="AD176" s="2">
        <f>(Table2[[#This Row],[Day High]]/Table2[[#This Row],[Close Price]])-1</f>
        <v>2.1651188586093717E-2</v>
      </c>
      <c r="AE176" s="2">
        <f>(Table2[[#This Row],[Close Price]]/Table2[[#This Row],[Current Week Low]])-1</f>
        <v>3.2308037718904226E-2</v>
      </c>
      <c r="AF176" s="2">
        <f>(Table2[[#This Row],[Current Week High]]/Table2[[#This Row],[Close Price]])-1</f>
        <v>2.1651188586093717E-2</v>
      </c>
      <c r="AG176" s="2">
        <f>(Table2[[#This Row],[Close Price]]/Table2[[#This Row],[Current Month Low]])-1</f>
        <v>3.2308037718904226E-2</v>
      </c>
      <c r="AH176" s="2">
        <f>(Table2[[#This Row],[Current Month High]]/Table2[[#This Row],[Close Price]])-1</f>
        <v>2.1651188586093717E-2</v>
      </c>
      <c r="AI176">
        <v>8.7017986472085198</v>
      </c>
      <c r="AJ176">
        <v>84.425013035979205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-0.12</v>
      </c>
      <c r="AM176" t="s">
        <v>10150</v>
      </c>
      <c r="AN176">
        <v>0.57999999999999996</v>
      </c>
      <c r="AO176" t="s">
        <v>10149</v>
      </c>
      <c r="AP176">
        <v>3.7643105998093999E-2</v>
      </c>
      <c r="AQ176">
        <f>(Table2[[#This Row],[Sharpe Ratio]]-AVERAGE(Table2[Sharpe Ratio]))/_xlfn.STDEV.P(Table2[Sharpe Ratio])</f>
        <v>-0.19047416844126205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-2.6246838417705396</v>
      </c>
    </row>
    <row r="177" spans="1:44" x14ac:dyDescent="0.3">
      <c r="A177" t="s">
        <v>443</v>
      </c>
      <c r="B177" t="s">
        <v>444</v>
      </c>
      <c r="C177" t="s">
        <v>10116</v>
      </c>
      <c r="D177" t="s">
        <v>95</v>
      </c>
      <c r="E177">
        <v>50556.740238890001</v>
      </c>
      <c r="F177">
        <v>490.55</v>
      </c>
      <c r="G177">
        <v>207.799211771366</v>
      </c>
      <c r="H177">
        <f>(Table2[[#This Row],[1Y Return vs Nifty]]-AVERAGE(Table2[1Y Return vs Nifty]))/_xlfn.STDEV.P(Table2[1Y Return vs Nifty])</f>
        <v>1.7873003203248714</v>
      </c>
      <c r="I177">
        <v>14.865277825365901</v>
      </c>
      <c r="J177">
        <f>(Table2[[#This Row],[1M Return vs Nifty]]-AVERAGE(Table2[1M Return vs Nifty]))/_xlfn.STDEV.P(Table2[1M Return vs Nifty])</f>
        <v>1.1195684035348175</v>
      </c>
      <c r="K177">
        <v>22.6234847657181</v>
      </c>
      <c r="L177">
        <f>(Table2[[#This Row],[6M Return vs Nifty]]-AVERAGE(Table2[6M Return vs Nifty]))/_xlfn.STDEV.P(Table2[6M Return vs Nifty])</f>
        <v>0.34298139995231686</v>
      </c>
      <c r="M177">
        <v>5.1083171174125503</v>
      </c>
      <c r="N177">
        <f>(Table2[[#This Row],[1W Return vs Nifty]]-AVERAGE(Table2[1W Return vs Nifty]))/_xlfn.STDEV.P(Table2[1W Return vs Nifty])</f>
        <v>0.89678557290981098</v>
      </c>
      <c r="O177">
        <v>453.14</v>
      </c>
      <c r="P177">
        <v>427.541427989986</v>
      </c>
      <c r="Q177">
        <v>355.883937342313</v>
      </c>
      <c r="R177">
        <v>72.803355744665197</v>
      </c>
      <c r="S177" s="2">
        <f>(Table2[[#This Row],[Close Price]]-Table2[[#This Row],[20D EMA]])/Table2[[#This Row],[20D EMA]]</f>
        <v>8.2557267069779811E-2</v>
      </c>
      <c r="T177" s="2">
        <f>(Table2[[#This Row],[Close Price]]-Table2[[#This Row],[50D EMA]])/Table2[[#This Row],[50D EMA]]</f>
        <v>0.14737419086201353</v>
      </c>
      <c r="U177" s="2">
        <f>(Table2[[#This Row],[Close Price]]-Table2[[#This Row],[200D EMA]])/Table2[[#This Row],[200D EMA]]</f>
        <v>0.37839882199616154</v>
      </c>
      <c r="V177">
        <v>1.99298469429415</v>
      </c>
      <c r="W177">
        <v>486</v>
      </c>
      <c r="X177">
        <v>495.95</v>
      </c>
      <c r="Y177">
        <v>483</v>
      </c>
      <c r="Z177">
        <v>505.7</v>
      </c>
      <c r="AA177">
        <v>483</v>
      </c>
      <c r="AB177">
        <v>505.7</v>
      </c>
      <c r="AC177" s="2">
        <f>(Table2[[#This Row],[Close Price]]/Table2[[#This Row],[Day Low]])-1</f>
        <v>9.3621399176955222E-3</v>
      </c>
      <c r="AD177" s="2">
        <f>(Table2[[#This Row],[Day High]]/Table2[[#This Row],[Close Price]])-1</f>
        <v>1.1008052186321393E-2</v>
      </c>
      <c r="AE177" s="2">
        <f>(Table2[[#This Row],[Close Price]]/Table2[[#This Row],[Current Week Low]])-1</f>
        <v>1.5631469979296098E-2</v>
      </c>
      <c r="AF177" s="2">
        <f>(Table2[[#This Row],[Current Week High]]/Table2[[#This Row],[Close Price]])-1</f>
        <v>3.0883701967179711E-2</v>
      </c>
      <c r="AG177" s="2">
        <f>(Table2[[#This Row],[Close Price]]/Table2[[#This Row],[Current Month Low]])-1</f>
        <v>1.5631469979296098E-2</v>
      </c>
      <c r="AH177" s="2">
        <f>(Table2[[#This Row],[Current Month High]]/Table2[[#This Row],[Close Price]])-1</f>
        <v>3.0883701967179711E-2</v>
      </c>
      <c r="AI177">
        <v>11.303638772806</v>
      </c>
      <c r="AJ177">
        <v>249.14590747330899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0.06</v>
      </c>
      <c r="AM177" t="s">
        <v>10149</v>
      </c>
      <c r="AN177">
        <v>15.7</v>
      </c>
      <c r="AO177" t="s">
        <v>10149</v>
      </c>
      <c r="AP177">
        <v>0.18315551014061399</v>
      </c>
      <c r="AQ177">
        <f>(Table2[[#This Row],[Sharpe Ratio]]-AVERAGE(Table2[Sharpe Ratio]))/_xlfn.STDEV.P(Table2[Sharpe Ratio])</f>
        <v>1.4582754587011031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5.6049111554229194</v>
      </c>
    </row>
    <row r="178" spans="1:44" x14ac:dyDescent="0.3">
      <c r="A178" t="s">
        <v>445</v>
      </c>
      <c r="B178" t="s">
        <v>446</v>
      </c>
      <c r="C178" t="s">
        <v>10104</v>
      </c>
      <c r="D178" t="s">
        <v>49</v>
      </c>
      <c r="E178">
        <v>50048.053293475001</v>
      </c>
      <c r="F178">
        <v>673.45</v>
      </c>
      <c r="G178">
        <v>-38.225911676339003</v>
      </c>
      <c r="H178">
        <f>(Table2[[#This Row],[1Y Return vs Nifty]]-AVERAGE(Table2[1Y Return vs Nifty]))/_xlfn.STDEV.P(Table2[1Y Return vs Nifty])</f>
        <v>-0.98523169525105769</v>
      </c>
      <c r="I178">
        <v>-8.1470936179087694</v>
      </c>
      <c r="J178">
        <f>(Table2[[#This Row],[1M Return vs Nifty]]-AVERAGE(Table2[1M Return vs Nifty]))/_xlfn.STDEV.P(Table2[1M Return vs Nifty])</f>
        <v>-0.75588770664316562</v>
      </c>
      <c r="K178">
        <v>-27.756059824555098</v>
      </c>
      <c r="L178">
        <f>(Table2[[#This Row],[6M Return vs Nifty]]-AVERAGE(Table2[6M Return vs Nifty]))/_xlfn.STDEV.P(Table2[6M Return vs Nifty])</f>
        <v>-1.1398391776862031</v>
      </c>
      <c r="M178">
        <v>-4.6497623163684496</v>
      </c>
      <c r="N178">
        <f>(Table2[[#This Row],[1W Return vs Nifty]]-AVERAGE(Table2[1W Return vs Nifty]))/_xlfn.STDEV.P(Table2[1W Return vs Nifty])</f>
        <v>-1.2373900546214567</v>
      </c>
      <c r="O178">
        <v>666.62</v>
      </c>
      <c r="P178">
        <v>651.17508873397503</v>
      </c>
      <c r="Q178">
        <v>659.26761604351702</v>
      </c>
      <c r="R178">
        <v>53.636704089077298</v>
      </c>
      <c r="S178" s="2">
        <f>(Table2[[#This Row],[Close Price]]-Table2[[#This Row],[20D EMA]])/Table2[[#This Row],[20D EMA]]</f>
        <v>1.0245717200204075E-2</v>
      </c>
      <c r="T178" s="2">
        <f>(Table2[[#This Row],[Close Price]]-Table2[[#This Row],[50D EMA]])/Table2[[#This Row],[50D EMA]]</f>
        <v>3.4207253396827959E-2</v>
      </c>
      <c r="U178" s="2">
        <f>(Table2[[#This Row],[Close Price]]-Table2[[#This Row],[200D EMA]])/Table2[[#This Row],[200D EMA]]</f>
        <v>2.1512332187035361E-2</v>
      </c>
      <c r="V178">
        <v>0.82585728529998004</v>
      </c>
      <c r="W178">
        <v>661.8</v>
      </c>
      <c r="X178">
        <v>680</v>
      </c>
      <c r="Y178">
        <v>661.8</v>
      </c>
      <c r="Z178">
        <v>682.2</v>
      </c>
      <c r="AA178">
        <v>661.8</v>
      </c>
      <c r="AB178">
        <v>682.2</v>
      </c>
      <c r="AC178" s="2">
        <f>(Table2[[#This Row],[Close Price]]/Table2[[#This Row],[Day Low]])-1</f>
        <v>1.7603505590813029E-2</v>
      </c>
      <c r="AD178" s="2">
        <f>(Table2[[#This Row],[Day High]]/Table2[[#This Row],[Close Price]])-1</f>
        <v>9.726037567748147E-3</v>
      </c>
      <c r="AE178" s="2">
        <f>(Table2[[#This Row],[Close Price]]/Table2[[#This Row],[Current Week Low]])-1</f>
        <v>1.7603505590813029E-2</v>
      </c>
      <c r="AF178" s="2">
        <f>(Table2[[#This Row],[Current Week High]]/Table2[[#This Row],[Close Price]])-1</f>
        <v>1.2992798277526196E-2</v>
      </c>
      <c r="AG178" s="2">
        <f>(Table2[[#This Row],[Close Price]]/Table2[[#This Row],[Current Month Low]])-1</f>
        <v>1.7603505590813029E-2</v>
      </c>
      <c r="AH178" s="2">
        <f>(Table2[[#This Row],[Current Month High]]/Table2[[#This Row],[Close Price]])-1</f>
        <v>1.2992798277526196E-2</v>
      </c>
      <c r="AI178">
        <v>20.781052787883201</v>
      </c>
      <c r="AJ178">
        <v>21.6272349647823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-0.04</v>
      </c>
      <c r="AM178" t="s">
        <v>10150</v>
      </c>
      <c r="AN178">
        <v>1.35</v>
      </c>
      <c r="AO178" t="s">
        <v>10149</v>
      </c>
      <c r="AP178">
        <v>-2.7989525295254999E-2</v>
      </c>
      <c r="AQ178">
        <f>(Table2[[#This Row],[Sharpe Ratio]]-AVERAGE(Table2[Sharpe Ratio]))/_xlfn.STDEV.P(Table2[Sharpe Ratio])</f>
        <v>-0.9341343190033754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79" spans="1:44" x14ac:dyDescent="0.3">
      <c r="A179" t="s">
        <v>447</v>
      </c>
      <c r="B179" t="s">
        <v>448</v>
      </c>
      <c r="C179" t="s">
        <v>10102</v>
      </c>
      <c r="D179" t="s">
        <v>449</v>
      </c>
      <c r="E179">
        <v>49815.002922480002</v>
      </c>
      <c r="F179">
        <v>332.1</v>
      </c>
      <c r="G179">
        <v>23.1523542896809</v>
      </c>
      <c r="H179">
        <f>(Table2[[#This Row],[1Y Return vs Nifty]]-AVERAGE(Table2[1Y Return vs Nifty]))/_xlfn.STDEV.P(Table2[1Y Return vs Nifty])</f>
        <v>-0.29354133019166756</v>
      </c>
      <c r="I179">
        <v>-1.92475327614958</v>
      </c>
      <c r="J179">
        <f>(Table2[[#This Row],[1M Return vs Nifty]]-AVERAGE(Table2[1M Return vs Nifty]))/_xlfn.STDEV.P(Table2[1M Return vs Nifty])</f>
        <v>-0.24878107305153338</v>
      </c>
      <c r="K179">
        <v>30.8986208445925</v>
      </c>
      <c r="L179">
        <f>(Table2[[#This Row],[6M Return vs Nifty]]-AVERAGE(Table2[6M Return vs Nifty]))/_xlfn.STDEV.P(Table2[6M Return vs Nifty])</f>
        <v>0.58654338845990994</v>
      </c>
      <c r="M179">
        <v>4.4148097513304903</v>
      </c>
      <c r="N179">
        <f>(Table2[[#This Row],[1W Return vs Nifty]]-AVERAGE(Table2[1W Return vs Nifty]))/_xlfn.STDEV.P(Table2[1W Return vs Nifty])</f>
        <v>0.7451095665553259</v>
      </c>
      <c r="O179">
        <v>321</v>
      </c>
      <c r="P179">
        <v>309.563919618733</v>
      </c>
      <c r="Q179">
        <v>272.186602595929</v>
      </c>
      <c r="R179">
        <v>62.927470956600303</v>
      </c>
      <c r="S179" s="2">
        <f>(Table2[[#This Row],[Close Price]]-Table2[[#This Row],[20D EMA]])/Table2[[#This Row],[20D EMA]]</f>
        <v>3.4579439252336516E-2</v>
      </c>
      <c r="T179" s="2">
        <f>(Table2[[#This Row],[Close Price]]-Table2[[#This Row],[50D EMA]])/Table2[[#This Row],[50D EMA]]</f>
        <v>7.2799441256019282E-2</v>
      </c>
      <c r="U179" s="2">
        <f>(Table2[[#This Row],[Close Price]]-Table2[[#This Row],[200D EMA]])/Table2[[#This Row],[200D EMA]]</f>
        <v>0.22011883330280829</v>
      </c>
      <c r="V179">
        <v>0.75992582773976303</v>
      </c>
      <c r="W179">
        <v>330.55</v>
      </c>
      <c r="X179">
        <v>335.95</v>
      </c>
      <c r="Y179">
        <v>330.25</v>
      </c>
      <c r="Z179">
        <v>341</v>
      </c>
      <c r="AA179">
        <v>330.25</v>
      </c>
      <c r="AB179">
        <v>341</v>
      </c>
      <c r="AC179" s="2">
        <f>(Table2[[#This Row],[Close Price]]/Table2[[#This Row],[Day Low]])-1</f>
        <v>4.6891544395704088E-3</v>
      </c>
      <c r="AD179" s="2">
        <f>(Table2[[#This Row],[Day High]]/Table2[[#This Row],[Close Price]])-1</f>
        <v>1.159289370671468E-2</v>
      </c>
      <c r="AE179" s="2">
        <f>(Table2[[#This Row],[Close Price]]/Table2[[#This Row],[Current Week Low]])-1</f>
        <v>5.6018168054505768E-3</v>
      </c>
      <c r="AF179" s="2">
        <f>(Table2[[#This Row],[Current Week High]]/Table2[[#This Row],[Close Price]])-1</f>
        <v>2.6799156880457531E-2</v>
      </c>
      <c r="AG179" s="2">
        <f>(Table2[[#This Row],[Close Price]]/Table2[[#This Row],[Current Month Low]])-1</f>
        <v>5.6018168054505768E-3</v>
      </c>
      <c r="AH179" s="2">
        <f>(Table2[[#This Row],[Current Month High]]/Table2[[#This Row],[Close Price]])-1</f>
        <v>2.6799156880457531E-2</v>
      </c>
      <c r="AI179">
        <v>2.67991568804575</v>
      </c>
      <c r="AJ179">
        <v>73.239436619718305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0.03</v>
      </c>
      <c r="AM179" t="s">
        <v>10149</v>
      </c>
      <c r="AN179">
        <v>4.95</v>
      </c>
      <c r="AO179" t="s">
        <v>10149</v>
      </c>
      <c r="AP179">
        <v>1.8146232689401999E-2</v>
      </c>
      <c r="AQ179">
        <f>(Table2[[#This Row],[Sharpe Ratio]]-AVERAGE(Table2[Sharpe Ratio]))/_xlfn.STDEV.P(Table2[Sharpe Ratio])</f>
        <v>-0.41138634969189597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0.3779442020801389</v>
      </c>
    </row>
    <row r="180" spans="1:44" x14ac:dyDescent="0.3">
      <c r="A180" t="s">
        <v>450</v>
      </c>
      <c r="B180" t="s">
        <v>451</v>
      </c>
      <c r="C180" t="s">
        <v>10115</v>
      </c>
      <c r="D180" t="s">
        <v>452</v>
      </c>
      <c r="E180">
        <v>48963.250452182998</v>
      </c>
      <c r="F180">
        <v>171.39</v>
      </c>
      <c r="G180">
        <v>-7.5589629149911302</v>
      </c>
      <c r="H180">
        <f>(Table2[[#This Row],[1Y Return vs Nifty]]-AVERAGE(Table2[1Y Return vs Nifty]))/_xlfn.STDEV.P(Table2[1Y Return vs Nifty])</f>
        <v>-0.63963651346899686</v>
      </c>
      <c r="I180">
        <v>-2.55192483870273</v>
      </c>
      <c r="J180">
        <f>(Table2[[#This Row],[1M Return vs Nifty]]-AVERAGE(Table2[1M Return vs Nifty]))/_xlfn.STDEV.P(Table2[1M Return vs Nifty])</f>
        <v>-0.29989413378147961</v>
      </c>
      <c r="K180">
        <v>-11.429083448623601</v>
      </c>
      <c r="L180">
        <f>(Table2[[#This Row],[6M Return vs Nifty]]-AVERAGE(Table2[6M Return vs Nifty]))/_xlfn.STDEV.P(Table2[6M Return vs Nifty])</f>
        <v>-0.65928746294276652</v>
      </c>
      <c r="M180">
        <v>-0.94472309815995004</v>
      </c>
      <c r="N180">
        <f>(Table2[[#This Row],[1W Return vs Nifty]]-AVERAGE(Table2[1W Return vs Nifty]))/_xlfn.STDEV.P(Table2[1W Return vs Nifty])</f>
        <v>-0.42706621454545435</v>
      </c>
      <c r="O180">
        <v>173.14</v>
      </c>
      <c r="P180">
        <v>170.959660000681</v>
      </c>
      <c r="Q180">
        <v>164.74291773917901</v>
      </c>
      <c r="R180">
        <v>38.267726254437498</v>
      </c>
      <c r="S180" s="2">
        <f>(Table2[[#This Row],[Close Price]]-Table2[[#This Row],[20D EMA]])/Table2[[#This Row],[20D EMA]]</f>
        <v>-1.0107427515305533E-2</v>
      </c>
      <c r="T180" s="2">
        <f>(Table2[[#This Row],[Close Price]]-Table2[[#This Row],[50D EMA]])/Table2[[#This Row],[50D EMA]]</f>
        <v>2.5172020072880014E-3</v>
      </c>
      <c r="U180" s="2">
        <f>(Table2[[#This Row],[Close Price]]-Table2[[#This Row],[200D EMA]])/Table2[[#This Row],[200D EMA]]</f>
        <v>4.0348212548624647E-2</v>
      </c>
      <c r="V180">
        <v>0.91070088776661395</v>
      </c>
      <c r="W180">
        <v>170.5</v>
      </c>
      <c r="X180">
        <v>176.84</v>
      </c>
      <c r="Y180">
        <v>170.5</v>
      </c>
      <c r="Z180">
        <v>177.7</v>
      </c>
      <c r="AA180">
        <v>170.5</v>
      </c>
      <c r="AB180">
        <v>177.7</v>
      </c>
      <c r="AC180" s="2">
        <f>(Table2[[#This Row],[Close Price]]/Table2[[#This Row],[Day Low]])-1</f>
        <v>5.2199413489735225E-3</v>
      </c>
      <c r="AD180" s="2">
        <f>(Table2[[#This Row],[Day High]]/Table2[[#This Row],[Close Price]])-1</f>
        <v>3.1798821401482158E-2</v>
      </c>
      <c r="AE180" s="2">
        <f>(Table2[[#This Row],[Close Price]]/Table2[[#This Row],[Current Week Low]])-1</f>
        <v>5.2199413489735225E-3</v>
      </c>
      <c r="AF180" s="2">
        <f>(Table2[[#This Row],[Current Week High]]/Table2[[#This Row],[Close Price]])-1</f>
        <v>3.6816617072174651E-2</v>
      </c>
      <c r="AG180" s="2">
        <f>(Table2[[#This Row],[Close Price]]/Table2[[#This Row],[Current Month Low]])-1</f>
        <v>5.2199413489735225E-3</v>
      </c>
      <c r="AH180" s="2">
        <f>(Table2[[#This Row],[Current Month High]]/Table2[[#This Row],[Close Price]])-1</f>
        <v>3.6816617072174651E-2</v>
      </c>
      <c r="AI180">
        <v>14.0673318163253</v>
      </c>
      <c r="AJ180">
        <v>31.737125288239799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-0.12</v>
      </c>
      <c r="AM180" t="s">
        <v>10150</v>
      </c>
      <c r="AN180">
        <v>-2.0499999999999998</v>
      </c>
      <c r="AO180" t="s">
        <v>10150</v>
      </c>
      <c r="AP180">
        <v>-9.8401688378222996E-2</v>
      </c>
      <c r="AQ180">
        <f>(Table2[[#This Row],[Sharpe Ratio]]-AVERAGE(Table2[Sharpe Ratio]))/_xlfn.STDEV.P(Table2[Sharpe Ratio])</f>
        <v>-1.7319496551834188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-3.7578339799221165</v>
      </c>
    </row>
    <row r="181" spans="1:44" x14ac:dyDescent="0.3">
      <c r="A181" t="s">
        <v>453</v>
      </c>
      <c r="B181" t="s">
        <v>454</v>
      </c>
      <c r="C181" t="s">
        <v>10103</v>
      </c>
      <c r="D181" t="s">
        <v>21</v>
      </c>
      <c r="E181">
        <v>48840.552325520002</v>
      </c>
      <c r="F181">
        <v>2583.1999999999998</v>
      </c>
      <c r="G181">
        <v>10.1174531341261</v>
      </c>
      <c r="H181">
        <f>(Table2[[#This Row],[1Y Return vs Nifty]]-AVERAGE(Table2[1Y Return vs Nifty]))/_xlfn.STDEV.P(Table2[1Y Return vs Nifty])</f>
        <v>-0.44043559963535378</v>
      </c>
      <c r="I181">
        <v>2.6211624613801598</v>
      </c>
      <c r="J181">
        <f>(Table2[[#This Row],[1M Return vs Nifty]]-AVERAGE(Table2[1M Return vs Nifty]))/_xlfn.STDEV.P(Table2[1M Return vs Nifty])</f>
        <v>0.12170075526938118</v>
      </c>
      <c r="K181">
        <v>-12.8116264494159</v>
      </c>
      <c r="L181">
        <f>(Table2[[#This Row],[6M Return vs Nifty]]-AVERAGE(Table2[6M Return vs Nifty]))/_xlfn.STDEV.P(Table2[6M Return vs Nifty])</f>
        <v>-0.69997983576426936</v>
      </c>
      <c r="M181">
        <v>5.1617162517354203</v>
      </c>
      <c r="N181">
        <f>(Table2[[#This Row],[1W Return vs Nifty]]-AVERAGE(Table2[1W Return vs Nifty]))/_xlfn.STDEV.P(Table2[1W Return vs Nifty])</f>
        <v>0.9084644213734353</v>
      </c>
      <c r="O181">
        <v>2450.94</v>
      </c>
      <c r="P181">
        <v>2414.4799913556899</v>
      </c>
      <c r="Q181">
        <v>2393.9729244345399</v>
      </c>
      <c r="R181">
        <v>82.738186720048304</v>
      </c>
      <c r="S181" s="2">
        <f>(Table2[[#This Row],[Close Price]]-Table2[[#This Row],[20D EMA]])/Table2[[#This Row],[20D EMA]]</f>
        <v>5.3962969309734127E-2</v>
      </c>
      <c r="T181" s="2">
        <f>(Table2[[#This Row],[Close Price]]-Table2[[#This Row],[50D EMA]])/Table2[[#This Row],[50D EMA]]</f>
        <v>6.9878404148454545E-2</v>
      </c>
      <c r="U181" s="2">
        <f>(Table2[[#This Row],[Close Price]]-Table2[[#This Row],[200D EMA]])/Table2[[#This Row],[200D EMA]]</f>
        <v>7.9043114328519667E-2</v>
      </c>
      <c r="V181">
        <v>0.83540634414232495</v>
      </c>
      <c r="W181">
        <v>2564</v>
      </c>
      <c r="X181">
        <v>2619</v>
      </c>
      <c r="Y181">
        <v>2457.8000000000002</v>
      </c>
      <c r="Z181">
        <v>2619</v>
      </c>
      <c r="AA181">
        <v>2457.8000000000002</v>
      </c>
      <c r="AB181">
        <v>2619</v>
      </c>
      <c r="AC181" s="2">
        <f>(Table2[[#This Row],[Close Price]]/Table2[[#This Row],[Day Low]])-1</f>
        <v>7.4882995319811574E-3</v>
      </c>
      <c r="AD181" s="2">
        <f>(Table2[[#This Row],[Day High]]/Table2[[#This Row],[Close Price]])-1</f>
        <v>1.3858779807990107E-2</v>
      </c>
      <c r="AE181" s="2">
        <f>(Table2[[#This Row],[Close Price]]/Table2[[#This Row],[Current Week Low]])-1</f>
        <v>5.1021238505980726E-2</v>
      </c>
      <c r="AF181" s="2">
        <f>(Table2[[#This Row],[Current Week High]]/Table2[[#This Row],[Close Price]])-1</f>
        <v>1.3858779807990107E-2</v>
      </c>
      <c r="AG181" s="2">
        <f>(Table2[[#This Row],[Close Price]]/Table2[[#This Row],[Current Month Low]])-1</f>
        <v>5.1021238505980726E-2</v>
      </c>
      <c r="AH181" s="2">
        <f>(Table2[[#This Row],[Current Month High]]/Table2[[#This Row],[Close Price]])-1</f>
        <v>1.3858779807990107E-2</v>
      </c>
      <c r="AI181">
        <v>9.8482502322700505</v>
      </c>
      <c r="AJ181">
        <v>39.632432432432402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-0.01</v>
      </c>
      <c r="AM181" t="s">
        <v>10150</v>
      </c>
      <c r="AN181">
        <v>6.86</v>
      </c>
      <c r="AO181" t="s">
        <v>10149</v>
      </c>
      <c r="AP181">
        <v>-2.5892787335517999E-2</v>
      </c>
      <c r="AQ181">
        <f>(Table2[[#This Row],[Sharpe Ratio]]-AVERAGE(Table2[Sharpe Ratio]))/_xlfn.STDEV.P(Table2[Sharpe Ratio])</f>
        <v>-0.91037692217041732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-1.020627180927224</v>
      </c>
    </row>
    <row r="182" spans="1:44" x14ac:dyDescent="0.3">
      <c r="A182" t="s">
        <v>455</v>
      </c>
      <c r="B182" t="s">
        <v>456</v>
      </c>
      <c r="C182" t="s">
        <v>10108</v>
      </c>
      <c r="D182" t="s">
        <v>457</v>
      </c>
      <c r="E182">
        <v>48127</v>
      </c>
      <c r="F182">
        <v>566.20000000000005</v>
      </c>
      <c r="G182">
        <v>111.439872474529</v>
      </c>
      <c r="H182">
        <f>(Table2[[#This Row],[1Y Return vs Nifty]]-AVERAGE(Table2[1Y Return vs Nifty]))/_xlfn.STDEV.P(Table2[1Y Return vs Nifty])</f>
        <v>0.70139759032578819</v>
      </c>
      <c r="I182">
        <v>7.0928693492245403</v>
      </c>
      <c r="J182">
        <f>(Table2[[#This Row],[1M Return vs Nifty]]-AVERAGE(Table2[1M Return vs Nifty]))/_xlfn.STDEV.P(Table2[1M Return vs Nifty])</f>
        <v>0.48613473055112705</v>
      </c>
      <c r="K182">
        <v>62.159260420600198</v>
      </c>
      <c r="L182">
        <f>(Table2[[#This Row],[6M Return vs Nifty]]-AVERAGE(Table2[6M Return vs Nifty]))/_xlfn.STDEV.P(Table2[6M Return vs Nifty])</f>
        <v>1.5066374466820021</v>
      </c>
      <c r="M182">
        <v>-1.35366752607657</v>
      </c>
      <c r="N182">
        <f>(Table2[[#This Row],[1W Return vs Nifty]]-AVERAGE(Table2[1W Return vs Nifty]))/_xlfn.STDEV.P(Table2[1W Return vs Nifty])</f>
        <v>-0.51650586678409138</v>
      </c>
      <c r="O182">
        <v>551.15</v>
      </c>
      <c r="P182">
        <v>504.95767412107</v>
      </c>
      <c r="Q182">
        <v>381.73761207808201</v>
      </c>
      <c r="R182">
        <v>58.262655689074798</v>
      </c>
      <c r="S182" s="2">
        <f>(Table2[[#This Row],[Close Price]]-Table2[[#This Row],[20D EMA]])/Table2[[#This Row],[20D EMA]]</f>
        <v>2.7306540869092025E-2</v>
      </c>
      <c r="T182" s="2">
        <f>(Table2[[#This Row],[Close Price]]-Table2[[#This Row],[50D EMA]])/Table2[[#This Row],[50D EMA]]</f>
        <v>0.12128209752535897</v>
      </c>
      <c r="U182" s="2">
        <f>(Table2[[#This Row],[Close Price]]-Table2[[#This Row],[200D EMA]])/Table2[[#This Row],[200D EMA]]</f>
        <v>0.48321774455954691</v>
      </c>
      <c r="V182">
        <v>0.67369043094953796</v>
      </c>
      <c r="W182">
        <v>563.54999999999995</v>
      </c>
      <c r="X182">
        <v>570.70000000000005</v>
      </c>
      <c r="Y182">
        <v>559.6</v>
      </c>
      <c r="Z182">
        <v>572.75</v>
      </c>
      <c r="AA182">
        <v>559.6</v>
      </c>
      <c r="AB182">
        <v>572.75</v>
      </c>
      <c r="AC182" s="2">
        <f>(Table2[[#This Row],[Close Price]]/Table2[[#This Row],[Day Low]])-1</f>
        <v>4.7023334220568369E-3</v>
      </c>
      <c r="AD182" s="2">
        <f>(Table2[[#This Row],[Day High]]/Table2[[#This Row],[Close Price]])-1</f>
        <v>7.9477216531260719E-3</v>
      </c>
      <c r="AE182" s="2">
        <f>(Table2[[#This Row],[Close Price]]/Table2[[#This Row],[Current Week Low]])-1</f>
        <v>1.179413867047896E-2</v>
      </c>
      <c r="AF182" s="2">
        <f>(Table2[[#This Row],[Current Week High]]/Table2[[#This Row],[Close Price]])-1</f>
        <v>1.1568350406216732E-2</v>
      </c>
      <c r="AG182" s="2">
        <f>(Table2[[#This Row],[Close Price]]/Table2[[#This Row],[Current Month Low]])-1</f>
        <v>1.179413867047896E-2</v>
      </c>
      <c r="AH182" s="2">
        <f>(Table2[[#This Row],[Current Month High]]/Table2[[#This Row],[Close Price]])-1</f>
        <v>1.1568350406216732E-2</v>
      </c>
      <c r="AI182">
        <v>9.5637583892617304</v>
      </c>
      <c r="AJ182">
        <v>139.81363828886001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0.18</v>
      </c>
      <c r="AM182" t="s">
        <v>10149</v>
      </c>
      <c r="AN182">
        <v>0.28999999999999998</v>
      </c>
      <c r="AO182" t="s">
        <v>10149</v>
      </c>
      <c r="AP182">
        <v>0.137877085567573</v>
      </c>
      <c r="AQ182">
        <f>(Table2[[#This Row],[Sharpe Ratio]]-AVERAGE(Table2[Sharpe Ratio]))/_xlfn.STDEV.P(Table2[Sharpe Ratio])</f>
        <v>0.9452416312943519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3.1229055320691774</v>
      </c>
    </row>
    <row r="183" spans="1:44" x14ac:dyDescent="0.3">
      <c r="A183" t="s">
        <v>458</v>
      </c>
      <c r="B183" t="s">
        <v>459</v>
      </c>
      <c r="C183" t="s">
        <v>10116</v>
      </c>
      <c r="D183" t="s">
        <v>329</v>
      </c>
      <c r="E183">
        <v>47802.918387799997</v>
      </c>
      <c r="F183">
        <v>1444.7</v>
      </c>
      <c r="G183">
        <v>65.537150851742496</v>
      </c>
      <c r="H183">
        <f>(Table2[[#This Row],[1Y Return vs Nifty]]-AVERAGE(Table2[1Y Return vs Nifty]))/_xlfn.STDEV.P(Table2[1Y Return vs Nifty])</f>
        <v>0.18410584581703346</v>
      </c>
      <c r="I183">
        <v>-7.0803687940987503</v>
      </c>
      <c r="J183">
        <f>(Table2[[#This Row],[1M Return vs Nifty]]-AVERAGE(Table2[1M Return vs Nifty]))/_xlfn.STDEV.P(Table2[1M Return vs Nifty])</f>
        <v>-0.66895205146201731</v>
      </c>
      <c r="K183">
        <v>30.2442087532065</v>
      </c>
      <c r="L183">
        <f>(Table2[[#This Row],[6M Return vs Nifty]]-AVERAGE(Table2[6M Return vs Nifty]))/_xlfn.STDEV.P(Table2[6M Return vs Nifty])</f>
        <v>0.5672820846260922</v>
      </c>
      <c r="M183">
        <v>-4.10122344702968</v>
      </c>
      <c r="N183">
        <f>(Table2[[#This Row],[1W Return vs Nifty]]-AVERAGE(Table2[1W Return vs Nifty]))/_xlfn.STDEV.P(Table2[1W Return vs Nifty])</f>
        <v>-1.117419901309971</v>
      </c>
      <c r="O183">
        <v>1458.05</v>
      </c>
      <c r="P183">
        <v>1391.78053221306</v>
      </c>
      <c r="Q183">
        <v>1155.63277646902</v>
      </c>
      <c r="R183">
        <v>39.934867886069597</v>
      </c>
      <c r="S183" s="2">
        <f>(Table2[[#This Row],[Close Price]]-Table2[[#This Row],[20D EMA]])/Table2[[#This Row],[20D EMA]]</f>
        <v>-9.1560646068378371E-3</v>
      </c>
      <c r="T183" s="2">
        <f>(Table2[[#This Row],[Close Price]]-Table2[[#This Row],[50D EMA]])/Table2[[#This Row],[50D EMA]]</f>
        <v>3.8022853863886964E-2</v>
      </c>
      <c r="U183" s="2">
        <f>(Table2[[#This Row],[Close Price]]-Table2[[#This Row],[200D EMA]])/Table2[[#This Row],[200D EMA]]</f>
        <v>0.25013761241197313</v>
      </c>
      <c r="V183">
        <v>0.61103208777499995</v>
      </c>
      <c r="W183">
        <v>1437.45</v>
      </c>
      <c r="X183">
        <v>1456.95</v>
      </c>
      <c r="Y183">
        <v>1416.5</v>
      </c>
      <c r="Z183">
        <v>1488.85</v>
      </c>
      <c r="AA183">
        <v>1416.5</v>
      </c>
      <c r="AB183">
        <v>1488.85</v>
      </c>
      <c r="AC183" s="2">
        <f>(Table2[[#This Row],[Close Price]]/Table2[[#This Row],[Day Low]])-1</f>
        <v>5.0436536923024189E-3</v>
      </c>
      <c r="AD183" s="2">
        <f>(Table2[[#This Row],[Day High]]/Table2[[#This Row],[Close Price]])-1</f>
        <v>8.4792690523984859E-3</v>
      </c>
      <c r="AE183" s="2">
        <f>(Table2[[#This Row],[Close Price]]/Table2[[#This Row],[Current Week Low]])-1</f>
        <v>1.9908224496999694E-2</v>
      </c>
      <c r="AF183" s="2">
        <f>(Table2[[#This Row],[Current Week High]]/Table2[[#This Row],[Close Price]])-1</f>
        <v>3.0559977850072695E-2</v>
      </c>
      <c r="AG183" s="2">
        <f>(Table2[[#This Row],[Close Price]]/Table2[[#This Row],[Current Month Low]])-1</f>
        <v>1.9908224496999694E-2</v>
      </c>
      <c r="AH183" s="2">
        <f>(Table2[[#This Row],[Current Month High]]/Table2[[#This Row],[Close Price]])-1</f>
        <v>3.0559977850072695E-2</v>
      </c>
      <c r="AI183">
        <v>7.9808956876860204</v>
      </c>
      <c r="AJ183">
        <v>93.919463087248303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0.02</v>
      </c>
      <c r="AM183" t="s">
        <v>10149</v>
      </c>
      <c r="AN183">
        <v>-5.95</v>
      </c>
      <c r="AO183" t="s">
        <v>10150</v>
      </c>
      <c r="AP183">
        <v>8.8094374912050001E-3</v>
      </c>
      <c r="AQ183">
        <f>(Table2[[#This Row],[Sharpe Ratio]]-AVERAGE(Table2[Sharpe Ratio]))/_xlfn.STDEV.P(Table2[Sharpe Ratio])</f>
        <v>-0.51717827645199854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-1.5521622987808612</v>
      </c>
    </row>
    <row r="184" spans="1:44" x14ac:dyDescent="0.3">
      <c r="A184" t="s">
        <v>460</v>
      </c>
      <c r="B184" t="s">
        <v>461</v>
      </c>
      <c r="C184" t="s">
        <v>10103</v>
      </c>
      <c r="D184" t="s">
        <v>21</v>
      </c>
      <c r="E184">
        <v>47236.488601860001</v>
      </c>
      <c r="F184">
        <v>1741.65</v>
      </c>
      <c r="G184">
        <v>39.012058852820502</v>
      </c>
      <c r="H184">
        <f>(Table2[[#This Row],[1Y Return vs Nifty]]-AVERAGE(Table2[1Y Return vs Nifty]))/_xlfn.STDEV.P(Table2[1Y Return vs Nifty])</f>
        <v>-0.11481349116986629</v>
      </c>
      <c r="I184">
        <v>9.6883660742446107</v>
      </c>
      <c r="J184">
        <f>(Table2[[#This Row],[1M Return vs Nifty]]-AVERAGE(Table2[1M Return vs Nifty]))/_xlfn.STDEV.P(Table2[1M Return vs Nifty])</f>
        <v>0.69766183039326113</v>
      </c>
      <c r="K184">
        <v>6.0693840906470502</v>
      </c>
      <c r="L184">
        <f>(Table2[[#This Row],[6M Return vs Nifty]]-AVERAGE(Table2[6M Return vs Nifty]))/_xlfn.STDEV.P(Table2[6M Return vs Nifty])</f>
        <v>-0.14425526177078896</v>
      </c>
      <c r="M184">
        <v>6.79282843317469</v>
      </c>
      <c r="N184">
        <f>(Table2[[#This Row],[1W Return vs Nifty]]-AVERAGE(Table2[1W Return vs Nifty]))/_xlfn.STDEV.P(Table2[1W Return vs Nifty])</f>
        <v>1.2652026388700131</v>
      </c>
      <c r="O184">
        <v>1592.45</v>
      </c>
      <c r="P184">
        <v>1537.6869662633501</v>
      </c>
      <c r="Q184">
        <v>1414.99529075132</v>
      </c>
      <c r="R184">
        <v>82.271729599064898</v>
      </c>
      <c r="S184" s="2">
        <f>(Table2[[#This Row],[Close Price]]-Table2[[#This Row],[20D EMA]])/Table2[[#This Row],[20D EMA]]</f>
        <v>9.3692109642374982E-2</v>
      </c>
      <c r="T184" s="2">
        <f>(Table2[[#This Row],[Close Price]]-Table2[[#This Row],[50D EMA]])/Table2[[#This Row],[50D EMA]]</f>
        <v>0.13264275383193858</v>
      </c>
      <c r="U184" s="2">
        <f>(Table2[[#This Row],[Close Price]]-Table2[[#This Row],[200D EMA]])/Table2[[#This Row],[200D EMA]]</f>
        <v>0.23085215292500108</v>
      </c>
      <c r="V184">
        <v>1.4103511872185399</v>
      </c>
      <c r="W184">
        <v>1725</v>
      </c>
      <c r="X184">
        <v>1774.1</v>
      </c>
      <c r="Y184">
        <v>1636</v>
      </c>
      <c r="Z184">
        <v>1774.1</v>
      </c>
      <c r="AA184">
        <v>1636</v>
      </c>
      <c r="AB184">
        <v>1774.1</v>
      </c>
      <c r="AC184" s="2">
        <f>(Table2[[#This Row],[Close Price]]/Table2[[#This Row],[Day Low]])-1</f>
        <v>9.6521739130435158E-3</v>
      </c>
      <c r="AD184" s="2">
        <f>(Table2[[#This Row],[Day High]]/Table2[[#This Row],[Close Price]])-1</f>
        <v>1.8631757241696079E-2</v>
      </c>
      <c r="AE184" s="2">
        <f>(Table2[[#This Row],[Close Price]]/Table2[[#This Row],[Current Week Low]])-1</f>
        <v>6.4578239608801935E-2</v>
      </c>
      <c r="AF184" s="2">
        <f>(Table2[[#This Row],[Current Week High]]/Table2[[#This Row],[Close Price]])-1</f>
        <v>1.8631757241696079E-2</v>
      </c>
      <c r="AG184" s="2">
        <f>(Table2[[#This Row],[Close Price]]/Table2[[#This Row],[Current Month Low]])-1</f>
        <v>6.4578239608801935E-2</v>
      </c>
      <c r="AH184" s="2">
        <f>(Table2[[#This Row],[Current Month High]]/Table2[[#This Row],[Close Price]])-1</f>
        <v>1.8631757241696079E-2</v>
      </c>
      <c r="AI184">
        <v>1.8631757241696001</v>
      </c>
      <c r="AJ184">
        <v>81.233090530697197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0.11</v>
      </c>
      <c r="AM184" t="s">
        <v>10149</v>
      </c>
      <c r="AN184">
        <v>15.28</v>
      </c>
      <c r="AO184" t="s">
        <v>10149</v>
      </c>
      <c r="AP184">
        <v>0.207505288973207</v>
      </c>
      <c r="AQ184">
        <f>(Table2[[#This Row],[Sharpe Ratio]]-AVERAGE(Table2[Sharpe Ratio]))/_xlfn.STDEV.P(Table2[Sharpe Ratio])</f>
        <v>1.7341741974224818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3.4379699137451007</v>
      </c>
    </row>
    <row r="185" spans="1:44" x14ac:dyDescent="0.3">
      <c r="A185" t="s">
        <v>462</v>
      </c>
      <c r="B185" t="s">
        <v>463</v>
      </c>
      <c r="C185" t="s">
        <v>10104</v>
      </c>
      <c r="D185" t="s">
        <v>49</v>
      </c>
      <c r="E185">
        <v>46871.226064950002</v>
      </c>
      <c r="F185">
        <v>188.25</v>
      </c>
      <c r="G185">
        <v>15.854571733384001</v>
      </c>
      <c r="H185">
        <f>(Table2[[#This Row],[1Y Return vs Nifty]]-AVERAGE(Table2[1Y Return vs Nifty]))/_xlfn.STDEV.P(Table2[1Y Return vs Nifty])</f>
        <v>-0.37578226354230354</v>
      </c>
      <c r="I185">
        <v>9.9415804113277595</v>
      </c>
      <c r="J185">
        <f>(Table2[[#This Row],[1M Return vs Nifty]]-AVERAGE(Table2[1M Return vs Nifty]))/_xlfn.STDEV.P(Table2[1M Return vs Nifty])</f>
        <v>0.71829822490122675</v>
      </c>
      <c r="K185">
        <v>-2.5142897742003898</v>
      </c>
      <c r="L185">
        <f>(Table2[[#This Row],[6M Return vs Nifty]]-AVERAGE(Table2[6M Return vs Nifty]))/_xlfn.STDEV.P(Table2[6M Return vs Nifty])</f>
        <v>-0.39689843951382792</v>
      </c>
      <c r="M185">
        <v>2.0948207100113398</v>
      </c>
      <c r="N185">
        <f>(Table2[[#This Row],[1W Return vs Nifty]]-AVERAGE(Table2[1W Return vs Nifty]))/_xlfn.STDEV.P(Table2[1W Return vs Nifty])</f>
        <v>0.23770807410770015</v>
      </c>
      <c r="O185">
        <v>179.02</v>
      </c>
      <c r="P185">
        <v>171.17075614899699</v>
      </c>
      <c r="Q185">
        <v>155.47628398937101</v>
      </c>
      <c r="R185">
        <v>64.611302239611305</v>
      </c>
      <c r="S185" s="2">
        <f>(Table2[[#This Row],[Close Price]]-Table2[[#This Row],[20D EMA]])/Table2[[#This Row],[20D EMA]]</f>
        <v>5.1558485085465254E-2</v>
      </c>
      <c r="T185" s="2">
        <f>(Table2[[#This Row],[Close Price]]-Table2[[#This Row],[50D EMA]])/Table2[[#This Row],[50D EMA]]</f>
        <v>9.9778982317144438E-2</v>
      </c>
      <c r="U185" s="2">
        <f>(Table2[[#This Row],[Close Price]]-Table2[[#This Row],[200D EMA]])/Table2[[#This Row],[200D EMA]]</f>
        <v>0.21079559640664894</v>
      </c>
      <c r="V185">
        <v>1.79684752244338</v>
      </c>
      <c r="W185">
        <v>187.84</v>
      </c>
      <c r="X185">
        <v>194.2</v>
      </c>
      <c r="Y185">
        <v>182.96</v>
      </c>
      <c r="Z185">
        <v>194.25</v>
      </c>
      <c r="AA185">
        <v>182.96</v>
      </c>
      <c r="AB185">
        <v>194.25</v>
      </c>
      <c r="AC185" s="2">
        <f>(Table2[[#This Row],[Close Price]]/Table2[[#This Row],[Day Low]])-1</f>
        <v>2.1827086882453273E-3</v>
      </c>
      <c r="AD185" s="2">
        <f>(Table2[[#This Row],[Day High]]/Table2[[#This Row],[Close Price]])-1</f>
        <v>3.1606905710491295E-2</v>
      </c>
      <c r="AE185" s="2">
        <f>(Table2[[#This Row],[Close Price]]/Table2[[#This Row],[Current Week Low]])-1</f>
        <v>2.8913423699169272E-2</v>
      </c>
      <c r="AF185" s="2">
        <f>(Table2[[#This Row],[Current Week High]]/Table2[[#This Row],[Close Price]])-1</f>
        <v>3.1872509960159334E-2</v>
      </c>
      <c r="AG185" s="2">
        <f>(Table2[[#This Row],[Close Price]]/Table2[[#This Row],[Current Month Low]])-1</f>
        <v>2.8913423699169272E-2</v>
      </c>
      <c r="AH185" s="2">
        <f>(Table2[[#This Row],[Current Month High]]/Table2[[#This Row],[Close Price]])-1</f>
        <v>3.1872509960159334E-2</v>
      </c>
      <c r="AI185">
        <v>3.1872509960159299</v>
      </c>
      <c r="AJ185">
        <v>61.587982832618003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0.01</v>
      </c>
      <c r="AM185" t="s">
        <v>10149</v>
      </c>
      <c r="AN185">
        <v>4.78</v>
      </c>
      <c r="AO185" t="s">
        <v>10149</v>
      </c>
      <c r="AP185">
        <v>6.9640919520753006E-2</v>
      </c>
      <c r="AQ185">
        <f>(Table2[[#This Row],[Sharpe Ratio]]-AVERAGE(Table2[Sharpe Ratio]))/_xlfn.STDEV.P(Table2[Sharpe Ratio])</f>
        <v>0.17208174853186078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0.35540734448465627</v>
      </c>
    </row>
    <row r="186" spans="1:44" x14ac:dyDescent="0.3">
      <c r="A186" t="s">
        <v>464</v>
      </c>
      <c r="B186" t="s">
        <v>465</v>
      </c>
      <c r="C186" t="s">
        <v>10118</v>
      </c>
      <c r="D186" t="s">
        <v>375</v>
      </c>
      <c r="E186">
        <v>46517.838955945001</v>
      </c>
      <c r="F186">
        <v>1579.55</v>
      </c>
      <c r="G186">
        <v>39.554736498816098</v>
      </c>
      <c r="H186">
        <f>(Table2[[#This Row],[1Y Return vs Nifty]]-AVERAGE(Table2[1Y Return vs Nifty]))/_xlfn.STDEV.P(Table2[1Y Return vs Nifty])</f>
        <v>-0.1086978915653406</v>
      </c>
      <c r="I186">
        <v>9.8267559789519403</v>
      </c>
      <c r="J186">
        <f>(Table2[[#This Row],[1M Return vs Nifty]]-AVERAGE(Table2[1M Return vs Nifty]))/_xlfn.STDEV.P(Table2[1M Return vs Nifty])</f>
        <v>0.70894029393666802</v>
      </c>
      <c r="K186">
        <v>13.6585156846751</v>
      </c>
      <c r="L186">
        <f>(Table2[[#This Row],[6M Return vs Nifty]]-AVERAGE(Table2[6M Return vs Nifty]))/_xlfn.STDEV.P(Table2[6M Return vs Nifty])</f>
        <v>7.911556433636284E-2</v>
      </c>
      <c r="M186">
        <v>0.430868299216558</v>
      </c>
      <c r="N186">
        <f>(Table2[[#This Row],[1W Return vs Nifty]]-AVERAGE(Table2[1W Return vs Nifty]))/_xlfn.STDEV.P(Table2[1W Return vs Nifty])</f>
        <v>-0.12621258308602132</v>
      </c>
      <c r="O186">
        <v>1516.39</v>
      </c>
      <c r="P186">
        <v>1392.6440207584899</v>
      </c>
      <c r="Q186">
        <v>1204.53561750424</v>
      </c>
      <c r="R186">
        <v>61.485497221220598</v>
      </c>
      <c r="S186" s="2">
        <f>(Table2[[#This Row],[Close Price]]-Table2[[#This Row],[20D EMA]])/Table2[[#This Row],[20D EMA]]</f>
        <v>4.1651554019744165E-2</v>
      </c>
      <c r="T186" s="2">
        <f>(Table2[[#This Row],[Close Price]]-Table2[[#This Row],[50D EMA]])/Table2[[#This Row],[50D EMA]]</f>
        <v>0.13420944365934487</v>
      </c>
      <c r="U186" s="2">
        <f>(Table2[[#This Row],[Close Price]]-Table2[[#This Row],[200D EMA]])/Table2[[#This Row],[200D EMA]]</f>
        <v>0.31133523745256947</v>
      </c>
      <c r="V186">
        <v>1.3493472870762599</v>
      </c>
      <c r="W186">
        <v>1567.2</v>
      </c>
      <c r="X186">
        <v>1598.45</v>
      </c>
      <c r="Y186">
        <v>1562.05</v>
      </c>
      <c r="Z186">
        <v>1608.95</v>
      </c>
      <c r="AA186">
        <v>1562.05</v>
      </c>
      <c r="AB186">
        <v>1608.95</v>
      </c>
      <c r="AC186" s="2">
        <f>(Table2[[#This Row],[Close Price]]/Table2[[#This Row],[Day Low]])-1</f>
        <v>7.8802960694230872E-3</v>
      </c>
      <c r="AD186" s="2">
        <f>(Table2[[#This Row],[Day High]]/Table2[[#This Row],[Close Price]])-1</f>
        <v>1.1965433192998143E-2</v>
      </c>
      <c r="AE186" s="2">
        <f>(Table2[[#This Row],[Close Price]]/Table2[[#This Row],[Current Week Low]])-1</f>
        <v>1.1203226529240329E-2</v>
      </c>
      <c r="AF186" s="2">
        <f>(Table2[[#This Row],[Current Week High]]/Table2[[#This Row],[Close Price]])-1</f>
        <v>1.8612896077996988E-2</v>
      </c>
      <c r="AG186" s="2">
        <f>(Table2[[#This Row],[Close Price]]/Table2[[#This Row],[Current Month Low]])-1</f>
        <v>1.1203226529240329E-2</v>
      </c>
      <c r="AH186" s="2">
        <f>(Table2[[#This Row],[Current Month High]]/Table2[[#This Row],[Close Price]])-1</f>
        <v>1.8612896077996988E-2</v>
      </c>
      <c r="AI186">
        <v>6.8943686492988601</v>
      </c>
      <c r="AJ186">
        <v>71.457259158751697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0.28000000000000003</v>
      </c>
      <c r="AM186" t="s">
        <v>10149</v>
      </c>
      <c r="AN186">
        <v>3.23</v>
      </c>
      <c r="AO186" t="s">
        <v>10149</v>
      </c>
      <c r="AP186">
        <v>4.2040445480229997E-2</v>
      </c>
      <c r="AQ186">
        <f>(Table2[[#This Row],[Sharpe Ratio]]-AVERAGE(Table2[Sharpe Ratio]))/_xlfn.STDEV.P(Table2[Sharpe Ratio])</f>
        <v>-0.14064946879236401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0.41249591482930492</v>
      </c>
    </row>
    <row r="187" spans="1:44" x14ac:dyDescent="0.3">
      <c r="A187" t="s">
        <v>466</v>
      </c>
      <c r="B187" t="s">
        <v>467</v>
      </c>
      <c r="C187" t="s">
        <v>10104</v>
      </c>
      <c r="D187" t="s">
        <v>32</v>
      </c>
      <c r="E187">
        <v>45023.373596762001</v>
      </c>
      <c r="F187">
        <v>63.58</v>
      </c>
      <c r="G187">
        <v>82.830528707665593</v>
      </c>
      <c r="H187">
        <f>(Table2[[#This Row],[1Y Return vs Nifty]]-AVERAGE(Table2[1Y Return vs Nifty]))/_xlfn.STDEV.P(Table2[1Y Return vs Nifty])</f>
        <v>0.37899018564011694</v>
      </c>
      <c r="I187">
        <v>-18.132976012114401</v>
      </c>
      <c r="J187">
        <f>(Table2[[#This Row],[1M Return vs Nifty]]-AVERAGE(Table2[1M Return vs Nifty]))/_xlfn.STDEV.P(Table2[1M Return vs Nifty])</f>
        <v>-1.569714486638278</v>
      </c>
      <c r="K187">
        <v>22.4863028535108</v>
      </c>
      <c r="L187">
        <f>(Table2[[#This Row],[6M Return vs Nifty]]-AVERAGE(Table2[6M Return vs Nifty]))/_xlfn.STDEV.P(Table2[6M Return vs Nifty])</f>
        <v>0.33894372625051727</v>
      </c>
      <c r="M187">
        <v>-2.5482278734279999</v>
      </c>
      <c r="N187">
        <f>(Table2[[#This Row],[1W Return vs Nifty]]-AVERAGE(Table2[1W Return vs Nifty]))/_xlfn.STDEV.P(Table2[1W Return vs Nifty])</f>
        <v>-0.77776645563593672</v>
      </c>
      <c r="O187">
        <v>65.16</v>
      </c>
      <c r="P187">
        <v>65.085839559093003</v>
      </c>
      <c r="Q187">
        <v>55.9595694529593</v>
      </c>
      <c r="R187">
        <v>34.315096242703198</v>
      </c>
      <c r="S187" s="2">
        <f>(Table2[[#This Row],[Close Price]]-Table2[[#This Row],[20D EMA]])/Table2[[#This Row],[20D EMA]]</f>
        <v>-2.4248004910988313E-2</v>
      </c>
      <c r="T187" s="2">
        <f>(Table2[[#This Row],[Close Price]]-Table2[[#This Row],[50D EMA]])/Table2[[#This Row],[50D EMA]]</f>
        <v>-2.3136208571540615E-2</v>
      </c>
      <c r="U187" s="2">
        <f>(Table2[[#This Row],[Close Price]]-Table2[[#This Row],[200D EMA]])/Table2[[#This Row],[200D EMA]]</f>
        <v>0.13617743348519826</v>
      </c>
      <c r="V187">
        <v>0.532469592761041</v>
      </c>
      <c r="W187">
        <v>63.5</v>
      </c>
      <c r="X187">
        <v>64.23</v>
      </c>
      <c r="Y187">
        <v>63.26</v>
      </c>
      <c r="Z187">
        <v>65.28</v>
      </c>
      <c r="AA187">
        <v>63.26</v>
      </c>
      <c r="AB187">
        <v>65.28</v>
      </c>
      <c r="AC187" s="2">
        <f>(Table2[[#This Row],[Close Price]]/Table2[[#This Row],[Day Low]])-1</f>
        <v>1.2598425196850283E-3</v>
      </c>
      <c r="AD187" s="2">
        <f>(Table2[[#This Row],[Day High]]/Table2[[#This Row],[Close Price]])-1</f>
        <v>1.0223340673167769E-2</v>
      </c>
      <c r="AE187" s="2">
        <f>(Table2[[#This Row],[Close Price]]/Table2[[#This Row],[Current Week Low]])-1</f>
        <v>5.0584887764779651E-3</v>
      </c>
      <c r="AF187" s="2">
        <f>(Table2[[#This Row],[Current Week High]]/Table2[[#This Row],[Close Price]])-1</f>
        <v>2.673796791443861E-2</v>
      </c>
      <c r="AG187" s="2">
        <f>(Table2[[#This Row],[Close Price]]/Table2[[#This Row],[Current Month Low]])-1</f>
        <v>5.0584887764779651E-3</v>
      </c>
      <c r="AH187" s="2">
        <f>(Table2[[#This Row],[Current Month High]]/Table2[[#This Row],[Close Price]])-1</f>
        <v>2.673796791443861E-2</v>
      </c>
      <c r="AI187">
        <v>15.602390688895801</v>
      </c>
      <c r="AJ187">
        <v>116.25850340136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-7.0000000000000007E-2</v>
      </c>
      <c r="AM187" t="s">
        <v>10150</v>
      </c>
      <c r="AN187">
        <v>-3.12</v>
      </c>
      <c r="AO187" t="s">
        <v>10150</v>
      </c>
      <c r="AP187">
        <v>9.5569503680233994E-2</v>
      </c>
      <c r="AQ187">
        <f>(Table2[[#This Row],[Sharpe Ratio]]-AVERAGE(Table2[Sharpe Ratio]))/_xlfn.STDEV.P(Table2[Sharpe Ratio])</f>
        <v>0.4658693724611796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-1.1636776579224009</v>
      </c>
    </row>
    <row r="188" spans="1:44" x14ac:dyDescent="0.3">
      <c r="A188" t="s">
        <v>468</v>
      </c>
      <c r="B188" t="s">
        <v>469</v>
      </c>
      <c r="C188" t="s">
        <v>10119</v>
      </c>
      <c r="D188" t="s">
        <v>470</v>
      </c>
      <c r="E188">
        <v>44525.414476400001</v>
      </c>
      <c r="F188">
        <v>39525.199999999997</v>
      </c>
      <c r="G188">
        <v>20.6395520626542</v>
      </c>
      <c r="H188">
        <f>(Table2[[#This Row],[1Y Return vs Nifty]]-AVERAGE(Table2[1Y Return vs Nifty]))/_xlfn.STDEV.P(Table2[1Y Return vs Nifty])</f>
        <v>-0.32185886348099801</v>
      </c>
      <c r="I188">
        <v>6.7644287045649696</v>
      </c>
      <c r="J188">
        <f>(Table2[[#This Row],[1M Return vs Nifty]]-AVERAGE(Table2[1M Return vs Nifty]))/_xlfn.STDEV.P(Table2[1M Return vs Nifty])</f>
        <v>0.45936756249215649</v>
      </c>
      <c r="K188">
        <v>2.9435397966564398</v>
      </c>
      <c r="L188">
        <f>(Table2[[#This Row],[6M Return vs Nifty]]-AVERAGE(Table2[6M Return vs Nifty]))/_xlfn.STDEV.P(Table2[6M Return vs Nifty])</f>
        <v>-0.23625820223639457</v>
      </c>
      <c r="M188">
        <v>4.3659797956052397</v>
      </c>
      <c r="N188">
        <f>(Table2[[#This Row],[1W Return vs Nifty]]-AVERAGE(Table2[1W Return vs Nifty]))/_xlfn.STDEV.P(Table2[1W Return vs Nifty])</f>
        <v>0.73443003662226392</v>
      </c>
      <c r="O188">
        <v>36907.94</v>
      </c>
      <c r="P188">
        <v>34486.438996176497</v>
      </c>
      <c r="Q188">
        <v>31578.267559865999</v>
      </c>
      <c r="R188">
        <v>75.987222139478106</v>
      </c>
      <c r="S188" s="2">
        <f>(Table2[[#This Row],[Close Price]]-Table2[[#This Row],[20D EMA]])/Table2[[#This Row],[20D EMA]]</f>
        <v>7.0913196455830219E-2</v>
      </c>
      <c r="T188" s="2">
        <f>(Table2[[#This Row],[Close Price]]-Table2[[#This Row],[50D EMA]])/Table2[[#This Row],[50D EMA]]</f>
        <v>0.14610847482345585</v>
      </c>
      <c r="U188" s="2">
        <f>(Table2[[#This Row],[Close Price]]-Table2[[#This Row],[200D EMA]])/Table2[[#This Row],[200D EMA]]</f>
        <v>0.25165827812017311</v>
      </c>
      <c r="V188">
        <v>1.0209922651351699</v>
      </c>
      <c r="W188">
        <v>39202.6</v>
      </c>
      <c r="X188">
        <v>39959.85</v>
      </c>
      <c r="Y188">
        <v>37050</v>
      </c>
      <c r="Z188">
        <v>40856.5</v>
      </c>
      <c r="AA188">
        <v>37050</v>
      </c>
      <c r="AB188">
        <v>40856.5</v>
      </c>
      <c r="AC188" s="2">
        <f>(Table2[[#This Row],[Close Price]]/Table2[[#This Row],[Day Low]])-1</f>
        <v>8.2290460326610582E-3</v>
      </c>
      <c r="AD188" s="2">
        <f>(Table2[[#This Row],[Day High]]/Table2[[#This Row],[Close Price]])-1</f>
        <v>1.099678179996566E-2</v>
      </c>
      <c r="AE188" s="2">
        <f>(Table2[[#This Row],[Close Price]]/Table2[[#This Row],[Current Week Low]])-1</f>
        <v>6.6807017543859537E-2</v>
      </c>
      <c r="AF188" s="2">
        <f>(Table2[[#This Row],[Current Week High]]/Table2[[#This Row],[Close Price]])-1</f>
        <v>3.3682309007924127E-2</v>
      </c>
      <c r="AG188" s="2">
        <f>(Table2[[#This Row],[Close Price]]/Table2[[#This Row],[Current Month Low]])-1</f>
        <v>6.6807017543859537E-2</v>
      </c>
      <c r="AH188" s="2">
        <f>(Table2[[#This Row],[Current Month High]]/Table2[[#This Row],[Close Price]])-1</f>
        <v>3.3682309007924127E-2</v>
      </c>
      <c r="AI188">
        <v>3.3682309007924101</v>
      </c>
      <c r="AJ188">
        <v>48.434730359020499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</v>
      </c>
      <c r="AM188">
        <v>0</v>
      </c>
      <c r="AN188">
        <v>6.63</v>
      </c>
      <c r="AO188" t="s">
        <v>10149</v>
      </c>
      <c r="AP188">
        <v>3.0701220878272002E-2</v>
      </c>
      <c r="AQ188">
        <f>(Table2[[#This Row],[Sharpe Ratio]]-AVERAGE(Table2[Sharpe Ratio]))/_xlfn.STDEV.P(Table2[Sharpe Ratio])</f>
        <v>-0.2691302154663775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0.36655031793065029</v>
      </c>
    </row>
    <row r="189" spans="1:44" x14ac:dyDescent="0.3">
      <c r="A189" t="s">
        <v>471</v>
      </c>
      <c r="B189" t="s">
        <v>472</v>
      </c>
      <c r="C189" t="s">
        <v>10110</v>
      </c>
      <c r="D189" t="s">
        <v>473</v>
      </c>
      <c r="E189">
        <v>44524.00591398</v>
      </c>
      <c r="F189">
        <v>4105.8</v>
      </c>
      <c r="G189">
        <v>60.498134949380599</v>
      </c>
      <c r="H189">
        <f>(Table2[[#This Row],[1Y Return vs Nifty]]-AVERAGE(Table2[1Y Return vs Nifty]))/_xlfn.STDEV.P(Table2[1Y Return vs Nifty])</f>
        <v>0.12731964154442704</v>
      </c>
      <c r="I189">
        <v>-3.7116843713227601</v>
      </c>
      <c r="J189">
        <f>(Table2[[#This Row],[1M Return vs Nifty]]-AVERAGE(Table2[1M Return vs Nifty]))/_xlfn.STDEV.P(Table2[1M Return vs Nifty])</f>
        <v>-0.39441190684763011</v>
      </c>
      <c r="K189">
        <v>31.420198964684001</v>
      </c>
      <c r="L189">
        <f>(Table2[[#This Row],[6M Return vs Nifty]]-AVERAGE(Table2[6M Return vs Nifty]))/_xlfn.STDEV.P(Table2[6M Return vs Nifty])</f>
        <v>0.60189499148863235</v>
      </c>
      <c r="M189">
        <v>-4.4838314586213599</v>
      </c>
      <c r="N189">
        <f>(Table2[[#This Row],[1W Return vs Nifty]]-AVERAGE(Table2[1W Return vs Nifty]))/_xlfn.STDEV.P(Table2[1W Return vs Nifty])</f>
        <v>-1.2010995535180051</v>
      </c>
      <c r="O189">
        <v>4111.0200000000004</v>
      </c>
      <c r="P189">
        <v>3860.40096141391</v>
      </c>
      <c r="Q189">
        <v>3252.6611006088201</v>
      </c>
      <c r="R189">
        <v>42.608991536807999</v>
      </c>
      <c r="S189" s="2">
        <f>(Table2[[#This Row],[Close Price]]-Table2[[#This Row],[20D EMA]])/Table2[[#This Row],[20D EMA]]</f>
        <v>-1.26975787030962E-3</v>
      </c>
      <c r="T189" s="2">
        <f>(Table2[[#This Row],[Close Price]]-Table2[[#This Row],[50D EMA]])/Table2[[#This Row],[50D EMA]]</f>
        <v>6.3568277243462923E-2</v>
      </c>
      <c r="U189" s="2">
        <f>(Table2[[#This Row],[Close Price]]-Table2[[#This Row],[200D EMA]])/Table2[[#This Row],[200D EMA]]</f>
        <v>0.26228951403252337</v>
      </c>
      <c r="V189">
        <v>0.81697087784839995</v>
      </c>
      <c r="W189">
        <v>4095.2</v>
      </c>
      <c r="X189">
        <v>4149.75</v>
      </c>
      <c r="Y189">
        <v>4087.6</v>
      </c>
      <c r="Z189">
        <v>4204.2</v>
      </c>
      <c r="AA189">
        <v>4087.6</v>
      </c>
      <c r="AB189">
        <v>4204.2</v>
      </c>
      <c r="AC189" s="2">
        <f>(Table2[[#This Row],[Close Price]]/Table2[[#This Row],[Day Low]])-1</f>
        <v>2.5883961711272718E-3</v>
      </c>
      <c r="AD189" s="2">
        <f>(Table2[[#This Row],[Day High]]/Table2[[#This Row],[Close Price]])-1</f>
        <v>1.0704369428613081E-2</v>
      </c>
      <c r="AE189" s="2">
        <f>(Table2[[#This Row],[Close Price]]/Table2[[#This Row],[Current Week Low]])-1</f>
        <v>4.4524904589491321E-3</v>
      </c>
      <c r="AF189" s="2">
        <f>(Table2[[#This Row],[Current Week High]]/Table2[[#This Row],[Close Price]])-1</f>
        <v>2.3966096741195209E-2</v>
      </c>
      <c r="AG189" s="2">
        <f>(Table2[[#This Row],[Close Price]]/Table2[[#This Row],[Current Month Low]])-1</f>
        <v>4.4524904589491321E-3</v>
      </c>
      <c r="AH189" s="2">
        <f>(Table2[[#This Row],[Current Month High]]/Table2[[#This Row],[Close Price]])-1</f>
        <v>2.3966096741195209E-2</v>
      </c>
      <c r="AI189">
        <v>7.3980710214818002</v>
      </c>
      <c r="AJ189">
        <v>87.308394160583902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0.17</v>
      </c>
      <c r="AM189" t="s">
        <v>10149</v>
      </c>
      <c r="AN189">
        <v>-4.5599999999999996</v>
      </c>
      <c r="AO189" t="s">
        <v>10150</v>
      </c>
      <c r="AP189">
        <v>0.14081807354544401</v>
      </c>
      <c r="AQ189">
        <f>(Table2[[#This Row],[Sharpe Ratio]]-AVERAGE(Table2[Sharpe Ratio]))/_xlfn.STDEV.P(Table2[Sharpe Ratio])</f>
        <v>0.97856492672417505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0.11226809939159899</v>
      </c>
    </row>
    <row r="190" spans="1:44" x14ac:dyDescent="0.3">
      <c r="A190" t="s">
        <v>474</v>
      </c>
      <c r="B190" t="s">
        <v>475</v>
      </c>
      <c r="C190" t="s">
        <v>10104</v>
      </c>
      <c r="D190" t="s">
        <v>24</v>
      </c>
      <c r="E190">
        <v>44294.960516177998</v>
      </c>
      <c r="F190">
        <v>180.97</v>
      </c>
      <c r="G190">
        <v>11.7684347732313</v>
      </c>
      <c r="H190">
        <f>(Table2[[#This Row],[1Y Return vs Nifty]]-AVERAGE(Table2[1Y Return vs Nifty]))/_xlfn.STDEV.P(Table2[1Y Return vs Nifty])</f>
        <v>-0.42183018492241231</v>
      </c>
      <c r="I190">
        <v>0.16406089902503301</v>
      </c>
      <c r="J190">
        <f>(Table2[[#This Row],[1M Return vs Nifty]]-AVERAGE(Table2[1M Return vs Nifty]))/_xlfn.STDEV.P(Table2[1M Return vs Nifty])</f>
        <v>-7.854745251771876E-2</v>
      </c>
      <c r="K190">
        <v>4.65084973595041</v>
      </c>
      <c r="L190">
        <f>(Table2[[#This Row],[6M Return vs Nifty]]-AVERAGE(Table2[6M Return vs Nifty]))/_xlfn.STDEV.P(Table2[6M Return vs Nifty])</f>
        <v>-0.18600696771291589</v>
      </c>
      <c r="M190">
        <v>2.00860567754478</v>
      </c>
      <c r="N190">
        <f>(Table2[[#This Row],[1W Return vs Nifty]]-AVERAGE(Table2[1W Return vs Nifty]))/_xlfn.STDEV.P(Table2[1W Return vs Nifty])</f>
        <v>0.21885210739154745</v>
      </c>
      <c r="O190">
        <v>174.39</v>
      </c>
      <c r="P190">
        <v>167.87128066378699</v>
      </c>
      <c r="Q190">
        <v>154.524850770706</v>
      </c>
      <c r="R190">
        <v>68.789621767333202</v>
      </c>
      <c r="S190" s="2">
        <f>(Table2[[#This Row],[Close Price]]-Table2[[#This Row],[20D EMA]])/Table2[[#This Row],[20D EMA]]</f>
        <v>3.7731521302827073E-2</v>
      </c>
      <c r="T190" s="2">
        <f>(Table2[[#This Row],[Close Price]]-Table2[[#This Row],[50D EMA]])/Table2[[#This Row],[50D EMA]]</f>
        <v>7.8028351749142577E-2</v>
      </c>
      <c r="U190" s="2">
        <f>(Table2[[#This Row],[Close Price]]-Table2[[#This Row],[200D EMA]])/Table2[[#This Row],[200D EMA]]</f>
        <v>0.17113848741737361</v>
      </c>
      <c r="V190">
        <v>0.78677302390488302</v>
      </c>
      <c r="W190">
        <v>178</v>
      </c>
      <c r="X190">
        <v>182.95</v>
      </c>
      <c r="Y190">
        <v>173.91</v>
      </c>
      <c r="Z190">
        <v>183.3</v>
      </c>
      <c r="AA190">
        <v>173.91</v>
      </c>
      <c r="AB190">
        <v>183.3</v>
      </c>
      <c r="AC190" s="2">
        <f>(Table2[[#This Row],[Close Price]]/Table2[[#This Row],[Day Low]])-1</f>
        <v>1.6685393258426995E-2</v>
      </c>
      <c r="AD190" s="2">
        <f>(Table2[[#This Row],[Day High]]/Table2[[#This Row],[Close Price]])-1</f>
        <v>1.0941039951373188E-2</v>
      </c>
      <c r="AE190" s="2">
        <f>(Table2[[#This Row],[Close Price]]/Table2[[#This Row],[Current Week Low]])-1</f>
        <v>4.0595710424932374E-2</v>
      </c>
      <c r="AF190" s="2">
        <f>(Table2[[#This Row],[Current Week High]]/Table2[[#This Row],[Close Price]])-1</f>
        <v>1.2875062164999784E-2</v>
      </c>
      <c r="AG190" s="2">
        <f>(Table2[[#This Row],[Close Price]]/Table2[[#This Row],[Current Month Low]])-1</f>
        <v>4.0595710424932374E-2</v>
      </c>
      <c r="AH190" s="2">
        <f>(Table2[[#This Row],[Current Month High]]/Table2[[#This Row],[Close Price]])-1</f>
        <v>1.2875062164999784E-2</v>
      </c>
      <c r="AI190">
        <v>1.28750621649997</v>
      </c>
      <c r="AJ190">
        <v>43.115856069592702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0.05</v>
      </c>
      <c r="AM190" t="s">
        <v>10149</v>
      </c>
      <c r="AN190">
        <v>3.36</v>
      </c>
      <c r="AO190" t="s">
        <v>10149</v>
      </c>
      <c r="AP190">
        <v>7.8257215590281995E-2</v>
      </c>
      <c r="AQ190">
        <f>(Table2[[#This Row],[Sharpe Ratio]]-AVERAGE(Table2[Sharpe Ratio]))/_xlfn.STDEV.P(Table2[Sharpe Ratio])</f>
        <v>0.26970995428997729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-0.1978225434715222</v>
      </c>
    </row>
    <row r="191" spans="1:44" x14ac:dyDescent="0.3">
      <c r="A191" t="s">
        <v>476</v>
      </c>
      <c r="B191" t="s">
        <v>477</v>
      </c>
      <c r="C191" t="s">
        <v>10103</v>
      </c>
      <c r="D191" t="s">
        <v>285</v>
      </c>
      <c r="E191">
        <v>44065.8747974</v>
      </c>
      <c r="F191">
        <v>7075.85</v>
      </c>
      <c r="G191">
        <v>-30.911216486632298</v>
      </c>
      <c r="H191">
        <f>(Table2[[#This Row],[1Y Return vs Nifty]]-AVERAGE(Table2[1Y Return vs Nifty]))/_xlfn.STDEV.P(Table2[1Y Return vs Nifty])</f>
        <v>-0.902800168285675</v>
      </c>
      <c r="I191">
        <v>-8.2159865810657493</v>
      </c>
      <c r="J191">
        <f>(Table2[[#This Row],[1M Return vs Nifty]]-AVERAGE(Table2[1M Return vs Nifty]))/_xlfn.STDEV.P(Table2[1M Return vs Nifty])</f>
        <v>-0.7615023269798622</v>
      </c>
      <c r="K191">
        <v>-30.317357242575401</v>
      </c>
      <c r="L191">
        <f>(Table2[[#This Row],[6M Return vs Nifty]]-AVERAGE(Table2[6M Return vs Nifty]))/_xlfn.STDEV.P(Table2[6M Return vs Nifty])</f>
        <v>-1.2152258162074687</v>
      </c>
      <c r="M191">
        <v>-1.0664484468933599</v>
      </c>
      <c r="N191">
        <f>(Table2[[#This Row],[1W Return vs Nifty]]-AVERAGE(Table2[1W Return vs Nifty]))/_xlfn.STDEV.P(Table2[1W Return vs Nifty])</f>
        <v>-0.45368859185673721</v>
      </c>
      <c r="O191">
        <v>7113.62</v>
      </c>
      <c r="P191">
        <v>7212.6053751168902</v>
      </c>
      <c r="Q191">
        <v>7496.4670593037599</v>
      </c>
      <c r="R191">
        <v>46.499494281738201</v>
      </c>
      <c r="S191" s="2">
        <f>(Table2[[#This Row],[Close Price]]-Table2[[#This Row],[20D EMA]])/Table2[[#This Row],[20D EMA]]</f>
        <v>-5.309532980395288E-3</v>
      </c>
      <c r="T191" s="2">
        <f>(Table2[[#This Row],[Close Price]]-Table2[[#This Row],[50D EMA]])/Table2[[#This Row],[50D EMA]]</f>
        <v>-1.8960606882595946E-2</v>
      </c>
      <c r="U191" s="2">
        <f>(Table2[[#This Row],[Close Price]]-Table2[[#This Row],[200D EMA]])/Table2[[#This Row],[200D EMA]]</f>
        <v>-5.6108705070842355E-2</v>
      </c>
      <c r="V191">
        <v>0.86187583667395096</v>
      </c>
      <c r="W191">
        <v>7070</v>
      </c>
      <c r="X191">
        <v>7127.75</v>
      </c>
      <c r="Y191">
        <v>6980</v>
      </c>
      <c r="Z191">
        <v>7127.75</v>
      </c>
      <c r="AA191">
        <v>6980</v>
      </c>
      <c r="AB191">
        <v>7127.75</v>
      </c>
      <c r="AC191" s="2">
        <f>(Table2[[#This Row],[Close Price]]/Table2[[#This Row],[Day Low]])-1</f>
        <v>8.2743988684597092E-4</v>
      </c>
      <c r="AD191" s="2">
        <f>(Table2[[#This Row],[Day High]]/Table2[[#This Row],[Close Price]])-1</f>
        <v>7.3348078322745813E-3</v>
      </c>
      <c r="AE191" s="2">
        <f>(Table2[[#This Row],[Close Price]]/Table2[[#This Row],[Current Week Low]])-1</f>
        <v>1.3732091690544568E-2</v>
      </c>
      <c r="AF191" s="2">
        <f>(Table2[[#This Row],[Current Week High]]/Table2[[#This Row],[Close Price]])-1</f>
        <v>7.3348078322745813E-3</v>
      </c>
      <c r="AG191" s="2">
        <f>(Table2[[#This Row],[Close Price]]/Table2[[#This Row],[Current Month Low]])-1</f>
        <v>1.3732091690544568E-2</v>
      </c>
      <c r="AH191" s="2">
        <f>(Table2[[#This Row],[Current Month High]]/Table2[[#This Row],[Close Price]])-1</f>
        <v>7.3348078322745813E-3</v>
      </c>
      <c r="AI191">
        <v>30.019714945907499</v>
      </c>
      <c r="AJ191">
        <v>10.3670139755428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-0.14000000000000001</v>
      </c>
      <c r="AM191" t="s">
        <v>10150</v>
      </c>
      <c r="AN191">
        <v>-2.93</v>
      </c>
      <c r="AO191" t="s">
        <v>10150</v>
      </c>
      <c r="AP191">
        <v>3.0495983548134001E-2</v>
      </c>
      <c r="AQ191">
        <f>(Table2[[#This Row],[Sharpe Ratio]]-AVERAGE(Table2[Sharpe Ratio]))/_xlfn.STDEV.P(Table2[Sharpe Ratio])</f>
        <v>-0.27145568712313944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92" spans="1:44" x14ac:dyDescent="0.3">
      <c r="A192" t="s">
        <v>478</v>
      </c>
      <c r="B192" t="s">
        <v>479</v>
      </c>
      <c r="C192" t="s">
        <v>10110</v>
      </c>
      <c r="D192" t="s">
        <v>384</v>
      </c>
      <c r="E192">
        <v>43869.695454300003</v>
      </c>
      <c r="F192">
        <v>1580.75</v>
      </c>
      <c r="G192">
        <v>-4.9351262543141701</v>
      </c>
      <c r="H192">
        <f>(Table2[[#This Row],[1Y Return vs Nifty]]-AVERAGE(Table2[1Y Return vs Nifty]))/_xlfn.STDEV.P(Table2[1Y Return vs Nifty])</f>
        <v>-0.6100676993437395</v>
      </c>
      <c r="I192">
        <v>-6.07518757267521</v>
      </c>
      <c r="J192">
        <f>(Table2[[#This Row],[1M Return vs Nifty]]-AVERAGE(Table2[1M Return vs Nifty]))/_xlfn.STDEV.P(Table2[1M Return vs Nifty])</f>
        <v>-0.58703206037366351</v>
      </c>
      <c r="K192">
        <v>-3.2637148158506801</v>
      </c>
      <c r="L192">
        <f>(Table2[[#This Row],[6M Return vs Nifty]]-AVERAGE(Table2[6M Return vs Nifty]))/_xlfn.STDEV.P(Table2[6M Return vs Nifty])</f>
        <v>-0.41895625845987705</v>
      </c>
      <c r="M192">
        <v>-1.2852042461242701</v>
      </c>
      <c r="N192">
        <f>(Table2[[#This Row],[1W Return vs Nifty]]-AVERAGE(Table2[1W Return vs Nifty]))/_xlfn.STDEV.P(Table2[1W Return vs Nifty])</f>
        <v>-0.50153236052739614</v>
      </c>
      <c r="O192">
        <v>1588.02</v>
      </c>
      <c r="P192">
        <v>1581.4378224612501</v>
      </c>
      <c r="Q192">
        <v>1531.7632857383101</v>
      </c>
      <c r="R192">
        <v>47.8644294424683</v>
      </c>
      <c r="S192" s="2">
        <f>(Table2[[#This Row],[Close Price]]-Table2[[#This Row],[20D EMA]])/Table2[[#This Row],[20D EMA]]</f>
        <v>-4.5780279845341887E-3</v>
      </c>
      <c r="T192" s="2">
        <f>(Table2[[#This Row],[Close Price]]-Table2[[#This Row],[50D EMA]])/Table2[[#This Row],[50D EMA]]</f>
        <v>-4.3493487475822706E-4</v>
      </c>
      <c r="U192" s="2">
        <f>(Table2[[#This Row],[Close Price]]-Table2[[#This Row],[200D EMA]])/Table2[[#This Row],[200D EMA]]</f>
        <v>3.1980603476912776E-2</v>
      </c>
      <c r="V192">
        <v>1.2042787947498399</v>
      </c>
      <c r="W192">
        <v>1576</v>
      </c>
      <c r="X192">
        <v>1599.6</v>
      </c>
      <c r="Y192">
        <v>1559.95</v>
      </c>
      <c r="Z192">
        <v>1654</v>
      </c>
      <c r="AA192">
        <v>1559.95</v>
      </c>
      <c r="AB192">
        <v>1654</v>
      </c>
      <c r="AC192" s="2">
        <f>(Table2[[#This Row],[Close Price]]/Table2[[#This Row],[Day Low]])-1</f>
        <v>3.0139593908629081E-3</v>
      </c>
      <c r="AD192" s="2">
        <f>(Table2[[#This Row],[Day High]]/Table2[[#This Row],[Close Price]])-1</f>
        <v>1.1924719278823215E-2</v>
      </c>
      <c r="AE192" s="2">
        <f>(Table2[[#This Row],[Close Price]]/Table2[[#This Row],[Current Week Low]])-1</f>
        <v>1.3333760697458175E-2</v>
      </c>
      <c r="AF192" s="2">
        <f>(Table2[[#This Row],[Current Week High]]/Table2[[#This Row],[Close Price]])-1</f>
        <v>4.6338763245294956E-2</v>
      </c>
      <c r="AG192" s="2">
        <f>(Table2[[#This Row],[Close Price]]/Table2[[#This Row],[Current Month Low]])-1</f>
        <v>1.3333760697458175E-2</v>
      </c>
      <c r="AH192" s="2">
        <f>(Table2[[#This Row],[Current Month High]]/Table2[[#This Row],[Close Price]])-1</f>
        <v>4.6338763245294956E-2</v>
      </c>
      <c r="AI192">
        <v>13.8699984184722</v>
      </c>
      <c r="AJ192">
        <v>21.502690238278198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-0.09</v>
      </c>
      <c r="AM192" t="s">
        <v>10150</v>
      </c>
      <c r="AN192">
        <v>0.11</v>
      </c>
      <c r="AO192" t="s">
        <v>10149</v>
      </c>
      <c r="AP192">
        <v>6.3426777395792E-2</v>
      </c>
      <c r="AQ192">
        <f>(Table2[[#This Row],[Sharpe Ratio]]-AVERAGE(Table2[Sharpe Ratio]))/_xlfn.STDEV.P(Table2[Sharpe Ratio])</f>
        <v>0.1016715001965762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-2.0159168785080999</v>
      </c>
    </row>
    <row r="193" spans="1:44" x14ac:dyDescent="0.3">
      <c r="A193" t="s">
        <v>480</v>
      </c>
      <c r="B193" t="s">
        <v>481</v>
      </c>
      <c r="C193" t="s">
        <v>10109</v>
      </c>
      <c r="D193" t="s">
        <v>59</v>
      </c>
      <c r="E193">
        <v>43846.516750050003</v>
      </c>
      <c r="F193">
        <v>2588.25</v>
      </c>
      <c r="G193">
        <v>57.361186615983101</v>
      </c>
      <c r="H193">
        <f>(Table2[[#This Row],[1Y Return vs Nifty]]-AVERAGE(Table2[1Y Return vs Nifty]))/_xlfn.STDEV.P(Table2[1Y Return vs Nifty])</f>
        <v>9.1968415768491976E-2</v>
      </c>
      <c r="I193">
        <v>-5.2258810871092098</v>
      </c>
      <c r="J193">
        <f>(Table2[[#This Row],[1M Return vs Nifty]]-AVERAGE(Table2[1M Return vs Nifty]))/_xlfn.STDEV.P(Table2[1M Return vs Nifty])</f>
        <v>-0.51781550693435907</v>
      </c>
      <c r="K193">
        <v>11.6167008800427</v>
      </c>
      <c r="L193">
        <f>(Table2[[#This Row],[6M Return vs Nifty]]-AVERAGE(Table2[6M Return vs Nifty]))/_xlfn.STDEV.P(Table2[6M Return vs Nifty])</f>
        <v>1.9018851818234071E-2</v>
      </c>
      <c r="M193">
        <v>-1.7002964252150801</v>
      </c>
      <c r="N193">
        <f>(Table2[[#This Row],[1W Return vs Nifty]]-AVERAGE(Table2[1W Return vs Nifty]))/_xlfn.STDEV.P(Table2[1W Return vs Nifty])</f>
        <v>-0.59231657865208864</v>
      </c>
      <c r="O193">
        <v>2575.83</v>
      </c>
      <c r="P193">
        <v>2426.0523745134901</v>
      </c>
      <c r="Q193">
        <v>2049.3438498371402</v>
      </c>
      <c r="R193">
        <v>47.500649756553798</v>
      </c>
      <c r="S193" s="2">
        <f>(Table2[[#This Row],[Close Price]]-Table2[[#This Row],[20D EMA]])/Table2[[#This Row],[20D EMA]]</f>
        <v>4.8217467767671289E-3</v>
      </c>
      <c r="T193" s="2">
        <f>(Table2[[#This Row],[Close Price]]-Table2[[#This Row],[50D EMA]])/Table2[[#This Row],[50D EMA]]</f>
        <v>6.6856605071865471E-2</v>
      </c>
      <c r="U193" s="2">
        <f>(Table2[[#This Row],[Close Price]]-Table2[[#This Row],[200D EMA]])/Table2[[#This Row],[200D EMA]]</f>
        <v>0.26296521699161723</v>
      </c>
      <c r="V193">
        <v>0.70576128423227202</v>
      </c>
      <c r="W193">
        <v>2567.65</v>
      </c>
      <c r="X193">
        <v>2660</v>
      </c>
      <c r="Y193">
        <v>2567.65</v>
      </c>
      <c r="Z193">
        <v>2698.95</v>
      </c>
      <c r="AA193">
        <v>2567.65</v>
      </c>
      <c r="AB193">
        <v>2698.95</v>
      </c>
      <c r="AC193" s="2">
        <f>(Table2[[#This Row],[Close Price]]/Table2[[#This Row],[Day Low]])-1</f>
        <v>8.0229003174108193E-3</v>
      </c>
      <c r="AD193" s="2">
        <f>(Table2[[#This Row],[Day High]]/Table2[[#This Row],[Close Price]])-1</f>
        <v>2.7721433400946571E-2</v>
      </c>
      <c r="AE193" s="2">
        <f>(Table2[[#This Row],[Close Price]]/Table2[[#This Row],[Current Week Low]])-1</f>
        <v>8.0229003174108193E-3</v>
      </c>
      <c r="AF193" s="2">
        <f>(Table2[[#This Row],[Current Week High]]/Table2[[#This Row],[Close Price]])-1</f>
        <v>4.2770211532888958E-2</v>
      </c>
      <c r="AG193" s="2">
        <f>(Table2[[#This Row],[Close Price]]/Table2[[#This Row],[Current Month Low]])-1</f>
        <v>8.0229003174108193E-3</v>
      </c>
      <c r="AH193" s="2">
        <f>(Table2[[#This Row],[Current Month High]]/Table2[[#This Row],[Close Price]])-1</f>
        <v>4.2770211532888958E-2</v>
      </c>
      <c r="AI193">
        <v>6.6357577513764099</v>
      </c>
      <c r="AJ193">
        <v>87.928843710292199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0.25</v>
      </c>
      <c r="AM193" t="s">
        <v>10149</v>
      </c>
      <c r="AN193">
        <v>-2.0699999999999998</v>
      </c>
      <c r="AO193" t="s">
        <v>10150</v>
      </c>
      <c r="AP193">
        <v>4.1354596777513998E-2</v>
      </c>
      <c r="AQ193">
        <f>(Table2[[#This Row],[Sharpe Ratio]]-AVERAGE(Table2[Sharpe Ratio]))/_xlfn.STDEV.P(Table2[Sharpe Ratio])</f>
        <v>-0.1484205780633753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-1.1475653960630972</v>
      </c>
    </row>
    <row r="194" spans="1:44" x14ac:dyDescent="0.3">
      <c r="A194" t="s">
        <v>482</v>
      </c>
      <c r="B194" t="s">
        <v>483</v>
      </c>
      <c r="C194" t="s">
        <v>10104</v>
      </c>
      <c r="D194" t="s">
        <v>484</v>
      </c>
      <c r="E194">
        <v>43619.995900000002</v>
      </c>
      <c r="F194">
        <v>793</v>
      </c>
      <c r="G194">
        <v>78.132614758631107</v>
      </c>
      <c r="H194">
        <f>(Table2[[#This Row],[1Y Return vs Nifty]]-AVERAGE(Table2[1Y Return vs Nifty]))/_xlfn.STDEV.P(Table2[1Y Return vs Nifty])</f>
        <v>0.32604796312401901</v>
      </c>
      <c r="I194">
        <v>11.873301616163999</v>
      </c>
      <c r="J194">
        <f>(Table2[[#This Row],[1M Return vs Nifty]]-AVERAGE(Table2[1M Return vs Nifty]))/_xlfn.STDEV.P(Table2[1M Return vs Nifty])</f>
        <v>0.87572912443719253</v>
      </c>
      <c r="K194">
        <v>26.419276659365998</v>
      </c>
      <c r="L194">
        <f>(Table2[[#This Row],[6M Return vs Nifty]]-AVERAGE(Table2[6M Return vs Nifty]))/_xlfn.STDEV.P(Table2[6M Return vs Nifty])</f>
        <v>0.4547029006945304</v>
      </c>
      <c r="M194">
        <v>1.95948086842452</v>
      </c>
      <c r="N194">
        <f>(Table2[[#This Row],[1W Return vs Nifty]]-AVERAGE(Table2[1W Return vs Nifty]))/_xlfn.STDEV.P(Table2[1W Return vs Nifty])</f>
        <v>0.20810809049323842</v>
      </c>
      <c r="O194">
        <v>749.49</v>
      </c>
      <c r="P194">
        <v>700.72226358439696</v>
      </c>
      <c r="Q194">
        <v>597.31408961297097</v>
      </c>
      <c r="R194">
        <v>65.668084218019303</v>
      </c>
      <c r="S194" s="2">
        <f>(Table2[[#This Row],[Close Price]]-Table2[[#This Row],[20D EMA]])/Table2[[#This Row],[20D EMA]]</f>
        <v>5.8052809243618983E-2</v>
      </c>
      <c r="T194" s="2">
        <f>(Table2[[#This Row],[Close Price]]-Table2[[#This Row],[50D EMA]])/Table2[[#This Row],[50D EMA]]</f>
        <v>0.1316894598775494</v>
      </c>
      <c r="U194" s="2">
        <f>(Table2[[#This Row],[Close Price]]-Table2[[#This Row],[200D EMA]])/Table2[[#This Row],[200D EMA]]</f>
        <v>0.3276097346269255</v>
      </c>
      <c r="V194">
        <v>1.0126343991532001</v>
      </c>
      <c r="W194">
        <v>785.1</v>
      </c>
      <c r="X194">
        <v>803.5</v>
      </c>
      <c r="Y194">
        <v>785.1</v>
      </c>
      <c r="Z194">
        <v>821.25</v>
      </c>
      <c r="AA194">
        <v>785.1</v>
      </c>
      <c r="AB194">
        <v>821.25</v>
      </c>
      <c r="AC194" s="2">
        <f>(Table2[[#This Row],[Close Price]]/Table2[[#This Row],[Day Low]])-1</f>
        <v>1.0062412431537382E-2</v>
      </c>
      <c r="AD194" s="2">
        <f>(Table2[[#This Row],[Day High]]/Table2[[#This Row],[Close Price]])-1</f>
        <v>1.3240857503152625E-2</v>
      </c>
      <c r="AE194" s="2">
        <f>(Table2[[#This Row],[Close Price]]/Table2[[#This Row],[Current Week Low]])-1</f>
        <v>1.0062412431537382E-2</v>
      </c>
      <c r="AF194" s="2">
        <f>(Table2[[#This Row],[Current Week High]]/Table2[[#This Row],[Close Price]])-1</f>
        <v>3.562421185372E-2</v>
      </c>
      <c r="AG194" s="2">
        <f>(Table2[[#This Row],[Close Price]]/Table2[[#This Row],[Current Month Low]])-1</f>
        <v>1.0062412431537382E-2</v>
      </c>
      <c r="AH194" s="2">
        <f>(Table2[[#This Row],[Current Month High]]/Table2[[#This Row],[Close Price]])-1</f>
        <v>3.562421185372E-2</v>
      </c>
      <c r="AI194">
        <v>3.562421185372</v>
      </c>
      <c r="AJ194">
        <v>107.211915338385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0.1</v>
      </c>
      <c r="AM194" t="s">
        <v>10149</v>
      </c>
      <c r="AN194">
        <v>5.9</v>
      </c>
      <c r="AO194" t="s">
        <v>10149</v>
      </c>
      <c r="AP194">
        <v>4.4299091928295002E-2</v>
      </c>
      <c r="AQ194">
        <f>(Table2[[#This Row],[Sharpe Ratio]]-AVERAGE(Table2[Sharpe Ratio]))/_xlfn.STDEV.P(Table2[Sharpe Ratio])</f>
        <v>-0.11505754409674669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1.7495305346522338</v>
      </c>
    </row>
    <row r="195" spans="1:44" x14ac:dyDescent="0.3">
      <c r="A195" t="s">
        <v>485</v>
      </c>
      <c r="B195" t="s">
        <v>486</v>
      </c>
      <c r="C195" t="s">
        <v>10102</v>
      </c>
      <c r="D195" t="s">
        <v>179</v>
      </c>
      <c r="E195">
        <v>43564.769060625003</v>
      </c>
      <c r="F195">
        <v>632.85</v>
      </c>
      <c r="G195">
        <v>8.9888408434522802</v>
      </c>
      <c r="H195">
        <f>(Table2[[#This Row],[1Y Return vs Nifty]]-AVERAGE(Table2[1Y Return vs Nifty]))/_xlfn.STDEV.P(Table2[1Y Return vs Nifty])</f>
        <v>-0.45315427513164219</v>
      </c>
      <c r="I195">
        <v>3.5491117407642698</v>
      </c>
      <c r="J195">
        <f>(Table2[[#This Row],[1M Return vs Nifty]]-AVERAGE(Table2[1M Return vs Nifty]))/_xlfn.STDEV.P(Table2[1M Return vs Nifty])</f>
        <v>0.19732651814419316</v>
      </c>
      <c r="K195">
        <v>12.802668060536901</v>
      </c>
      <c r="L195">
        <f>(Table2[[#This Row],[6M Return vs Nifty]]-AVERAGE(Table2[6M Return vs Nifty]))/_xlfn.STDEV.P(Table2[6M Return vs Nifty])</f>
        <v>5.392541069928173E-2</v>
      </c>
      <c r="M195">
        <v>1.30167539474276</v>
      </c>
      <c r="N195">
        <f>(Table2[[#This Row],[1W Return vs Nifty]]-AVERAGE(Table2[1W Return vs Nifty]))/_xlfn.STDEV.P(Table2[1W Return vs Nifty])</f>
        <v>6.4240394076638424E-2</v>
      </c>
      <c r="O195">
        <v>615.29</v>
      </c>
      <c r="P195">
        <v>588.47731171618602</v>
      </c>
      <c r="Q195">
        <v>536.19516751105596</v>
      </c>
      <c r="R195">
        <v>58.012011130046602</v>
      </c>
      <c r="S195" s="2">
        <f>(Table2[[#This Row],[Close Price]]-Table2[[#This Row],[20D EMA]])/Table2[[#This Row],[20D EMA]]</f>
        <v>2.8539387930894472E-2</v>
      </c>
      <c r="T195" s="2">
        <f>(Table2[[#This Row],[Close Price]]-Table2[[#This Row],[50D EMA]])/Table2[[#This Row],[50D EMA]]</f>
        <v>7.5402547218701099E-2</v>
      </c>
      <c r="U195" s="2">
        <f>(Table2[[#This Row],[Close Price]]-Table2[[#This Row],[200D EMA]])/Table2[[#This Row],[200D EMA]]</f>
        <v>0.18026054381952467</v>
      </c>
      <c r="V195">
        <v>1.05493989996044</v>
      </c>
      <c r="W195">
        <v>628.20000000000005</v>
      </c>
      <c r="X195">
        <v>637.85</v>
      </c>
      <c r="Y195">
        <v>627.45000000000005</v>
      </c>
      <c r="Z195">
        <v>663.4</v>
      </c>
      <c r="AA195">
        <v>627.45000000000005</v>
      </c>
      <c r="AB195">
        <v>663.4</v>
      </c>
      <c r="AC195" s="2">
        <f>(Table2[[#This Row],[Close Price]]/Table2[[#This Row],[Day Low]])-1</f>
        <v>7.4021012416427556E-3</v>
      </c>
      <c r="AD195" s="2">
        <f>(Table2[[#This Row],[Day High]]/Table2[[#This Row],[Close Price]])-1</f>
        <v>7.9007663743382306E-3</v>
      </c>
      <c r="AE195" s="2">
        <f>(Table2[[#This Row],[Close Price]]/Table2[[#This Row],[Current Week Low]])-1</f>
        <v>8.606263447286544E-3</v>
      </c>
      <c r="AF195" s="2">
        <f>(Table2[[#This Row],[Current Week High]]/Table2[[#This Row],[Close Price]])-1</f>
        <v>4.8273682547206986E-2</v>
      </c>
      <c r="AG195" s="2">
        <f>(Table2[[#This Row],[Close Price]]/Table2[[#This Row],[Current Month Low]])-1</f>
        <v>8.606263447286544E-3</v>
      </c>
      <c r="AH195" s="2">
        <f>(Table2[[#This Row],[Current Month High]]/Table2[[#This Row],[Close Price]])-1</f>
        <v>4.8273682547206986E-2</v>
      </c>
      <c r="AI195">
        <v>4.8273682547206898</v>
      </c>
      <c r="AJ195">
        <v>59.387986399697702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0.05</v>
      </c>
      <c r="AM195" t="s">
        <v>10149</v>
      </c>
      <c r="AN195">
        <v>-0.38</v>
      </c>
      <c r="AO195" t="s">
        <v>10150</v>
      </c>
      <c r="AP195">
        <v>-6.3030997426223007E-2</v>
      </c>
      <c r="AQ195">
        <f>(Table2[[#This Row],[Sharpe Ratio]]-AVERAGE(Table2[Sharpe Ratio]))/_xlfn.STDEV.P(Table2[Sharpe Ratio])</f>
        <v>-1.3311768560359338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-1.4688388082474626</v>
      </c>
    </row>
    <row r="196" spans="1:44" x14ac:dyDescent="0.3">
      <c r="A196" t="s">
        <v>487</v>
      </c>
      <c r="B196" t="s">
        <v>488</v>
      </c>
      <c r="C196" t="s">
        <v>10106</v>
      </c>
      <c r="D196" t="s">
        <v>119</v>
      </c>
      <c r="E196">
        <v>43396.268620950003</v>
      </c>
      <c r="F196">
        <v>333.9</v>
      </c>
      <c r="G196">
        <v>-43.445447119983697</v>
      </c>
      <c r="H196">
        <f>(Table2[[#This Row],[1Y Return vs Nifty]]-AVERAGE(Table2[1Y Return vs Nifty]))/_xlfn.STDEV.P(Table2[1Y Return vs Nifty])</f>
        <v>-1.0440522291914227</v>
      </c>
      <c r="I196">
        <v>-15.8118616571485</v>
      </c>
      <c r="J196">
        <f>(Table2[[#This Row],[1M Return vs Nifty]]-AVERAGE(Table2[1M Return vs Nifty]))/_xlfn.STDEV.P(Table2[1M Return vs Nifty])</f>
        <v>-1.3805489280093854</v>
      </c>
      <c r="K196">
        <v>-24.717086976997599</v>
      </c>
      <c r="L196">
        <f>(Table2[[#This Row],[6M Return vs Nifty]]-AVERAGE(Table2[6M Return vs Nifty]))/_xlfn.STDEV.P(Table2[6M Return vs Nifty])</f>
        <v>-1.0503931235407868</v>
      </c>
      <c r="M196">
        <v>-1.4086040324606699</v>
      </c>
      <c r="N196">
        <f>(Table2[[#This Row],[1W Return vs Nifty]]-AVERAGE(Table2[1W Return vs Nifty]))/_xlfn.STDEV.P(Table2[1W Return vs Nifty])</f>
        <v>-0.52852095169729463</v>
      </c>
      <c r="O196">
        <v>337.56</v>
      </c>
      <c r="P196">
        <v>340.627734744512</v>
      </c>
      <c r="Q196">
        <v>358.49698890056499</v>
      </c>
      <c r="R196">
        <v>39.8934219567928</v>
      </c>
      <c r="S196" s="2">
        <f>(Table2[[#This Row],[Close Price]]-Table2[[#This Row],[20D EMA]])/Table2[[#This Row],[20D EMA]]</f>
        <v>-1.0842516885887027E-2</v>
      </c>
      <c r="T196" s="2">
        <f>(Table2[[#This Row],[Close Price]]-Table2[[#This Row],[50D EMA]])/Table2[[#This Row],[50D EMA]]</f>
        <v>-1.975098930085115E-2</v>
      </c>
      <c r="U196" s="2">
        <f>(Table2[[#This Row],[Close Price]]-Table2[[#This Row],[200D EMA]])/Table2[[#This Row],[200D EMA]]</f>
        <v>-6.8611423978758676E-2</v>
      </c>
      <c r="V196">
        <v>0.58659163085348698</v>
      </c>
      <c r="W196">
        <v>333.5</v>
      </c>
      <c r="X196">
        <v>337.7</v>
      </c>
      <c r="Y196">
        <v>331.15</v>
      </c>
      <c r="Z196">
        <v>343.6</v>
      </c>
      <c r="AA196">
        <v>331.15</v>
      </c>
      <c r="AB196">
        <v>343.6</v>
      </c>
      <c r="AC196" s="2">
        <f>(Table2[[#This Row],[Close Price]]/Table2[[#This Row],[Day Low]])-1</f>
        <v>1.1994002998501063E-3</v>
      </c>
      <c r="AD196" s="2">
        <f>(Table2[[#This Row],[Day High]]/Table2[[#This Row],[Close Price]])-1</f>
        <v>1.1380652890086829E-2</v>
      </c>
      <c r="AE196" s="2">
        <f>(Table2[[#This Row],[Close Price]]/Table2[[#This Row],[Current Week Low]])-1</f>
        <v>8.3043937792541822E-3</v>
      </c>
      <c r="AF196" s="2">
        <f>(Table2[[#This Row],[Current Week High]]/Table2[[#This Row],[Close Price]])-1</f>
        <v>2.9050613956274507E-2</v>
      </c>
      <c r="AG196" s="2">
        <f>(Table2[[#This Row],[Close Price]]/Table2[[#This Row],[Current Month Low]])-1</f>
        <v>8.3043937792541822E-3</v>
      </c>
      <c r="AH196" s="2">
        <f>(Table2[[#This Row],[Current Month High]]/Table2[[#This Row],[Close Price]])-1</f>
        <v>2.9050613956274507E-2</v>
      </c>
      <c r="AI196">
        <v>26.5947888589398</v>
      </c>
      <c r="AJ196">
        <v>16.829951014695499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-7.0000000000000007E-2</v>
      </c>
      <c r="AM196" t="s">
        <v>10150</v>
      </c>
      <c r="AN196">
        <v>-2.2400000000000002</v>
      </c>
      <c r="AO196" t="s">
        <v>10150</v>
      </c>
      <c r="AP196">
        <v>-1.4384558631133E-2</v>
      </c>
      <c r="AQ196">
        <f>(Table2[[#This Row],[Sharpe Ratio]]-AVERAGE(Table2[Sharpe Ratio]))/_xlfn.STDEV.P(Table2[Sharpe Ratio])</f>
        <v>-0.77998124973798444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97" spans="1:44" x14ac:dyDescent="0.3">
      <c r="A197" t="s">
        <v>491</v>
      </c>
      <c r="B197" t="s">
        <v>492</v>
      </c>
      <c r="C197" t="s">
        <v>10109</v>
      </c>
      <c r="D197" t="s">
        <v>493</v>
      </c>
      <c r="E197">
        <v>43240.56399966</v>
      </c>
      <c r="F197">
        <v>361.3</v>
      </c>
      <c r="G197">
        <v>12.5257219854794</v>
      </c>
      <c r="H197">
        <f>(Table2[[#This Row],[1Y Return vs Nifty]]-AVERAGE(Table2[1Y Return vs Nifty]))/_xlfn.STDEV.P(Table2[1Y Return vs Nifty])</f>
        <v>-0.41329608478043878</v>
      </c>
      <c r="I197">
        <v>7.8784101741597903</v>
      </c>
      <c r="J197">
        <f>(Table2[[#This Row],[1M Return vs Nifty]]-AVERAGE(Table2[1M Return vs Nifty]))/_xlfn.STDEV.P(Table2[1M Return vs Nifty])</f>
        <v>0.55015452718749769</v>
      </c>
      <c r="K197">
        <v>15.180656323425501</v>
      </c>
      <c r="L197">
        <f>(Table2[[#This Row],[6M Return vs Nifty]]-AVERAGE(Table2[6M Return vs Nifty]))/_xlfn.STDEV.P(Table2[6M Return vs Nifty])</f>
        <v>0.12391671288891856</v>
      </c>
      <c r="M197">
        <v>1.13807041083043</v>
      </c>
      <c r="N197">
        <f>(Table2[[#This Row],[1W Return vs Nifty]]-AVERAGE(Table2[1W Return vs Nifty]))/_xlfn.STDEV.P(Table2[1W Return vs Nifty])</f>
        <v>2.8458581520409972E-2</v>
      </c>
      <c r="O197">
        <v>343.08</v>
      </c>
      <c r="P197">
        <v>323.29590997637899</v>
      </c>
      <c r="Q197">
        <v>286.080741866295</v>
      </c>
      <c r="R197">
        <v>71.3620101593215</v>
      </c>
      <c r="S197" s="2">
        <f>(Table2[[#This Row],[Close Price]]-Table2[[#This Row],[20D EMA]])/Table2[[#This Row],[20D EMA]]</f>
        <v>5.3107147021103029E-2</v>
      </c>
      <c r="T197" s="2">
        <f>(Table2[[#This Row],[Close Price]]-Table2[[#This Row],[50D EMA]])/Table2[[#This Row],[50D EMA]]</f>
        <v>0.11755202850044628</v>
      </c>
      <c r="U197" s="2">
        <f>(Table2[[#This Row],[Close Price]]-Table2[[#This Row],[200D EMA]])/Table2[[#This Row],[200D EMA]]</f>
        <v>0.26293017014357467</v>
      </c>
      <c r="V197">
        <v>0.70887748914591797</v>
      </c>
      <c r="W197">
        <v>355.7</v>
      </c>
      <c r="X197">
        <v>367.15</v>
      </c>
      <c r="Y197">
        <v>348.25</v>
      </c>
      <c r="Z197">
        <v>367.15</v>
      </c>
      <c r="AA197">
        <v>348.25</v>
      </c>
      <c r="AB197">
        <v>367.15</v>
      </c>
      <c r="AC197" s="2">
        <f>(Table2[[#This Row],[Close Price]]/Table2[[#This Row],[Day Low]])-1</f>
        <v>1.5743604160809666E-2</v>
      </c>
      <c r="AD197" s="2">
        <f>(Table2[[#This Row],[Day High]]/Table2[[#This Row],[Close Price]])-1</f>
        <v>1.6191530584002134E-2</v>
      </c>
      <c r="AE197" s="2">
        <f>(Table2[[#This Row],[Close Price]]/Table2[[#This Row],[Current Week Low]])-1</f>
        <v>3.7473079684134936E-2</v>
      </c>
      <c r="AF197" s="2">
        <f>(Table2[[#This Row],[Current Week High]]/Table2[[#This Row],[Close Price]])-1</f>
        <v>1.6191530584002134E-2</v>
      </c>
      <c r="AG197" s="2">
        <f>(Table2[[#This Row],[Close Price]]/Table2[[#This Row],[Current Month Low]])-1</f>
        <v>3.7473079684134936E-2</v>
      </c>
      <c r="AH197" s="2">
        <f>(Table2[[#This Row],[Current Month High]]/Table2[[#This Row],[Close Price]])-1</f>
        <v>1.6191530584002134E-2</v>
      </c>
      <c r="AI197">
        <v>1.6191530584002101</v>
      </c>
      <c r="AJ197">
        <v>66.114942528735597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0.26</v>
      </c>
      <c r="AM197" t="s">
        <v>10149</v>
      </c>
      <c r="AN197">
        <v>10.039999999999999</v>
      </c>
      <c r="AO197" t="s">
        <v>10149</v>
      </c>
      <c r="AP197">
        <v>-5.6505189715176998E-2</v>
      </c>
      <c r="AQ197">
        <f>(Table2[[#This Row],[Sharpe Ratio]]-AVERAGE(Table2[Sharpe Ratio]))/_xlfn.STDEV.P(Table2[Sharpe Ratio])</f>
        <v>-1.2572352350875799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-0.96800149827119253</v>
      </c>
    </row>
    <row r="198" spans="1:44" x14ac:dyDescent="0.3">
      <c r="A198" t="s">
        <v>494</v>
      </c>
      <c r="B198" t="s">
        <v>495</v>
      </c>
      <c r="C198" t="s">
        <v>610</v>
      </c>
      <c r="D198" t="s">
        <v>496</v>
      </c>
      <c r="E198">
        <v>43156.178895209901</v>
      </c>
      <c r="F198">
        <v>38691.65</v>
      </c>
      <c r="G198">
        <v>-20.833391426311099</v>
      </c>
      <c r="H198">
        <f>(Table2[[#This Row],[1Y Return vs Nifty]]-AVERAGE(Table2[1Y Return vs Nifty]))/_xlfn.STDEV.P(Table2[1Y Return vs Nifty])</f>
        <v>-0.7892300896060761</v>
      </c>
      <c r="I198">
        <v>-5.1206771691552699</v>
      </c>
      <c r="J198">
        <f>(Table2[[#This Row],[1M Return vs Nifty]]-AVERAGE(Table2[1M Return vs Nifty]))/_xlfn.STDEV.P(Table2[1M Return vs Nifty])</f>
        <v>-0.50924162608823531</v>
      </c>
      <c r="K198">
        <v>-13.196755276871199</v>
      </c>
      <c r="L198">
        <f>(Table2[[#This Row],[6M Return vs Nifty]]-AVERAGE(Table2[6M Return vs Nifty]))/_xlfn.STDEV.P(Table2[6M Return vs Nifty])</f>
        <v>-0.71131532827490984</v>
      </c>
      <c r="M198">
        <v>-3.63070581928319</v>
      </c>
      <c r="N198">
        <f>(Table2[[#This Row],[1W Return vs Nifty]]-AVERAGE(Table2[1W Return vs Nifty]))/_xlfn.STDEV.P(Table2[1W Return vs Nifty])</f>
        <v>-1.0145136624056112</v>
      </c>
      <c r="O198">
        <v>38746.120000000003</v>
      </c>
      <c r="P198">
        <v>37629.997160297098</v>
      </c>
      <c r="Q198">
        <v>37325.114654339399</v>
      </c>
      <c r="R198">
        <v>44.913133752071097</v>
      </c>
      <c r="S198" s="2">
        <f>(Table2[[#This Row],[Close Price]]-Table2[[#This Row],[20D EMA]])/Table2[[#This Row],[20D EMA]]</f>
        <v>-1.4058181825690201E-3</v>
      </c>
      <c r="T198" s="2">
        <f>(Table2[[#This Row],[Close Price]]-Table2[[#This Row],[50D EMA]])/Table2[[#This Row],[50D EMA]]</f>
        <v>2.8212939670987775E-2</v>
      </c>
      <c r="U198" s="2">
        <f>(Table2[[#This Row],[Close Price]]-Table2[[#This Row],[200D EMA]])/Table2[[#This Row],[200D EMA]]</f>
        <v>3.6611685143255947E-2</v>
      </c>
      <c r="V198">
        <v>0.67876025799688</v>
      </c>
      <c r="W198">
        <v>38375</v>
      </c>
      <c r="X198">
        <v>38800</v>
      </c>
      <c r="Y198">
        <v>38300</v>
      </c>
      <c r="Z198">
        <v>39605.949999999997</v>
      </c>
      <c r="AA198">
        <v>38300</v>
      </c>
      <c r="AB198">
        <v>39605.949999999997</v>
      </c>
      <c r="AC198" s="2">
        <f>(Table2[[#This Row],[Close Price]]/Table2[[#This Row],[Day Low]])-1</f>
        <v>8.2514657980456985E-3</v>
      </c>
      <c r="AD198" s="2">
        <f>(Table2[[#This Row],[Day High]]/Table2[[#This Row],[Close Price]])-1</f>
        <v>2.8003458110470447E-3</v>
      </c>
      <c r="AE198" s="2">
        <f>(Table2[[#This Row],[Close Price]]/Table2[[#This Row],[Current Week Low]])-1</f>
        <v>1.0225848563968798E-2</v>
      </c>
      <c r="AF198" s="2">
        <f>(Table2[[#This Row],[Current Week High]]/Table2[[#This Row],[Close Price]])-1</f>
        <v>2.3630421550902891E-2</v>
      </c>
      <c r="AG198" s="2">
        <f>(Table2[[#This Row],[Close Price]]/Table2[[#This Row],[Current Month Low]])-1</f>
        <v>1.0225848563968798E-2</v>
      </c>
      <c r="AH198" s="2">
        <f>(Table2[[#This Row],[Current Month High]]/Table2[[#This Row],[Close Price]])-1</f>
        <v>2.3630421550902891E-2</v>
      </c>
      <c r="AI198">
        <v>10.8378681188318</v>
      </c>
      <c r="AJ198">
        <v>16.999067131739999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-0.01</v>
      </c>
      <c r="AM198" t="s">
        <v>10150</v>
      </c>
      <c r="AN198">
        <v>0.69</v>
      </c>
      <c r="AO198" t="s">
        <v>10149</v>
      </c>
      <c r="AP198">
        <v>-3.0990679127432998E-2</v>
      </c>
      <c r="AQ198">
        <f>(Table2[[#This Row],[Sharpe Ratio]]-AVERAGE(Table2[Sharpe Ratio]))/_xlfn.STDEV.P(Table2[Sharpe Ratio])</f>
        <v>-0.96813933246569139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-3.9924400388405239</v>
      </c>
    </row>
    <row r="199" spans="1:44" x14ac:dyDescent="0.3">
      <c r="A199" t="s">
        <v>497</v>
      </c>
      <c r="B199" t="s">
        <v>498</v>
      </c>
      <c r="C199" t="s">
        <v>10118</v>
      </c>
      <c r="D199" t="s">
        <v>375</v>
      </c>
      <c r="E199">
        <v>42818.412880844997</v>
      </c>
      <c r="F199">
        <v>570.45000000000005</v>
      </c>
      <c r="G199">
        <v>-41.077720105939299</v>
      </c>
      <c r="H199">
        <f>(Table2[[#This Row],[1Y Return vs Nifty]]-AVERAGE(Table2[1Y Return vs Nifty]))/_xlfn.STDEV.P(Table2[1Y Return vs Nifty])</f>
        <v>-1.0173695926436255</v>
      </c>
      <c r="I199">
        <v>-0.66900452993426196</v>
      </c>
      <c r="J199">
        <f>(Table2[[#This Row],[1M Return vs Nifty]]-AVERAGE(Table2[1M Return vs Nifty]))/_xlfn.STDEV.P(Table2[1M Return vs Nifty])</f>
        <v>-0.14644039665739605</v>
      </c>
      <c r="K199">
        <v>-15.143999254713901</v>
      </c>
      <c r="L199">
        <f>(Table2[[#This Row],[6M Return vs Nifty]]-AVERAGE(Table2[6M Return vs Nifty]))/_xlfn.STDEV.P(Table2[6M Return vs Nifty])</f>
        <v>-0.76862853869613534</v>
      </c>
      <c r="M199">
        <v>-0.88055116281586099</v>
      </c>
      <c r="N199">
        <f>(Table2[[#This Row],[1W Return vs Nifty]]-AVERAGE(Table2[1W Return vs Nifty]))/_xlfn.STDEV.P(Table2[1W Return vs Nifty])</f>
        <v>-0.41303126214398567</v>
      </c>
      <c r="O199">
        <v>558.55999999999995</v>
      </c>
      <c r="P199">
        <v>534.24507632461803</v>
      </c>
      <c r="Q199">
        <v>547.54911081647003</v>
      </c>
      <c r="R199">
        <v>60.3748271047969</v>
      </c>
      <c r="S199" s="2">
        <f>(Table2[[#This Row],[Close Price]]-Table2[[#This Row],[20D EMA]])/Table2[[#This Row],[20D EMA]]</f>
        <v>2.128688054998586E-2</v>
      </c>
      <c r="T199" s="2">
        <f>(Table2[[#This Row],[Close Price]]-Table2[[#This Row],[50D EMA]])/Table2[[#This Row],[50D EMA]]</f>
        <v>6.7768380617481222E-2</v>
      </c>
      <c r="U199" s="2">
        <f>(Table2[[#This Row],[Close Price]]-Table2[[#This Row],[200D EMA]])/Table2[[#This Row],[200D EMA]]</f>
        <v>4.1824356447920583E-2</v>
      </c>
      <c r="V199">
        <v>0.678306801690015</v>
      </c>
      <c r="W199">
        <v>568.65</v>
      </c>
      <c r="X199">
        <v>579.95000000000005</v>
      </c>
      <c r="Y199">
        <v>561.9</v>
      </c>
      <c r="Z199">
        <v>580.29999999999995</v>
      </c>
      <c r="AA199">
        <v>561.9</v>
      </c>
      <c r="AB199">
        <v>580.29999999999995</v>
      </c>
      <c r="AC199" s="2">
        <f>(Table2[[#This Row],[Close Price]]/Table2[[#This Row],[Day Low]])-1</f>
        <v>3.1653917172251855E-3</v>
      </c>
      <c r="AD199" s="2">
        <f>(Table2[[#This Row],[Day High]]/Table2[[#This Row],[Close Price]])-1</f>
        <v>1.6653519151547114E-2</v>
      </c>
      <c r="AE199" s="2">
        <f>(Table2[[#This Row],[Close Price]]/Table2[[#This Row],[Current Week Low]])-1</f>
        <v>1.5216230646022622E-2</v>
      </c>
      <c r="AF199" s="2">
        <f>(Table2[[#This Row],[Current Week High]]/Table2[[#This Row],[Close Price]])-1</f>
        <v>1.7267069857130224E-2</v>
      </c>
      <c r="AG199" s="2">
        <f>(Table2[[#This Row],[Close Price]]/Table2[[#This Row],[Current Month Low]])-1</f>
        <v>1.5216230646022622E-2</v>
      </c>
      <c r="AH199" s="2">
        <f>(Table2[[#This Row],[Current Month High]]/Table2[[#This Row],[Close Price]])-1</f>
        <v>1.7267069857130224E-2</v>
      </c>
      <c r="AI199">
        <v>20.702953808396799</v>
      </c>
      <c r="AJ199">
        <v>27.389459580169699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7.0000000000000007E-2</v>
      </c>
      <c r="AM199" t="s">
        <v>10149</v>
      </c>
      <c r="AN199">
        <v>2.57</v>
      </c>
      <c r="AO199" t="s">
        <v>10149</v>
      </c>
      <c r="AP199">
        <v>-0.14173224174780899</v>
      </c>
      <c r="AQ199">
        <f>(Table2[[#This Row],[Sharpe Ratio]]-AVERAGE(Table2[Sharpe Ratio]))/_xlfn.STDEV.P(Table2[Sharpe Ratio])</f>
        <v>-2.2229128423630162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00" spans="1:44" x14ac:dyDescent="0.3">
      <c r="A200" t="s">
        <v>499</v>
      </c>
      <c r="B200" t="s">
        <v>500</v>
      </c>
      <c r="C200" t="s">
        <v>10110</v>
      </c>
      <c r="D200" t="s">
        <v>501</v>
      </c>
      <c r="E200">
        <v>42285.333018040001</v>
      </c>
      <c r="F200">
        <v>4685.8</v>
      </c>
      <c r="G200">
        <v>75.037872805488902</v>
      </c>
      <c r="H200">
        <f>(Table2[[#This Row],[1Y Return vs Nifty]]-AVERAGE(Table2[1Y Return vs Nifty]))/_xlfn.STDEV.P(Table2[1Y Return vs Nifty])</f>
        <v>0.29117237389641498</v>
      </c>
      <c r="I200">
        <v>-4.6100979374300604</v>
      </c>
      <c r="J200">
        <f>(Table2[[#This Row],[1M Return vs Nifty]]-AVERAGE(Table2[1M Return vs Nifty]))/_xlfn.STDEV.P(Table2[1M Return vs Nifty])</f>
        <v>-0.4676305760393768</v>
      </c>
      <c r="K200">
        <v>27.828939503172101</v>
      </c>
      <c r="L200">
        <f>(Table2[[#This Row],[6M Return vs Nifty]]-AVERAGE(Table2[6M Return vs Nifty]))/_xlfn.STDEV.P(Table2[6M Return vs Nifty])</f>
        <v>0.49619349155492681</v>
      </c>
      <c r="M200">
        <v>-0.62849558166143005</v>
      </c>
      <c r="N200">
        <f>(Table2[[#This Row],[1W Return vs Nifty]]-AVERAGE(Table2[1W Return vs Nifty]))/_xlfn.STDEV.P(Table2[1W Return vs Nifty])</f>
        <v>-0.35790454568984609</v>
      </c>
      <c r="O200">
        <v>4468.47</v>
      </c>
      <c r="P200">
        <v>4241.6818428692104</v>
      </c>
      <c r="Q200">
        <v>3457.3464357818302</v>
      </c>
      <c r="R200">
        <v>64.977853700041294</v>
      </c>
      <c r="S200" s="2">
        <f>(Table2[[#This Row],[Close Price]]-Table2[[#This Row],[20D EMA]])/Table2[[#This Row],[20D EMA]]</f>
        <v>4.8636334136740296E-2</v>
      </c>
      <c r="T200" s="2">
        <f>(Table2[[#This Row],[Close Price]]-Table2[[#This Row],[50D EMA]])/Table2[[#This Row],[50D EMA]]</f>
        <v>0.1047033166519566</v>
      </c>
      <c r="U200" s="2">
        <f>(Table2[[#This Row],[Close Price]]-Table2[[#This Row],[200D EMA]])/Table2[[#This Row],[200D EMA]]</f>
        <v>0.35531688450549287</v>
      </c>
      <c r="V200">
        <v>1.1288418996409899</v>
      </c>
      <c r="W200">
        <v>4530</v>
      </c>
      <c r="X200">
        <v>4696</v>
      </c>
      <c r="Y200">
        <v>4401</v>
      </c>
      <c r="Z200">
        <v>4696</v>
      </c>
      <c r="AA200">
        <v>4401</v>
      </c>
      <c r="AB200">
        <v>4696</v>
      </c>
      <c r="AC200" s="2">
        <f>(Table2[[#This Row],[Close Price]]/Table2[[#This Row],[Day Low]])-1</f>
        <v>3.4392935982340056E-2</v>
      </c>
      <c r="AD200" s="2">
        <f>(Table2[[#This Row],[Day High]]/Table2[[#This Row],[Close Price]])-1</f>
        <v>2.1767894489734818E-3</v>
      </c>
      <c r="AE200" s="2">
        <f>(Table2[[#This Row],[Close Price]]/Table2[[#This Row],[Current Week Low]])-1</f>
        <v>6.4712565326062288E-2</v>
      </c>
      <c r="AF200" s="2">
        <f>(Table2[[#This Row],[Current Week High]]/Table2[[#This Row],[Close Price]])-1</f>
        <v>2.1767894489734818E-3</v>
      </c>
      <c r="AG200" s="2">
        <f>(Table2[[#This Row],[Close Price]]/Table2[[#This Row],[Current Month Low]])-1</f>
        <v>6.4712565326062288E-2</v>
      </c>
      <c r="AH200" s="2">
        <f>(Table2[[#This Row],[Current Month High]]/Table2[[#This Row],[Close Price]])-1</f>
        <v>2.1767894489734818E-3</v>
      </c>
      <c r="AI200">
        <v>7.5526057450168604</v>
      </c>
      <c r="AJ200">
        <v>110.787224471435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0.06</v>
      </c>
      <c r="AM200" t="s">
        <v>10149</v>
      </c>
      <c r="AN200">
        <v>-0.1</v>
      </c>
      <c r="AO200" t="s">
        <v>10150</v>
      </c>
      <c r="AP200">
        <v>0.243072938069789</v>
      </c>
      <c r="AQ200">
        <f>(Table2[[#This Row],[Sharpe Ratio]]-AVERAGE(Table2[Sharpe Ratio]))/_xlfn.STDEV.P(Table2[Sharpe Ratio])</f>
        <v>2.1371786597010645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2.0990094034231834</v>
      </c>
    </row>
    <row r="201" spans="1:44" x14ac:dyDescent="0.3">
      <c r="A201" t="s">
        <v>502</v>
      </c>
      <c r="B201" t="s">
        <v>503</v>
      </c>
      <c r="C201" t="s">
        <v>10104</v>
      </c>
      <c r="D201" t="s">
        <v>37</v>
      </c>
      <c r="E201">
        <v>42162.432000000001</v>
      </c>
      <c r="F201">
        <v>255.84</v>
      </c>
      <c r="G201">
        <v>97.198769043771705</v>
      </c>
      <c r="H201">
        <f>(Table2[[#This Row],[1Y Return vs Nifty]]-AVERAGE(Table2[1Y Return vs Nifty]))/_xlfn.STDEV.P(Table2[1Y Return vs Nifty])</f>
        <v>0.54091026022880528</v>
      </c>
      <c r="I201">
        <v>-4.8639350094489604</v>
      </c>
      <c r="J201">
        <f>(Table2[[#This Row],[1M Return vs Nifty]]-AVERAGE(Table2[1M Return vs Nifty]))/_xlfn.STDEV.P(Table2[1M Return vs Nifty])</f>
        <v>-0.48831772203304458</v>
      </c>
      <c r="K201">
        <v>1.8052307933308101E-2</v>
      </c>
      <c r="L201">
        <f>(Table2[[#This Row],[6M Return vs Nifty]]-AVERAGE(Table2[6M Return vs Nifty]))/_xlfn.STDEV.P(Table2[6M Return vs Nifty])</f>
        <v>-0.32236404307284056</v>
      </c>
      <c r="M201">
        <v>-0.20190944517033599</v>
      </c>
      <c r="N201">
        <f>(Table2[[#This Row],[1W Return vs Nifty]]-AVERAGE(Table2[1W Return vs Nifty]))/_xlfn.STDEV.P(Table2[1W Return vs Nifty])</f>
        <v>-0.26460650054478219</v>
      </c>
      <c r="O201">
        <v>240.89</v>
      </c>
      <c r="P201">
        <v>237.156810363137</v>
      </c>
      <c r="Q201">
        <v>213.388039545233</v>
      </c>
      <c r="R201">
        <v>66.922754670904993</v>
      </c>
      <c r="S201" s="2">
        <f>(Table2[[#This Row],[Close Price]]-Table2[[#This Row],[20D EMA]])/Table2[[#This Row],[20D EMA]]</f>
        <v>6.2061521856449073E-2</v>
      </c>
      <c r="T201" s="2">
        <f>(Table2[[#This Row],[Close Price]]-Table2[[#This Row],[50D EMA]])/Table2[[#This Row],[50D EMA]]</f>
        <v>7.8779899292181862E-2</v>
      </c>
      <c r="U201" s="2">
        <f>(Table2[[#This Row],[Close Price]]-Table2[[#This Row],[200D EMA]])/Table2[[#This Row],[200D EMA]]</f>
        <v>0.19894254872597128</v>
      </c>
      <c r="V201">
        <v>1.45636125219721</v>
      </c>
      <c r="W201">
        <v>241.65</v>
      </c>
      <c r="X201">
        <v>260</v>
      </c>
      <c r="Y201">
        <v>236.05</v>
      </c>
      <c r="Z201">
        <v>260</v>
      </c>
      <c r="AA201">
        <v>236.05</v>
      </c>
      <c r="AB201">
        <v>260</v>
      </c>
      <c r="AC201" s="2">
        <f>(Table2[[#This Row],[Close Price]]/Table2[[#This Row],[Day Low]])-1</f>
        <v>5.8721291123525754E-2</v>
      </c>
      <c r="AD201" s="2">
        <f>(Table2[[#This Row],[Day High]]/Table2[[#This Row],[Close Price]])-1</f>
        <v>1.6260162601626105E-2</v>
      </c>
      <c r="AE201" s="2">
        <f>(Table2[[#This Row],[Close Price]]/Table2[[#This Row],[Current Week Low]])-1</f>
        <v>8.3838169879262736E-2</v>
      </c>
      <c r="AF201" s="2">
        <f>(Table2[[#This Row],[Current Week High]]/Table2[[#This Row],[Close Price]])-1</f>
        <v>1.6260162601626105E-2</v>
      </c>
      <c r="AG201" s="2">
        <f>(Table2[[#This Row],[Close Price]]/Table2[[#This Row],[Current Month Low]])-1</f>
        <v>8.3838169879262736E-2</v>
      </c>
      <c r="AH201" s="2">
        <f>(Table2[[#This Row],[Current Month High]]/Table2[[#This Row],[Close Price]])-1</f>
        <v>1.6260162601626105E-2</v>
      </c>
      <c r="AI201">
        <v>26.915259537210702</v>
      </c>
      <c r="AJ201">
        <v>122.083333333333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0.04</v>
      </c>
      <c r="AM201" t="s">
        <v>10149</v>
      </c>
      <c r="AN201">
        <v>5.36</v>
      </c>
      <c r="AO201" t="s">
        <v>10149</v>
      </c>
      <c r="AP201">
        <v>2.9030333852730999E-2</v>
      </c>
      <c r="AQ201">
        <f>(Table2[[#This Row],[Sharpe Ratio]]-AVERAGE(Table2[Sharpe Ratio]))/_xlfn.STDEV.P(Table2[Sharpe Ratio])</f>
        <v>-0.28806244586001128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-0.82244045128187326</v>
      </c>
    </row>
    <row r="202" spans="1:44" x14ac:dyDescent="0.3">
      <c r="A202" t="s">
        <v>504</v>
      </c>
      <c r="B202" t="s">
        <v>505</v>
      </c>
      <c r="C202" t="s">
        <v>10104</v>
      </c>
      <c r="D202" t="s">
        <v>240</v>
      </c>
      <c r="E202">
        <v>41063.217298664997</v>
      </c>
      <c r="F202">
        <v>650.35</v>
      </c>
      <c r="G202">
        <v>103.69475817210299</v>
      </c>
      <c r="H202">
        <f>(Table2[[#This Row],[1Y Return vs Nifty]]-AVERAGE(Table2[1Y Return vs Nifty]))/_xlfn.STDEV.P(Table2[1Y Return vs Nifty])</f>
        <v>0.61411553934315533</v>
      </c>
      <c r="I202">
        <v>-4.8661906154781498</v>
      </c>
      <c r="J202">
        <f>(Table2[[#This Row],[1M Return vs Nifty]]-AVERAGE(Table2[1M Return vs Nifty]))/_xlfn.STDEV.P(Table2[1M Return vs Nifty])</f>
        <v>-0.48850154881161129</v>
      </c>
      <c r="K202">
        <v>25.7150445182304</v>
      </c>
      <c r="L202">
        <f>(Table2[[#This Row],[6M Return vs Nifty]]-AVERAGE(Table2[6M Return vs Nifty]))/_xlfn.STDEV.P(Table2[6M Return vs Nifty])</f>
        <v>0.4339752438885196</v>
      </c>
      <c r="M202">
        <v>-2.0593958226265001</v>
      </c>
      <c r="N202">
        <f>(Table2[[#This Row],[1W Return vs Nifty]]-AVERAGE(Table2[1W Return vs Nifty]))/_xlfn.STDEV.P(Table2[1W Return vs Nifty])</f>
        <v>-0.67085469540112042</v>
      </c>
      <c r="O202">
        <v>642.80999999999995</v>
      </c>
      <c r="P202">
        <v>610.09881029873497</v>
      </c>
      <c r="Q202">
        <v>500.78417636578399</v>
      </c>
      <c r="R202">
        <v>50.552102953179698</v>
      </c>
      <c r="S202" s="2">
        <f>(Table2[[#This Row],[Close Price]]-Table2[[#This Row],[20D EMA]])/Table2[[#This Row],[20D EMA]]</f>
        <v>1.1729749070487513E-2</v>
      </c>
      <c r="T202" s="2">
        <f>(Table2[[#This Row],[Close Price]]-Table2[[#This Row],[50D EMA]])/Table2[[#This Row],[50D EMA]]</f>
        <v>6.597487000762392E-2</v>
      </c>
      <c r="U202" s="2">
        <f>(Table2[[#This Row],[Close Price]]-Table2[[#This Row],[200D EMA]])/Table2[[#This Row],[200D EMA]]</f>
        <v>0.29866323796335331</v>
      </c>
      <c r="V202">
        <v>0.72831855347065799</v>
      </c>
      <c r="W202">
        <v>648.45000000000005</v>
      </c>
      <c r="X202">
        <v>664</v>
      </c>
      <c r="Y202">
        <v>644</v>
      </c>
      <c r="Z202">
        <v>671.65</v>
      </c>
      <c r="AA202">
        <v>644</v>
      </c>
      <c r="AB202">
        <v>671.65</v>
      </c>
      <c r="AC202" s="2">
        <f>(Table2[[#This Row],[Close Price]]/Table2[[#This Row],[Day Low]])-1</f>
        <v>2.9300639987661636E-3</v>
      </c>
      <c r="AD202" s="2">
        <f>(Table2[[#This Row],[Day High]]/Table2[[#This Row],[Close Price]])-1</f>
        <v>2.0988698393172855E-2</v>
      </c>
      <c r="AE202" s="2">
        <f>(Table2[[#This Row],[Close Price]]/Table2[[#This Row],[Current Week Low]])-1</f>
        <v>9.8602484472050111E-3</v>
      </c>
      <c r="AF202" s="2">
        <f>(Table2[[#This Row],[Current Week High]]/Table2[[#This Row],[Close Price]])-1</f>
        <v>3.2751595294841174E-2</v>
      </c>
      <c r="AG202" s="2">
        <f>(Table2[[#This Row],[Close Price]]/Table2[[#This Row],[Current Month Low]])-1</f>
        <v>9.8602484472050111E-3</v>
      </c>
      <c r="AH202" s="2">
        <f>(Table2[[#This Row],[Current Month High]]/Table2[[#This Row],[Close Price]])-1</f>
        <v>3.2751595294841174E-2</v>
      </c>
      <c r="AI202">
        <v>4.2976858614591897</v>
      </c>
      <c r="AJ202">
        <v>131.97788478687301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0.08</v>
      </c>
      <c r="AM202" t="s">
        <v>10149</v>
      </c>
      <c r="AN202">
        <v>-0.65</v>
      </c>
      <c r="AO202" t="s">
        <v>10150</v>
      </c>
      <c r="AP202">
        <v>3.9272447142691999E-2</v>
      </c>
      <c r="AQ202">
        <f>(Table2[[#This Row],[Sharpe Ratio]]-AVERAGE(Table2[Sharpe Ratio]))/_xlfn.STDEV.P(Table2[Sharpe Ratio])</f>
        <v>-0.17201267974224685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-0.28327814072330365</v>
      </c>
    </row>
    <row r="203" spans="1:44" x14ac:dyDescent="0.3">
      <c r="A203" t="s">
        <v>508</v>
      </c>
      <c r="B203" t="s">
        <v>509</v>
      </c>
      <c r="C203" t="s">
        <v>10107</v>
      </c>
      <c r="D203" t="s">
        <v>46</v>
      </c>
      <c r="E203">
        <v>40877.991000000002</v>
      </c>
      <c r="F203">
        <v>67.69</v>
      </c>
      <c r="G203">
        <v>126.505958711498</v>
      </c>
      <c r="H203">
        <f>(Table2[[#This Row],[1Y Return vs Nifty]]-AVERAGE(Table2[1Y Return vs Nifty]))/_xlfn.STDEV.P(Table2[1Y Return vs Nifty])</f>
        <v>0.8711819028222445</v>
      </c>
      <c r="I203">
        <v>-16.033432901289601</v>
      </c>
      <c r="J203">
        <f>(Table2[[#This Row],[1M Return vs Nifty]]-AVERAGE(Table2[1M Return vs Nifty]))/_xlfn.STDEV.P(Table2[1M Return vs Nifty])</f>
        <v>-1.3986064821683943</v>
      </c>
      <c r="K203">
        <v>44.654291933778701</v>
      </c>
      <c r="L203">
        <f>(Table2[[#This Row],[6M Return vs Nifty]]-AVERAGE(Table2[6M Return vs Nifty]))/_xlfn.STDEV.P(Table2[6M Return vs Nifty])</f>
        <v>0.99141390319280143</v>
      </c>
      <c r="M203">
        <v>-0.96005673897344701</v>
      </c>
      <c r="N203">
        <f>(Table2[[#This Row],[1W Return vs Nifty]]-AVERAGE(Table2[1W Return vs Nifty]))/_xlfn.STDEV.P(Table2[1W Return vs Nifty])</f>
        <v>-0.43041981324564488</v>
      </c>
      <c r="O203">
        <v>66.52</v>
      </c>
      <c r="P203">
        <v>66.536960617132806</v>
      </c>
      <c r="Q203">
        <v>55.256159997309901</v>
      </c>
      <c r="R203">
        <v>60.9662992590832</v>
      </c>
      <c r="S203" s="2">
        <f>(Table2[[#This Row],[Close Price]]-Table2[[#This Row],[20D EMA]])/Table2[[#This Row],[20D EMA]]</f>
        <v>1.7588695129284453E-2</v>
      </c>
      <c r="T203" s="2">
        <f>(Table2[[#This Row],[Close Price]]-Table2[[#This Row],[50D EMA]])/Table2[[#This Row],[50D EMA]]</f>
        <v>1.7329306481280605E-2</v>
      </c>
      <c r="U203" s="2">
        <f>(Table2[[#This Row],[Close Price]]-Table2[[#This Row],[200D EMA]])/Table2[[#This Row],[200D EMA]]</f>
        <v>0.22502178948546964</v>
      </c>
      <c r="V203">
        <v>0.56202716121148499</v>
      </c>
      <c r="W203">
        <v>65.099999999999994</v>
      </c>
      <c r="X203">
        <v>68.2</v>
      </c>
      <c r="Y203">
        <v>64.349999999999994</v>
      </c>
      <c r="Z203">
        <v>68.2</v>
      </c>
      <c r="AA203">
        <v>64.349999999999994</v>
      </c>
      <c r="AB203">
        <v>68.2</v>
      </c>
      <c r="AC203" s="2">
        <f>(Table2[[#This Row],[Close Price]]/Table2[[#This Row],[Day Low]])-1</f>
        <v>3.9784946236559149E-2</v>
      </c>
      <c r="AD203" s="2">
        <f>(Table2[[#This Row],[Day High]]/Table2[[#This Row],[Close Price]])-1</f>
        <v>7.5343477618556864E-3</v>
      </c>
      <c r="AE203" s="2">
        <f>(Table2[[#This Row],[Close Price]]/Table2[[#This Row],[Current Week Low]])-1</f>
        <v>5.1903651903651982E-2</v>
      </c>
      <c r="AF203" s="2">
        <f>(Table2[[#This Row],[Current Week High]]/Table2[[#This Row],[Close Price]])-1</f>
        <v>7.5343477618556864E-3</v>
      </c>
      <c r="AG203" s="2">
        <f>(Table2[[#This Row],[Close Price]]/Table2[[#This Row],[Current Month Low]])-1</f>
        <v>5.1903651903651982E-2</v>
      </c>
      <c r="AH203" s="2">
        <f>(Table2[[#This Row],[Current Month High]]/Table2[[#This Row],[Close Price]])-1</f>
        <v>7.5343477618556864E-3</v>
      </c>
      <c r="AI203">
        <v>15.4527995272566</v>
      </c>
      <c r="AJ203">
        <v>171.30260521042001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-0.06</v>
      </c>
      <c r="AM203" t="s">
        <v>10150</v>
      </c>
      <c r="AN203">
        <v>1.76</v>
      </c>
      <c r="AO203" t="s">
        <v>10149</v>
      </c>
      <c r="AP203">
        <v>0.12025284417609</v>
      </c>
      <c r="AQ203">
        <f>(Table2[[#This Row],[Sharpe Ratio]]-AVERAGE(Table2[Sharpe Ratio]))/_xlfn.STDEV.P(Table2[Sharpe Ratio])</f>
        <v>0.7455475805080406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04" spans="1:44" x14ac:dyDescent="0.3">
      <c r="A204" t="s">
        <v>510</v>
      </c>
      <c r="B204" t="s">
        <v>511</v>
      </c>
      <c r="C204" t="s">
        <v>10110</v>
      </c>
      <c r="D204" t="s">
        <v>226</v>
      </c>
      <c r="E204">
        <v>40071.537592649998</v>
      </c>
      <c r="F204">
        <v>4248.45</v>
      </c>
      <c r="G204">
        <v>9.67464262396153</v>
      </c>
      <c r="H204">
        <f>(Table2[[#This Row],[1Y Return vs Nifty]]-AVERAGE(Table2[1Y Return vs Nifty]))/_xlfn.STDEV.P(Table2[1Y Return vs Nifty])</f>
        <v>-0.44542576608282941</v>
      </c>
      <c r="I204">
        <v>4.2903497169628997</v>
      </c>
      <c r="J204">
        <f>(Table2[[#This Row],[1M Return vs Nifty]]-AVERAGE(Table2[1M Return vs Nifty]))/_xlfn.STDEV.P(Table2[1M Return vs Nifty])</f>
        <v>0.25773573303038672</v>
      </c>
      <c r="K204">
        <v>5.7004239170044402</v>
      </c>
      <c r="L204">
        <f>(Table2[[#This Row],[6M Return vs Nifty]]-AVERAGE(Table2[6M Return vs Nifty]))/_xlfn.STDEV.P(Table2[6M Return vs Nifty])</f>
        <v>-0.15511486247293529</v>
      </c>
      <c r="M204">
        <v>-0.587289365387347</v>
      </c>
      <c r="N204">
        <f>(Table2[[#This Row],[1W Return vs Nifty]]-AVERAGE(Table2[1W Return vs Nifty]))/_xlfn.STDEV.P(Table2[1W Return vs Nifty])</f>
        <v>-0.34889239293256369</v>
      </c>
      <c r="O204">
        <v>4094.44</v>
      </c>
      <c r="P204">
        <v>3954.07662087478</v>
      </c>
      <c r="Q204">
        <v>3718.2747492117801</v>
      </c>
      <c r="R204">
        <v>68.192320344084493</v>
      </c>
      <c r="S204" s="2">
        <f>(Table2[[#This Row],[Close Price]]-Table2[[#This Row],[20D EMA]])/Table2[[#This Row],[20D EMA]]</f>
        <v>3.7614423462060689E-2</v>
      </c>
      <c r="T204" s="2">
        <f>(Table2[[#This Row],[Close Price]]-Table2[[#This Row],[50D EMA]])/Table2[[#This Row],[50D EMA]]</f>
        <v>7.4448071534864213E-2</v>
      </c>
      <c r="U204" s="2">
        <f>(Table2[[#This Row],[Close Price]]-Table2[[#This Row],[200D EMA]])/Table2[[#This Row],[200D EMA]]</f>
        <v>0.14258635699274486</v>
      </c>
      <c r="V204">
        <v>0.50270202595498803</v>
      </c>
      <c r="W204">
        <v>4215</v>
      </c>
      <c r="X204">
        <v>4273.95</v>
      </c>
      <c r="Y204">
        <v>4171</v>
      </c>
      <c r="Z204">
        <v>4327.2</v>
      </c>
      <c r="AA204">
        <v>4171</v>
      </c>
      <c r="AB204">
        <v>4327.2</v>
      </c>
      <c r="AC204" s="2">
        <f>(Table2[[#This Row],[Close Price]]/Table2[[#This Row],[Day Low]])-1</f>
        <v>7.9359430604981629E-3</v>
      </c>
      <c r="AD204" s="2">
        <f>(Table2[[#This Row],[Day High]]/Table2[[#This Row],[Close Price]])-1</f>
        <v>6.0021890336474648E-3</v>
      </c>
      <c r="AE204" s="2">
        <f>(Table2[[#This Row],[Close Price]]/Table2[[#This Row],[Current Week Low]])-1</f>
        <v>1.8568688563893598E-2</v>
      </c>
      <c r="AF204" s="2">
        <f>(Table2[[#This Row],[Current Week High]]/Table2[[#This Row],[Close Price]])-1</f>
        <v>1.8536172015676255E-2</v>
      </c>
      <c r="AG204" s="2">
        <f>(Table2[[#This Row],[Close Price]]/Table2[[#This Row],[Current Month Low]])-1</f>
        <v>1.8568688563893598E-2</v>
      </c>
      <c r="AH204" s="2">
        <f>(Table2[[#This Row],[Current Month High]]/Table2[[#This Row],[Close Price]])-1</f>
        <v>1.8536172015676255E-2</v>
      </c>
      <c r="AI204">
        <v>8.9809224540714894</v>
      </c>
      <c r="AJ204">
        <v>37.013625735709098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-0.05</v>
      </c>
      <c r="AM204" t="s">
        <v>10150</v>
      </c>
      <c r="AN204">
        <v>3.08</v>
      </c>
      <c r="AO204" t="s">
        <v>10149</v>
      </c>
      <c r="AP204">
        <v>6.3515919713169999E-2</v>
      </c>
      <c r="AQ204">
        <f>(Table2[[#This Row],[Sharpe Ratio]]-AVERAGE(Table2[Sharpe Ratio]))/_xlfn.STDEV.P(Table2[Sharpe Ratio])</f>
        <v>0.10268154029182218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-0.58901574816611946</v>
      </c>
    </row>
    <row r="205" spans="1:44" x14ac:dyDescent="0.3">
      <c r="A205" t="s">
        <v>514</v>
      </c>
      <c r="B205" t="s">
        <v>515</v>
      </c>
      <c r="C205" t="s">
        <v>10103</v>
      </c>
      <c r="D205" t="s">
        <v>21</v>
      </c>
      <c r="E205">
        <v>39340.658828859901</v>
      </c>
      <c r="F205">
        <v>5898.7</v>
      </c>
      <c r="G205">
        <v>-5.0139621268001998E-2</v>
      </c>
      <c r="H205">
        <f>(Table2[[#This Row],[1Y Return vs Nifty]]-AVERAGE(Table2[1Y Return vs Nifty]))/_xlfn.STDEV.P(Table2[1Y Return vs Nifty])</f>
        <v>-0.55501729779944431</v>
      </c>
      <c r="I205">
        <v>2.3324773606160898</v>
      </c>
      <c r="J205">
        <f>(Table2[[#This Row],[1M Return vs Nifty]]-AVERAGE(Table2[1M Return vs Nifty]))/_xlfn.STDEV.P(Table2[1M Return vs Nifty])</f>
        <v>9.8173573923472993E-2</v>
      </c>
      <c r="K205">
        <v>-13.1467063117361</v>
      </c>
      <c r="L205">
        <f>(Table2[[#This Row],[6M Return vs Nifty]]-AVERAGE(Table2[6M Return vs Nifty]))/_xlfn.STDEV.P(Table2[6M Return vs Nifty])</f>
        <v>-0.70984223763871201</v>
      </c>
      <c r="M205">
        <v>4.9564246109751302</v>
      </c>
      <c r="N205">
        <f>(Table2[[#This Row],[1W Return vs Nifty]]-AVERAGE(Table2[1W Return vs Nifty]))/_xlfn.STDEV.P(Table2[1W Return vs Nifty])</f>
        <v>0.86356537958763258</v>
      </c>
      <c r="O205">
        <v>5410.24</v>
      </c>
      <c r="P205">
        <v>5307.91911871708</v>
      </c>
      <c r="Q205">
        <v>5396.8883100808198</v>
      </c>
      <c r="R205">
        <v>86.515066722559595</v>
      </c>
      <c r="S205" s="2">
        <f>(Table2[[#This Row],[Close Price]]-Table2[[#This Row],[20D EMA]])/Table2[[#This Row],[20D EMA]]</f>
        <v>9.0284349677648326E-2</v>
      </c>
      <c r="T205" s="2">
        <f>(Table2[[#This Row],[Close Price]]-Table2[[#This Row],[50D EMA]])/Table2[[#This Row],[50D EMA]]</f>
        <v>0.11130178664548135</v>
      </c>
      <c r="U205" s="2">
        <f>(Table2[[#This Row],[Close Price]]-Table2[[#This Row],[200D EMA]])/Table2[[#This Row],[200D EMA]]</f>
        <v>9.298167037880857E-2</v>
      </c>
      <c r="V205">
        <v>0.86752263466903801</v>
      </c>
      <c r="W205">
        <v>5690</v>
      </c>
      <c r="X205">
        <v>5906.45</v>
      </c>
      <c r="Y205">
        <v>5425.75</v>
      </c>
      <c r="Z205">
        <v>5906.45</v>
      </c>
      <c r="AA205">
        <v>5425.75</v>
      </c>
      <c r="AB205">
        <v>5906.45</v>
      </c>
      <c r="AC205" s="2">
        <f>(Table2[[#This Row],[Close Price]]/Table2[[#This Row],[Day Low]])-1</f>
        <v>3.66783831282953E-2</v>
      </c>
      <c r="AD205" s="2">
        <f>(Table2[[#This Row],[Day High]]/Table2[[#This Row],[Close Price]])-1</f>
        <v>1.3138488141455351E-3</v>
      </c>
      <c r="AE205" s="2">
        <f>(Table2[[#This Row],[Close Price]]/Table2[[#This Row],[Current Week Low]])-1</f>
        <v>8.7167672671980778E-2</v>
      </c>
      <c r="AF205" s="2">
        <f>(Table2[[#This Row],[Current Week High]]/Table2[[#This Row],[Close Price]])-1</f>
        <v>1.3138488141455351E-3</v>
      </c>
      <c r="AG205" s="2">
        <f>(Table2[[#This Row],[Close Price]]/Table2[[#This Row],[Current Month Low]])-1</f>
        <v>8.7167672671980778E-2</v>
      </c>
      <c r="AH205" s="2">
        <f>(Table2[[#This Row],[Current Month High]]/Table2[[#This Row],[Close Price]])-1</f>
        <v>1.3138488141455351E-3</v>
      </c>
      <c r="AI205">
        <v>16.084052418329399</v>
      </c>
      <c r="AJ205">
        <v>37.5870313137792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0</v>
      </c>
      <c r="AM205" t="s">
        <v>10148</v>
      </c>
      <c r="AN205">
        <v>11.86</v>
      </c>
      <c r="AO205" t="s">
        <v>10149</v>
      </c>
      <c r="AP205">
        <v>5.2294732674690002E-3</v>
      </c>
      <c r="AQ205">
        <f>(Table2[[#This Row],[Sharpe Ratio]]-AVERAGE(Table2[Sharpe Ratio]))/_xlfn.STDEV.P(Table2[Sharpe Ratio])</f>
        <v>-0.5577415859090169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06" spans="1:44" x14ac:dyDescent="0.3">
      <c r="A206" t="s">
        <v>516</v>
      </c>
      <c r="B206" t="s">
        <v>517</v>
      </c>
      <c r="C206" t="s">
        <v>10108</v>
      </c>
      <c r="D206" t="s">
        <v>184</v>
      </c>
      <c r="E206">
        <v>39111.05381274</v>
      </c>
      <c r="F206">
        <v>666.9</v>
      </c>
      <c r="G206">
        <v>5.1237866841823401</v>
      </c>
      <c r="H206">
        <f>(Table2[[#This Row],[1Y Return vs Nifty]]-AVERAGE(Table2[1Y Return vs Nifty]))/_xlfn.STDEV.P(Table2[1Y Return vs Nifty])</f>
        <v>-0.49671074712255497</v>
      </c>
      <c r="I206">
        <v>-7.5641787601440003</v>
      </c>
      <c r="J206">
        <f>(Table2[[#This Row],[1M Return vs Nifty]]-AVERAGE(Table2[1M Return vs Nifty]))/_xlfn.STDEV.P(Table2[1M Return vs Nifty])</f>
        <v>-0.70838146703621019</v>
      </c>
      <c r="K206">
        <v>-9.3797700918781004</v>
      </c>
      <c r="L206">
        <f>(Table2[[#This Row],[6M Return vs Nifty]]-AVERAGE(Table2[6M Return vs Nifty]))/_xlfn.STDEV.P(Table2[6M Return vs Nifty])</f>
        <v>-0.59897004562338896</v>
      </c>
      <c r="M206">
        <v>2.0545791517096998</v>
      </c>
      <c r="N206">
        <f>(Table2[[#This Row],[1W Return vs Nifty]]-AVERAGE(Table2[1W Return vs Nifty]))/_xlfn.STDEV.P(Table2[1W Return vs Nifty])</f>
        <v>0.2289069003189394</v>
      </c>
      <c r="O206">
        <v>650.79999999999995</v>
      </c>
      <c r="P206">
        <v>644.54926716713703</v>
      </c>
      <c r="Q206">
        <v>615.08175336843897</v>
      </c>
      <c r="R206">
        <v>63.885553455354199</v>
      </c>
      <c r="S206" s="2">
        <f>(Table2[[#This Row],[Close Price]]-Table2[[#This Row],[20D EMA]])/Table2[[#This Row],[20D EMA]]</f>
        <v>2.4738783036263097E-2</v>
      </c>
      <c r="T206" s="2">
        <f>(Table2[[#This Row],[Close Price]]-Table2[[#This Row],[50D EMA]])/Table2[[#This Row],[50D EMA]]</f>
        <v>3.4676531293095419E-2</v>
      </c>
      <c r="U206" s="2">
        <f>(Table2[[#This Row],[Close Price]]-Table2[[#This Row],[200D EMA]])/Table2[[#This Row],[200D EMA]]</f>
        <v>8.4246112565985132E-2</v>
      </c>
      <c r="V206">
        <v>0.62275146105614099</v>
      </c>
      <c r="W206">
        <v>660</v>
      </c>
      <c r="X206">
        <v>678.9</v>
      </c>
      <c r="Y206">
        <v>641.85</v>
      </c>
      <c r="Z206">
        <v>684.3</v>
      </c>
      <c r="AA206">
        <v>641.85</v>
      </c>
      <c r="AB206">
        <v>684.3</v>
      </c>
      <c r="AC206" s="2">
        <f>(Table2[[#This Row],[Close Price]]/Table2[[#This Row],[Day Low]])-1</f>
        <v>1.0454545454545494E-2</v>
      </c>
      <c r="AD206" s="2">
        <f>(Table2[[#This Row],[Day High]]/Table2[[#This Row],[Close Price]])-1</f>
        <v>1.7993702204228468E-2</v>
      </c>
      <c r="AE206" s="2">
        <f>(Table2[[#This Row],[Close Price]]/Table2[[#This Row],[Current Week Low]])-1</f>
        <v>3.9027810236036409E-2</v>
      </c>
      <c r="AF206" s="2">
        <f>(Table2[[#This Row],[Current Week High]]/Table2[[#This Row],[Close Price]])-1</f>
        <v>2.6090868196131378E-2</v>
      </c>
      <c r="AG206" s="2">
        <f>(Table2[[#This Row],[Close Price]]/Table2[[#This Row],[Current Month Low]])-1</f>
        <v>3.9027810236036409E-2</v>
      </c>
      <c r="AH206" s="2">
        <f>(Table2[[#This Row],[Current Month High]]/Table2[[#This Row],[Close Price]])-1</f>
        <v>2.6090868196131378E-2</v>
      </c>
      <c r="AI206">
        <v>7.7897735792472602</v>
      </c>
      <c r="AJ206">
        <v>36.6318377381684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-0.14000000000000001</v>
      </c>
      <c r="AM206" t="s">
        <v>10150</v>
      </c>
      <c r="AN206">
        <v>3.99</v>
      </c>
      <c r="AO206" t="s">
        <v>10149</v>
      </c>
      <c r="AP206">
        <v>2.8533640708714E-2</v>
      </c>
      <c r="AQ206">
        <f>(Table2[[#This Row],[Sharpe Ratio]]-AVERAGE(Table2[Sharpe Ratio]))/_xlfn.STDEV.P(Table2[Sharpe Ratio])</f>
        <v>-0.29369030034312543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-1.8688456598063403</v>
      </c>
    </row>
    <row r="207" spans="1:44" x14ac:dyDescent="0.3">
      <c r="A207" t="s">
        <v>518</v>
      </c>
      <c r="B207" t="s">
        <v>519</v>
      </c>
      <c r="C207" t="s">
        <v>10108</v>
      </c>
      <c r="D207" t="s">
        <v>184</v>
      </c>
      <c r="E207">
        <v>38669.623543679998</v>
      </c>
      <c r="F207">
        <v>2749.1</v>
      </c>
      <c r="G207">
        <v>40.4919632315979</v>
      </c>
      <c r="H207">
        <f>(Table2[[#This Row],[1Y Return vs Nifty]]-AVERAGE(Table2[1Y Return vs Nifty]))/_xlfn.STDEV.P(Table2[1Y Return vs Nifty])</f>
        <v>-9.8135998186010542E-2</v>
      </c>
      <c r="I207">
        <v>15.708086995782701</v>
      </c>
      <c r="J207">
        <f>(Table2[[#This Row],[1M Return vs Nifty]]-AVERAGE(Table2[1M Return vs Nifty]))/_xlfn.STDEV.P(Table2[1M Return vs Nifty])</f>
        <v>1.1882554405170127</v>
      </c>
      <c r="K207">
        <v>30.050100644292499</v>
      </c>
      <c r="L207">
        <f>(Table2[[#This Row],[6M Return vs Nifty]]-AVERAGE(Table2[6M Return vs Nifty]))/_xlfn.STDEV.P(Table2[6M Return vs Nifty])</f>
        <v>0.56156890280745875</v>
      </c>
      <c r="M207">
        <v>2.3259425232381599</v>
      </c>
      <c r="N207">
        <f>(Table2[[#This Row],[1W Return vs Nifty]]-AVERAGE(Table2[1W Return vs Nifty]))/_xlfn.STDEV.P(Table2[1W Return vs Nifty])</f>
        <v>0.28825639605227671</v>
      </c>
      <c r="O207">
        <v>2597.65</v>
      </c>
      <c r="P207">
        <v>2370.8356119002601</v>
      </c>
      <c r="Q207">
        <v>1979.9090077250601</v>
      </c>
      <c r="R207">
        <v>75.153737930481796</v>
      </c>
      <c r="S207" s="2">
        <f>(Table2[[#This Row],[Close Price]]-Table2[[#This Row],[20D EMA]])/Table2[[#This Row],[20D EMA]]</f>
        <v>5.8302696668142286E-2</v>
      </c>
      <c r="T207" s="2">
        <f>(Table2[[#This Row],[Close Price]]-Table2[[#This Row],[50D EMA]])/Table2[[#This Row],[50D EMA]]</f>
        <v>0.1595489734509915</v>
      </c>
      <c r="U207" s="2">
        <f>(Table2[[#This Row],[Close Price]]-Table2[[#This Row],[200D EMA]])/Table2[[#This Row],[200D EMA]]</f>
        <v>0.38849815283114947</v>
      </c>
      <c r="V207">
        <v>0.72155665851433304</v>
      </c>
      <c r="W207">
        <v>2742</v>
      </c>
      <c r="X207">
        <v>2790</v>
      </c>
      <c r="Y207">
        <v>2678</v>
      </c>
      <c r="Z207">
        <v>2791.45</v>
      </c>
      <c r="AA207">
        <v>2678</v>
      </c>
      <c r="AB207">
        <v>2791.45</v>
      </c>
      <c r="AC207" s="2">
        <f>(Table2[[#This Row],[Close Price]]/Table2[[#This Row],[Day Low]])-1</f>
        <v>2.589350838803739E-3</v>
      </c>
      <c r="AD207" s="2">
        <f>(Table2[[#This Row],[Day High]]/Table2[[#This Row],[Close Price]])-1</f>
        <v>1.4877596304245122E-2</v>
      </c>
      <c r="AE207" s="2">
        <f>(Table2[[#This Row],[Close Price]]/Table2[[#This Row],[Current Week Low]])-1</f>
        <v>2.6549663928304712E-2</v>
      </c>
      <c r="AF207" s="2">
        <f>(Table2[[#This Row],[Current Week High]]/Table2[[#This Row],[Close Price]])-1</f>
        <v>1.5405041649994455E-2</v>
      </c>
      <c r="AG207" s="2">
        <f>(Table2[[#This Row],[Close Price]]/Table2[[#This Row],[Current Month Low]])-1</f>
        <v>2.6549663928304712E-2</v>
      </c>
      <c r="AH207" s="2">
        <f>(Table2[[#This Row],[Current Month High]]/Table2[[#This Row],[Close Price]])-1</f>
        <v>1.5405041649994455E-2</v>
      </c>
      <c r="AI207">
        <v>11.356443927103401</v>
      </c>
      <c r="AJ207">
        <v>78.507191324956906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0.28000000000000003</v>
      </c>
      <c r="AM207" t="s">
        <v>10149</v>
      </c>
      <c r="AN207">
        <v>0.71</v>
      </c>
      <c r="AO207" t="s">
        <v>10149</v>
      </c>
      <c r="AP207">
        <v>3.5566179813959001E-2</v>
      </c>
      <c r="AQ207">
        <f>(Table2[[#This Row],[Sharpe Ratio]]-AVERAGE(Table2[Sharpe Ratio]))/_xlfn.STDEV.P(Table2[Sharpe Ratio])</f>
        <v>-0.21400708504637075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1.7259376561443669</v>
      </c>
    </row>
    <row r="208" spans="1:44" x14ac:dyDescent="0.3">
      <c r="A208" t="s">
        <v>520</v>
      </c>
      <c r="B208" t="s">
        <v>521</v>
      </c>
      <c r="C208" t="s">
        <v>10102</v>
      </c>
      <c r="D208" t="s">
        <v>18</v>
      </c>
      <c r="E208">
        <v>38082.218825433003</v>
      </c>
      <c r="F208">
        <v>217.29</v>
      </c>
      <c r="G208">
        <v>149.57466744697101</v>
      </c>
      <c r="H208">
        <f>(Table2[[#This Row],[1Y Return vs Nifty]]-AVERAGE(Table2[1Y Return vs Nifty]))/_xlfn.STDEV.P(Table2[1Y Return vs Nifty])</f>
        <v>1.1311502045582666</v>
      </c>
      <c r="I208">
        <v>-4.66573558924323</v>
      </c>
      <c r="J208">
        <f>(Table2[[#This Row],[1M Return vs Nifty]]-AVERAGE(Table2[1M Return vs Nifty]))/_xlfn.STDEV.P(Table2[1M Return vs Nifty])</f>
        <v>-0.47216491854754356</v>
      </c>
      <c r="K208">
        <v>49.637661626354301</v>
      </c>
      <c r="L208">
        <f>(Table2[[#This Row],[6M Return vs Nifty]]-AVERAGE(Table2[6M Return vs Nifty]))/_xlfn.STDEV.P(Table2[6M Return vs Nifty])</f>
        <v>1.1380893681305677</v>
      </c>
      <c r="M208">
        <v>-0.20217330987295001</v>
      </c>
      <c r="N208">
        <f>(Table2[[#This Row],[1W Return vs Nifty]]-AVERAGE(Table2[1W Return vs Nifty]))/_xlfn.STDEV.P(Table2[1W Return vs Nifty])</f>
        <v>-0.26466421001733831</v>
      </c>
      <c r="O208">
        <v>215.04</v>
      </c>
      <c r="P208">
        <v>215.40753934655899</v>
      </c>
      <c r="Q208">
        <v>180.218928245021</v>
      </c>
      <c r="R208">
        <v>54.441803717986602</v>
      </c>
      <c r="S208" s="2">
        <f>(Table2[[#This Row],[Close Price]]-Table2[[#This Row],[20D EMA]])/Table2[[#This Row],[20D EMA]]</f>
        <v>1.0463169642857144E-2</v>
      </c>
      <c r="T208" s="2">
        <f>(Table2[[#This Row],[Close Price]]-Table2[[#This Row],[50D EMA]])/Table2[[#This Row],[50D EMA]]</f>
        <v>8.7390657687816536E-3</v>
      </c>
      <c r="U208" s="2">
        <f>(Table2[[#This Row],[Close Price]]-Table2[[#This Row],[200D EMA]])/Table2[[#This Row],[200D EMA]]</f>
        <v>0.20570021204752764</v>
      </c>
      <c r="V208">
        <v>0.77675319325425896</v>
      </c>
      <c r="W208">
        <v>217</v>
      </c>
      <c r="X208">
        <v>221.8</v>
      </c>
      <c r="Y208">
        <v>213.2</v>
      </c>
      <c r="Z208">
        <v>221.8</v>
      </c>
      <c r="AA208">
        <v>213.2</v>
      </c>
      <c r="AB208">
        <v>221.8</v>
      </c>
      <c r="AC208" s="2">
        <f>(Table2[[#This Row],[Close Price]]/Table2[[#This Row],[Day Low]])-1</f>
        <v>1.3364055299538435E-3</v>
      </c>
      <c r="AD208" s="2">
        <f>(Table2[[#This Row],[Day High]]/Table2[[#This Row],[Close Price]])-1</f>
        <v>2.0755672143218939E-2</v>
      </c>
      <c r="AE208" s="2">
        <f>(Table2[[#This Row],[Close Price]]/Table2[[#This Row],[Current Week Low]])-1</f>
        <v>1.9183864915572224E-2</v>
      </c>
      <c r="AF208" s="2">
        <f>(Table2[[#This Row],[Current Week High]]/Table2[[#This Row],[Close Price]])-1</f>
        <v>2.0755672143218939E-2</v>
      </c>
      <c r="AG208" s="2">
        <f>(Table2[[#This Row],[Close Price]]/Table2[[#This Row],[Current Month Low]])-1</f>
        <v>1.9183864915572224E-2</v>
      </c>
      <c r="AH208" s="2">
        <f>(Table2[[#This Row],[Current Month High]]/Table2[[#This Row],[Close Price]])-1</f>
        <v>2.0755672143218939E-2</v>
      </c>
      <c r="AI208">
        <v>33.117032537162302</v>
      </c>
      <c r="AJ208">
        <v>180.01288659793801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-0.08</v>
      </c>
      <c r="AM208" t="s">
        <v>10150</v>
      </c>
      <c r="AN208">
        <v>1.1599999999999999</v>
      </c>
      <c r="AO208" t="s">
        <v>10149</v>
      </c>
      <c r="AP208">
        <v>0.121305240254555</v>
      </c>
      <c r="AQ208">
        <f>(Table2[[#This Row],[Sharpe Ratio]]-AVERAGE(Table2[Sharpe Ratio]))/_xlfn.STDEV.P(Table2[Sharpe Ratio])</f>
        <v>0.75747190855553681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09" spans="1:44" x14ac:dyDescent="0.3">
      <c r="A209" t="s">
        <v>522</v>
      </c>
      <c r="B209" t="s">
        <v>523</v>
      </c>
      <c r="C209" t="s">
        <v>10115</v>
      </c>
      <c r="D209" t="s">
        <v>524</v>
      </c>
      <c r="E209">
        <v>37286.859252839997</v>
      </c>
      <c r="F209">
        <v>567.1</v>
      </c>
      <c r="G209">
        <v>-11.9100888102732</v>
      </c>
      <c r="H209">
        <f>(Table2[[#This Row],[1Y Return vs Nifty]]-AVERAGE(Table2[1Y Return vs Nifty]))/_xlfn.STDEV.P(Table2[1Y Return vs Nifty])</f>
        <v>-0.68867067583183084</v>
      </c>
      <c r="I209">
        <v>4.9030328742330198</v>
      </c>
      <c r="J209">
        <f>(Table2[[#This Row],[1M Return vs Nifty]]-AVERAGE(Table2[1M Return vs Nifty]))/_xlfn.STDEV.P(Table2[1M Return vs Nifty])</f>
        <v>0.30766802157082723</v>
      </c>
      <c r="K209">
        <v>-11.156764425095201</v>
      </c>
      <c r="L209">
        <f>(Table2[[#This Row],[6M Return vs Nifty]]-AVERAGE(Table2[6M Return vs Nifty]))/_xlfn.STDEV.P(Table2[6M Return vs Nifty])</f>
        <v>-0.65127230014099113</v>
      </c>
      <c r="M209">
        <v>1.55459957259239</v>
      </c>
      <c r="N209">
        <f>(Table2[[#This Row],[1W Return vs Nifty]]-AVERAGE(Table2[1W Return vs Nifty]))/_xlfn.STDEV.P(Table2[1W Return vs Nifty])</f>
        <v>0.11955708007443951</v>
      </c>
      <c r="O209">
        <v>547.77</v>
      </c>
      <c r="P209">
        <v>517.92117751060402</v>
      </c>
      <c r="Q209">
        <v>501.73501373406998</v>
      </c>
      <c r="R209">
        <v>61.978077307082302</v>
      </c>
      <c r="S209" s="2">
        <f>(Table2[[#This Row],[Close Price]]-Table2[[#This Row],[20D EMA]])/Table2[[#This Row],[20D EMA]]</f>
        <v>3.5288533508589445E-2</v>
      </c>
      <c r="T209" s="2">
        <f>(Table2[[#This Row],[Close Price]]-Table2[[#This Row],[50D EMA]])/Table2[[#This Row],[50D EMA]]</f>
        <v>9.495426065752853E-2</v>
      </c>
      <c r="U209" s="2">
        <f>(Table2[[#This Row],[Close Price]]-Table2[[#This Row],[200D EMA]])/Table2[[#This Row],[200D EMA]]</f>
        <v>0.13027790462432198</v>
      </c>
      <c r="V209">
        <v>0.85027907324315199</v>
      </c>
      <c r="W209">
        <v>565.29999999999995</v>
      </c>
      <c r="X209">
        <v>574.5</v>
      </c>
      <c r="Y209">
        <v>559.85</v>
      </c>
      <c r="Z209">
        <v>580</v>
      </c>
      <c r="AA209">
        <v>559.85</v>
      </c>
      <c r="AB209">
        <v>580</v>
      </c>
      <c r="AC209" s="2">
        <f>(Table2[[#This Row],[Close Price]]/Table2[[#This Row],[Day Low]])-1</f>
        <v>3.184150008844977E-3</v>
      </c>
      <c r="AD209" s="2">
        <f>(Table2[[#This Row],[Day High]]/Table2[[#This Row],[Close Price]])-1</f>
        <v>1.3048845000881659E-2</v>
      </c>
      <c r="AE209" s="2">
        <f>(Table2[[#This Row],[Close Price]]/Table2[[#This Row],[Current Week Low]])-1</f>
        <v>1.2949897293917934E-2</v>
      </c>
      <c r="AF209" s="2">
        <f>(Table2[[#This Row],[Current Week High]]/Table2[[#This Row],[Close Price]])-1</f>
        <v>2.2747310879915217E-2</v>
      </c>
      <c r="AG209" s="2">
        <f>(Table2[[#This Row],[Close Price]]/Table2[[#This Row],[Current Month Low]])-1</f>
        <v>1.2949897293917934E-2</v>
      </c>
      <c r="AH209" s="2">
        <f>(Table2[[#This Row],[Current Month High]]/Table2[[#This Row],[Close Price]])-1</f>
        <v>2.2747310879915217E-2</v>
      </c>
      <c r="AI209">
        <v>3.5002645036148898</v>
      </c>
      <c r="AJ209">
        <v>34.687091794323699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0.17</v>
      </c>
      <c r="AM209" t="s">
        <v>10149</v>
      </c>
      <c r="AN209">
        <v>2.95</v>
      </c>
      <c r="AO209" t="s">
        <v>10149</v>
      </c>
      <c r="AP209">
        <v>-6.3238686141358996E-2</v>
      </c>
      <c r="AQ209">
        <f>(Table2[[#This Row],[Sharpe Ratio]]-AVERAGE(Table2[Sharpe Ratio]))/_xlfn.STDEV.P(Table2[Sharpe Ratio])</f>
        <v>-1.3335301034697866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-2.2462479777973421</v>
      </c>
    </row>
    <row r="210" spans="1:44" x14ac:dyDescent="0.3">
      <c r="A210" t="s">
        <v>525</v>
      </c>
      <c r="B210" t="s">
        <v>526</v>
      </c>
      <c r="C210" t="s">
        <v>10104</v>
      </c>
      <c r="D210" t="s">
        <v>49</v>
      </c>
      <c r="E210">
        <v>36809.393859839998</v>
      </c>
      <c r="F210">
        <v>298.2</v>
      </c>
      <c r="G210">
        <v>-38.384847318826203</v>
      </c>
      <c r="H210">
        <f>(Table2[[#This Row],[1Y Return vs Nifty]]-AVERAGE(Table2[1Y Return vs Nifty]))/_xlfn.STDEV.P(Table2[1Y Return vs Nifty])</f>
        <v>-0.98702278939232568</v>
      </c>
      <c r="I210">
        <v>1.2700269190334901</v>
      </c>
      <c r="J210">
        <f>(Table2[[#This Row],[1M Return vs Nifty]]-AVERAGE(Table2[1M Return vs Nifty]))/_xlfn.STDEV.P(Table2[1M Return vs Nifty])</f>
        <v>1.1586271205060159E-2</v>
      </c>
      <c r="K210">
        <v>-4.9508999266378897</v>
      </c>
      <c r="L210">
        <f>(Table2[[#This Row],[6M Return vs Nifty]]-AVERAGE(Table2[6M Return vs Nifty]))/_xlfn.STDEV.P(Table2[6M Return vs Nifty])</f>
        <v>-0.46861515912893198</v>
      </c>
      <c r="M210">
        <v>-2.3028540530960502</v>
      </c>
      <c r="N210">
        <f>(Table2[[#This Row],[1W Return vs Nifty]]-AVERAGE(Table2[1W Return vs Nifty]))/_xlfn.STDEV.P(Table2[1W Return vs Nifty])</f>
        <v>-0.72410109755596308</v>
      </c>
      <c r="O210">
        <v>296.85000000000002</v>
      </c>
      <c r="P210">
        <v>286.84286420666098</v>
      </c>
      <c r="Q210">
        <v>279.40951522347501</v>
      </c>
      <c r="R210">
        <v>45.932138188551697</v>
      </c>
      <c r="S210" s="2">
        <f>(Table2[[#This Row],[Close Price]]-Table2[[#This Row],[20D EMA]])/Table2[[#This Row],[20D EMA]]</f>
        <v>4.5477513895905873E-3</v>
      </c>
      <c r="T210" s="2">
        <f>(Table2[[#This Row],[Close Price]]-Table2[[#This Row],[50D EMA]])/Table2[[#This Row],[50D EMA]]</f>
        <v>3.9593579658152363E-2</v>
      </c>
      <c r="U210" s="2">
        <f>(Table2[[#This Row],[Close Price]]-Table2[[#This Row],[200D EMA]])/Table2[[#This Row],[200D EMA]]</f>
        <v>6.7250697462812342E-2</v>
      </c>
      <c r="V210">
        <v>0.97541380844706704</v>
      </c>
      <c r="W210">
        <v>295.75</v>
      </c>
      <c r="X210">
        <v>303.45</v>
      </c>
      <c r="Y210">
        <v>288.60000000000002</v>
      </c>
      <c r="Z210">
        <v>308.8</v>
      </c>
      <c r="AA210">
        <v>288.60000000000002</v>
      </c>
      <c r="AB210">
        <v>308.8</v>
      </c>
      <c r="AC210" s="2">
        <f>(Table2[[#This Row],[Close Price]]/Table2[[#This Row],[Day Low]])-1</f>
        <v>8.2840236686390067E-3</v>
      </c>
      <c r="AD210" s="2">
        <f>(Table2[[#This Row],[Day High]]/Table2[[#This Row],[Close Price]])-1</f>
        <v>1.7605633802816989E-2</v>
      </c>
      <c r="AE210" s="2">
        <f>(Table2[[#This Row],[Close Price]]/Table2[[#This Row],[Current Week Low]])-1</f>
        <v>3.3264033264033044E-2</v>
      </c>
      <c r="AF210" s="2">
        <f>(Table2[[#This Row],[Current Week High]]/Table2[[#This Row],[Close Price]])-1</f>
        <v>3.5546613011401718E-2</v>
      </c>
      <c r="AG210" s="2">
        <f>(Table2[[#This Row],[Close Price]]/Table2[[#This Row],[Current Month Low]])-1</f>
        <v>3.3264033264033044E-2</v>
      </c>
      <c r="AH210" s="2">
        <f>(Table2[[#This Row],[Current Month High]]/Table2[[#This Row],[Close Price]])-1</f>
        <v>3.5546613011401718E-2</v>
      </c>
      <c r="AI210">
        <v>16.2139503688799</v>
      </c>
      <c r="AJ210">
        <v>25.637244575521301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-0.09</v>
      </c>
      <c r="AM210" t="s">
        <v>10150</v>
      </c>
      <c r="AN210">
        <v>-3.09</v>
      </c>
      <c r="AO210" t="s">
        <v>10150</v>
      </c>
      <c r="AP210">
        <v>5.3057241613777999E-2</v>
      </c>
      <c r="AQ210">
        <f>(Table2[[#This Row],[Sharpe Ratio]]-AVERAGE(Table2[Sharpe Ratio]))/_xlfn.STDEV.P(Table2[Sharpe Ratio])</f>
        <v>-1.5822045147433249E-2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-2.1839748200195936</v>
      </c>
    </row>
    <row r="211" spans="1:44" x14ac:dyDescent="0.3">
      <c r="A211" t="s">
        <v>527</v>
      </c>
      <c r="B211" t="s">
        <v>528</v>
      </c>
      <c r="C211" t="s">
        <v>10109</v>
      </c>
      <c r="D211" t="s">
        <v>59</v>
      </c>
      <c r="E211">
        <v>36557.4756098</v>
      </c>
      <c r="F211">
        <v>1295.5</v>
      </c>
      <c r="G211">
        <v>74.293185862978902</v>
      </c>
      <c r="H211">
        <f>(Table2[[#This Row],[1Y Return vs Nifty]]-AVERAGE(Table2[1Y Return vs Nifty]))/_xlfn.STDEV.P(Table2[1Y Return vs Nifty])</f>
        <v>0.28278027003012346</v>
      </c>
      <c r="I211">
        <v>-4.6745227421364798E-2</v>
      </c>
      <c r="J211">
        <f>(Table2[[#This Row],[1M Return vs Nifty]]-AVERAGE(Table2[1M Return vs Nifty]))/_xlfn.STDEV.P(Table2[1M Return vs Nifty])</f>
        <v>-9.5727673986045189E-2</v>
      </c>
      <c r="K211">
        <v>31.983714447757499</v>
      </c>
      <c r="L211">
        <f>(Table2[[#This Row],[6M Return vs Nifty]]-AVERAGE(Table2[6M Return vs Nifty]))/_xlfn.STDEV.P(Table2[6M Return vs Nifty])</f>
        <v>0.61848093645726987</v>
      </c>
      <c r="M211">
        <v>3.2991552782527198</v>
      </c>
      <c r="N211">
        <f>(Table2[[#This Row],[1W Return vs Nifty]]-AVERAGE(Table2[1W Return vs Nifty]))/_xlfn.STDEV.P(Table2[1W Return vs Nifty])</f>
        <v>0.50110636886192061</v>
      </c>
      <c r="O211">
        <v>1223.77</v>
      </c>
      <c r="P211">
        <v>1150.5711858602799</v>
      </c>
      <c r="Q211">
        <v>953.17514385088805</v>
      </c>
      <c r="R211">
        <v>74.213603297397398</v>
      </c>
      <c r="S211" s="2">
        <f>(Table2[[#This Row],[Close Price]]-Table2[[#This Row],[20D EMA]])/Table2[[#This Row],[20D EMA]]</f>
        <v>5.8613955236686645E-2</v>
      </c>
      <c r="T211" s="2">
        <f>(Table2[[#This Row],[Close Price]]-Table2[[#This Row],[50D EMA]])/Table2[[#This Row],[50D EMA]]</f>
        <v>0.12596249230016748</v>
      </c>
      <c r="U211" s="2">
        <f>(Table2[[#This Row],[Close Price]]-Table2[[#This Row],[200D EMA]])/Table2[[#This Row],[200D EMA]]</f>
        <v>0.35914161039292086</v>
      </c>
      <c r="V211">
        <v>0.69898770140775401</v>
      </c>
      <c r="W211">
        <v>1272</v>
      </c>
      <c r="X211">
        <v>1303.1500000000001</v>
      </c>
      <c r="Y211">
        <v>1232.0999999999999</v>
      </c>
      <c r="Z211">
        <v>1303.1500000000001</v>
      </c>
      <c r="AA211">
        <v>1232.0999999999999</v>
      </c>
      <c r="AB211">
        <v>1303.1500000000001</v>
      </c>
      <c r="AC211" s="2">
        <f>(Table2[[#This Row],[Close Price]]/Table2[[#This Row],[Day Low]])-1</f>
        <v>1.8474842767295607E-2</v>
      </c>
      <c r="AD211" s="2">
        <f>(Table2[[#This Row],[Day High]]/Table2[[#This Row],[Close Price]])-1</f>
        <v>5.9050559629487687E-3</v>
      </c>
      <c r="AE211" s="2">
        <f>(Table2[[#This Row],[Close Price]]/Table2[[#This Row],[Current Week Low]])-1</f>
        <v>5.1456862267673209E-2</v>
      </c>
      <c r="AF211" s="2">
        <f>(Table2[[#This Row],[Current Week High]]/Table2[[#This Row],[Close Price]])-1</f>
        <v>5.9050559629487687E-3</v>
      </c>
      <c r="AG211" s="2">
        <f>(Table2[[#This Row],[Close Price]]/Table2[[#This Row],[Current Month Low]])-1</f>
        <v>5.1456862267673209E-2</v>
      </c>
      <c r="AH211" s="2">
        <f>(Table2[[#This Row],[Current Month High]]/Table2[[#This Row],[Close Price]])-1</f>
        <v>5.9050559629487687E-3</v>
      </c>
      <c r="AI211">
        <v>0.59050559629487598</v>
      </c>
      <c r="AJ211">
        <v>100.030880877016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0.14000000000000001</v>
      </c>
      <c r="AM211" t="s">
        <v>10149</v>
      </c>
      <c r="AN211">
        <v>4.24</v>
      </c>
      <c r="AO211" t="s">
        <v>10149</v>
      </c>
      <c r="AP211">
        <v>5.6921020124981E-2</v>
      </c>
      <c r="AQ211">
        <f>(Table2[[#This Row],[Sharpe Ratio]]-AVERAGE(Table2[Sharpe Ratio]))/_xlfn.STDEV.P(Table2[Sharpe Ratio])</f>
        <v>2.7957063700684157E-2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1.3345969650639529</v>
      </c>
    </row>
    <row r="212" spans="1:44" x14ac:dyDescent="0.3">
      <c r="A212" t="s">
        <v>529</v>
      </c>
      <c r="B212" t="s">
        <v>530</v>
      </c>
      <c r="C212" t="s">
        <v>10118</v>
      </c>
      <c r="D212" t="s">
        <v>243</v>
      </c>
      <c r="E212">
        <v>36513.781006109901</v>
      </c>
      <c r="F212">
        <v>2677.1</v>
      </c>
      <c r="G212">
        <v>-2.03103541398271</v>
      </c>
      <c r="H212">
        <f>(Table2[[#This Row],[1Y Return vs Nifty]]-AVERAGE(Table2[1Y Return vs Nifty]))/_xlfn.STDEV.P(Table2[1Y Return vs Nifty])</f>
        <v>-0.57734061554787974</v>
      </c>
      <c r="I212">
        <v>10.4110892516943</v>
      </c>
      <c r="J212">
        <f>(Table2[[#This Row],[1M Return vs Nifty]]-AVERAGE(Table2[1M Return vs Nifty]))/_xlfn.STDEV.P(Table2[1M Return vs Nifty])</f>
        <v>0.75656213114915694</v>
      </c>
      <c r="K212">
        <v>-4.5733394900655604</v>
      </c>
      <c r="L212">
        <f>(Table2[[#This Row],[6M Return vs Nifty]]-AVERAGE(Table2[6M Return vs Nifty]))/_xlfn.STDEV.P(Table2[6M Return vs Nifty])</f>
        <v>-0.45750242698328009</v>
      </c>
      <c r="M212">
        <v>4.6534558827413699</v>
      </c>
      <c r="N212">
        <f>(Table2[[#This Row],[1W Return vs Nifty]]-AVERAGE(Table2[1W Return vs Nifty]))/_xlfn.STDEV.P(Table2[1W Return vs Nifty])</f>
        <v>0.79730352139223359</v>
      </c>
      <c r="O212">
        <v>2510.34</v>
      </c>
      <c r="P212">
        <v>2425.31154374572</v>
      </c>
      <c r="Q212">
        <v>2284.0735634007101</v>
      </c>
      <c r="R212">
        <v>72.794583894500505</v>
      </c>
      <c r="S212" s="2">
        <f>(Table2[[#This Row],[Close Price]]-Table2[[#This Row],[20D EMA]])/Table2[[#This Row],[20D EMA]]</f>
        <v>6.6429248627675838E-2</v>
      </c>
      <c r="T212" s="2">
        <f>(Table2[[#This Row],[Close Price]]-Table2[[#This Row],[50D EMA]])/Table2[[#This Row],[50D EMA]]</f>
        <v>0.10381695370377478</v>
      </c>
      <c r="U212" s="2">
        <f>(Table2[[#This Row],[Close Price]]-Table2[[#This Row],[200D EMA]])/Table2[[#This Row],[200D EMA]]</f>
        <v>0.17207258246714296</v>
      </c>
      <c r="V212">
        <v>1.3548981044711199</v>
      </c>
      <c r="W212">
        <v>2617.6</v>
      </c>
      <c r="X212">
        <v>2705</v>
      </c>
      <c r="Y212">
        <v>2510</v>
      </c>
      <c r="Z212">
        <v>2739</v>
      </c>
      <c r="AA212">
        <v>2510</v>
      </c>
      <c r="AB212">
        <v>2739</v>
      </c>
      <c r="AC212" s="2">
        <f>(Table2[[#This Row],[Close Price]]/Table2[[#This Row],[Day Low]])-1</f>
        <v>2.2730745721271317E-2</v>
      </c>
      <c r="AD212" s="2">
        <f>(Table2[[#This Row],[Day High]]/Table2[[#This Row],[Close Price]])-1</f>
        <v>1.0421725000933968E-2</v>
      </c>
      <c r="AE212" s="2">
        <f>(Table2[[#This Row],[Close Price]]/Table2[[#This Row],[Current Week Low]])-1</f>
        <v>6.6573705179282738E-2</v>
      </c>
      <c r="AF212" s="2">
        <f>(Table2[[#This Row],[Current Week High]]/Table2[[#This Row],[Close Price]])-1</f>
        <v>2.3122035037914213E-2</v>
      </c>
      <c r="AG212" s="2">
        <f>(Table2[[#This Row],[Close Price]]/Table2[[#This Row],[Current Month Low]])-1</f>
        <v>6.6573705179282738E-2</v>
      </c>
      <c r="AH212" s="2">
        <f>(Table2[[#This Row],[Current Month High]]/Table2[[#This Row],[Close Price]])-1</f>
        <v>2.3122035037914213E-2</v>
      </c>
      <c r="AI212">
        <v>2.3122035037914199</v>
      </c>
      <c r="AJ212">
        <v>40.885169982107101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7.0000000000000007E-2</v>
      </c>
      <c r="AM212" t="s">
        <v>10149</v>
      </c>
      <c r="AN212">
        <v>10.52</v>
      </c>
      <c r="AO212" t="s">
        <v>10149</v>
      </c>
      <c r="AP212">
        <v>7.2136439893280002E-3</v>
      </c>
      <c r="AQ212">
        <f>(Table2[[#This Row],[Sharpe Ratio]]-AVERAGE(Table2[Sharpe Ratio]))/_xlfn.STDEV.P(Table2[Sharpe Ratio])</f>
        <v>-0.53525964866710518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-1.6237038656874536E-2</v>
      </c>
    </row>
    <row r="213" spans="1:44" x14ac:dyDescent="0.3">
      <c r="A213" t="s">
        <v>531</v>
      </c>
      <c r="B213" t="s">
        <v>532</v>
      </c>
      <c r="C213" t="s">
        <v>10111</v>
      </c>
      <c r="D213" t="s">
        <v>156</v>
      </c>
      <c r="E213">
        <v>36407.530805903902</v>
      </c>
      <c r="F213">
        <v>262.56</v>
      </c>
      <c r="G213">
        <v>119.293405147363</v>
      </c>
      <c r="H213">
        <f>(Table2[[#This Row],[1Y Return vs Nifty]]-AVERAGE(Table2[1Y Return vs Nifty]))/_xlfn.STDEV.P(Table2[1Y Return vs Nifty])</f>
        <v>0.78990144093124137</v>
      </c>
      <c r="I213">
        <v>1.6526808942637099</v>
      </c>
      <c r="J213">
        <f>(Table2[[#This Row],[1M Return vs Nifty]]-AVERAGE(Table2[1M Return vs Nifty]))/_xlfn.STDEV.P(Table2[1M Return vs Nifty])</f>
        <v>4.2771702819460015E-2</v>
      </c>
      <c r="K213">
        <v>1.49447647038221</v>
      </c>
      <c r="L213">
        <f>(Table2[[#This Row],[6M Return vs Nifty]]-AVERAGE(Table2[6M Return vs Nifty]))/_xlfn.STDEV.P(Table2[6M Return vs Nifty])</f>
        <v>-0.2789084670606542</v>
      </c>
      <c r="M213">
        <v>4.0835891514005196</v>
      </c>
      <c r="N213">
        <f>(Table2[[#This Row],[1W Return vs Nifty]]-AVERAGE(Table2[1W Return vs Nifty]))/_xlfn.STDEV.P(Table2[1W Return vs Nifty])</f>
        <v>0.67266878181855627</v>
      </c>
      <c r="O213">
        <v>241.05</v>
      </c>
      <c r="P213">
        <v>234.58816494822</v>
      </c>
      <c r="Q213">
        <v>205.69280503217399</v>
      </c>
      <c r="R213">
        <v>82.065255440728606</v>
      </c>
      <c r="S213" s="2">
        <f>(Table2[[#This Row],[Close Price]]-Table2[[#This Row],[20D EMA]])/Table2[[#This Row],[20D EMA]]</f>
        <v>8.9234598630989384E-2</v>
      </c>
      <c r="T213" s="2">
        <f>(Table2[[#This Row],[Close Price]]-Table2[[#This Row],[50D EMA]])/Table2[[#This Row],[50D EMA]]</f>
        <v>0.11923804876496712</v>
      </c>
      <c r="U213" s="2">
        <f>(Table2[[#This Row],[Close Price]]-Table2[[#This Row],[200D EMA]])/Table2[[#This Row],[200D EMA]]</f>
        <v>0.27646662195564387</v>
      </c>
      <c r="V213">
        <v>1.4845263166483</v>
      </c>
      <c r="W213">
        <v>254.01</v>
      </c>
      <c r="X213">
        <v>265</v>
      </c>
      <c r="Y213">
        <v>236.25</v>
      </c>
      <c r="Z213">
        <v>266.64999999999998</v>
      </c>
      <c r="AA213">
        <v>236.25</v>
      </c>
      <c r="AB213">
        <v>266.64999999999998</v>
      </c>
      <c r="AC213" s="2">
        <f>(Table2[[#This Row],[Close Price]]/Table2[[#This Row],[Day Low]])-1</f>
        <v>3.3660092122357543E-2</v>
      </c>
      <c r="AD213" s="2">
        <f>(Table2[[#This Row],[Day High]]/Table2[[#This Row],[Close Price]])-1</f>
        <v>9.2931139549055075E-3</v>
      </c>
      <c r="AE213" s="2">
        <f>(Table2[[#This Row],[Close Price]]/Table2[[#This Row],[Current Week Low]])-1</f>
        <v>0.11136507936507933</v>
      </c>
      <c r="AF213" s="2">
        <f>(Table2[[#This Row],[Current Week High]]/Table2[[#This Row],[Close Price]])-1</f>
        <v>1.5577391834247223E-2</v>
      </c>
      <c r="AG213" s="2">
        <f>(Table2[[#This Row],[Close Price]]/Table2[[#This Row],[Current Month Low]])-1</f>
        <v>0.11136507936507933</v>
      </c>
      <c r="AH213" s="2">
        <f>(Table2[[#This Row],[Current Month High]]/Table2[[#This Row],[Close Price]])-1</f>
        <v>1.5577391834247223E-2</v>
      </c>
      <c r="AI213">
        <v>11.8791895185862</v>
      </c>
      <c r="AJ213">
        <v>147.69811320754701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0.1</v>
      </c>
      <c r="AM213" t="s">
        <v>10149</v>
      </c>
      <c r="AN213">
        <v>11.54</v>
      </c>
      <c r="AO213" t="s">
        <v>10149</v>
      </c>
      <c r="AP213">
        <v>0.144017461280076</v>
      </c>
      <c r="AQ213">
        <f>(Table2[[#This Row],[Sharpe Ratio]]-AVERAGE(Table2[Sharpe Ratio]))/_xlfn.STDEV.P(Table2[Sharpe Ratio])</f>
        <v>1.0148160584791823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2.2412495169877862</v>
      </c>
    </row>
    <row r="214" spans="1:44" x14ac:dyDescent="0.3">
      <c r="A214" t="s">
        <v>533</v>
      </c>
      <c r="B214" t="s">
        <v>534</v>
      </c>
      <c r="C214" t="s">
        <v>10102</v>
      </c>
      <c r="D214" t="s">
        <v>179</v>
      </c>
      <c r="E214">
        <v>36274.041455999999</v>
      </c>
      <c r="F214">
        <v>518.20000000000005</v>
      </c>
      <c r="G214">
        <v>-16.754450988148101</v>
      </c>
      <c r="H214">
        <f>(Table2[[#This Row],[1Y Return vs Nifty]]-AVERAGE(Table2[1Y Return vs Nifty]))/_xlfn.STDEV.P(Table2[1Y Return vs Nifty])</f>
        <v>-0.74326326802316534</v>
      </c>
      <c r="I214">
        <v>1.30825219531154</v>
      </c>
      <c r="J214">
        <f>(Table2[[#This Row],[1M Return vs Nifty]]-AVERAGE(Table2[1M Return vs Nifty]))/_xlfn.STDEV.P(Table2[1M Return vs Nifty])</f>
        <v>1.4701544575978283E-2</v>
      </c>
      <c r="K214">
        <v>9.8847037864331408</v>
      </c>
      <c r="L214">
        <f>(Table2[[#This Row],[6M Return vs Nifty]]-AVERAGE(Table2[6M Return vs Nifty]))/_xlfn.STDEV.P(Table2[6M Return vs Nifty])</f>
        <v>-3.1958999444641686E-2</v>
      </c>
      <c r="M214">
        <v>7.9007773567414601</v>
      </c>
      <c r="N214">
        <f>(Table2[[#This Row],[1W Return vs Nifty]]-AVERAGE(Table2[1W Return vs Nifty]))/_xlfn.STDEV.P(Table2[1W Return vs Nifty])</f>
        <v>1.5075205668262011</v>
      </c>
      <c r="O214">
        <v>488.77</v>
      </c>
      <c r="P214">
        <v>470.13297978604902</v>
      </c>
      <c r="Q214">
        <v>447.25262394259403</v>
      </c>
      <c r="R214">
        <v>74.510766548337003</v>
      </c>
      <c r="S214" s="2">
        <f>(Table2[[#This Row],[Close Price]]-Table2[[#This Row],[20D EMA]])/Table2[[#This Row],[20D EMA]]</f>
        <v>6.0212369826298802E-2</v>
      </c>
      <c r="T214" s="2">
        <f>(Table2[[#This Row],[Close Price]]-Table2[[#This Row],[50D EMA]])/Table2[[#This Row],[50D EMA]]</f>
        <v>0.1022413280511094</v>
      </c>
      <c r="U214" s="2">
        <f>(Table2[[#This Row],[Close Price]]-Table2[[#This Row],[200D EMA]])/Table2[[#This Row],[200D EMA]]</f>
        <v>0.15862931206975386</v>
      </c>
      <c r="V214">
        <v>0.80248238785739201</v>
      </c>
      <c r="W214">
        <v>514</v>
      </c>
      <c r="X214">
        <v>522.4</v>
      </c>
      <c r="Y214">
        <v>502.85</v>
      </c>
      <c r="Z214">
        <v>537.5</v>
      </c>
      <c r="AA214">
        <v>502.85</v>
      </c>
      <c r="AB214">
        <v>537.5</v>
      </c>
      <c r="AC214" s="2">
        <f>(Table2[[#This Row],[Close Price]]/Table2[[#This Row],[Day Low]])-1</f>
        <v>8.1712062256811269E-3</v>
      </c>
      <c r="AD214" s="2">
        <f>(Table2[[#This Row],[Day High]]/Table2[[#This Row],[Close Price]])-1</f>
        <v>8.1049787726745759E-3</v>
      </c>
      <c r="AE214" s="2">
        <f>(Table2[[#This Row],[Close Price]]/Table2[[#This Row],[Current Week Low]])-1</f>
        <v>3.0526001789798141E-2</v>
      </c>
      <c r="AF214" s="2">
        <f>(Table2[[#This Row],[Current Week High]]/Table2[[#This Row],[Close Price]])-1</f>
        <v>3.7244307217290551E-2</v>
      </c>
      <c r="AG214" s="2">
        <f>(Table2[[#This Row],[Close Price]]/Table2[[#This Row],[Current Month Low]])-1</f>
        <v>3.0526001789798141E-2</v>
      </c>
      <c r="AH214" s="2">
        <f>(Table2[[#This Row],[Current Month High]]/Table2[[#This Row],[Close Price]])-1</f>
        <v>3.7244307217290551E-2</v>
      </c>
      <c r="AI214">
        <v>3.7244307217290502</v>
      </c>
      <c r="AJ214">
        <v>37.929198828852797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0.04</v>
      </c>
      <c r="AM214" t="s">
        <v>10149</v>
      </c>
      <c r="AN214">
        <v>7.43</v>
      </c>
      <c r="AO214" t="s">
        <v>10149</v>
      </c>
      <c r="AP214">
        <v>-6.5792859423444996E-2</v>
      </c>
      <c r="AQ214">
        <f>(Table2[[#This Row],[Sharpe Ratio]]-AVERAGE(Table2[Sharpe Ratio]))/_xlfn.STDEV.P(Table2[Sharpe Ratio])</f>
        <v>-1.3624705382822833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-0.61547069434791091</v>
      </c>
    </row>
    <row r="215" spans="1:44" x14ac:dyDescent="0.3">
      <c r="A215" t="s">
        <v>535</v>
      </c>
      <c r="B215" t="s">
        <v>536</v>
      </c>
      <c r="C215" t="s">
        <v>10112</v>
      </c>
      <c r="D215" t="s">
        <v>169</v>
      </c>
      <c r="E215">
        <v>35737.181311446002</v>
      </c>
      <c r="F215">
        <v>194.58</v>
      </c>
      <c r="G215">
        <v>107.900811168765</v>
      </c>
      <c r="H215">
        <f>(Table2[[#This Row],[1Y Return vs Nifty]]-AVERAGE(Table2[1Y Return vs Nifty]))/_xlfn.STDEV.P(Table2[1Y Return vs Nifty])</f>
        <v>0.66151483104570874</v>
      </c>
      <c r="I215">
        <v>-7.8958009071295496</v>
      </c>
      <c r="J215">
        <f>(Table2[[#This Row],[1M Return vs Nifty]]-AVERAGE(Table2[1M Return vs Nifty]))/_xlfn.STDEV.P(Table2[1M Return vs Nifty])</f>
        <v>-0.73540792032319424</v>
      </c>
      <c r="K215">
        <v>36.886361298864401</v>
      </c>
      <c r="L215">
        <f>(Table2[[#This Row],[6M Return vs Nifty]]-AVERAGE(Table2[6M Return vs Nifty]))/_xlfn.STDEV.P(Table2[6M Return vs Nifty])</f>
        <v>0.7627804868966277</v>
      </c>
      <c r="M215">
        <v>3.5744868529474698</v>
      </c>
      <c r="N215">
        <f>(Table2[[#This Row],[1W Return vs Nifty]]-AVERAGE(Table2[1W Return vs Nifty]))/_xlfn.STDEV.P(Table2[1W Return vs Nifty])</f>
        <v>0.5613237446468663</v>
      </c>
      <c r="O215">
        <v>189.23</v>
      </c>
      <c r="P215">
        <v>184.55860542430401</v>
      </c>
      <c r="Q215">
        <v>150.688193454632</v>
      </c>
      <c r="R215">
        <v>63.368148828887897</v>
      </c>
      <c r="S215" s="2">
        <f>(Table2[[#This Row],[Close Price]]-Table2[[#This Row],[20D EMA]])/Table2[[#This Row],[20D EMA]]</f>
        <v>2.8272472652327976E-2</v>
      </c>
      <c r="T215" s="2">
        <f>(Table2[[#This Row],[Close Price]]-Table2[[#This Row],[50D EMA]])/Table2[[#This Row],[50D EMA]]</f>
        <v>5.4299253901797837E-2</v>
      </c>
      <c r="U215" s="2">
        <f>(Table2[[#This Row],[Close Price]]-Table2[[#This Row],[200D EMA]])/Table2[[#This Row],[200D EMA]]</f>
        <v>0.29127568350988697</v>
      </c>
      <c r="V215">
        <v>0.64290864495579103</v>
      </c>
      <c r="W215">
        <v>193.85</v>
      </c>
      <c r="X215">
        <v>198</v>
      </c>
      <c r="Y215">
        <v>187.41</v>
      </c>
      <c r="Z215">
        <v>198</v>
      </c>
      <c r="AA215">
        <v>187.41</v>
      </c>
      <c r="AB215">
        <v>198</v>
      </c>
      <c r="AC215" s="2">
        <f>(Table2[[#This Row],[Close Price]]/Table2[[#This Row],[Day Low]])-1</f>
        <v>3.7657982976528892E-3</v>
      </c>
      <c r="AD215" s="2">
        <f>(Table2[[#This Row],[Day High]]/Table2[[#This Row],[Close Price]])-1</f>
        <v>1.7576318223866627E-2</v>
      </c>
      <c r="AE215" s="2">
        <f>(Table2[[#This Row],[Close Price]]/Table2[[#This Row],[Current Week Low]])-1</f>
        <v>3.8258364014727153E-2</v>
      </c>
      <c r="AF215" s="2">
        <f>(Table2[[#This Row],[Current Week High]]/Table2[[#This Row],[Close Price]])-1</f>
        <v>1.7576318223866627E-2</v>
      </c>
      <c r="AG215" s="2">
        <f>(Table2[[#This Row],[Close Price]]/Table2[[#This Row],[Current Month Low]])-1</f>
        <v>3.8258364014727153E-2</v>
      </c>
      <c r="AH215" s="2">
        <f>(Table2[[#This Row],[Current Month High]]/Table2[[#This Row],[Close Price]])-1</f>
        <v>1.7576318223866627E-2</v>
      </c>
      <c r="AI215">
        <v>6.0232295199917596</v>
      </c>
      <c r="AJ215">
        <v>135.42649727767599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-0.04</v>
      </c>
      <c r="AM215" t="s">
        <v>10150</v>
      </c>
      <c r="AN215">
        <v>3.43</v>
      </c>
      <c r="AO215" t="s">
        <v>10149</v>
      </c>
      <c r="AP215">
        <v>7.7032103143178002E-2</v>
      </c>
      <c r="AQ215">
        <f>(Table2[[#This Row],[Sharpe Ratio]]-AVERAGE(Table2[Sharpe Ratio]))/_xlfn.STDEV.P(Table2[Sharpe Ratio])</f>
        <v>0.25582863810753131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1.5060397803735399</v>
      </c>
    </row>
    <row r="216" spans="1:44" x14ac:dyDescent="0.3">
      <c r="A216" t="s">
        <v>537</v>
      </c>
      <c r="B216" t="s">
        <v>538</v>
      </c>
      <c r="C216" t="s">
        <v>10118</v>
      </c>
      <c r="D216" t="s">
        <v>539</v>
      </c>
      <c r="E216">
        <v>35642.480250000001</v>
      </c>
      <c r="F216">
        <v>3244.65</v>
      </c>
      <c r="G216">
        <v>-16.999579261664898</v>
      </c>
      <c r="H216">
        <f>(Table2[[#This Row],[1Y Return vs Nifty]]-AVERAGE(Table2[1Y Return vs Nifty]))/_xlfn.STDEV.P(Table2[1Y Return vs Nifty])</f>
        <v>-0.74602569316383449</v>
      </c>
      <c r="I216">
        <v>-6.5818774083602403</v>
      </c>
      <c r="J216">
        <f>(Table2[[#This Row],[1M Return vs Nifty]]-AVERAGE(Table2[1M Return vs Nifty]))/_xlfn.STDEV.P(Table2[1M Return vs Nifty])</f>
        <v>-0.62832613346139321</v>
      </c>
      <c r="K216">
        <v>-27.378545991247801</v>
      </c>
      <c r="L216">
        <f>(Table2[[#This Row],[6M Return vs Nifty]]-AVERAGE(Table2[6M Return vs Nifty]))/_xlfn.STDEV.P(Table2[6M Return vs Nifty])</f>
        <v>-1.1287278172139343</v>
      </c>
      <c r="M216">
        <v>-3.6415245611621598</v>
      </c>
      <c r="N216">
        <f>(Table2[[#This Row],[1W Return vs Nifty]]-AVERAGE(Table2[1W Return vs Nifty]))/_xlfn.STDEV.P(Table2[1W Return vs Nifty])</f>
        <v>-1.0168798140028934</v>
      </c>
      <c r="O216">
        <v>3234.98</v>
      </c>
      <c r="P216">
        <v>3255.8565109793999</v>
      </c>
      <c r="Q216">
        <v>3254.50557719272</v>
      </c>
      <c r="R216">
        <v>50.279633349935303</v>
      </c>
      <c r="S216" s="2">
        <f>(Table2[[#This Row],[Close Price]]-Table2[[#This Row],[20D EMA]])/Table2[[#This Row],[20D EMA]]</f>
        <v>2.9891993149880596E-3</v>
      </c>
      <c r="T216" s="2">
        <f>(Table2[[#This Row],[Close Price]]-Table2[[#This Row],[50D EMA]])/Table2[[#This Row],[50D EMA]]</f>
        <v>-3.4419548102347908E-3</v>
      </c>
      <c r="U216" s="2">
        <f>(Table2[[#This Row],[Close Price]]-Table2[[#This Row],[200D EMA]])/Table2[[#This Row],[200D EMA]]</f>
        <v>-3.0282870804668187E-3</v>
      </c>
      <c r="V216">
        <v>2.0484416566805201</v>
      </c>
      <c r="W216">
        <v>3211.15</v>
      </c>
      <c r="X216">
        <v>3299</v>
      </c>
      <c r="Y216">
        <v>3200</v>
      </c>
      <c r="Z216">
        <v>3315</v>
      </c>
      <c r="AA216">
        <v>3200</v>
      </c>
      <c r="AB216">
        <v>3315</v>
      </c>
      <c r="AC216" s="2">
        <f>(Table2[[#This Row],[Close Price]]/Table2[[#This Row],[Day Low]])-1</f>
        <v>1.0432399607617215E-2</v>
      </c>
      <c r="AD216" s="2">
        <f>(Table2[[#This Row],[Day High]]/Table2[[#This Row],[Close Price]])-1</f>
        <v>1.6750651071764322E-2</v>
      </c>
      <c r="AE216" s="2">
        <f>(Table2[[#This Row],[Close Price]]/Table2[[#This Row],[Current Week Low]])-1</f>
        <v>1.3953125000000011E-2</v>
      </c>
      <c r="AF216" s="2">
        <f>(Table2[[#This Row],[Current Week High]]/Table2[[#This Row],[Close Price]])-1</f>
        <v>2.1681845499514463E-2</v>
      </c>
      <c r="AG216" s="2">
        <f>(Table2[[#This Row],[Close Price]]/Table2[[#This Row],[Current Month Low]])-1</f>
        <v>1.3953125000000011E-2</v>
      </c>
      <c r="AH216" s="2">
        <f>(Table2[[#This Row],[Current Month High]]/Table2[[#This Row],[Close Price]])-1</f>
        <v>2.1681845499514463E-2</v>
      </c>
      <c r="AI216">
        <v>20.8142634798822</v>
      </c>
      <c r="AJ216">
        <v>31.044022617124401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-0.16</v>
      </c>
      <c r="AM216" t="s">
        <v>10150</v>
      </c>
      <c r="AN216">
        <v>1.52</v>
      </c>
      <c r="AO216" t="s">
        <v>10149</v>
      </c>
      <c r="AP216">
        <v>9.3486840144928002E-2</v>
      </c>
      <c r="AQ216">
        <f>(Table2[[#This Row],[Sharpe Ratio]]-AVERAGE(Table2[Sharpe Ratio]))/_xlfn.STDEV.P(Table2[Sharpe Ratio])</f>
        <v>0.44227144795753676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17" spans="1:44" x14ac:dyDescent="0.3">
      <c r="A217" t="s">
        <v>540</v>
      </c>
      <c r="B217" t="s">
        <v>541</v>
      </c>
      <c r="C217" t="s">
        <v>10109</v>
      </c>
      <c r="D217" t="s">
        <v>295</v>
      </c>
      <c r="E217">
        <v>35532.105235620002</v>
      </c>
      <c r="F217">
        <v>470.65</v>
      </c>
      <c r="G217">
        <v>23.979708348141202</v>
      </c>
      <c r="H217">
        <f>(Table2[[#This Row],[1Y Return vs Nifty]]-AVERAGE(Table2[1Y Return vs Nifty]))/_xlfn.STDEV.P(Table2[1Y Return vs Nifty])</f>
        <v>-0.28421762542870482</v>
      </c>
      <c r="I217">
        <v>-7.6404065045399303</v>
      </c>
      <c r="J217">
        <f>(Table2[[#This Row],[1M Return vs Nifty]]-AVERAGE(Table2[1M Return vs Nifty]))/_xlfn.STDEV.P(Table2[1M Return vs Nifty])</f>
        <v>-0.71459385541803477</v>
      </c>
      <c r="K217">
        <v>-2.4828831998933798</v>
      </c>
      <c r="L217">
        <f>(Table2[[#This Row],[6M Return vs Nifty]]-AVERAGE(Table2[6M Return vs Nifty]))/_xlfn.STDEV.P(Table2[6M Return vs Nifty])</f>
        <v>-0.39597405016028542</v>
      </c>
      <c r="M217">
        <v>-3.69037784242084</v>
      </c>
      <c r="N217">
        <f>(Table2[[#This Row],[1W Return vs Nifty]]-AVERAGE(Table2[1W Return vs Nifty]))/_xlfn.STDEV.P(Table2[1W Return vs Nifty])</f>
        <v>-1.027564445430085</v>
      </c>
      <c r="O217">
        <v>473.17</v>
      </c>
      <c r="P217">
        <v>462.23270134952998</v>
      </c>
      <c r="Q217">
        <v>413.59731351076698</v>
      </c>
      <c r="R217">
        <v>45.154960473819003</v>
      </c>
      <c r="S217" s="2">
        <f>(Table2[[#This Row],[Close Price]]-Table2[[#This Row],[20D EMA]])/Table2[[#This Row],[20D EMA]]</f>
        <v>-5.3257814316208518E-3</v>
      </c>
      <c r="T217" s="2">
        <f>(Table2[[#This Row],[Close Price]]-Table2[[#This Row],[50D EMA]])/Table2[[#This Row],[50D EMA]]</f>
        <v>1.8210089043667704E-2</v>
      </c>
      <c r="U217" s="2">
        <f>(Table2[[#This Row],[Close Price]]-Table2[[#This Row],[200D EMA]])/Table2[[#This Row],[200D EMA]]</f>
        <v>0.13794259446452564</v>
      </c>
      <c r="V217">
        <v>1.7496812117898899</v>
      </c>
      <c r="W217">
        <v>464.6</v>
      </c>
      <c r="X217">
        <v>479.95</v>
      </c>
      <c r="Y217">
        <v>454.6</v>
      </c>
      <c r="Z217">
        <v>482.45</v>
      </c>
      <c r="AA217">
        <v>454.6</v>
      </c>
      <c r="AB217">
        <v>482.45</v>
      </c>
      <c r="AC217" s="2">
        <f>(Table2[[#This Row],[Close Price]]/Table2[[#This Row],[Day Low]])-1</f>
        <v>1.3021954369349942E-2</v>
      </c>
      <c r="AD217" s="2">
        <f>(Table2[[#This Row],[Day High]]/Table2[[#This Row],[Close Price]])-1</f>
        <v>1.975990651227022E-2</v>
      </c>
      <c r="AE217" s="2">
        <f>(Table2[[#This Row],[Close Price]]/Table2[[#This Row],[Current Week Low]])-1</f>
        <v>3.5305763308402849E-2</v>
      </c>
      <c r="AF217" s="2">
        <f>(Table2[[#This Row],[Current Week High]]/Table2[[#This Row],[Close Price]])-1</f>
        <v>2.5071709338149395E-2</v>
      </c>
      <c r="AG217" s="2">
        <f>(Table2[[#This Row],[Close Price]]/Table2[[#This Row],[Current Month Low]])-1</f>
        <v>3.5305763308402849E-2</v>
      </c>
      <c r="AH217" s="2">
        <f>(Table2[[#This Row],[Current Month High]]/Table2[[#This Row],[Close Price]])-1</f>
        <v>2.5071709338149395E-2</v>
      </c>
      <c r="AI217">
        <v>8.3289068309784398</v>
      </c>
      <c r="AJ217">
        <v>52.560777957860601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</v>
      </c>
      <c r="AM217" t="s">
        <v>10148</v>
      </c>
      <c r="AN217">
        <v>-4.63</v>
      </c>
      <c r="AO217" t="s">
        <v>10150</v>
      </c>
      <c r="AP217">
        <v>5.8261075006132999E-2</v>
      </c>
      <c r="AQ217">
        <f>(Table2[[#This Row],[Sharpe Ratio]]-AVERAGE(Table2[Sharpe Ratio]))/_xlfn.STDEV.P(Table2[Sharpe Ratio])</f>
        <v>4.3140751982582694E-2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-2.3792092244545273</v>
      </c>
    </row>
    <row r="218" spans="1:44" x14ac:dyDescent="0.3">
      <c r="A218" t="s">
        <v>542</v>
      </c>
      <c r="B218" t="s">
        <v>543</v>
      </c>
      <c r="C218" t="s">
        <v>10112</v>
      </c>
      <c r="D218" t="s">
        <v>130</v>
      </c>
      <c r="E218">
        <v>34609.414185324997</v>
      </c>
      <c r="F218">
        <v>775.1</v>
      </c>
      <c r="G218">
        <v>54.607747440130098</v>
      </c>
      <c r="H218">
        <f>(Table2[[#This Row],[1Y Return vs Nifty]]-AVERAGE(Table2[1Y Return vs Nifty]))/_xlfn.STDEV.P(Table2[1Y Return vs Nifty])</f>
        <v>6.0939071443760311E-2</v>
      </c>
      <c r="I218">
        <v>-2.1367522968658599</v>
      </c>
      <c r="J218">
        <f>(Table2[[#This Row],[1M Return vs Nifty]]-AVERAGE(Table2[1M Return vs Nifty]))/_xlfn.STDEV.P(Table2[1M Return vs Nifty])</f>
        <v>-0.26605851269890585</v>
      </c>
      <c r="K218">
        <v>19.524223467465699</v>
      </c>
      <c r="L218">
        <f>(Table2[[#This Row],[6M Return vs Nifty]]-AVERAGE(Table2[6M Return vs Nifty]))/_xlfn.STDEV.P(Table2[6M Return vs Nifty])</f>
        <v>0.25176087650569129</v>
      </c>
      <c r="M218">
        <v>-0.38665569008656298</v>
      </c>
      <c r="N218">
        <f>(Table2[[#This Row],[1W Return vs Nifty]]-AVERAGE(Table2[1W Return vs Nifty]))/_xlfn.STDEV.P(Table2[1W Return vs Nifty])</f>
        <v>-0.30501208812518171</v>
      </c>
      <c r="O218">
        <v>727.61</v>
      </c>
      <c r="P218">
        <v>704.38567520595097</v>
      </c>
      <c r="Q218">
        <v>611.38162655673</v>
      </c>
      <c r="R218">
        <v>36.841270988496802</v>
      </c>
      <c r="S218" s="2">
        <f>(Table2[[#This Row],[Close Price]]-Table2[[#This Row],[20D EMA]])/Table2[[#This Row],[20D EMA]]</f>
        <v>6.5268481741592346E-2</v>
      </c>
      <c r="T218" s="2">
        <f>(Table2[[#This Row],[Close Price]]-Table2[[#This Row],[50D EMA]])/Table2[[#This Row],[50D EMA]]</f>
        <v>0.10039148620302837</v>
      </c>
      <c r="U218" s="2">
        <f>(Table2[[#This Row],[Close Price]]-Table2[[#This Row],[200D EMA]])/Table2[[#This Row],[200D EMA]]</f>
        <v>0.2677842550901039</v>
      </c>
      <c r="V218">
        <v>1.9432369903654501</v>
      </c>
      <c r="W218">
        <v>745</v>
      </c>
      <c r="X218">
        <v>786</v>
      </c>
      <c r="Y218">
        <v>726.4</v>
      </c>
      <c r="Z218">
        <v>786</v>
      </c>
      <c r="AA218">
        <v>726.4</v>
      </c>
      <c r="AB218">
        <v>786</v>
      </c>
      <c r="AC218" s="2">
        <f>(Table2[[#This Row],[Close Price]]/Table2[[#This Row],[Day Low]])-1</f>
        <v>4.0402684563758395E-2</v>
      </c>
      <c r="AD218" s="2">
        <f>(Table2[[#This Row],[Day High]]/Table2[[#This Row],[Close Price]])-1</f>
        <v>1.4062701586891935E-2</v>
      </c>
      <c r="AE218" s="2">
        <f>(Table2[[#This Row],[Close Price]]/Table2[[#This Row],[Current Week Low]])-1</f>
        <v>6.7042951541850249E-2</v>
      </c>
      <c r="AF218" s="2">
        <f>(Table2[[#This Row],[Current Week High]]/Table2[[#This Row],[Close Price]])-1</f>
        <v>1.4062701586891935E-2</v>
      </c>
      <c r="AG218" s="2">
        <f>(Table2[[#This Row],[Close Price]]/Table2[[#This Row],[Current Month Low]])-1</f>
        <v>6.7042951541850249E-2</v>
      </c>
      <c r="AH218" s="2">
        <f>(Table2[[#This Row],[Current Month High]]/Table2[[#This Row],[Close Price]])-1</f>
        <v>1.4062701586891935E-2</v>
      </c>
      <c r="AI218">
        <v>1.4062701586891899</v>
      </c>
      <c r="AJ218">
        <v>86.546329723225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</v>
      </c>
      <c r="AM218" t="s">
        <v>10148</v>
      </c>
      <c r="AN218">
        <v>3.66</v>
      </c>
      <c r="AO218" t="s">
        <v>10149</v>
      </c>
      <c r="AP218">
        <v>0.25204291888257702</v>
      </c>
      <c r="AQ218">
        <f>(Table2[[#This Row],[Sharpe Ratio]]-AVERAGE(Table2[Sharpe Ratio]))/_xlfn.STDEV.P(Table2[Sharpe Ratio])</f>
        <v>2.2388143422925864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1.9804436894179502</v>
      </c>
    </row>
    <row r="219" spans="1:44" x14ac:dyDescent="0.3">
      <c r="A219" t="s">
        <v>544</v>
      </c>
      <c r="B219" t="s">
        <v>545</v>
      </c>
      <c r="C219" t="s">
        <v>10104</v>
      </c>
      <c r="D219" t="s">
        <v>37</v>
      </c>
      <c r="E219">
        <v>34596.030218895001</v>
      </c>
      <c r="F219">
        <v>1002.45</v>
      </c>
      <c r="G219">
        <v>0.66807954358847899</v>
      </c>
      <c r="H219">
        <f>(Table2[[#This Row],[1Y Return vs Nifty]]-AVERAGE(Table2[1Y Return vs Nifty]))/_xlfn.STDEV.P(Table2[1Y Return vs Nifty])</f>
        <v>-0.54692346737733266</v>
      </c>
      <c r="I219">
        <v>-1.99518041867271</v>
      </c>
      <c r="J219">
        <f>(Table2[[#This Row],[1M Return vs Nifty]]-AVERAGE(Table2[1M Return vs Nifty]))/_xlfn.STDEV.P(Table2[1M Return vs Nifty])</f>
        <v>-0.25452072552902633</v>
      </c>
      <c r="K219">
        <v>-5.5394238930346296</v>
      </c>
      <c r="L219">
        <f>(Table2[[#This Row],[6M Return vs Nifty]]-AVERAGE(Table2[6M Return vs Nifty]))/_xlfn.STDEV.P(Table2[6M Return vs Nifty])</f>
        <v>-0.485937178510088</v>
      </c>
      <c r="M219">
        <v>1.8343273363082999</v>
      </c>
      <c r="N219">
        <f>(Table2[[#This Row],[1W Return vs Nifty]]-AVERAGE(Table2[1W Return vs Nifty]))/_xlfn.STDEV.P(Table2[1W Return vs Nifty])</f>
        <v>0.18073594008654775</v>
      </c>
      <c r="O219">
        <v>980.02</v>
      </c>
      <c r="P219">
        <v>977.93230779493399</v>
      </c>
      <c r="Q219">
        <v>942.61305051803504</v>
      </c>
      <c r="R219">
        <v>65.492890844831507</v>
      </c>
      <c r="S219" s="2">
        <f>(Table2[[#This Row],[Close Price]]-Table2[[#This Row],[20D EMA]])/Table2[[#This Row],[20D EMA]]</f>
        <v>2.2887288014530383E-2</v>
      </c>
      <c r="T219" s="2">
        <f>(Table2[[#This Row],[Close Price]]-Table2[[#This Row],[50D EMA]])/Table2[[#This Row],[50D EMA]]</f>
        <v>2.5070950217760117E-2</v>
      </c>
      <c r="U219" s="2">
        <f>(Table2[[#This Row],[Close Price]]-Table2[[#This Row],[200D EMA]])/Table2[[#This Row],[200D EMA]]</f>
        <v>6.3479865305365979E-2</v>
      </c>
      <c r="V219">
        <v>0.80431609059839504</v>
      </c>
      <c r="W219">
        <v>999.65</v>
      </c>
      <c r="X219">
        <v>1023.75</v>
      </c>
      <c r="Y219">
        <v>967.7</v>
      </c>
      <c r="Z219">
        <v>1023.75</v>
      </c>
      <c r="AA219">
        <v>967.7</v>
      </c>
      <c r="AB219">
        <v>1023.75</v>
      </c>
      <c r="AC219" s="2">
        <f>(Table2[[#This Row],[Close Price]]/Table2[[#This Row],[Day Low]])-1</f>
        <v>2.8009803431201519E-3</v>
      </c>
      <c r="AD219" s="2">
        <f>(Table2[[#This Row],[Day High]]/Table2[[#This Row],[Close Price]])-1</f>
        <v>2.1247942540775E-2</v>
      </c>
      <c r="AE219" s="2">
        <f>(Table2[[#This Row],[Close Price]]/Table2[[#This Row],[Current Week Low]])-1</f>
        <v>3.5909889428541897E-2</v>
      </c>
      <c r="AF219" s="2">
        <f>(Table2[[#This Row],[Current Week High]]/Table2[[#This Row],[Close Price]])-1</f>
        <v>2.1247942540775E-2</v>
      </c>
      <c r="AG219" s="2">
        <f>(Table2[[#This Row],[Close Price]]/Table2[[#This Row],[Current Month Low]])-1</f>
        <v>3.5909889428541897E-2</v>
      </c>
      <c r="AH219" s="2">
        <f>(Table2[[#This Row],[Current Month High]]/Table2[[#This Row],[Close Price]])-1</f>
        <v>2.1247942540775E-2</v>
      </c>
      <c r="AI219">
        <v>8.9331138710159994</v>
      </c>
      <c r="AJ219">
        <v>31.382699868938399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-0.13</v>
      </c>
      <c r="AM219" t="s">
        <v>10150</v>
      </c>
      <c r="AN219">
        <v>1.19</v>
      </c>
      <c r="AO219" t="s">
        <v>10149</v>
      </c>
      <c r="AP219">
        <v>-7.0803481957023004E-2</v>
      </c>
      <c r="AQ219">
        <f>(Table2[[#This Row],[Sharpe Ratio]]-AVERAGE(Table2[Sharpe Ratio]))/_xlfn.STDEV.P(Table2[Sharpe Ratio])</f>
        <v>-1.4192441314523645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-2.5258895627822637</v>
      </c>
    </row>
    <row r="220" spans="1:44" x14ac:dyDescent="0.3">
      <c r="A220" t="s">
        <v>546</v>
      </c>
      <c r="B220" t="s">
        <v>547</v>
      </c>
      <c r="C220" t="s">
        <v>10113</v>
      </c>
      <c r="D220" t="s">
        <v>80</v>
      </c>
      <c r="E220">
        <v>34552.837428815001</v>
      </c>
      <c r="F220">
        <v>1842.35</v>
      </c>
      <c r="G220">
        <v>-40.976561923239899</v>
      </c>
      <c r="H220">
        <f>(Table2[[#This Row],[1Y Return vs Nifty]]-AVERAGE(Table2[1Y Return vs Nifty]))/_xlfn.STDEV.P(Table2[1Y Return vs Nifty])</f>
        <v>-1.0162296102863715</v>
      </c>
      <c r="I220">
        <v>-8.0705597481196403</v>
      </c>
      <c r="J220">
        <f>(Table2[[#This Row],[1M Return vs Nifty]]-AVERAGE(Table2[1M Return vs Nifty]))/_xlfn.STDEV.P(Table2[1M Return vs Nifty])</f>
        <v>-0.74965036973569377</v>
      </c>
      <c r="K220">
        <v>-34.184473677548198</v>
      </c>
      <c r="L220">
        <f>(Table2[[#This Row],[6M Return vs Nifty]]-AVERAGE(Table2[6M Return vs Nifty]))/_xlfn.STDEV.P(Table2[6M Return vs Nifty])</f>
        <v>-1.3290466113841066</v>
      </c>
      <c r="M220">
        <v>1.8748058925175899</v>
      </c>
      <c r="N220">
        <f>(Table2[[#This Row],[1W Return vs Nifty]]-AVERAGE(Table2[1W Return vs Nifty]))/_xlfn.STDEV.P(Table2[1W Return vs Nifty])</f>
        <v>0.18958894734947876</v>
      </c>
      <c r="O220">
        <v>1834.12</v>
      </c>
      <c r="P220">
        <v>1849.1254867831501</v>
      </c>
      <c r="Q220">
        <v>1978.0414919892</v>
      </c>
      <c r="R220">
        <v>52.509584977887897</v>
      </c>
      <c r="S220" s="2">
        <f>(Table2[[#This Row],[Close Price]]-Table2[[#This Row],[20D EMA]])/Table2[[#This Row],[20D EMA]]</f>
        <v>4.4871655071642086E-3</v>
      </c>
      <c r="T220" s="2">
        <f>(Table2[[#This Row],[Close Price]]-Table2[[#This Row],[50D EMA]])/Table2[[#This Row],[50D EMA]]</f>
        <v>-3.6641573714595453E-3</v>
      </c>
      <c r="U220" s="2">
        <f>(Table2[[#This Row],[Close Price]]-Table2[[#This Row],[200D EMA]])/Table2[[#This Row],[200D EMA]]</f>
        <v>-6.8598910861441625E-2</v>
      </c>
      <c r="V220">
        <v>1.34566894632303</v>
      </c>
      <c r="W220">
        <v>1834.1</v>
      </c>
      <c r="X220">
        <v>1870.25</v>
      </c>
      <c r="Y220">
        <v>1809.9</v>
      </c>
      <c r="Z220">
        <v>1870.25</v>
      </c>
      <c r="AA220">
        <v>1809.9</v>
      </c>
      <c r="AB220">
        <v>1870.25</v>
      </c>
      <c r="AC220" s="2">
        <f>(Table2[[#This Row],[Close Price]]/Table2[[#This Row],[Day Low]])-1</f>
        <v>4.4981189684314415E-3</v>
      </c>
      <c r="AD220" s="2">
        <f>(Table2[[#This Row],[Day High]]/Table2[[#This Row],[Close Price]])-1</f>
        <v>1.5143702336689602E-2</v>
      </c>
      <c r="AE220" s="2">
        <f>(Table2[[#This Row],[Close Price]]/Table2[[#This Row],[Current Week Low]])-1</f>
        <v>1.7929167357312537E-2</v>
      </c>
      <c r="AF220" s="2">
        <f>(Table2[[#This Row],[Current Week High]]/Table2[[#This Row],[Close Price]])-1</f>
        <v>1.5143702336689602E-2</v>
      </c>
      <c r="AG220" s="2">
        <f>(Table2[[#This Row],[Close Price]]/Table2[[#This Row],[Current Month Low]])-1</f>
        <v>1.7929167357312537E-2</v>
      </c>
      <c r="AH220" s="2">
        <f>(Table2[[#This Row],[Current Month High]]/Table2[[#This Row],[Close Price]])-1</f>
        <v>1.5143702336689602E-2</v>
      </c>
      <c r="AI220">
        <v>31.934757239395299</v>
      </c>
      <c r="AJ220">
        <v>11.562916313431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-0.13</v>
      </c>
      <c r="AM220" t="s">
        <v>10150</v>
      </c>
      <c r="AN220">
        <v>-2.4700000000000002</v>
      </c>
      <c r="AO220" t="s">
        <v>10150</v>
      </c>
      <c r="AP220">
        <v>-6.2884431565527005E-2</v>
      </c>
      <c r="AQ220">
        <f>(Table2[[#This Row],[Sharpe Ratio]]-AVERAGE(Table2[Sharpe Ratio]))/_xlfn.STDEV.P(Table2[Sharpe Ratio])</f>
        <v>-1.3295161700648763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21" spans="1:44" x14ac:dyDescent="0.3">
      <c r="A221" t="s">
        <v>548</v>
      </c>
      <c r="B221" t="s">
        <v>549</v>
      </c>
      <c r="C221" t="s">
        <v>10110</v>
      </c>
      <c r="D221" t="s">
        <v>218</v>
      </c>
      <c r="E221">
        <v>34529.687781875</v>
      </c>
      <c r="F221">
        <v>8596.25</v>
      </c>
      <c r="G221">
        <v>115.746640160531</v>
      </c>
      <c r="H221">
        <f>(Table2[[#This Row],[1Y Return vs Nifty]]-AVERAGE(Table2[1Y Return vs Nifty]))/_xlfn.STDEV.P(Table2[1Y Return vs Nifty])</f>
        <v>0.74993186652391197</v>
      </c>
      <c r="I221">
        <v>-0.38535027638027902</v>
      </c>
      <c r="J221">
        <f>(Table2[[#This Row],[1M Return vs Nifty]]-AVERAGE(Table2[1M Return vs Nifty]))/_xlfn.STDEV.P(Table2[1M Return vs Nifty])</f>
        <v>-0.12332321795562158</v>
      </c>
      <c r="K221">
        <v>33.874532033394701</v>
      </c>
      <c r="L221">
        <f>(Table2[[#This Row],[6M Return vs Nifty]]-AVERAGE(Table2[6M Return vs Nifty]))/_xlfn.STDEV.P(Table2[6M Return vs Nifty])</f>
        <v>0.67413334950200676</v>
      </c>
      <c r="M221">
        <v>1.6390354699723699</v>
      </c>
      <c r="N221">
        <f>(Table2[[#This Row],[1W Return vs Nifty]]-AVERAGE(Table2[1W Return vs Nifty]))/_xlfn.STDEV.P(Table2[1W Return vs Nifty])</f>
        <v>0.13802393469475091</v>
      </c>
      <c r="O221">
        <v>8364.82</v>
      </c>
      <c r="P221">
        <v>7989.2230683382004</v>
      </c>
      <c r="Q221">
        <v>6454.9555372949999</v>
      </c>
      <c r="R221">
        <v>63.212596885793403</v>
      </c>
      <c r="S221" s="2">
        <f>(Table2[[#This Row],[Close Price]]-Table2[[#This Row],[20D EMA]])/Table2[[#This Row],[20D EMA]]</f>
        <v>2.7667062770029754E-2</v>
      </c>
      <c r="T221" s="2">
        <f>(Table2[[#This Row],[Close Price]]-Table2[[#This Row],[50D EMA]])/Table2[[#This Row],[50D EMA]]</f>
        <v>7.5980721337909063E-2</v>
      </c>
      <c r="U221" s="2">
        <f>(Table2[[#This Row],[Close Price]]-Table2[[#This Row],[200D EMA]])/Table2[[#This Row],[200D EMA]]</f>
        <v>0.33172877029642972</v>
      </c>
      <c r="V221">
        <v>0.69863840909712804</v>
      </c>
      <c r="W221">
        <v>8508</v>
      </c>
      <c r="X221">
        <v>8892</v>
      </c>
      <c r="Y221">
        <v>8390</v>
      </c>
      <c r="Z221">
        <v>8892</v>
      </c>
      <c r="AA221">
        <v>8390</v>
      </c>
      <c r="AB221">
        <v>8892</v>
      </c>
      <c r="AC221" s="2">
        <f>(Table2[[#This Row],[Close Price]]/Table2[[#This Row],[Day Low]])-1</f>
        <v>1.0372590503056056E-2</v>
      </c>
      <c r="AD221" s="2">
        <f>(Table2[[#This Row],[Day High]]/Table2[[#This Row],[Close Price]])-1</f>
        <v>3.4404536862003843E-2</v>
      </c>
      <c r="AE221" s="2">
        <f>(Table2[[#This Row],[Close Price]]/Table2[[#This Row],[Current Week Low]])-1</f>
        <v>2.4582836710369538E-2</v>
      </c>
      <c r="AF221" s="2">
        <f>(Table2[[#This Row],[Current Week High]]/Table2[[#This Row],[Close Price]])-1</f>
        <v>3.4404536862003843E-2</v>
      </c>
      <c r="AG221" s="2">
        <f>(Table2[[#This Row],[Close Price]]/Table2[[#This Row],[Current Month Low]])-1</f>
        <v>2.4582836710369538E-2</v>
      </c>
      <c r="AH221" s="2">
        <f>(Table2[[#This Row],[Current Month High]]/Table2[[#This Row],[Close Price]])-1</f>
        <v>3.4404536862003843E-2</v>
      </c>
      <c r="AI221">
        <v>3.4404536862003798</v>
      </c>
      <c r="AJ221">
        <v>160.23613108302399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0.13</v>
      </c>
      <c r="AM221" t="s">
        <v>10149</v>
      </c>
      <c r="AN221">
        <v>1.24</v>
      </c>
      <c r="AO221" t="s">
        <v>10149</v>
      </c>
      <c r="AP221">
        <v>0.285265205951513</v>
      </c>
      <c r="AQ221">
        <f>(Table2[[#This Row],[Sharpe Ratio]]-AVERAGE(Table2[Sharpe Ratio]))/_xlfn.STDEV.P(Table2[Sharpe Ratio])</f>
        <v>2.6152443362886721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4.0540102690537196</v>
      </c>
    </row>
    <row r="222" spans="1:44" x14ac:dyDescent="0.3">
      <c r="A222" t="s">
        <v>550</v>
      </c>
      <c r="B222" t="s">
        <v>551</v>
      </c>
      <c r="C222" t="s">
        <v>10104</v>
      </c>
      <c r="D222" t="s">
        <v>37</v>
      </c>
      <c r="E222">
        <v>34432.221304229999</v>
      </c>
      <c r="F222">
        <v>588.29999999999995</v>
      </c>
      <c r="G222">
        <v>-25.751048680918601</v>
      </c>
      <c r="H222">
        <f>(Table2[[#This Row],[1Y Return vs Nifty]]-AVERAGE(Table2[1Y Return vs Nifty]))/_xlfn.STDEV.P(Table2[1Y Return vs Nifty])</f>
        <v>-0.84464866633093094</v>
      </c>
      <c r="I222">
        <v>1.42417995971227</v>
      </c>
      <c r="J222">
        <f>(Table2[[#This Row],[1M Return vs Nifty]]-AVERAGE(Table2[1M Return vs Nifty]))/_xlfn.STDEV.P(Table2[1M Return vs Nifty])</f>
        <v>2.4149394599629909E-2</v>
      </c>
      <c r="K222">
        <v>-6.7775314612704003</v>
      </c>
      <c r="L222">
        <f>(Table2[[#This Row],[6M Return vs Nifty]]-AVERAGE(Table2[6M Return vs Nifty]))/_xlfn.STDEV.P(Table2[6M Return vs Nifty])</f>
        <v>-0.52237838484573329</v>
      </c>
      <c r="M222">
        <v>8.2841514113723296</v>
      </c>
      <c r="N222">
        <f>(Table2[[#This Row],[1W Return vs Nifty]]-AVERAGE(Table2[1W Return vs Nifty]))/_xlfn.STDEV.P(Table2[1W Return vs Nifty])</f>
        <v>1.5913677592141415</v>
      </c>
      <c r="O222">
        <v>544</v>
      </c>
      <c r="P222">
        <v>540.14213499758</v>
      </c>
      <c r="Q222">
        <v>557.675319005559</v>
      </c>
      <c r="R222">
        <v>84.934761151901597</v>
      </c>
      <c r="S222" s="2">
        <f>(Table2[[#This Row],[Close Price]]-Table2[[#This Row],[20D EMA]])/Table2[[#This Row],[20D EMA]]</f>
        <v>8.1433823529411684E-2</v>
      </c>
      <c r="T222" s="2">
        <f>(Table2[[#This Row],[Close Price]]-Table2[[#This Row],[50D EMA]])/Table2[[#This Row],[50D EMA]]</f>
        <v>8.9157764007126966E-2</v>
      </c>
      <c r="U222" s="2">
        <f>(Table2[[#This Row],[Close Price]]-Table2[[#This Row],[200D EMA]])/Table2[[#This Row],[200D EMA]]</f>
        <v>5.4914893936942689E-2</v>
      </c>
      <c r="V222">
        <v>1.63271353697099</v>
      </c>
      <c r="W222">
        <v>570</v>
      </c>
      <c r="X222">
        <v>592.45000000000005</v>
      </c>
      <c r="Y222">
        <v>555.54999999999995</v>
      </c>
      <c r="Z222">
        <v>592.45000000000005</v>
      </c>
      <c r="AA222">
        <v>555.54999999999995</v>
      </c>
      <c r="AB222">
        <v>592.45000000000005</v>
      </c>
      <c r="AC222" s="2">
        <f>(Table2[[#This Row],[Close Price]]/Table2[[#This Row],[Day Low]])-1</f>
        <v>3.2105263157894637E-2</v>
      </c>
      <c r="AD222" s="2">
        <f>(Table2[[#This Row],[Day High]]/Table2[[#This Row],[Close Price]])-1</f>
        <v>7.0542240353561603E-3</v>
      </c>
      <c r="AE222" s="2">
        <f>(Table2[[#This Row],[Close Price]]/Table2[[#This Row],[Current Week Low]])-1</f>
        <v>5.8950589505895046E-2</v>
      </c>
      <c r="AF222" s="2">
        <f>(Table2[[#This Row],[Current Week High]]/Table2[[#This Row],[Close Price]])-1</f>
        <v>7.0542240353561603E-3</v>
      </c>
      <c r="AG222" s="2">
        <f>(Table2[[#This Row],[Close Price]]/Table2[[#This Row],[Current Month Low]])-1</f>
        <v>5.8950589505895046E-2</v>
      </c>
      <c r="AH222" s="2">
        <f>(Table2[[#This Row],[Current Month High]]/Table2[[#This Row],[Close Price]])-1</f>
        <v>7.0542240353561603E-3</v>
      </c>
      <c r="AI222">
        <v>14.737378888322199</v>
      </c>
      <c r="AJ222">
        <v>29.353562005276999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-0.06</v>
      </c>
      <c r="AM222" t="s">
        <v>10150</v>
      </c>
      <c r="AN222">
        <v>10.59</v>
      </c>
      <c r="AO222" t="s">
        <v>10149</v>
      </c>
      <c r="AP222">
        <v>-9.1365203441296006E-2</v>
      </c>
      <c r="AQ222">
        <f>(Table2[[#This Row],[Sharpe Ratio]]-AVERAGE(Table2[Sharpe Ratio]))/_xlfn.STDEV.P(Table2[Sharpe Ratio])</f>
        <v>-1.6522217310623355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23" spans="1:44" x14ac:dyDescent="0.3">
      <c r="A223" t="s">
        <v>552</v>
      </c>
      <c r="B223" t="s">
        <v>553</v>
      </c>
      <c r="C223" t="s">
        <v>10109</v>
      </c>
      <c r="D223" t="s">
        <v>295</v>
      </c>
      <c r="E223">
        <v>34124.603178379999</v>
      </c>
      <c r="F223">
        <v>1270.9000000000001</v>
      </c>
      <c r="G223">
        <v>61.178764107552702</v>
      </c>
      <c r="H223">
        <f>(Table2[[#This Row],[1Y Return vs Nifty]]-AVERAGE(Table2[1Y Return vs Nifty]))/_xlfn.STDEV.P(Table2[1Y Return vs Nifty])</f>
        <v>0.13498985873737873</v>
      </c>
      <c r="I223">
        <v>-1.1995244502379101</v>
      </c>
      <c r="J223">
        <f>(Table2[[#This Row],[1M Return vs Nifty]]-AVERAGE(Table2[1M Return vs Nifty]))/_xlfn.STDEV.P(Table2[1M Return vs Nifty])</f>
        <v>-0.18967656762557286</v>
      </c>
      <c r="K223">
        <v>16.124240970490401</v>
      </c>
      <c r="L223">
        <f>(Table2[[#This Row],[6M Return vs Nifty]]-AVERAGE(Table2[6M Return vs Nifty]))/_xlfn.STDEV.P(Table2[6M Return vs Nifty])</f>
        <v>0.15168922934953286</v>
      </c>
      <c r="M223">
        <v>-4.0605944714223998</v>
      </c>
      <c r="N223">
        <f>(Table2[[#This Row],[1W Return vs Nifty]]-AVERAGE(Table2[1W Return vs Nifty]))/_xlfn.STDEV.P(Table2[1W Return vs Nifty])</f>
        <v>-1.1085339960351641</v>
      </c>
      <c r="O223">
        <v>1281.8499999999999</v>
      </c>
      <c r="P223">
        <v>1288.9628874524301</v>
      </c>
      <c r="Q223">
        <v>1125.4443197431699</v>
      </c>
      <c r="R223">
        <v>45.633603411516702</v>
      </c>
      <c r="S223" s="2">
        <f>(Table2[[#This Row],[Close Price]]-Table2[[#This Row],[20D EMA]])/Table2[[#This Row],[20D EMA]]</f>
        <v>-8.5423411475600251E-3</v>
      </c>
      <c r="T223" s="2">
        <f>(Table2[[#This Row],[Close Price]]-Table2[[#This Row],[50D EMA]])/Table2[[#This Row],[50D EMA]]</f>
        <v>-1.4013504677493382E-2</v>
      </c>
      <c r="U223" s="2">
        <f>(Table2[[#This Row],[Close Price]]-Table2[[#This Row],[200D EMA]])/Table2[[#This Row],[200D EMA]]</f>
        <v>0.12924289341122061</v>
      </c>
      <c r="V223">
        <v>1.3793326593406099</v>
      </c>
      <c r="W223">
        <v>1265.5</v>
      </c>
      <c r="X223">
        <v>1286.3</v>
      </c>
      <c r="Y223">
        <v>1244</v>
      </c>
      <c r="Z223">
        <v>1290.7</v>
      </c>
      <c r="AA223">
        <v>1244</v>
      </c>
      <c r="AB223">
        <v>1290.7</v>
      </c>
      <c r="AC223" s="2">
        <f>(Table2[[#This Row],[Close Price]]/Table2[[#This Row],[Day Low]])-1</f>
        <v>4.2670881074675648E-3</v>
      </c>
      <c r="AD223" s="2">
        <f>(Table2[[#This Row],[Day High]]/Table2[[#This Row],[Close Price]])-1</f>
        <v>1.2117397120150919E-2</v>
      </c>
      <c r="AE223" s="2">
        <f>(Table2[[#This Row],[Close Price]]/Table2[[#This Row],[Current Week Low]])-1</f>
        <v>2.1623794212218828E-2</v>
      </c>
      <c r="AF223" s="2">
        <f>(Table2[[#This Row],[Current Week High]]/Table2[[#This Row],[Close Price]])-1</f>
        <v>1.5579510583051404E-2</v>
      </c>
      <c r="AG223" s="2">
        <f>(Table2[[#This Row],[Close Price]]/Table2[[#This Row],[Current Month Low]])-1</f>
        <v>2.1623794212218828E-2</v>
      </c>
      <c r="AH223" s="2">
        <f>(Table2[[#This Row],[Current Month High]]/Table2[[#This Row],[Close Price]])-1</f>
        <v>1.5579510583051404E-2</v>
      </c>
      <c r="AI223">
        <v>19.1203084428357</v>
      </c>
      <c r="AJ223">
        <v>93.838175856020698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-0.15</v>
      </c>
      <c r="AM223" t="s">
        <v>10150</v>
      </c>
      <c r="AN223">
        <v>-7.47</v>
      </c>
      <c r="AO223" t="s">
        <v>10150</v>
      </c>
      <c r="AQ223">
        <f>(Table2[[#This Row],[Sharpe Ratio]]-AVERAGE(Table2[Sharpe Ratio]))/_xlfn.STDEV.P(Table2[Sharpe Ratio])</f>
        <v>-0.61699489940279773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24" spans="1:44" x14ac:dyDescent="0.3">
      <c r="A224" t="s">
        <v>554</v>
      </c>
      <c r="B224" t="s">
        <v>555</v>
      </c>
      <c r="C224" t="s">
        <v>10116</v>
      </c>
      <c r="D224" t="s">
        <v>556</v>
      </c>
      <c r="E224">
        <v>33974.060494580001</v>
      </c>
      <c r="F224">
        <v>1249.4000000000001</v>
      </c>
      <c r="G224">
        <v>3.7742979365550502</v>
      </c>
      <c r="H224">
        <f>(Table2[[#This Row],[1Y Return vs Nifty]]-AVERAGE(Table2[1Y Return vs Nifty]))/_xlfn.STDEV.P(Table2[1Y Return vs Nifty])</f>
        <v>-0.5119185466554812</v>
      </c>
      <c r="I224">
        <v>-3.04550093938176</v>
      </c>
      <c r="J224">
        <f>(Table2[[#This Row],[1M Return vs Nifty]]-AVERAGE(Table2[1M Return vs Nifty]))/_xlfn.STDEV.P(Table2[1M Return vs Nifty])</f>
        <v>-0.3401194671912981</v>
      </c>
      <c r="K224">
        <v>-13.0740938013112</v>
      </c>
      <c r="L224">
        <f>(Table2[[#This Row],[6M Return vs Nifty]]-AVERAGE(Table2[6M Return vs Nifty]))/_xlfn.STDEV.P(Table2[6M Return vs Nifty])</f>
        <v>-0.70770503442404031</v>
      </c>
      <c r="M224">
        <v>-0.75023700324796905</v>
      </c>
      <c r="N224">
        <f>(Table2[[#This Row],[1W Return vs Nifty]]-AVERAGE(Table2[1W Return vs Nifty]))/_xlfn.STDEV.P(Table2[1W Return vs Nifty])</f>
        <v>-0.38453043827189981</v>
      </c>
      <c r="O224">
        <v>1212.8499999999999</v>
      </c>
      <c r="P224">
        <v>1170.67955150492</v>
      </c>
      <c r="Q224">
        <v>1128.5144855441299</v>
      </c>
      <c r="R224">
        <v>65.003105329068305</v>
      </c>
      <c r="S224" s="2">
        <f>(Table2[[#This Row],[Close Price]]-Table2[[#This Row],[20D EMA]])/Table2[[#This Row],[20D EMA]]</f>
        <v>3.0135630951890327E-2</v>
      </c>
      <c r="T224" s="2">
        <f>(Table2[[#This Row],[Close Price]]-Table2[[#This Row],[50D EMA]])/Table2[[#This Row],[50D EMA]]</f>
        <v>6.7243378765678583E-2</v>
      </c>
      <c r="U224" s="2">
        <f>(Table2[[#This Row],[Close Price]]-Table2[[#This Row],[200D EMA]])/Table2[[#This Row],[200D EMA]]</f>
        <v>0.10711915177374391</v>
      </c>
      <c r="V224">
        <v>0.75092916293726797</v>
      </c>
      <c r="W224">
        <v>1210.6500000000001</v>
      </c>
      <c r="X224">
        <v>1274.55</v>
      </c>
      <c r="Y224">
        <v>1210.6500000000001</v>
      </c>
      <c r="Z224">
        <v>1274.55</v>
      </c>
      <c r="AA224">
        <v>1210.6500000000001</v>
      </c>
      <c r="AB224">
        <v>1274.55</v>
      </c>
      <c r="AC224" s="2">
        <f>(Table2[[#This Row],[Close Price]]/Table2[[#This Row],[Day Low]])-1</f>
        <v>3.2007599223557559E-2</v>
      </c>
      <c r="AD224" s="2">
        <f>(Table2[[#This Row],[Day High]]/Table2[[#This Row],[Close Price]])-1</f>
        <v>2.0129662237874157E-2</v>
      </c>
      <c r="AE224" s="2">
        <f>(Table2[[#This Row],[Close Price]]/Table2[[#This Row],[Current Week Low]])-1</f>
        <v>3.2007599223557559E-2</v>
      </c>
      <c r="AF224" s="2">
        <f>(Table2[[#This Row],[Current Week High]]/Table2[[#This Row],[Close Price]])-1</f>
        <v>2.0129662237874157E-2</v>
      </c>
      <c r="AG224" s="2">
        <f>(Table2[[#This Row],[Close Price]]/Table2[[#This Row],[Current Month Low]])-1</f>
        <v>3.2007599223557559E-2</v>
      </c>
      <c r="AH224" s="2">
        <f>(Table2[[#This Row],[Current Month High]]/Table2[[#This Row],[Close Price]])-1</f>
        <v>2.0129662237874157E-2</v>
      </c>
      <c r="AI224">
        <v>15.3513686569553</v>
      </c>
      <c r="AJ224">
        <v>31.515789473684201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7.0000000000000007E-2</v>
      </c>
      <c r="AM224" t="s">
        <v>10149</v>
      </c>
      <c r="AN224">
        <v>-0.27</v>
      </c>
      <c r="AO224" t="s">
        <v>10150</v>
      </c>
      <c r="AP224">
        <v>0.120501051339898</v>
      </c>
      <c r="AQ224">
        <f>(Table2[[#This Row],[Sharpe Ratio]]-AVERAGE(Table2[Sharpe Ratio]))/_xlfn.STDEV.P(Table2[Sharpe Ratio])</f>
        <v>0.74835992816454477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-1.1959135583781748</v>
      </c>
    </row>
    <row r="225" spans="1:44" x14ac:dyDescent="0.3">
      <c r="A225" t="s">
        <v>557</v>
      </c>
      <c r="B225" t="s">
        <v>558</v>
      </c>
      <c r="C225" t="s">
        <v>10115</v>
      </c>
      <c r="D225" t="s">
        <v>143</v>
      </c>
      <c r="E225">
        <v>33921.95890872</v>
      </c>
      <c r="F225">
        <v>334.2</v>
      </c>
      <c r="G225">
        <v>32.903560012834099</v>
      </c>
      <c r="H225">
        <f>(Table2[[#This Row],[1Y Return vs Nifty]]-AVERAGE(Table2[1Y Return vs Nifty]))/_xlfn.STDEV.P(Table2[1Y Return vs Nifty])</f>
        <v>-0.18365202425801505</v>
      </c>
      <c r="I225">
        <v>3.3293716838577199</v>
      </c>
      <c r="J225">
        <f>(Table2[[#This Row],[1M Return vs Nifty]]-AVERAGE(Table2[1M Return vs Nifty]))/_xlfn.STDEV.P(Table2[1M Return vs Nifty])</f>
        <v>0.17941820159402355</v>
      </c>
      <c r="K225">
        <v>23.223642506285</v>
      </c>
      <c r="L225">
        <f>(Table2[[#This Row],[6M Return vs Nifty]]-AVERAGE(Table2[6M Return vs Nifty]))/_xlfn.STDEV.P(Table2[6M Return vs Nifty])</f>
        <v>0.36064583607970213</v>
      </c>
      <c r="M225">
        <v>1.1524227863960399</v>
      </c>
      <c r="N225">
        <f>(Table2[[#This Row],[1W Return vs Nifty]]-AVERAGE(Table2[1W Return vs Nifty]))/_xlfn.STDEV.P(Table2[1W Return vs Nifty])</f>
        <v>3.1597569098566154E-2</v>
      </c>
      <c r="O225">
        <v>317.37</v>
      </c>
      <c r="P225">
        <v>295.19667771593998</v>
      </c>
      <c r="Q225">
        <v>254.91933140516801</v>
      </c>
      <c r="R225">
        <v>68.382797070811904</v>
      </c>
      <c r="S225" s="2">
        <f>(Table2[[#This Row],[Close Price]]-Table2[[#This Row],[20D EMA]])/Table2[[#This Row],[20D EMA]]</f>
        <v>5.3029586917477972E-2</v>
      </c>
      <c r="T225" s="2">
        <f>(Table2[[#This Row],[Close Price]]-Table2[[#This Row],[50D EMA]])/Table2[[#This Row],[50D EMA]]</f>
        <v>0.13212656248655982</v>
      </c>
      <c r="U225" s="2">
        <f>(Table2[[#This Row],[Close Price]]-Table2[[#This Row],[200D EMA]])/Table2[[#This Row],[200D EMA]]</f>
        <v>0.31100296771461217</v>
      </c>
      <c r="V225">
        <v>0.74556648942221104</v>
      </c>
      <c r="W225">
        <v>326.5</v>
      </c>
      <c r="X225">
        <v>339.4</v>
      </c>
      <c r="Y225">
        <v>313.5</v>
      </c>
      <c r="Z225">
        <v>339.4</v>
      </c>
      <c r="AA225">
        <v>313.5</v>
      </c>
      <c r="AB225">
        <v>339.4</v>
      </c>
      <c r="AC225" s="2">
        <f>(Table2[[#This Row],[Close Price]]/Table2[[#This Row],[Day Low]])-1</f>
        <v>2.3583460949464063E-2</v>
      </c>
      <c r="AD225" s="2">
        <f>(Table2[[#This Row],[Day High]]/Table2[[#This Row],[Close Price]])-1</f>
        <v>1.5559545182525447E-2</v>
      </c>
      <c r="AE225" s="2">
        <f>(Table2[[#This Row],[Close Price]]/Table2[[#This Row],[Current Week Low]])-1</f>
        <v>6.6028708133971215E-2</v>
      </c>
      <c r="AF225" s="2">
        <f>(Table2[[#This Row],[Current Week High]]/Table2[[#This Row],[Close Price]])-1</f>
        <v>1.5559545182525447E-2</v>
      </c>
      <c r="AG225" s="2">
        <f>(Table2[[#This Row],[Close Price]]/Table2[[#This Row],[Current Month Low]])-1</f>
        <v>6.6028708133971215E-2</v>
      </c>
      <c r="AH225" s="2">
        <f>(Table2[[#This Row],[Current Month High]]/Table2[[#This Row],[Close Price]])-1</f>
        <v>1.5559545182525447E-2</v>
      </c>
      <c r="AI225">
        <v>1.5559545182525401</v>
      </c>
      <c r="AJ225">
        <v>73.205493651204904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0.32</v>
      </c>
      <c r="AM225" t="s">
        <v>10149</v>
      </c>
      <c r="AN225">
        <v>1.1200000000000001</v>
      </c>
      <c r="AO225" t="s">
        <v>10149</v>
      </c>
      <c r="AP225">
        <v>2.5582041685125002E-2</v>
      </c>
      <c r="AQ225">
        <f>(Table2[[#This Row],[Sharpe Ratio]]-AVERAGE(Table2[Sharpe Ratio]))/_xlfn.STDEV.P(Table2[Sharpe Ratio])</f>
        <v>-0.32713382578202727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6.0875756732249549E-2</v>
      </c>
    </row>
    <row r="226" spans="1:44" x14ac:dyDescent="0.3">
      <c r="A226" t="s">
        <v>559</v>
      </c>
      <c r="B226" t="s">
        <v>560</v>
      </c>
      <c r="C226" t="s">
        <v>10104</v>
      </c>
      <c r="D226" t="s">
        <v>561</v>
      </c>
      <c r="E226">
        <v>33648.639105839997</v>
      </c>
      <c r="F226">
        <v>927.3</v>
      </c>
      <c r="G226">
        <v>67.533253970073702</v>
      </c>
      <c r="H226">
        <f>(Table2[[#This Row],[1Y Return vs Nifty]]-AVERAGE(Table2[1Y Return vs Nifty]))/_xlfn.STDEV.P(Table2[1Y Return vs Nifty])</f>
        <v>0.20660053954753199</v>
      </c>
      <c r="I226">
        <v>10.803137178005599</v>
      </c>
      <c r="J226">
        <f>(Table2[[#This Row],[1M Return vs Nifty]]-AVERAGE(Table2[1M Return vs Nifty]))/_xlfn.STDEV.P(Table2[1M Return vs Nifty])</f>
        <v>0.7885131484832707</v>
      </c>
      <c r="K226">
        <v>29.604431719951201</v>
      </c>
      <c r="L226">
        <f>(Table2[[#This Row],[6M Return vs Nifty]]-AVERAGE(Table2[6M Return vs Nifty]))/_xlfn.STDEV.P(Table2[6M Return vs Nifty])</f>
        <v>0.5484515342960552</v>
      </c>
      <c r="M226">
        <v>5.1525600639360398</v>
      </c>
      <c r="N226">
        <f>(Table2[[#This Row],[1W Return vs Nifty]]-AVERAGE(Table2[1W Return vs Nifty]))/_xlfn.STDEV.P(Table2[1W Return vs Nifty])</f>
        <v>0.90646188460632426</v>
      </c>
      <c r="O226">
        <v>877.05</v>
      </c>
      <c r="P226">
        <v>821.43554260358906</v>
      </c>
      <c r="Q226">
        <v>694.71308687480405</v>
      </c>
      <c r="R226">
        <v>61.3176865718385</v>
      </c>
      <c r="S226" s="2">
        <f>(Table2[[#This Row],[Close Price]]-Table2[[#This Row],[20D EMA]])/Table2[[#This Row],[20D EMA]]</f>
        <v>5.7294338977253292E-2</v>
      </c>
      <c r="T226" s="2">
        <f>(Table2[[#This Row],[Close Price]]-Table2[[#This Row],[50D EMA]])/Table2[[#This Row],[50D EMA]]</f>
        <v>0.12887737613698474</v>
      </c>
      <c r="U226" s="2">
        <f>(Table2[[#This Row],[Close Price]]-Table2[[#This Row],[200D EMA]])/Table2[[#This Row],[200D EMA]]</f>
        <v>0.33479564084721347</v>
      </c>
      <c r="V226">
        <v>1.4930473928961701</v>
      </c>
      <c r="W226">
        <v>924.55</v>
      </c>
      <c r="X226">
        <v>948.7</v>
      </c>
      <c r="Y226">
        <v>924.55</v>
      </c>
      <c r="Z226">
        <v>1018.15</v>
      </c>
      <c r="AA226">
        <v>924.55</v>
      </c>
      <c r="AB226">
        <v>1018.15</v>
      </c>
      <c r="AC226" s="2">
        <f>(Table2[[#This Row],[Close Price]]/Table2[[#This Row],[Day Low]])-1</f>
        <v>2.9744199881023281E-3</v>
      </c>
      <c r="AD226" s="2">
        <f>(Table2[[#This Row],[Day High]]/Table2[[#This Row],[Close Price]])-1</f>
        <v>2.3077752615119351E-2</v>
      </c>
      <c r="AE226" s="2">
        <f>(Table2[[#This Row],[Close Price]]/Table2[[#This Row],[Current Week Low]])-1</f>
        <v>2.9744199881023281E-3</v>
      </c>
      <c r="AF226" s="2">
        <f>(Table2[[#This Row],[Current Week High]]/Table2[[#This Row],[Close Price]])-1</f>
        <v>9.7972608648765336E-2</v>
      </c>
      <c r="AG226" s="2">
        <f>(Table2[[#This Row],[Close Price]]/Table2[[#This Row],[Current Month Low]])-1</f>
        <v>2.9744199881023281E-3</v>
      </c>
      <c r="AH226" s="2">
        <f>(Table2[[#This Row],[Current Month High]]/Table2[[#This Row],[Close Price]])-1</f>
        <v>9.7972608648765336E-2</v>
      </c>
      <c r="AI226">
        <v>14.849563248139701</v>
      </c>
      <c r="AJ226">
        <v>96.837189556357401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0.11</v>
      </c>
      <c r="AM226" t="s">
        <v>10149</v>
      </c>
      <c r="AN226">
        <v>14.5</v>
      </c>
      <c r="AO226" t="s">
        <v>10149</v>
      </c>
      <c r="AP226">
        <v>0.13098371581528701</v>
      </c>
      <c r="AQ226">
        <f>(Table2[[#This Row],[Sharpe Ratio]]-AVERAGE(Table2[Sharpe Ratio]))/_xlfn.STDEV.P(Table2[Sharpe Ratio])</f>
        <v>0.86713529475341844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3.317162401686601</v>
      </c>
    </row>
    <row r="227" spans="1:44" x14ac:dyDescent="0.3">
      <c r="A227" t="s">
        <v>562</v>
      </c>
      <c r="B227" t="s">
        <v>563</v>
      </c>
      <c r="C227" t="s">
        <v>10104</v>
      </c>
      <c r="D227" t="s">
        <v>392</v>
      </c>
      <c r="E227">
        <v>33625.496227839998</v>
      </c>
      <c r="F227">
        <v>563.20000000000005</v>
      </c>
      <c r="G227">
        <v>188.397831856224</v>
      </c>
      <c r="H227">
        <f>(Table2[[#This Row],[1Y Return vs Nifty]]-AVERAGE(Table2[1Y Return vs Nifty]))/_xlfn.STDEV.P(Table2[1Y Return vs Nifty])</f>
        <v>1.5686602635401148</v>
      </c>
      <c r="I227">
        <v>-14.1692003110954</v>
      </c>
      <c r="J227">
        <f>(Table2[[#This Row],[1M Return vs Nifty]]-AVERAGE(Table2[1M Return vs Nifty]))/_xlfn.STDEV.P(Table2[1M Return vs Nifty])</f>
        <v>-1.2466757517484131</v>
      </c>
      <c r="K227">
        <v>62.737287270662797</v>
      </c>
      <c r="L227">
        <f>(Table2[[#This Row],[6M Return vs Nifty]]-AVERAGE(Table2[6M Return vs Nifty]))/_xlfn.STDEV.P(Table2[6M Return vs Nifty])</f>
        <v>1.5236505045544202</v>
      </c>
      <c r="M227">
        <v>-12.2448531458207</v>
      </c>
      <c r="N227">
        <f>(Table2[[#This Row],[1W Return vs Nifty]]-AVERAGE(Table2[1W Return vs Nifty]))/_xlfn.STDEV.P(Table2[1W Return vs Nifty])</f>
        <v>-2.8985015312291615</v>
      </c>
      <c r="O227">
        <v>609.32000000000005</v>
      </c>
      <c r="P227">
        <v>585.52071444817705</v>
      </c>
      <c r="Q227">
        <v>442.15817591254699</v>
      </c>
      <c r="R227">
        <v>25.597453762195698</v>
      </c>
      <c r="S227" s="2">
        <f>(Table2[[#This Row],[Close Price]]-Table2[[#This Row],[20D EMA]])/Table2[[#This Row],[20D EMA]]</f>
        <v>-7.5690934156108447E-2</v>
      </c>
      <c r="T227" s="2">
        <f>(Table2[[#This Row],[Close Price]]-Table2[[#This Row],[50D EMA]])/Table2[[#This Row],[50D EMA]]</f>
        <v>-3.8121135422532607E-2</v>
      </c>
      <c r="U227" s="2">
        <f>(Table2[[#This Row],[Close Price]]-Table2[[#This Row],[200D EMA]])/Table2[[#This Row],[200D EMA]]</f>
        <v>0.27375231462731908</v>
      </c>
      <c r="V227">
        <v>0.83619195302035598</v>
      </c>
      <c r="W227">
        <v>560.9</v>
      </c>
      <c r="X227">
        <v>569.95000000000005</v>
      </c>
      <c r="Y227">
        <v>560</v>
      </c>
      <c r="Z227">
        <v>614.54999999999995</v>
      </c>
      <c r="AA227">
        <v>560</v>
      </c>
      <c r="AB227">
        <v>614.54999999999995</v>
      </c>
      <c r="AC227" s="2">
        <f>(Table2[[#This Row],[Close Price]]/Table2[[#This Row],[Day Low]])-1</f>
        <v>4.1005526831878747E-3</v>
      </c>
      <c r="AD227" s="2">
        <f>(Table2[[#This Row],[Day High]]/Table2[[#This Row],[Close Price]])-1</f>
        <v>1.1985085227272707E-2</v>
      </c>
      <c r="AE227" s="2">
        <f>(Table2[[#This Row],[Close Price]]/Table2[[#This Row],[Current Week Low]])-1</f>
        <v>5.7142857142857828E-3</v>
      </c>
      <c r="AF227" s="2">
        <f>(Table2[[#This Row],[Current Week High]]/Table2[[#This Row],[Close Price]])-1</f>
        <v>9.1175426136363535E-2</v>
      </c>
      <c r="AG227" s="2">
        <f>(Table2[[#This Row],[Close Price]]/Table2[[#This Row],[Current Month Low]])-1</f>
        <v>5.7142857142857828E-3</v>
      </c>
      <c r="AH227" s="2">
        <f>(Table2[[#This Row],[Current Month High]]/Table2[[#This Row],[Close Price]])-1</f>
        <v>9.1175426136363535E-2</v>
      </c>
      <c r="AI227">
        <v>28.196022727272702</v>
      </c>
      <c r="AJ227">
        <v>214.592933947772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</v>
      </c>
      <c r="AM227" t="s">
        <v>10148</v>
      </c>
      <c r="AN227">
        <v>-14.96</v>
      </c>
      <c r="AO227" t="s">
        <v>10150</v>
      </c>
      <c r="AP227">
        <v>7.2441623095733002E-2</v>
      </c>
      <c r="AQ227">
        <f>(Table2[[#This Row],[Sharpe Ratio]]-AVERAGE(Table2[Sharpe Ratio]))/_xlfn.STDEV.P(Table2[Sharpe Ratio])</f>
        <v>0.20381553096914262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-0.84905098391389711</v>
      </c>
    </row>
    <row r="228" spans="1:44" x14ac:dyDescent="0.3">
      <c r="A228" t="s">
        <v>564</v>
      </c>
      <c r="B228" t="s">
        <v>565</v>
      </c>
      <c r="C228" t="s">
        <v>10107</v>
      </c>
      <c r="D228" t="s">
        <v>46</v>
      </c>
      <c r="E228">
        <v>33602.400000000001</v>
      </c>
      <c r="F228">
        <v>186.68</v>
      </c>
      <c r="G228">
        <v>338.577570910725</v>
      </c>
      <c r="H228">
        <f>(Table2[[#This Row],[1Y Return vs Nifty]]-AVERAGE(Table2[1Y Return vs Nifty]))/_xlfn.STDEV.P(Table2[1Y Return vs Nifty])</f>
        <v>3.2610814633935026</v>
      </c>
      <c r="I228">
        <v>8.5238561876807601</v>
      </c>
      <c r="J228">
        <f>(Table2[[#This Row],[1M Return vs Nifty]]-AVERAGE(Table2[1M Return vs Nifty]))/_xlfn.STDEV.P(Table2[1M Return vs Nifty])</f>
        <v>0.60275691424837985</v>
      </c>
      <c r="K228">
        <v>100.887935854052</v>
      </c>
      <c r="L228">
        <f>(Table2[[#This Row],[6M Return vs Nifty]]-AVERAGE(Table2[6M Return vs Nifty]))/_xlfn.STDEV.P(Table2[6M Return vs Nifty])</f>
        <v>2.6465381215383079</v>
      </c>
      <c r="M228">
        <v>5.4943403462951697</v>
      </c>
      <c r="N228">
        <f>(Table2[[#This Row],[1W Return vs Nifty]]-AVERAGE(Table2[1W Return vs Nifty]))/_xlfn.STDEV.P(Table2[1W Return vs Nifty])</f>
        <v>0.98121216241780329</v>
      </c>
      <c r="O228">
        <v>159.44999999999999</v>
      </c>
      <c r="P228">
        <v>148.79811187776301</v>
      </c>
      <c r="Q228">
        <v>114.40832084045699</v>
      </c>
      <c r="R228">
        <v>84.908670192317601</v>
      </c>
      <c r="S228" s="2">
        <f>(Table2[[#This Row],[Close Price]]-Table2[[#This Row],[20D EMA]])/Table2[[#This Row],[20D EMA]]</f>
        <v>0.17077453747256205</v>
      </c>
      <c r="T228" s="2">
        <f>(Table2[[#This Row],[Close Price]]-Table2[[#This Row],[50D EMA]])/Table2[[#This Row],[50D EMA]]</f>
        <v>0.25458581190436613</v>
      </c>
      <c r="U228" s="2">
        <f>(Table2[[#This Row],[Close Price]]-Table2[[#This Row],[200D EMA]])/Table2[[#This Row],[200D EMA]]</f>
        <v>0.63169950077605153</v>
      </c>
      <c r="V228">
        <v>1.5334788857524</v>
      </c>
      <c r="W228">
        <v>170.72</v>
      </c>
      <c r="X228">
        <v>189.9</v>
      </c>
      <c r="Y228">
        <v>155.80000000000001</v>
      </c>
      <c r="Z228">
        <v>189.9</v>
      </c>
      <c r="AA228">
        <v>155.80000000000001</v>
      </c>
      <c r="AB228">
        <v>189.9</v>
      </c>
      <c r="AC228" s="2">
        <f>(Table2[[#This Row],[Close Price]]/Table2[[#This Row],[Day Low]])-1</f>
        <v>9.3486410496719907E-2</v>
      </c>
      <c r="AD228" s="2">
        <f>(Table2[[#This Row],[Day High]]/Table2[[#This Row],[Close Price]])-1</f>
        <v>1.7248767945146737E-2</v>
      </c>
      <c r="AE228" s="2">
        <f>(Table2[[#This Row],[Close Price]]/Table2[[#This Row],[Current Week Low]])-1</f>
        <v>0.19820282413350454</v>
      </c>
      <c r="AF228" s="2">
        <f>(Table2[[#This Row],[Current Week High]]/Table2[[#This Row],[Close Price]])-1</f>
        <v>1.7248767945146737E-2</v>
      </c>
      <c r="AG228" s="2">
        <f>(Table2[[#This Row],[Close Price]]/Table2[[#This Row],[Current Month Low]])-1</f>
        <v>0.19820282413350454</v>
      </c>
      <c r="AH228" s="2">
        <f>(Table2[[#This Row],[Current Month High]]/Table2[[#This Row],[Close Price]])-1</f>
        <v>1.7248767945146737E-2</v>
      </c>
      <c r="AI228">
        <v>1.7248767945146699</v>
      </c>
      <c r="AJ228">
        <v>379.89717223650302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0.25</v>
      </c>
      <c r="AM228" t="s">
        <v>10149</v>
      </c>
      <c r="AN228">
        <v>18.010000000000002</v>
      </c>
      <c r="AO228" t="s">
        <v>10149</v>
      </c>
      <c r="AP228">
        <v>0.11730512137405499</v>
      </c>
      <c r="AQ228">
        <f>(Table2[[#This Row],[Sharpe Ratio]]-AVERAGE(Table2[Sharpe Ratio]))/_xlfn.STDEV.P(Table2[Sharpe Ratio])</f>
        <v>0.71214797516570738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8.2037366367637006</v>
      </c>
    </row>
    <row r="229" spans="1:44" x14ac:dyDescent="0.3">
      <c r="A229" t="s">
        <v>566</v>
      </c>
      <c r="B229" t="s">
        <v>567</v>
      </c>
      <c r="C229" t="s">
        <v>10108</v>
      </c>
      <c r="D229" t="s">
        <v>397</v>
      </c>
      <c r="E229">
        <v>33565.084996099999</v>
      </c>
      <c r="F229">
        <v>528.5</v>
      </c>
      <c r="G229">
        <v>8.00572271493599</v>
      </c>
      <c r="H229">
        <f>(Table2[[#This Row],[1Y Return vs Nifty]]-AVERAGE(Table2[1Y Return vs Nifty]))/_xlfn.STDEV.P(Table2[1Y Return vs Nifty])</f>
        <v>-0.46423333262059774</v>
      </c>
      <c r="I229">
        <v>3.0440974317603402</v>
      </c>
      <c r="J229">
        <f>(Table2[[#This Row],[1M Return vs Nifty]]-AVERAGE(Table2[1M Return vs Nifty]))/_xlfn.STDEV.P(Table2[1M Return vs Nifty])</f>
        <v>0.15616899668303452</v>
      </c>
      <c r="K229">
        <v>5.51514737363728</v>
      </c>
      <c r="L229">
        <f>(Table2[[#This Row],[6M Return vs Nifty]]-AVERAGE(Table2[6M Return vs Nifty]))/_xlfn.STDEV.P(Table2[6M Return vs Nifty])</f>
        <v>-0.16056810492069659</v>
      </c>
      <c r="M229">
        <v>2.3609878250807599</v>
      </c>
      <c r="N229">
        <f>(Table2[[#This Row],[1W Return vs Nifty]]-AVERAGE(Table2[1W Return vs Nifty]))/_xlfn.STDEV.P(Table2[1W Return vs Nifty])</f>
        <v>0.29592110400628574</v>
      </c>
      <c r="O229">
        <v>509.98</v>
      </c>
      <c r="P229">
        <v>496.00586720918699</v>
      </c>
      <c r="Q229">
        <v>463.50180463464301</v>
      </c>
      <c r="R229">
        <v>62.517824503364999</v>
      </c>
      <c r="S229" s="2">
        <f>(Table2[[#This Row],[Close Price]]-Table2[[#This Row],[20D EMA]])/Table2[[#This Row],[20D EMA]]</f>
        <v>3.6315149613710303E-2</v>
      </c>
      <c r="T229" s="2">
        <f>(Table2[[#This Row],[Close Price]]-Table2[[#This Row],[50D EMA]])/Table2[[#This Row],[50D EMA]]</f>
        <v>6.5511589557687308E-2</v>
      </c>
      <c r="U229" s="2">
        <f>(Table2[[#This Row],[Close Price]]-Table2[[#This Row],[200D EMA]])/Table2[[#This Row],[200D EMA]]</f>
        <v>0.14023288521301888</v>
      </c>
      <c r="V229">
        <v>1.4759936300560399</v>
      </c>
      <c r="W229">
        <v>522.9</v>
      </c>
      <c r="X229">
        <v>534.5</v>
      </c>
      <c r="Y229">
        <v>522.9</v>
      </c>
      <c r="Z229">
        <v>550.15</v>
      </c>
      <c r="AA229">
        <v>522.9</v>
      </c>
      <c r="AB229">
        <v>550.15</v>
      </c>
      <c r="AC229" s="2">
        <f>(Table2[[#This Row],[Close Price]]/Table2[[#This Row],[Day Low]])-1</f>
        <v>1.0709504685408433E-2</v>
      </c>
      <c r="AD229" s="2">
        <f>(Table2[[#This Row],[Day High]]/Table2[[#This Row],[Close Price]])-1</f>
        <v>1.1352885525070855E-2</v>
      </c>
      <c r="AE229" s="2">
        <f>(Table2[[#This Row],[Close Price]]/Table2[[#This Row],[Current Week Low]])-1</f>
        <v>1.0709504685408433E-2</v>
      </c>
      <c r="AF229" s="2">
        <f>(Table2[[#This Row],[Current Week High]]/Table2[[#This Row],[Close Price]])-1</f>
        <v>4.0964995269630933E-2</v>
      </c>
      <c r="AG229" s="2">
        <f>(Table2[[#This Row],[Close Price]]/Table2[[#This Row],[Current Month Low]])-1</f>
        <v>1.0709504685408433E-2</v>
      </c>
      <c r="AH229" s="2">
        <f>(Table2[[#This Row],[Current Month High]]/Table2[[#This Row],[Close Price]])-1</f>
        <v>4.0964995269630933E-2</v>
      </c>
      <c r="AI229">
        <v>5.5629139072847602</v>
      </c>
      <c r="AJ229">
        <v>44.794520547945197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-0.05</v>
      </c>
      <c r="AM229" t="s">
        <v>10150</v>
      </c>
      <c r="AN229">
        <v>9.01</v>
      </c>
      <c r="AO229" t="s">
        <v>10149</v>
      </c>
      <c r="AP229">
        <v>9.7376459705197996E-2</v>
      </c>
      <c r="AQ229">
        <f>(Table2[[#This Row],[Sharpe Ratio]]-AVERAGE(Table2[Sharpe Ratio]))/_xlfn.STDEV.P(Table2[Sharpe Ratio])</f>
        <v>0.48634335260038547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0.31363201574841137</v>
      </c>
    </row>
    <row r="230" spans="1:44" x14ac:dyDescent="0.3">
      <c r="A230" t="s">
        <v>568</v>
      </c>
      <c r="B230" t="s">
        <v>569</v>
      </c>
      <c r="C230" t="s">
        <v>10104</v>
      </c>
      <c r="D230" t="s">
        <v>24</v>
      </c>
      <c r="E230">
        <v>33517.845336213999</v>
      </c>
      <c r="F230">
        <v>208.06</v>
      </c>
      <c r="G230">
        <v>-35.666290861494303</v>
      </c>
      <c r="H230">
        <f>(Table2[[#This Row],[1Y Return vs Nifty]]-AVERAGE(Table2[1Y Return vs Nifty]))/_xlfn.STDEV.P(Table2[1Y Return vs Nifty])</f>
        <v>-0.95638654904223996</v>
      </c>
      <c r="I230">
        <v>0.29674502781335299</v>
      </c>
      <c r="J230">
        <f>(Table2[[#This Row],[1M Return vs Nifty]]-AVERAGE(Table2[1M Return vs Nifty]))/_xlfn.STDEV.P(Table2[1M Return vs Nifty])</f>
        <v>-6.7733996778352915E-2</v>
      </c>
      <c r="K230">
        <v>-32.439479615034401</v>
      </c>
      <c r="L230">
        <f>(Table2[[#This Row],[6M Return vs Nifty]]-AVERAGE(Table2[6M Return vs Nifty]))/_xlfn.STDEV.P(Table2[6M Return vs Nifty])</f>
        <v>-1.2776862204795001</v>
      </c>
      <c r="M230">
        <v>1.9082916888350701</v>
      </c>
      <c r="N230">
        <f>(Table2[[#This Row],[1W Return vs Nifty]]-AVERAGE(Table2[1W Return vs Nifty]))/_xlfn.STDEV.P(Table2[1W Return vs Nifty])</f>
        <v>0.19691257807560741</v>
      </c>
      <c r="O230">
        <v>201.54</v>
      </c>
      <c r="P230">
        <v>196.15177122158499</v>
      </c>
      <c r="Q230">
        <v>207.70709076494401</v>
      </c>
      <c r="R230">
        <v>58.754022138173902</v>
      </c>
      <c r="S230" s="2">
        <f>(Table2[[#This Row],[Close Price]]-Table2[[#This Row],[20D EMA]])/Table2[[#This Row],[20D EMA]]</f>
        <v>3.2350898084747497E-2</v>
      </c>
      <c r="T230" s="2">
        <f>(Table2[[#This Row],[Close Price]]-Table2[[#This Row],[50D EMA]])/Table2[[#This Row],[50D EMA]]</f>
        <v>6.0709259489493711E-2</v>
      </c>
      <c r="U230" s="2">
        <f>(Table2[[#This Row],[Close Price]]-Table2[[#This Row],[200D EMA]])/Table2[[#This Row],[200D EMA]]</f>
        <v>1.699071677121347E-3</v>
      </c>
      <c r="V230">
        <v>1.2131903750909101</v>
      </c>
      <c r="W230">
        <v>206.16</v>
      </c>
      <c r="X230">
        <v>214.6</v>
      </c>
      <c r="Y230">
        <v>200.9</v>
      </c>
      <c r="Z230">
        <v>214.6</v>
      </c>
      <c r="AA230">
        <v>200.9</v>
      </c>
      <c r="AB230">
        <v>214.6</v>
      </c>
      <c r="AC230" s="2">
        <f>(Table2[[#This Row],[Close Price]]/Table2[[#This Row],[Day Low]])-1</f>
        <v>9.2161428017074609E-3</v>
      </c>
      <c r="AD230" s="2">
        <f>(Table2[[#This Row],[Day High]]/Table2[[#This Row],[Close Price]])-1</f>
        <v>3.1433240411419705E-2</v>
      </c>
      <c r="AE230" s="2">
        <f>(Table2[[#This Row],[Close Price]]/Table2[[#This Row],[Current Week Low]])-1</f>
        <v>3.5639621702339364E-2</v>
      </c>
      <c r="AF230" s="2">
        <f>(Table2[[#This Row],[Current Week High]]/Table2[[#This Row],[Close Price]])-1</f>
        <v>3.1433240411419705E-2</v>
      </c>
      <c r="AG230" s="2">
        <f>(Table2[[#This Row],[Close Price]]/Table2[[#This Row],[Current Month Low]])-1</f>
        <v>3.5639621702339364E-2</v>
      </c>
      <c r="AH230" s="2">
        <f>(Table2[[#This Row],[Current Month High]]/Table2[[#This Row],[Close Price]])-1</f>
        <v>3.1433240411419705E-2</v>
      </c>
      <c r="AI230">
        <v>26.453907526675</v>
      </c>
      <c r="AJ230">
        <v>23.003251551877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0.06</v>
      </c>
      <c r="AM230" t="s">
        <v>10149</v>
      </c>
      <c r="AN230">
        <v>5.0599999999999996</v>
      </c>
      <c r="AO230" t="s">
        <v>10149</v>
      </c>
      <c r="AP230">
        <v>-9.8651567026978998E-2</v>
      </c>
      <c r="AQ230">
        <f>(Table2[[#This Row],[Sharpe Ratio]]-AVERAGE(Table2[Sharpe Ratio]))/_xlfn.STDEV.P(Table2[Sharpe Ratio])</f>
        <v>-1.7347809418451647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31" spans="1:44" x14ac:dyDescent="0.3">
      <c r="A231" t="s">
        <v>570</v>
      </c>
      <c r="B231" t="s">
        <v>571</v>
      </c>
      <c r="C231" t="s">
        <v>10104</v>
      </c>
      <c r="D231" t="s">
        <v>240</v>
      </c>
      <c r="E231">
        <v>33393.148336480001</v>
      </c>
      <c r="F231">
        <v>6600.05</v>
      </c>
      <c r="G231">
        <v>156.481904807001</v>
      </c>
      <c r="H231">
        <f>(Table2[[#This Row],[1Y Return vs Nifty]]-AVERAGE(Table2[1Y Return vs Nifty]))/_xlfn.STDEV.P(Table2[1Y Return vs Nifty])</f>
        <v>1.2089899651952976</v>
      </c>
      <c r="I231">
        <v>-7.7841179399526199</v>
      </c>
      <c r="J231">
        <f>(Table2[[#This Row],[1M Return vs Nifty]]-AVERAGE(Table2[1M Return vs Nifty]))/_xlfn.STDEV.P(Table2[1M Return vs Nifty])</f>
        <v>-0.72630601165154407</v>
      </c>
      <c r="K231">
        <v>43.273942907680699</v>
      </c>
      <c r="L231">
        <f>(Table2[[#This Row],[6M Return vs Nifty]]-AVERAGE(Table2[6M Return vs Nifty]))/_xlfn.STDEV.P(Table2[6M Return vs Nifty])</f>
        <v>0.95078610560416288</v>
      </c>
      <c r="M231">
        <v>-2.1864029853707598</v>
      </c>
      <c r="N231">
        <f>(Table2[[#This Row],[1W Return vs Nifty]]-AVERAGE(Table2[1W Return vs Nifty]))/_xlfn.STDEV.P(Table2[1W Return vs Nifty])</f>
        <v>-0.69863225071721491</v>
      </c>
      <c r="O231">
        <v>6596.08</v>
      </c>
      <c r="P231">
        <v>6584.4514926905103</v>
      </c>
      <c r="Q231">
        <v>5500.03633942944</v>
      </c>
      <c r="R231">
        <v>49.545975670862802</v>
      </c>
      <c r="S231" s="2">
        <f>(Table2[[#This Row],[Close Price]]-Table2[[#This Row],[20D EMA]])/Table2[[#This Row],[20D EMA]]</f>
        <v>6.018726273787241E-4</v>
      </c>
      <c r="T231" s="2">
        <f>(Table2[[#This Row],[Close Price]]-Table2[[#This Row],[50D EMA]])/Table2[[#This Row],[50D EMA]]</f>
        <v>2.3689911493472082E-3</v>
      </c>
      <c r="U231" s="2">
        <f>(Table2[[#This Row],[Close Price]]-Table2[[#This Row],[200D EMA]])/Table2[[#This Row],[200D EMA]]</f>
        <v>0.20000116229862452</v>
      </c>
      <c r="V231">
        <v>1.1683273090177999</v>
      </c>
      <c r="W231">
        <v>6585</v>
      </c>
      <c r="X231">
        <v>6670</v>
      </c>
      <c r="Y231">
        <v>6525</v>
      </c>
      <c r="Z231">
        <v>6800</v>
      </c>
      <c r="AA231">
        <v>6525</v>
      </c>
      <c r="AB231">
        <v>6800</v>
      </c>
      <c r="AC231" s="2">
        <f>(Table2[[#This Row],[Close Price]]/Table2[[#This Row],[Day Low]])-1</f>
        <v>2.2854973424448755E-3</v>
      </c>
      <c r="AD231" s="2">
        <f>(Table2[[#This Row],[Day High]]/Table2[[#This Row],[Close Price]])-1</f>
        <v>1.059840455754113E-2</v>
      </c>
      <c r="AE231" s="2">
        <f>(Table2[[#This Row],[Close Price]]/Table2[[#This Row],[Current Week Low]])-1</f>
        <v>1.1501915708812316E-2</v>
      </c>
      <c r="AF231" s="2">
        <f>(Table2[[#This Row],[Current Week High]]/Table2[[#This Row],[Close Price]])-1</f>
        <v>3.0295225036173878E-2</v>
      </c>
      <c r="AG231" s="2">
        <f>(Table2[[#This Row],[Close Price]]/Table2[[#This Row],[Current Month Low]])-1</f>
        <v>1.1501915708812316E-2</v>
      </c>
      <c r="AH231" s="2">
        <f>(Table2[[#This Row],[Current Month High]]/Table2[[#This Row],[Close Price]])-1</f>
        <v>3.0295225036173878E-2</v>
      </c>
      <c r="AI231">
        <v>47.829940682267498</v>
      </c>
      <c r="AJ231">
        <v>189.47587719298201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-0.14000000000000001</v>
      </c>
      <c r="AM231" t="s">
        <v>10150</v>
      </c>
      <c r="AN231">
        <v>-4.25</v>
      </c>
      <c r="AO231" t="s">
        <v>10150</v>
      </c>
      <c r="AP231">
        <v>0.14985339863393099</v>
      </c>
      <c r="AQ231">
        <f>(Table2[[#This Row],[Sharpe Ratio]]-AVERAGE(Table2[Sharpe Ratio]))/_xlfn.STDEV.P(Table2[Sharpe Ratio])</f>
        <v>1.080941002210924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1.8157788106416257</v>
      </c>
    </row>
    <row r="232" spans="1:44" x14ac:dyDescent="0.3">
      <c r="A232" t="s">
        <v>572</v>
      </c>
      <c r="B232" t="s">
        <v>573</v>
      </c>
      <c r="C232" t="s">
        <v>10104</v>
      </c>
      <c r="D232" t="s">
        <v>574</v>
      </c>
      <c r="E232">
        <v>33266.709578864997</v>
      </c>
      <c r="F232">
        <v>2457.35</v>
      </c>
      <c r="G232">
        <v>240.43943430481301</v>
      </c>
      <c r="H232">
        <f>(Table2[[#This Row],[1Y Return vs Nifty]]-AVERAGE(Table2[1Y Return vs Nifty]))/_xlfn.STDEV.P(Table2[1Y Return vs Nifty])</f>
        <v>2.1551329249846165</v>
      </c>
      <c r="I232">
        <v>-17.652564432282599</v>
      </c>
      <c r="J232">
        <f>(Table2[[#This Row],[1M Return vs Nifty]]-AVERAGE(Table2[1M Return vs Nifty]))/_xlfn.STDEV.P(Table2[1M Return vs Nifty])</f>
        <v>-1.5305620318373137</v>
      </c>
      <c r="K232">
        <v>-4.30131691858998</v>
      </c>
      <c r="L232">
        <f>(Table2[[#This Row],[6M Return vs Nifty]]-AVERAGE(Table2[6M Return vs Nifty]))/_xlfn.STDEV.P(Table2[6M Return vs Nifty])</f>
        <v>-0.44949598965149024</v>
      </c>
      <c r="M232">
        <v>-4.4247896927112098</v>
      </c>
      <c r="N232">
        <f>(Table2[[#This Row],[1W Return vs Nifty]]-AVERAGE(Table2[1W Return vs Nifty]))/_xlfn.STDEV.P(Table2[1W Return vs Nifty])</f>
        <v>-1.1881866131523389</v>
      </c>
      <c r="O232">
        <v>2583.23</v>
      </c>
      <c r="P232">
        <v>2626.45760442649</v>
      </c>
      <c r="Q232">
        <v>2233.37178143034</v>
      </c>
      <c r="R232">
        <v>27.720914571562201</v>
      </c>
      <c r="S232" s="2">
        <f>(Table2[[#This Row],[Close Price]]-Table2[[#This Row],[20D EMA]])/Table2[[#This Row],[20D EMA]]</f>
        <v>-4.8729691123128839E-2</v>
      </c>
      <c r="T232" s="2">
        <f>(Table2[[#This Row],[Close Price]]-Table2[[#This Row],[50D EMA]])/Table2[[#This Row],[50D EMA]]</f>
        <v>-6.4386192315263435E-2</v>
      </c>
      <c r="U232" s="2">
        <f>(Table2[[#This Row],[Close Price]]-Table2[[#This Row],[200D EMA]])/Table2[[#This Row],[200D EMA]]</f>
        <v>0.10028702808549653</v>
      </c>
      <c r="V232">
        <v>0.66244583580736605</v>
      </c>
      <c r="W232">
        <v>2454</v>
      </c>
      <c r="X232">
        <v>2499</v>
      </c>
      <c r="Y232">
        <v>2447</v>
      </c>
      <c r="Z232">
        <v>2619.75</v>
      </c>
      <c r="AA232">
        <v>2447</v>
      </c>
      <c r="AB232">
        <v>2619.75</v>
      </c>
      <c r="AC232" s="2">
        <f>(Table2[[#This Row],[Close Price]]/Table2[[#This Row],[Day Low]])-1</f>
        <v>1.3651181744089858E-3</v>
      </c>
      <c r="AD232" s="2">
        <f>(Table2[[#This Row],[Day High]]/Table2[[#This Row],[Close Price]])-1</f>
        <v>1.6949152542372836E-2</v>
      </c>
      <c r="AE232" s="2">
        <f>(Table2[[#This Row],[Close Price]]/Table2[[#This Row],[Current Week Low]])-1</f>
        <v>4.2296689824274925E-3</v>
      </c>
      <c r="AF232" s="2">
        <f>(Table2[[#This Row],[Current Week High]]/Table2[[#This Row],[Close Price]])-1</f>
        <v>6.6087451929924601E-2</v>
      </c>
      <c r="AG232" s="2">
        <f>(Table2[[#This Row],[Close Price]]/Table2[[#This Row],[Current Month Low]])-1</f>
        <v>4.2296689824274925E-3</v>
      </c>
      <c r="AH232" s="2">
        <f>(Table2[[#This Row],[Current Month High]]/Table2[[#This Row],[Close Price]])-1</f>
        <v>6.6087451929924601E-2</v>
      </c>
      <c r="AI232">
        <v>32.854497731295801</v>
      </c>
      <c r="AJ232">
        <v>271.20090634440999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-0.22</v>
      </c>
      <c r="AM232" t="s">
        <v>10150</v>
      </c>
      <c r="AN232">
        <v>-10.26</v>
      </c>
      <c r="AO232" t="s">
        <v>10150</v>
      </c>
      <c r="AP232">
        <v>0.18012964645201701</v>
      </c>
      <c r="AQ232">
        <f>(Table2[[#This Row],[Sharpe Ratio]]-AVERAGE(Table2[Sharpe Ratio]))/_xlfn.STDEV.P(Table2[Sharpe Ratio])</f>
        <v>1.4239904665881862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33" spans="1:44" x14ac:dyDescent="0.3">
      <c r="A233" t="s">
        <v>575</v>
      </c>
      <c r="B233" t="s">
        <v>576</v>
      </c>
      <c r="C233" t="s">
        <v>10113</v>
      </c>
      <c r="D233" t="s">
        <v>80</v>
      </c>
      <c r="E233">
        <v>33158.124551629997</v>
      </c>
      <c r="F233">
        <v>4291.3</v>
      </c>
      <c r="G233">
        <v>2.5674676823476901</v>
      </c>
      <c r="H233">
        <f>(Table2[[#This Row],[1Y Return vs Nifty]]-AVERAGE(Table2[1Y Return vs Nifty]))/_xlfn.STDEV.P(Table2[1Y Return vs Nifty])</f>
        <v>-0.52551868419536441</v>
      </c>
      <c r="I233">
        <v>-3.35402308154893</v>
      </c>
      <c r="J233">
        <f>(Table2[[#This Row],[1M Return vs Nifty]]-AVERAGE(Table2[1M Return vs Nifty]))/_xlfn.STDEV.P(Table2[1M Return vs Nifty])</f>
        <v>-0.36526332244667298</v>
      </c>
      <c r="K233">
        <v>-2.1837536436642599</v>
      </c>
      <c r="L233">
        <f>(Table2[[#This Row],[6M Return vs Nifty]]-AVERAGE(Table2[6M Return vs Nifty]))/_xlfn.STDEV.P(Table2[6M Return vs Nifty])</f>
        <v>-0.38716977324663393</v>
      </c>
      <c r="M233">
        <v>-4.0932473858468699</v>
      </c>
      <c r="N233">
        <f>(Table2[[#This Row],[1W Return vs Nifty]]-AVERAGE(Table2[1W Return vs Nifty]))/_xlfn.STDEV.P(Table2[1W Return vs Nifty])</f>
        <v>-1.1156754683510506</v>
      </c>
      <c r="O233">
        <v>4279.8500000000004</v>
      </c>
      <c r="P233">
        <v>4180.80513807432</v>
      </c>
      <c r="Q233">
        <v>3910.4760308094301</v>
      </c>
      <c r="R233">
        <v>47.2529898419305</v>
      </c>
      <c r="S233" s="2">
        <f>(Table2[[#This Row],[Close Price]]-Table2[[#This Row],[20D EMA]])/Table2[[#This Row],[20D EMA]]</f>
        <v>2.6753274063342912E-3</v>
      </c>
      <c r="T233" s="2">
        <f>(Table2[[#This Row],[Close Price]]-Table2[[#This Row],[50D EMA]])/Table2[[#This Row],[50D EMA]]</f>
        <v>2.6429086809000184E-2</v>
      </c>
      <c r="U233" s="2">
        <f>(Table2[[#This Row],[Close Price]]-Table2[[#This Row],[200D EMA]])/Table2[[#This Row],[200D EMA]]</f>
        <v>9.7385578172625512E-2</v>
      </c>
      <c r="V233">
        <v>1.20598836724556</v>
      </c>
      <c r="W233">
        <v>4179</v>
      </c>
      <c r="X233">
        <v>4334.95</v>
      </c>
      <c r="Y233">
        <v>4179</v>
      </c>
      <c r="Z233">
        <v>4511.6499999999996</v>
      </c>
      <c r="AA233">
        <v>4179</v>
      </c>
      <c r="AB233">
        <v>4511.6499999999996</v>
      </c>
      <c r="AC233" s="2">
        <f>(Table2[[#This Row],[Close Price]]/Table2[[#This Row],[Day Low]])-1</f>
        <v>2.6872457525723981E-2</v>
      </c>
      <c r="AD233" s="2">
        <f>(Table2[[#This Row],[Day High]]/Table2[[#This Row],[Close Price]])-1</f>
        <v>1.0171742828513519E-2</v>
      </c>
      <c r="AE233" s="2">
        <f>(Table2[[#This Row],[Close Price]]/Table2[[#This Row],[Current Week Low]])-1</f>
        <v>2.6872457525723981E-2</v>
      </c>
      <c r="AF233" s="2">
        <f>(Table2[[#This Row],[Current Week High]]/Table2[[#This Row],[Close Price]])-1</f>
        <v>5.1348076340502757E-2</v>
      </c>
      <c r="AG233" s="2">
        <f>(Table2[[#This Row],[Close Price]]/Table2[[#This Row],[Current Month Low]])-1</f>
        <v>2.6872457525723981E-2</v>
      </c>
      <c r="AH233" s="2">
        <f>(Table2[[#This Row],[Current Month High]]/Table2[[#This Row],[Close Price]])-1</f>
        <v>5.1348076340502757E-2</v>
      </c>
      <c r="AI233">
        <v>7.1924591615594098</v>
      </c>
      <c r="AJ233">
        <v>41.615378269119702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-0.08</v>
      </c>
      <c r="AM233" t="s">
        <v>10150</v>
      </c>
      <c r="AN233">
        <v>-2.65</v>
      </c>
      <c r="AO233" t="s">
        <v>10150</v>
      </c>
      <c r="AP233">
        <v>6.3251225246149997E-3</v>
      </c>
      <c r="AQ233">
        <f>(Table2[[#This Row],[Sharpe Ratio]]-AVERAGE(Table2[Sharpe Ratio]))/_xlfn.STDEV.P(Table2[Sharpe Ratio])</f>
        <v>-0.54532717137959308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-2.9389544196193151</v>
      </c>
    </row>
    <row r="234" spans="1:44" x14ac:dyDescent="0.3">
      <c r="A234" t="s">
        <v>577</v>
      </c>
      <c r="B234" t="s">
        <v>578</v>
      </c>
      <c r="C234" t="s">
        <v>10116</v>
      </c>
      <c r="D234" t="s">
        <v>329</v>
      </c>
      <c r="E234">
        <v>33015.5665091599</v>
      </c>
      <c r="F234">
        <v>1605.7</v>
      </c>
      <c r="G234">
        <v>81.565136952483797</v>
      </c>
      <c r="H234">
        <f>(Table2[[#This Row],[1Y Return vs Nifty]]-AVERAGE(Table2[1Y Return vs Nifty]))/_xlfn.STDEV.P(Table2[1Y Return vs Nifty])</f>
        <v>0.36473010071739531</v>
      </c>
      <c r="I234">
        <v>-9.7197779787414103</v>
      </c>
      <c r="J234">
        <f>(Table2[[#This Row],[1M Return vs Nifty]]-AVERAGE(Table2[1M Return vs Nifty]))/_xlfn.STDEV.P(Table2[1M Return vs Nifty])</f>
        <v>-0.88405791722643512</v>
      </c>
      <c r="K234">
        <v>59.396229968441297</v>
      </c>
      <c r="L234">
        <f>(Table2[[#This Row],[6M Return vs Nifty]]-AVERAGE(Table2[6M Return vs Nifty]))/_xlfn.STDEV.P(Table2[6M Return vs Nifty])</f>
        <v>1.4253132020024637</v>
      </c>
      <c r="M234">
        <v>-4.1905732148690902</v>
      </c>
      <c r="N234">
        <f>(Table2[[#This Row],[1W Return vs Nifty]]-AVERAGE(Table2[1W Return vs Nifty]))/_xlfn.STDEV.P(Table2[1W Return vs Nifty])</f>
        <v>-1.136961461526043</v>
      </c>
      <c r="O234">
        <v>1626.9</v>
      </c>
      <c r="P234">
        <v>1557.21291942065</v>
      </c>
      <c r="Q234">
        <v>1254.7768921888201</v>
      </c>
      <c r="R234">
        <v>35.764202871357099</v>
      </c>
      <c r="S234" s="2">
        <f>(Table2[[#This Row],[Close Price]]-Table2[[#This Row],[20D EMA]])/Table2[[#This Row],[20D EMA]]</f>
        <v>-1.3030917696232125E-2</v>
      </c>
      <c r="T234" s="2">
        <f>(Table2[[#This Row],[Close Price]]-Table2[[#This Row],[50D EMA]])/Table2[[#This Row],[50D EMA]]</f>
        <v>3.113709112905981E-2</v>
      </c>
      <c r="U234" s="2">
        <f>(Table2[[#This Row],[Close Price]]-Table2[[#This Row],[200D EMA]])/Table2[[#This Row],[200D EMA]]</f>
        <v>0.27966972455081895</v>
      </c>
      <c r="V234">
        <v>0.472440968146768</v>
      </c>
      <c r="W234">
        <v>1591.2</v>
      </c>
      <c r="X234">
        <v>1625.5</v>
      </c>
      <c r="Y234">
        <v>1585.55</v>
      </c>
      <c r="Z234">
        <v>1670</v>
      </c>
      <c r="AA234">
        <v>1585.55</v>
      </c>
      <c r="AB234">
        <v>1670</v>
      </c>
      <c r="AC234" s="2">
        <f>(Table2[[#This Row],[Close Price]]/Table2[[#This Row],[Day Low]])-1</f>
        <v>9.1126194067370214E-3</v>
      </c>
      <c r="AD234" s="2">
        <f>(Table2[[#This Row],[Day High]]/Table2[[#This Row],[Close Price]])-1</f>
        <v>1.2331070561125923E-2</v>
      </c>
      <c r="AE234" s="2">
        <f>(Table2[[#This Row],[Close Price]]/Table2[[#This Row],[Current Week Low]])-1</f>
        <v>1.2708523856075127E-2</v>
      </c>
      <c r="AF234" s="2">
        <f>(Table2[[#This Row],[Current Week High]]/Table2[[#This Row],[Close Price]])-1</f>
        <v>4.0044840256585834E-2</v>
      </c>
      <c r="AG234" s="2">
        <f>(Table2[[#This Row],[Close Price]]/Table2[[#This Row],[Current Month Low]])-1</f>
        <v>1.2708523856075127E-2</v>
      </c>
      <c r="AH234" s="2">
        <f>(Table2[[#This Row],[Current Month High]]/Table2[[#This Row],[Close Price]])-1</f>
        <v>4.0044840256585834E-2</v>
      </c>
      <c r="AI234">
        <v>11.9729712897801</v>
      </c>
      <c r="AJ234">
        <v>128.829984323785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0.06</v>
      </c>
      <c r="AM234" t="s">
        <v>10149</v>
      </c>
      <c r="AN234">
        <v>-7.22</v>
      </c>
      <c r="AO234" t="s">
        <v>10150</v>
      </c>
      <c r="AP234">
        <v>0.14965244232425601</v>
      </c>
      <c r="AQ234">
        <f>(Table2[[#This Row],[Sharpe Ratio]]-AVERAGE(Table2[Sharpe Ratio]))/_xlfn.STDEV.P(Table2[Sharpe Ratio])</f>
        <v>1.0786640372841125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0.84768796125149337</v>
      </c>
    </row>
    <row r="235" spans="1:44" x14ac:dyDescent="0.3">
      <c r="A235" t="s">
        <v>579</v>
      </c>
      <c r="B235" t="s">
        <v>580</v>
      </c>
      <c r="C235" t="s">
        <v>10110</v>
      </c>
      <c r="D235" t="s">
        <v>226</v>
      </c>
      <c r="E235">
        <v>32833.353484669999</v>
      </c>
      <c r="F235">
        <v>4365.05</v>
      </c>
      <c r="G235">
        <v>5.96550816048358</v>
      </c>
      <c r="H235">
        <f>(Table2[[#This Row],[1Y Return vs Nifty]]-AVERAGE(Table2[1Y Return vs Nifty]))/_xlfn.STDEV.P(Table2[1Y Return vs Nifty])</f>
        <v>-0.48722513155395197</v>
      </c>
      <c r="I235">
        <v>-0.93630852661601105</v>
      </c>
      <c r="J235">
        <f>(Table2[[#This Row],[1M Return vs Nifty]]-AVERAGE(Table2[1M Return vs Nifty]))/_xlfn.STDEV.P(Table2[1M Return vs Nifty])</f>
        <v>-0.16822506648542854</v>
      </c>
      <c r="K235">
        <v>23.3224255210617</v>
      </c>
      <c r="L235">
        <f>(Table2[[#This Row],[6M Return vs Nifty]]-AVERAGE(Table2[6M Return vs Nifty]))/_xlfn.STDEV.P(Table2[6M Return vs Nifty])</f>
        <v>0.36355331545894887</v>
      </c>
      <c r="M235">
        <v>-2.2976455054821598</v>
      </c>
      <c r="N235">
        <f>(Table2[[#This Row],[1W Return vs Nifty]]-AVERAGE(Table2[1W Return vs Nifty]))/_xlfn.STDEV.P(Table2[1W Return vs Nifty])</f>
        <v>-0.72296194354027454</v>
      </c>
      <c r="O235">
        <v>4311.67</v>
      </c>
      <c r="P235">
        <v>3998.6487089616198</v>
      </c>
      <c r="Q235">
        <v>3415.1241049518098</v>
      </c>
      <c r="R235">
        <v>50.761863011047801</v>
      </c>
      <c r="S235" s="2">
        <f>(Table2[[#This Row],[Close Price]]-Table2[[#This Row],[20D EMA]])/Table2[[#This Row],[20D EMA]]</f>
        <v>1.2380353784032662E-2</v>
      </c>
      <c r="T235" s="2">
        <f>(Table2[[#This Row],[Close Price]]-Table2[[#This Row],[50D EMA]])/Table2[[#This Row],[50D EMA]]</f>
        <v>9.1631277890757368E-2</v>
      </c>
      <c r="U235" s="2">
        <f>(Table2[[#This Row],[Close Price]]-Table2[[#This Row],[200D EMA]])/Table2[[#This Row],[200D EMA]]</f>
        <v>0.27815267201295296</v>
      </c>
      <c r="V235">
        <v>0.509864358673077</v>
      </c>
      <c r="W235">
        <v>4353.1000000000004</v>
      </c>
      <c r="X235">
        <v>4448.95</v>
      </c>
      <c r="Y235">
        <v>4258</v>
      </c>
      <c r="Z235">
        <v>4461.25</v>
      </c>
      <c r="AA235">
        <v>4258</v>
      </c>
      <c r="AB235">
        <v>4461.25</v>
      </c>
      <c r="AC235" s="2">
        <f>(Table2[[#This Row],[Close Price]]/Table2[[#This Row],[Day Low]])-1</f>
        <v>2.745170108658046E-3</v>
      </c>
      <c r="AD235" s="2">
        <f>(Table2[[#This Row],[Day High]]/Table2[[#This Row],[Close Price]])-1</f>
        <v>1.9220856576671386E-2</v>
      </c>
      <c r="AE235" s="2">
        <f>(Table2[[#This Row],[Close Price]]/Table2[[#This Row],[Current Week Low]])-1</f>
        <v>2.5140911225927765E-2</v>
      </c>
      <c r="AF235" s="2">
        <f>(Table2[[#This Row],[Current Week High]]/Table2[[#This Row],[Close Price]])-1</f>
        <v>2.2038693714848678E-2</v>
      </c>
      <c r="AG235" s="2">
        <f>(Table2[[#This Row],[Close Price]]/Table2[[#This Row],[Current Month Low]])-1</f>
        <v>2.5140911225927765E-2</v>
      </c>
      <c r="AH235" s="2">
        <f>(Table2[[#This Row],[Current Month High]]/Table2[[#This Row],[Close Price]])-1</f>
        <v>2.2038693714848678E-2</v>
      </c>
      <c r="AI235">
        <v>10.3744516099471</v>
      </c>
      <c r="AJ235">
        <v>72.907506436918197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0.28000000000000003</v>
      </c>
      <c r="AM235" t="s">
        <v>10149</v>
      </c>
      <c r="AN235">
        <v>-7.38</v>
      </c>
      <c r="AO235" t="s">
        <v>10150</v>
      </c>
      <c r="AP235">
        <v>0.103022698072294</v>
      </c>
      <c r="AQ235">
        <f>(Table2[[#This Row],[Sharpe Ratio]]-AVERAGE(Table2[Sharpe Ratio]))/_xlfn.STDEV.P(Table2[Sharpe Ratio])</f>
        <v>0.5503188841529304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-0.46453994196777582</v>
      </c>
    </row>
    <row r="236" spans="1:44" x14ac:dyDescent="0.3">
      <c r="A236" t="s">
        <v>581</v>
      </c>
      <c r="B236" t="s">
        <v>582</v>
      </c>
      <c r="C236" t="s">
        <v>10110</v>
      </c>
      <c r="D236" t="s">
        <v>226</v>
      </c>
      <c r="E236">
        <v>32672.918399999999</v>
      </c>
      <c r="F236">
        <v>2950.95</v>
      </c>
      <c r="G236">
        <v>7.1496905690971602</v>
      </c>
      <c r="H236">
        <f>(Table2[[#This Row],[1Y Return vs Nifty]]-AVERAGE(Table2[1Y Return vs Nifty]))/_xlfn.STDEV.P(Table2[1Y Return vs Nifty])</f>
        <v>-0.47388021948093417</v>
      </c>
      <c r="I236">
        <v>2.9183484552177399</v>
      </c>
      <c r="J236">
        <f>(Table2[[#This Row],[1M Return vs Nifty]]-AVERAGE(Table2[1M Return vs Nifty]))/_xlfn.STDEV.P(Table2[1M Return vs Nifty])</f>
        <v>0.14592074013169284</v>
      </c>
      <c r="K236">
        <v>13.5774011616301</v>
      </c>
      <c r="L236">
        <f>(Table2[[#This Row],[6M Return vs Nifty]]-AVERAGE(Table2[6M Return vs Nifty]))/_xlfn.STDEV.P(Table2[6M Return vs Nifty])</f>
        <v>7.6728121478459685E-2</v>
      </c>
      <c r="M236">
        <v>5.5707139660892597</v>
      </c>
      <c r="N236">
        <f>(Table2[[#This Row],[1W Return vs Nifty]]-AVERAGE(Table2[1W Return vs Nifty]))/_xlfn.STDEV.P(Table2[1W Return vs Nifty])</f>
        <v>0.9979157278127132</v>
      </c>
      <c r="O236">
        <v>2728.89</v>
      </c>
      <c r="P236">
        <v>2531.9904500846001</v>
      </c>
      <c r="Q236">
        <v>2267.54067062167</v>
      </c>
      <c r="R236">
        <v>82.521708214829403</v>
      </c>
      <c r="S236" s="2">
        <f>(Table2[[#This Row],[Close Price]]-Table2[[#This Row],[20D EMA]])/Table2[[#This Row],[20D EMA]]</f>
        <v>8.1373745368996164E-2</v>
      </c>
      <c r="T236" s="2">
        <f>(Table2[[#This Row],[Close Price]]-Table2[[#This Row],[50D EMA]])/Table2[[#This Row],[50D EMA]]</f>
        <v>0.16546648108463494</v>
      </c>
      <c r="U236" s="2">
        <f>(Table2[[#This Row],[Close Price]]-Table2[[#This Row],[200D EMA]])/Table2[[#This Row],[200D EMA]]</f>
        <v>0.3013879037463818</v>
      </c>
      <c r="V236">
        <v>0.55390345393429496</v>
      </c>
      <c r="W236">
        <v>2905.9</v>
      </c>
      <c r="X236">
        <v>2960</v>
      </c>
      <c r="Y236">
        <v>2737.55</v>
      </c>
      <c r="Z236">
        <v>2960</v>
      </c>
      <c r="AA236">
        <v>2737.55</v>
      </c>
      <c r="AB236">
        <v>2960</v>
      </c>
      <c r="AC236" s="2">
        <f>(Table2[[#This Row],[Close Price]]/Table2[[#This Row],[Day Low]])-1</f>
        <v>1.5502942289824073E-2</v>
      </c>
      <c r="AD236" s="2">
        <f>(Table2[[#This Row],[Day High]]/Table2[[#This Row],[Close Price]])-1</f>
        <v>3.0668089937140319E-3</v>
      </c>
      <c r="AE236" s="2">
        <f>(Table2[[#This Row],[Close Price]]/Table2[[#This Row],[Current Week Low]])-1</f>
        <v>7.7952914102025428E-2</v>
      </c>
      <c r="AF236" s="2">
        <f>(Table2[[#This Row],[Current Week High]]/Table2[[#This Row],[Close Price]])-1</f>
        <v>3.0668089937140319E-3</v>
      </c>
      <c r="AG236" s="2">
        <f>(Table2[[#This Row],[Close Price]]/Table2[[#This Row],[Current Month Low]])-1</f>
        <v>7.7952914102025428E-2</v>
      </c>
      <c r="AH236" s="2">
        <f>(Table2[[#This Row],[Current Month High]]/Table2[[#This Row],[Close Price]])-1</f>
        <v>3.0668089937140319E-3</v>
      </c>
      <c r="AI236">
        <v>0.30668089937140303</v>
      </c>
      <c r="AJ236">
        <v>57.367214163822503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0.26</v>
      </c>
      <c r="AM236" t="s">
        <v>10149</v>
      </c>
      <c r="AN236">
        <v>8.9499999999999993</v>
      </c>
      <c r="AO236" t="s">
        <v>10149</v>
      </c>
      <c r="AP236">
        <v>8.1034034136880997E-2</v>
      </c>
      <c r="AQ236">
        <f>(Table2[[#This Row],[Sharpe Ratio]]-AVERAGE(Table2[Sharpe Ratio]))/_xlfn.STDEV.P(Table2[Sharpe Ratio])</f>
        <v>0.30117310391166169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1.0478574738535933</v>
      </c>
    </row>
    <row r="237" spans="1:44" x14ac:dyDescent="0.3">
      <c r="A237" t="s">
        <v>583</v>
      </c>
      <c r="B237" t="s">
        <v>584</v>
      </c>
      <c r="C237" t="s">
        <v>10110</v>
      </c>
      <c r="D237" t="s">
        <v>226</v>
      </c>
      <c r="E237">
        <v>32535.953544079999</v>
      </c>
      <c r="F237">
        <v>1710.1</v>
      </c>
      <c r="G237">
        <v>17.587688427130601</v>
      </c>
      <c r="H237">
        <f>(Table2[[#This Row],[1Y Return vs Nifty]]-AVERAGE(Table2[1Y Return vs Nifty]))/_xlfn.STDEV.P(Table2[1Y Return vs Nifty])</f>
        <v>-0.3562512438935605</v>
      </c>
      <c r="I237">
        <v>-8.6643782490091503</v>
      </c>
      <c r="J237">
        <f>(Table2[[#This Row],[1M Return vs Nifty]]-AVERAGE(Table2[1M Return vs Nifty]))/_xlfn.STDEV.P(Table2[1M Return vs Nifty])</f>
        <v>-0.79804523154188256</v>
      </c>
      <c r="K237">
        <v>41.175746139565099</v>
      </c>
      <c r="L237">
        <f>(Table2[[#This Row],[6M Return vs Nifty]]-AVERAGE(Table2[6M Return vs Nifty]))/_xlfn.STDEV.P(Table2[6M Return vs Nifty])</f>
        <v>0.88902990337963661</v>
      </c>
      <c r="M237">
        <v>-0.751432234851653</v>
      </c>
      <c r="N237">
        <f>(Table2[[#This Row],[1W Return vs Nifty]]-AVERAGE(Table2[1W Return vs Nifty]))/_xlfn.STDEV.P(Table2[1W Return vs Nifty])</f>
        <v>-0.3847918456702662</v>
      </c>
      <c r="O237">
        <v>1684.39</v>
      </c>
      <c r="P237">
        <v>1592.9300168688201</v>
      </c>
      <c r="Q237">
        <v>1328.1512920100799</v>
      </c>
      <c r="R237">
        <v>55.813788245055697</v>
      </c>
      <c r="S237" s="2">
        <f>(Table2[[#This Row],[Close Price]]-Table2[[#This Row],[20D EMA]])/Table2[[#This Row],[20D EMA]]</f>
        <v>1.5263685963464405E-2</v>
      </c>
      <c r="T237" s="2">
        <f>(Table2[[#This Row],[Close Price]]-Table2[[#This Row],[50D EMA]])/Table2[[#This Row],[50D EMA]]</f>
        <v>7.3556265429348705E-2</v>
      </c>
      <c r="U237" s="2">
        <f>(Table2[[#This Row],[Close Price]]-Table2[[#This Row],[200D EMA]])/Table2[[#This Row],[200D EMA]]</f>
        <v>0.28757921653026647</v>
      </c>
      <c r="V237">
        <v>0.95372423083883096</v>
      </c>
      <c r="W237">
        <v>1675.9</v>
      </c>
      <c r="X237">
        <v>1729</v>
      </c>
      <c r="Y237">
        <v>1669.8</v>
      </c>
      <c r="Z237">
        <v>1763</v>
      </c>
      <c r="AA237">
        <v>1669.8</v>
      </c>
      <c r="AB237">
        <v>1763</v>
      </c>
      <c r="AC237" s="2">
        <f>(Table2[[#This Row],[Close Price]]/Table2[[#This Row],[Day Low]])-1</f>
        <v>2.0406945521808995E-2</v>
      </c>
      <c r="AD237" s="2">
        <f>(Table2[[#This Row],[Day High]]/Table2[[#This Row],[Close Price]])-1</f>
        <v>1.1051985264019626E-2</v>
      </c>
      <c r="AE237" s="2">
        <f>(Table2[[#This Row],[Close Price]]/Table2[[#This Row],[Current Week Low]])-1</f>
        <v>2.4134626901425316E-2</v>
      </c>
      <c r="AF237" s="2">
        <f>(Table2[[#This Row],[Current Week High]]/Table2[[#This Row],[Close Price]])-1</f>
        <v>3.0933863516753535E-2</v>
      </c>
      <c r="AG237" s="2">
        <f>(Table2[[#This Row],[Close Price]]/Table2[[#This Row],[Current Month Low]])-1</f>
        <v>2.4134626901425316E-2</v>
      </c>
      <c r="AH237" s="2">
        <f>(Table2[[#This Row],[Current Month High]]/Table2[[#This Row],[Close Price]])-1</f>
        <v>3.0933863516753535E-2</v>
      </c>
      <c r="AI237">
        <v>7.6632945441787097</v>
      </c>
      <c r="AJ237">
        <v>66.741419656786206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0.25</v>
      </c>
      <c r="AM237" t="s">
        <v>10149</v>
      </c>
      <c r="AN237">
        <v>-4.09</v>
      </c>
      <c r="AO237" t="s">
        <v>10150</v>
      </c>
      <c r="AP237">
        <v>0.102079502940186</v>
      </c>
      <c r="AQ237">
        <f>(Table2[[#This Row],[Sharpe Ratio]]-AVERAGE(Table2[Sharpe Ratio]))/_xlfn.STDEV.P(Table2[Sharpe Ratio])</f>
        <v>0.53963187343690622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-0.11042654428916648</v>
      </c>
    </row>
    <row r="238" spans="1:44" x14ac:dyDescent="0.3">
      <c r="A238" t="s">
        <v>585</v>
      </c>
      <c r="B238" t="s">
        <v>586</v>
      </c>
      <c r="C238" t="s">
        <v>10104</v>
      </c>
      <c r="D238" t="s">
        <v>49</v>
      </c>
      <c r="E238">
        <v>32323.927097475</v>
      </c>
      <c r="F238">
        <v>419.25</v>
      </c>
      <c r="G238">
        <v>-9.3945891946707096</v>
      </c>
      <c r="H238">
        <f>(Table2[[#This Row],[1Y Return vs Nifty]]-AVERAGE(Table2[1Y Return vs Nifty]))/_xlfn.STDEV.P(Table2[1Y Return vs Nifty])</f>
        <v>-0.66032274484945164</v>
      </c>
      <c r="I238">
        <v>-16.534930680444599</v>
      </c>
      <c r="J238">
        <f>(Table2[[#This Row],[1M Return vs Nifty]]-AVERAGE(Table2[1M Return vs Nifty]))/_xlfn.STDEV.P(Table2[1M Return vs Nifty])</f>
        <v>-1.4394774144178302</v>
      </c>
      <c r="K238">
        <v>-19.133161577352801</v>
      </c>
      <c r="L238">
        <f>(Table2[[#This Row],[6M Return vs Nifty]]-AVERAGE(Table2[6M Return vs Nifty]))/_xlfn.STDEV.P(Table2[6M Return vs Nifty])</f>
        <v>-0.88604150913198343</v>
      </c>
      <c r="M238">
        <v>-1.38092375151353</v>
      </c>
      <c r="N238">
        <f>(Table2[[#This Row],[1W Return vs Nifty]]-AVERAGE(Table2[1W Return vs Nifty]))/_xlfn.STDEV.P(Table2[1W Return vs Nifty])</f>
        <v>-0.52246703695295504</v>
      </c>
      <c r="O238">
        <v>426.39</v>
      </c>
      <c r="P238">
        <v>442.594608165838</v>
      </c>
      <c r="Q238">
        <v>434.07217986940901</v>
      </c>
      <c r="R238">
        <v>46.146046489533099</v>
      </c>
      <c r="S238" s="2">
        <f>(Table2[[#This Row],[Close Price]]-Table2[[#This Row],[20D EMA]])/Table2[[#This Row],[20D EMA]]</f>
        <v>-1.67452332371772E-2</v>
      </c>
      <c r="T238" s="2">
        <f>(Table2[[#This Row],[Close Price]]-Table2[[#This Row],[50D EMA]])/Table2[[#This Row],[50D EMA]]</f>
        <v>-5.2744899587865941E-2</v>
      </c>
      <c r="U238" s="2">
        <f>(Table2[[#This Row],[Close Price]]-Table2[[#This Row],[200D EMA]])/Table2[[#This Row],[200D EMA]]</f>
        <v>-3.4146809117940428E-2</v>
      </c>
      <c r="V238">
        <v>1.13386229953534</v>
      </c>
      <c r="W238">
        <v>414</v>
      </c>
      <c r="X238">
        <v>422.9</v>
      </c>
      <c r="Y238">
        <v>413</v>
      </c>
      <c r="Z238">
        <v>425.8</v>
      </c>
      <c r="AA238">
        <v>413</v>
      </c>
      <c r="AB238">
        <v>425.8</v>
      </c>
      <c r="AC238" s="2">
        <f>(Table2[[#This Row],[Close Price]]/Table2[[#This Row],[Day Low]])-1</f>
        <v>1.26811594202898E-2</v>
      </c>
      <c r="AD238" s="2">
        <f>(Table2[[#This Row],[Day High]]/Table2[[#This Row],[Close Price]])-1</f>
        <v>8.7060226595110368E-3</v>
      </c>
      <c r="AE238" s="2">
        <f>(Table2[[#This Row],[Close Price]]/Table2[[#This Row],[Current Week Low]])-1</f>
        <v>1.5133171912832921E-2</v>
      </c>
      <c r="AF238" s="2">
        <f>(Table2[[#This Row],[Current Week High]]/Table2[[#This Row],[Close Price]])-1</f>
        <v>1.5623136553369221E-2</v>
      </c>
      <c r="AG238" s="2">
        <f>(Table2[[#This Row],[Close Price]]/Table2[[#This Row],[Current Month Low]])-1</f>
        <v>1.5133171912832921E-2</v>
      </c>
      <c r="AH238" s="2">
        <f>(Table2[[#This Row],[Current Month High]]/Table2[[#This Row],[Close Price]])-1</f>
        <v>1.5623136553369221E-2</v>
      </c>
      <c r="AI238">
        <v>23.959451401311799</v>
      </c>
      <c r="AJ238">
        <v>24.665477252453101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-0.23</v>
      </c>
      <c r="AM238" t="s">
        <v>10150</v>
      </c>
      <c r="AN238">
        <v>-3.3</v>
      </c>
      <c r="AO238" t="s">
        <v>10150</v>
      </c>
      <c r="AP238">
        <v>9.5001125241836001E-2</v>
      </c>
      <c r="AQ238">
        <f>(Table2[[#This Row],[Sharpe Ratio]]-AVERAGE(Table2[Sharpe Ratio]))/_xlfn.STDEV.P(Table2[Sharpe Ratio])</f>
        <v>0.45942927724107313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39" spans="1:44" x14ac:dyDescent="0.3">
      <c r="A239" t="s">
        <v>587</v>
      </c>
      <c r="B239" t="s">
        <v>588</v>
      </c>
      <c r="C239" t="s">
        <v>10108</v>
      </c>
      <c r="D239" t="s">
        <v>501</v>
      </c>
      <c r="E239">
        <v>32322.720090851999</v>
      </c>
      <c r="F239">
        <v>73.11</v>
      </c>
      <c r="G239">
        <v>0.32220115588848502</v>
      </c>
      <c r="H239">
        <f>(Table2[[#This Row],[1Y Return vs Nifty]]-AVERAGE(Table2[1Y Return vs Nifty]))/_xlfn.STDEV.P(Table2[1Y Return vs Nifty])</f>
        <v>-0.55082127622691479</v>
      </c>
      <c r="I239">
        <v>-2.0870561506028702</v>
      </c>
      <c r="J239">
        <f>(Table2[[#This Row],[1M Return vs Nifty]]-AVERAGE(Table2[1M Return vs Nifty]))/_xlfn.STDEV.P(Table2[1M Return vs Nifty])</f>
        <v>-0.26200838942538895</v>
      </c>
      <c r="K239">
        <v>5.7022678617120697</v>
      </c>
      <c r="L239">
        <f>(Table2[[#This Row],[6M Return vs Nifty]]-AVERAGE(Table2[6M Return vs Nifty]))/_xlfn.STDEV.P(Table2[6M Return vs Nifty])</f>
        <v>-0.15506058966878955</v>
      </c>
      <c r="M239">
        <v>-4.4135228111713598</v>
      </c>
      <c r="N239">
        <f>(Table2[[#This Row],[1W Return vs Nifty]]-AVERAGE(Table2[1W Return vs Nifty]))/_xlfn.STDEV.P(Table2[1W Return vs Nifty])</f>
        <v>-1.1857224495693506</v>
      </c>
      <c r="O239">
        <v>73.040000000000006</v>
      </c>
      <c r="P239">
        <v>70.994462821639402</v>
      </c>
      <c r="Q239">
        <v>66.241910963613606</v>
      </c>
      <c r="R239">
        <v>45.543984309779297</v>
      </c>
      <c r="S239" s="2">
        <f>(Table2[[#This Row],[Close Price]]-Table2[[#This Row],[20D EMA]])/Table2[[#This Row],[20D EMA]]</f>
        <v>9.5837897042706972E-4</v>
      </c>
      <c r="T239" s="2">
        <f>(Table2[[#This Row],[Close Price]]-Table2[[#This Row],[50D EMA]])/Table2[[#This Row],[50D EMA]]</f>
        <v>2.9798622234462106E-2</v>
      </c>
      <c r="U239" s="2">
        <f>(Table2[[#This Row],[Close Price]]-Table2[[#This Row],[200D EMA]])/Table2[[#This Row],[200D EMA]]</f>
        <v>0.1036819278984721</v>
      </c>
      <c r="V239">
        <v>1.05950530470333</v>
      </c>
      <c r="W239">
        <v>72.92</v>
      </c>
      <c r="X239">
        <v>74.48</v>
      </c>
      <c r="Y239">
        <v>72.599999999999994</v>
      </c>
      <c r="Z239">
        <v>76</v>
      </c>
      <c r="AA239">
        <v>72.599999999999994</v>
      </c>
      <c r="AB239">
        <v>76</v>
      </c>
      <c r="AC239" s="2">
        <f>(Table2[[#This Row],[Close Price]]/Table2[[#This Row],[Day Low]])-1</f>
        <v>2.60559517279213E-3</v>
      </c>
      <c r="AD239" s="2">
        <f>(Table2[[#This Row],[Day High]]/Table2[[#This Row],[Close Price]])-1</f>
        <v>1.8738886609219074E-2</v>
      </c>
      <c r="AE239" s="2">
        <f>(Table2[[#This Row],[Close Price]]/Table2[[#This Row],[Current Week Low]])-1</f>
        <v>7.024793388429762E-3</v>
      </c>
      <c r="AF239" s="2">
        <f>(Table2[[#This Row],[Current Week High]]/Table2[[#This Row],[Close Price]])-1</f>
        <v>3.9529476131856089E-2</v>
      </c>
      <c r="AG239" s="2">
        <f>(Table2[[#This Row],[Close Price]]/Table2[[#This Row],[Current Month Low]])-1</f>
        <v>7.024793388429762E-3</v>
      </c>
      <c r="AH239" s="2">
        <f>(Table2[[#This Row],[Current Month High]]/Table2[[#This Row],[Close Price]])-1</f>
        <v>3.9529476131856089E-2</v>
      </c>
      <c r="AI239">
        <v>9.4241553823006292</v>
      </c>
      <c r="AJ239">
        <v>27.480383609415799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-0.05</v>
      </c>
      <c r="AM239" t="s">
        <v>10150</v>
      </c>
      <c r="AN239">
        <v>-7.16</v>
      </c>
      <c r="AO239" t="s">
        <v>10150</v>
      </c>
      <c r="AP239">
        <v>5.2840891449744999E-2</v>
      </c>
      <c r="AQ239">
        <f>(Table2[[#This Row],[Sharpe Ratio]]-AVERAGE(Table2[Sharpe Ratio]))/_xlfn.STDEV.P(Table2[Sharpe Ratio])</f>
        <v>-1.8273432397775329E-2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-2.1718861372882192</v>
      </c>
    </row>
    <row r="240" spans="1:44" x14ac:dyDescent="0.3">
      <c r="A240" t="s">
        <v>589</v>
      </c>
      <c r="B240" t="s">
        <v>590</v>
      </c>
      <c r="C240" t="s">
        <v>10106</v>
      </c>
      <c r="D240" t="s">
        <v>189</v>
      </c>
      <c r="E240">
        <v>32250.802500000002</v>
      </c>
      <c r="F240">
        <v>738.85</v>
      </c>
      <c r="G240">
        <v>47.780846900161599</v>
      </c>
      <c r="H240">
        <f>(Table2[[#This Row],[1Y Return vs Nifty]]-AVERAGE(Table2[1Y Return vs Nifty]))/_xlfn.STDEV.P(Table2[1Y Return vs Nifty])</f>
        <v>-1.5995349110401288E-2</v>
      </c>
      <c r="I240">
        <v>7.9938828658291001</v>
      </c>
      <c r="J240">
        <f>(Table2[[#This Row],[1M Return vs Nifty]]-AVERAGE(Table2[1M Return vs Nifty]))/_xlfn.STDEV.P(Table2[1M Return vs Nifty])</f>
        <v>0.55956528981505804</v>
      </c>
      <c r="K240">
        <v>19.885541308359102</v>
      </c>
      <c r="L240">
        <f>(Table2[[#This Row],[6M Return vs Nifty]]-AVERAGE(Table2[6M Return vs Nifty]))/_xlfn.STDEV.P(Table2[6M Return vs Nifty])</f>
        <v>0.26239554051271963</v>
      </c>
      <c r="M240">
        <v>2.3522777182732799</v>
      </c>
      <c r="N240">
        <f>(Table2[[#This Row],[1W Return vs Nifty]]-AVERAGE(Table2[1W Return vs Nifty]))/_xlfn.STDEV.P(Table2[1W Return vs Nifty])</f>
        <v>0.2940161289763259</v>
      </c>
      <c r="O240">
        <v>696.51</v>
      </c>
      <c r="P240">
        <v>628.309574641479</v>
      </c>
      <c r="Q240">
        <v>530.30700811031704</v>
      </c>
      <c r="R240">
        <v>68.430432401292705</v>
      </c>
      <c r="S240" s="2">
        <f>(Table2[[#This Row],[Close Price]]-Table2[[#This Row],[20D EMA]])/Table2[[#This Row],[20D EMA]]</f>
        <v>6.0788789823548885E-2</v>
      </c>
      <c r="T240" s="2">
        <f>(Table2[[#This Row],[Close Price]]-Table2[[#This Row],[50D EMA]])/Table2[[#This Row],[50D EMA]]</f>
        <v>0.17593305882947385</v>
      </c>
      <c r="U240" s="2">
        <f>(Table2[[#This Row],[Close Price]]-Table2[[#This Row],[200D EMA]])/Table2[[#This Row],[200D EMA]]</f>
        <v>0.3932495492239485</v>
      </c>
      <c r="V240">
        <v>1.05899760698977</v>
      </c>
      <c r="W240">
        <v>732</v>
      </c>
      <c r="X240">
        <v>744.7</v>
      </c>
      <c r="Y240">
        <v>690.1</v>
      </c>
      <c r="Z240">
        <v>775</v>
      </c>
      <c r="AA240">
        <v>690.1</v>
      </c>
      <c r="AB240">
        <v>775</v>
      </c>
      <c r="AC240" s="2">
        <f>(Table2[[#This Row],[Close Price]]/Table2[[#This Row],[Day Low]])-1</f>
        <v>9.3579234972678282E-3</v>
      </c>
      <c r="AD240" s="2">
        <f>(Table2[[#This Row],[Day High]]/Table2[[#This Row],[Close Price]])-1</f>
        <v>7.9177099546592355E-3</v>
      </c>
      <c r="AE240" s="2">
        <f>(Table2[[#This Row],[Close Price]]/Table2[[#This Row],[Current Week Low]])-1</f>
        <v>7.0641935951311297E-2</v>
      </c>
      <c r="AF240" s="2">
        <f>(Table2[[#This Row],[Current Week High]]/Table2[[#This Row],[Close Price]])-1</f>
        <v>4.8927387155714985E-2</v>
      </c>
      <c r="AG240" s="2">
        <f>(Table2[[#This Row],[Close Price]]/Table2[[#This Row],[Current Month Low]])-1</f>
        <v>7.0641935951311297E-2</v>
      </c>
      <c r="AH240" s="2">
        <f>(Table2[[#This Row],[Current Month High]]/Table2[[#This Row],[Close Price]])-1</f>
        <v>4.8927387155714985E-2</v>
      </c>
      <c r="AI240">
        <v>4.8927387155714896</v>
      </c>
      <c r="AJ240">
        <v>80.207317073170699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0.52</v>
      </c>
      <c r="AM240" t="s">
        <v>10149</v>
      </c>
      <c r="AN240">
        <v>-0.25</v>
      </c>
      <c r="AO240" t="s">
        <v>10150</v>
      </c>
      <c r="AP240">
        <v>-8.0769461074659994E-3</v>
      </c>
      <c r="AQ240">
        <f>(Table2[[#This Row],[Sharpe Ratio]]-AVERAGE(Table2[Sharpe Ratio]))/_xlfn.STDEV.P(Table2[Sharpe Ratio])</f>
        <v>-0.70851192134747365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0.39146968884622868</v>
      </c>
    </row>
    <row r="241" spans="1:44" x14ac:dyDescent="0.3">
      <c r="A241" t="s">
        <v>593</v>
      </c>
      <c r="B241" t="s">
        <v>594</v>
      </c>
      <c r="C241" t="s">
        <v>10117</v>
      </c>
      <c r="D241" t="s">
        <v>140</v>
      </c>
      <c r="E241">
        <v>32003.063006459899</v>
      </c>
      <c r="F241">
        <v>1384.6</v>
      </c>
      <c r="G241">
        <v>118.355831923542</v>
      </c>
      <c r="H241">
        <f>(Table2[[#This Row],[1Y Return vs Nifty]]-AVERAGE(Table2[1Y Return vs Nifty]))/_xlfn.STDEV.P(Table2[1Y Return vs Nifty])</f>
        <v>0.77933564283890544</v>
      </c>
      <c r="I241">
        <v>-8.5831774912471595</v>
      </c>
      <c r="J241">
        <f>(Table2[[#This Row],[1M Return vs Nifty]]-AVERAGE(Table2[1M Return vs Nifty]))/_xlfn.STDEV.P(Table2[1M Return vs Nifty])</f>
        <v>-0.79142755384311958</v>
      </c>
      <c r="K241">
        <v>37.810001548302999</v>
      </c>
      <c r="L241">
        <f>(Table2[[#This Row],[6M Return vs Nifty]]-AVERAGE(Table2[6M Return vs Nifty]))/_xlfn.STDEV.P(Table2[6M Return vs Nifty])</f>
        <v>0.78996598012292329</v>
      </c>
      <c r="M241">
        <v>-0.39381973890294297</v>
      </c>
      <c r="N241">
        <f>(Table2[[#This Row],[1W Return vs Nifty]]-AVERAGE(Table2[1W Return vs Nifty]))/_xlfn.STDEV.P(Table2[1W Return vs Nifty])</f>
        <v>-0.30657892701823614</v>
      </c>
      <c r="O241">
        <v>1342.56</v>
      </c>
      <c r="P241">
        <v>1247.8952068512999</v>
      </c>
      <c r="Q241">
        <v>982.92236963621997</v>
      </c>
      <c r="R241">
        <v>60.360681686544901</v>
      </c>
      <c r="S241" s="2">
        <f>(Table2[[#This Row],[Close Price]]-Table2[[#This Row],[20D EMA]])/Table2[[#This Row],[20D EMA]]</f>
        <v>3.1313311881778071E-2</v>
      </c>
      <c r="T241" s="2">
        <f>(Table2[[#This Row],[Close Price]]-Table2[[#This Row],[50D EMA]])/Table2[[#This Row],[50D EMA]]</f>
        <v>0.10954829572078791</v>
      </c>
      <c r="U241" s="2">
        <f>(Table2[[#This Row],[Close Price]]-Table2[[#This Row],[200D EMA]])/Table2[[#This Row],[200D EMA]]</f>
        <v>0.40865651527743846</v>
      </c>
      <c r="V241">
        <v>0.67362178196163902</v>
      </c>
      <c r="W241">
        <v>1374.25</v>
      </c>
      <c r="X241">
        <v>1429</v>
      </c>
      <c r="Y241">
        <v>1338.35</v>
      </c>
      <c r="Z241">
        <v>1429</v>
      </c>
      <c r="AA241">
        <v>1338.35</v>
      </c>
      <c r="AB241">
        <v>1429</v>
      </c>
      <c r="AC241" s="2">
        <f>(Table2[[#This Row],[Close Price]]/Table2[[#This Row],[Day Low]])-1</f>
        <v>7.5313807531380839E-3</v>
      </c>
      <c r="AD241" s="2">
        <f>(Table2[[#This Row],[Day High]]/Table2[[#This Row],[Close Price]])-1</f>
        <v>3.2067022966921988E-2</v>
      </c>
      <c r="AE241" s="2">
        <f>(Table2[[#This Row],[Close Price]]/Table2[[#This Row],[Current Week Low]])-1</f>
        <v>3.4557477490940292E-2</v>
      </c>
      <c r="AF241" s="2">
        <f>(Table2[[#This Row],[Current Week High]]/Table2[[#This Row],[Close Price]])-1</f>
        <v>3.2067022966921988E-2</v>
      </c>
      <c r="AG241" s="2">
        <f>(Table2[[#This Row],[Close Price]]/Table2[[#This Row],[Current Month Low]])-1</f>
        <v>3.4557477490940292E-2</v>
      </c>
      <c r="AH241" s="2">
        <f>(Table2[[#This Row],[Current Month High]]/Table2[[#This Row],[Close Price]])-1</f>
        <v>3.2067022966921988E-2</v>
      </c>
      <c r="AI241">
        <v>4.9472771919687899</v>
      </c>
      <c r="AJ241">
        <v>151.69969096527899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0.19</v>
      </c>
      <c r="AM241" t="s">
        <v>10149</v>
      </c>
      <c r="AN241">
        <v>1.1100000000000001</v>
      </c>
      <c r="AO241" t="s">
        <v>10149</v>
      </c>
      <c r="AP241">
        <v>0.17616151731527299</v>
      </c>
      <c r="AQ241">
        <f>(Table2[[#This Row],[Sharpe Ratio]]-AVERAGE(Table2[Sharpe Ratio]))/_xlfn.STDEV.P(Table2[Sharpe Ratio])</f>
        <v>1.3790289976796555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1.8503241397801287</v>
      </c>
    </row>
    <row r="242" spans="1:44" x14ac:dyDescent="0.3">
      <c r="A242" t="s">
        <v>595</v>
      </c>
      <c r="B242" t="s">
        <v>596</v>
      </c>
      <c r="C242" t="s">
        <v>10110</v>
      </c>
      <c r="D242" t="s">
        <v>226</v>
      </c>
      <c r="E242">
        <v>31615.330148684901</v>
      </c>
      <c r="F242">
        <v>6394.95</v>
      </c>
      <c r="G242">
        <v>2.88388527555021</v>
      </c>
      <c r="H242">
        <f>(Table2[[#This Row],[1Y Return vs Nifty]]-AVERAGE(Table2[1Y Return vs Nifty]))/_xlfn.STDEV.P(Table2[1Y Return vs Nifty])</f>
        <v>-0.5219528780079653</v>
      </c>
      <c r="I242">
        <v>-4.2006978696367003</v>
      </c>
      <c r="J242">
        <f>(Table2[[#This Row],[1M Return vs Nifty]]-AVERAGE(Table2[1M Return vs Nifty]))/_xlfn.STDEV.P(Table2[1M Return vs Nifty])</f>
        <v>-0.43426539850680529</v>
      </c>
      <c r="K242">
        <v>28.662564070520698</v>
      </c>
      <c r="L242">
        <f>(Table2[[#This Row],[6M Return vs Nifty]]-AVERAGE(Table2[6M Return vs Nifty]))/_xlfn.STDEV.P(Table2[6M Return vs Nifty])</f>
        <v>0.5207295542077871</v>
      </c>
      <c r="M242">
        <v>-3.2304178662231502</v>
      </c>
      <c r="N242">
        <f>(Table2[[#This Row],[1W Return vs Nifty]]-AVERAGE(Table2[1W Return vs Nifty]))/_xlfn.STDEV.P(Table2[1W Return vs Nifty])</f>
        <v>-0.92696725542948921</v>
      </c>
      <c r="O242">
        <v>6415.21</v>
      </c>
      <c r="P242">
        <v>5948.9718164677897</v>
      </c>
      <c r="Q242">
        <v>5134.6715921553896</v>
      </c>
      <c r="R242">
        <v>41.3105832807423</v>
      </c>
      <c r="S242" s="2">
        <f>(Table2[[#This Row],[Close Price]]-Table2[[#This Row],[20D EMA]])/Table2[[#This Row],[20D EMA]]</f>
        <v>-3.1581195315508329E-3</v>
      </c>
      <c r="T242" s="2">
        <f>(Table2[[#This Row],[Close Price]]-Table2[[#This Row],[50D EMA]])/Table2[[#This Row],[50D EMA]]</f>
        <v>7.4967271200993904E-2</v>
      </c>
      <c r="U242" s="2">
        <f>(Table2[[#This Row],[Close Price]]-Table2[[#This Row],[200D EMA]])/Table2[[#This Row],[200D EMA]]</f>
        <v>0.24544479334764643</v>
      </c>
      <c r="V242">
        <v>0.646184180584365</v>
      </c>
      <c r="W242">
        <v>6330.5</v>
      </c>
      <c r="X242">
        <v>6460.5</v>
      </c>
      <c r="Y242">
        <v>6330.5</v>
      </c>
      <c r="Z242">
        <v>6750</v>
      </c>
      <c r="AA242">
        <v>6330.5</v>
      </c>
      <c r="AB242">
        <v>6750</v>
      </c>
      <c r="AC242" s="2">
        <f>(Table2[[#This Row],[Close Price]]/Table2[[#This Row],[Day Low]])-1</f>
        <v>1.0180870389384644E-2</v>
      </c>
      <c r="AD242" s="2">
        <f>(Table2[[#This Row],[Day High]]/Table2[[#This Row],[Close Price]])-1</f>
        <v>1.0250275608097104E-2</v>
      </c>
      <c r="AE242" s="2">
        <f>(Table2[[#This Row],[Close Price]]/Table2[[#This Row],[Current Week Low]])-1</f>
        <v>1.0180870389384644E-2</v>
      </c>
      <c r="AF242" s="2">
        <f>(Table2[[#This Row],[Current Week High]]/Table2[[#This Row],[Close Price]])-1</f>
        <v>5.552037154317091E-2</v>
      </c>
      <c r="AG242" s="2">
        <f>(Table2[[#This Row],[Close Price]]/Table2[[#This Row],[Current Month Low]])-1</f>
        <v>1.0180870389384644E-2</v>
      </c>
      <c r="AH242" s="2">
        <f>(Table2[[#This Row],[Current Month High]]/Table2[[#This Row],[Close Price]])-1</f>
        <v>5.552037154317091E-2</v>
      </c>
      <c r="AI242">
        <v>14.934440456922999</v>
      </c>
      <c r="AJ242">
        <v>58.90048453224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0.2</v>
      </c>
      <c r="AM242" t="s">
        <v>10149</v>
      </c>
      <c r="AN242">
        <v>-5.72</v>
      </c>
      <c r="AO242" t="s">
        <v>10150</v>
      </c>
      <c r="AP242">
        <v>9.5272407798125E-2</v>
      </c>
      <c r="AQ242">
        <f>(Table2[[#This Row],[Sharpe Ratio]]-AVERAGE(Table2[Sharpe Ratio]))/_xlfn.STDEV.P(Table2[Sharpe Ratio])</f>
        <v>0.46250308401491785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-0.89995289372155485</v>
      </c>
    </row>
    <row r="243" spans="1:44" x14ac:dyDescent="0.3">
      <c r="A243" t="s">
        <v>597</v>
      </c>
      <c r="B243" t="s">
        <v>598</v>
      </c>
      <c r="C243" t="s">
        <v>10112</v>
      </c>
      <c r="D243" t="s">
        <v>599</v>
      </c>
      <c r="E243">
        <v>31573.334253000001</v>
      </c>
      <c r="F243">
        <v>326.5</v>
      </c>
      <c r="G243">
        <v>153.904585007973</v>
      </c>
      <c r="H243">
        <f>(Table2[[#This Row],[1Y Return vs Nifty]]-AVERAGE(Table2[1Y Return vs Nifty]))/_xlfn.STDEV.P(Table2[1Y Return vs Nifty])</f>
        <v>1.1799453637454713</v>
      </c>
      <c r="I243">
        <v>-18.6177058194857</v>
      </c>
      <c r="J243">
        <f>(Table2[[#This Row],[1M Return vs Nifty]]-AVERAGE(Table2[1M Return vs Nifty]))/_xlfn.STDEV.P(Table2[1M Return vs Nifty])</f>
        <v>-1.6092188671955272</v>
      </c>
      <c r="K243">
        <v>5.2078365978989902</v>
      </c>
      <c r="L243">
        <f>(Table2[[#This Row],[6M Return vs Nifty]]-AVERAGE(Table2[6M Return vs Nifty]))/_xlfn.STDEV.P(Table2[6M Return vs Nifty])</f>
        <v>-0.1696131795775003</v>
      </c>
      <c r="M243">
        <v>-0.24500243059093299</v>
      </c>
      <c r="N243">
        <f>(Table2[[#This Row],[1W Return vs Nifty]]-AVERAGE(Table2[1W Return vs Nifty]))/_xlfn.STDEV.P(Table2[1W Return vs Nifty])</f>
        <v>-0.2740313058895531</v>
      </c>
      <c r="O243">
        <v>331.11</v>
      </c>
      <c r="P243">
        <v>337.13528074374</v>
      </c>
      <c r="Q243">
        <v>274.26914496441401</v>
      </c>
      <c r="R243">
        <v>48.495936580480198</v>
      </c>
      <c r="S243" s="2">
        <f>(Table2[[#This Row],[Close Price]]-Table2[[#This Row],[20D EMA]])/Table2[[#This Row],[20D EMA]]</f>
        <v>-1.3922865512971561E-2</v>
      </c>
      <c r="T243" s="2">
        <f>(Table2[[#This Row],[Close Price]]-Table2[[#This Row],[50D EMA]])/Table2[[#This Row],[50D EMA]]</f>
        <v>-3.1546033154044133E-2</v>
      </c>
      <c r="U243" s="2">
        <f>(Table2[[#This Row],[Close Price]]-Table2[[#This Row],[200D EMA]])/Table2[[#This Row],[200D EMA]]</f>
        <v>0.19043649639248653</v>
      </c>
      <c r="V243">
        <v>0.52830930019629596</v>
      </c>
      <c r="W243">
        <v>325</v>
      </c>
      <c r="X243">
        <v>328.9</v>
      </c>
      <c r="Y243">
        <v>315.60000000000002</v>
      </c>
      <c r="Z243">
        <v>328.9</v>
      </c>
      <c r="AA243">
        <v>315.60000000000002</v>
      </c>
      <c r="AB243">
        <v>328.9</v>
      </c>
      <c r="AC243" s="2">
        <f>(Table2[[#This Row],[Close Price]]/Table2[[#This Row],[Day Low]])-1</f>
        <v>4.6153846153846878E-3</v>
      </c>
      <c r="AD243" s="2">
        <f>(Table2[[#This Row],[Day High]]/Table2[[#This Row],[Close Price]])-1</f>
        <v>7.3506891271055697E-3</v>
      </c>
      <c r="AE243" s="2">
        <f>(Table2[[#This Row],[Close Price]]/Table2[[#This Row],[Current Week Low]])-1</f>
        <v>3.4537389100126603E-2</v>
      </c>
      <c r="AF243" s="2">
        <f>(Table2[[#This Row],[Current Week High]]/Table2[[#This Row],[Close Price]])-1</f>
        <v>7.3506891271055697E-3</v>
      </c>
      <c r="AG243" s="2">
        <f>(Table2[[#This Row],[Close Price]]/Table2[[#This Row],[Current Month Low]])-1</f>
        <v>3.4537389100126603E-2</v>
      </c>
      <c r="AH243" s="2">
        <f>(Table2[[#This Row],[Current Month High]]/Table2[[#This Row],[Close Price]])-1</f>
        <v>7.3506891271055697E-3</v>
      </c>
      <c r="AI243">
        <v>27.3506891271056</v>
      </c>
      <c r="AJ243">
        <v>182.07343412526899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-0.17</v>
      </c>
      <c r="AM243" t="s">
        <v>10150</v>
      </c>
      <c r="AN243">
        <v>-1.94</v>
      </c>
      <c r="AO243" t="s">
        <v>10150</v>
      </c>
      <c r="AP243">
        <v>7.1535808673456006E-2</v>
      </c>
      <c r="AQ243">
        <f>(Table2[[#This Row],[Sharpe Ratio]]-AVERAGE(Table2[Sharpe Ratio]))/_xlfn.STDEV.P(Table2[Sharpe Ratio])</f>
        <v>0.19355206786584164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44" spans="1:44" x14ac:dyDescent="0.3">
      <c r="A244" t="s">
        <v>600</v>
      </c>
      <c r="B244" t="s">
        <v>601</v>
      </c>
      <c r="C244" t="s">
        <v>10104</v>
      </c>
      <c r="D244" t="s">
        <v>574</v>
      </c>
      <c r="E244">
        <v>31560.978855959998</v>
      </c>
      <c r="F244">
        <v>4316.1000000000004</v>
      </c>
      <c r="G244">
        <v>-14.750624326951</v>
      </c>
      <c r="H244">
        <f>(Table2[[#This Row],[1Y Return vs Nifty]]-AVERAGE(Table2[1Y Return vs Nifty]))/_xlfn.STDEV.P(Table2[1Y Return vs Nifty])</f>
        <v>-0.7206815353367696</v>
      </c>
      <c r="I244">
        <v>-5.0783492595329101</v>
      </c>
      <c r="J244">
        <f>(Table2[[#This Row],[1M Return vs Nifty]]-AVERAGE(Table2[1M Return vs Nifty]))/_xlfn.STDEV.P(Table2[1M Return vs Nifty])</f>
        <v>-0.50579199739924952</v>
      </c>
      <c r="K244">
        <v>-8.2159303644266597</v>
      </c>
      <c r="L244">
        <f>(Table2[[#This Row],[6M Return vs Nifty]]-AVERAGE(Table2[6M Return vs Nifty]))/_xlfn.STDEV.P(Table2[6M Return vs Nifty])</f>
        <v>-0.56471476382254082</v>
      </c>
      <c r="M244">
        <v>1.98908814039537</v>
      </c>
      <c r="N244">
        <f>(Table2[[#This Row],[1W Return vs Nifty]]-AVERAGE(Table2[1W Return vs Nifty]))/_xlfn.STDEV.P(Table2[1W Return vs Nifty])</f>
        <v>0.21458345469442883</v>
      </c>
      <c r="O244">
        <v>4229.6499999999996</v>
      </c>
      <c r="P244">
        <v>4290.6824185238302</v>
      </c>
      <c r="Q244">
        <v>4265.9642242190503</v>
      </c>
      <c r="R244">
        <v>58.184207289959097</v>
      </c>
      <c r="S244" s="2">
        <f>(Table2[[#This Row],[Close Price]]-Table2[[#This Row],[20D EMA]])/Table2[[#This Row],[20D EMA]]</f>
        <v>2.0439043419668467E-2</v>
      </c>
      <c r="T244" s="2">
        <f>(Table2[[#This Row],[Close Price]]-Table2[[#This Row],[50D EMA]])/Table2[[#This Row],[50D EMA]]</f>
        <v>5.9239018405176872E-3</v>
      </c>
      <c r="U244" s="2">
        <f>(Table2[[#This Row],[Close Price]]-Table2[[#This Row],[200D EMA]])/Table2[[#This Row],[200D EMA]]</f>
        <v>1.175250732209978E-2</v>
      </c>
      <c r="V244">
        <v>1.2549281413924001</v>
      </c>
      <c r="W244">
        <v>4273</v>
      </c>
      <c r="X244">
        <v>4385</v>
      </c>
      <c r="Y244">
        <v>4272.1499999999996</v>
      </c>
      <c r="Z244">
        <v>4468</v>
      </c>
      <c r="AA244">
        <v>4272.1499999999996</v>
      </c>
      <c r="AB244">
        <v>4468</v>
      </c>
      <c r="AC244" s="2">
        <f>(Table2[[#This Row],[Close Price]]/Table2[[#This Row],[Day Low]])-1</f>
        <v>1.0086590217645686E-2</v>
      </c>
      <c r="AD244" s="2">
        <f>(Table2[[#This Row],[Day High]]/Table2[[#This Row],[Close Price]])-1</f>
        <v>1.5963485554087997E-2</v>
      </c>
      <c r="AE244" s="2">
        <f>(Table2[[#This Row],[Close Price]]/Table2[[#This Row],[Current Week Low]])-1</f>
        <v>1.028756012780474E-2</v>
      </c>
      <c r="AF244" s="2">
        <f>(Table2[[#This Row],[Current Week High]]/Table2[[#This Row],[Close Price]])-1</f>
        <v>3.5193809225921413E-2</v>
      </c>
      <c r="AG244" s="2">
        <f>(Table2[[#This Row],[Close Price]]/Table2[[#This Row],[Current Month Low]])-1</f>
        <v>1.028756012780474E-2</v>
      </c>
      <c r="AH244" s="2">
        <f>(Table2[[#This Row],[Current Month High]]/Table2[[#This Row],[Close Price]])-1</f>
        <v>3.5193809225921413E-2</v>
      </c>
      <c r="AI244">
        <v>22.0662171868121</v>
      </c>
      <c r="AJ244">
        <v>17.9036796241156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-0.21</v>
      </c>
      <c r="AM244" t="s">
        <v>10150</v>
      </c>
      <c r="AN244">
        <v>5.48</v>
      </c>
      <c r="AO244" t="s">
        <v>10149</v>
      </c>
      <c r="AP244">
        <v>2.9978196723665002E-2</v>
      </c>
      <c r="AQ244">
        <f>(Table2[[#This Row],[Sharpe Ratio]]-AVERAGE(Table2[Sharpe Ratio]))/_xlfn.STDEV.P(Table2[Sharpe Ratio])</f>
        <v>-0.27732254664493217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45" spans="1:44" x14ac:dyDescent="0.3">
      <c r="A245" t="s">
        <v>606</v>
      </c>
      <c r="B245" t="s">
        <v>607</v>
      </c>
      <c r="C245" t="s">
        <v>10108</v>
      </c>
      <c r="D245" t="s">
        <v>457</v>
      </c>
      <c r="E245">
        <v>30903.832711399999</v>
      </c>
      <c r="F245">
        <v>1688.5</v>
      </c>
      <c r="G245">
        <v>123.452457561217</v>
      </c>
      <c r="H245">
        <f>(Table2[[#This Row],[1Y Return vs Nifty]]-AVERAGE(Table2[1Y Return vs Nifty]))/_xlfn.STDEV.P(Table2[1Y Return vs Nifty])</f>
        <v>0.83677106875735885</v>
      </c>
      <c r="I245">
        <v>36.2584806007957</v>
      </c>
      <c r="J245">
        <f>(Table2[[#This Row],[1M Return vs Nifty]]-AVERAGE(Table2[1M Return vs Nifty]))/_xlfn.STDEV.P(Table2[1M Return vs Nifty])</f>
        <v>2.8630659374746319</v>
      </c>
      <c r="K245">
        <v>94.504264639064999</v>
      </c>
      <c r="L245">
        <f>(Table2[[#This Row],[6M Return vs Nifty]]-AVERAGE(Table2[6M Return vs Nifty]))/_xlfn.STDEV.P(Table2[6M Return vs Nifty])</f>
        <v>2.4586475974090169</v>
      </c>
      <c r="M245">
        <v>1.1166080743384601</v>
      </c>
      <c r="N245">
        <f>(Table2[[#This Row],[1W Return vs Nifty]]-AVERAGE(Table2[1W Return vs Nifty]))/_xlfn.STDEV.P(Table2[1W Return vs Nifty])</f>
        <v>2.376458453443861E-2</v>
      </c>
      <c r="O245">
        <v>1510.99</v>
      </c>
      <c r="P245">
        <v>1316.0556587374001</v>
      </c>
      <c r="Q245">
        <v>973.83293964202198</v>
      </c>
      <c r="R245">
        <v>70.898441119883898</v>
      </c>
      <c r="S245" s="2">
        <f>(Table2[[#This Row],[Close Price]]-Table2[[#This Row],[20D EMA]])/Table2[[#This Row],[20D EMA]]</f>
        <v>0.11747926855902421</v>
      </c>
      <c r="T245" s="2">
        <f>(Table2[[#This Row],[Close Price]]-Table2[[#This Row],[50D EMA]])/Table2[[#This Row],[50D EMA]]</f>
        <v>0.28300044818766723</v>
      </c>
      <c r="U245" s="2">
        <f>(Table2[[#This Row],[Close Price]]-Table2[[#This Row],[200D EMA]])/Table2[[#This Row],[200D EMA]]</f>
        <v>0.73387028849187153</v>
      </c>
      <c r="V245">
        <v>1.4323776238402299</v>
      </c>
      <c r="W245">
        <v>1685.15</v>
      </c>
      <c r="X245">
        <v>1713.4</v>
      </c>
      <c r="Y245">
        <v>1621.75</v>
      </c>
      <c r="Z245">
        <v>1729.8</v>
      </c>
      <c r="AA245">
        <v>1621.75</v>
      </c>
      <c r="AB245">
        <v>1729.8</v>
      </c>
      <c r="AC245" s="2">
        <f>(Table2[[#This Row],[Close Price]]/Table2[[#This Row],[Day Low]])-1</f>
        <v>1.9879535946354387E-3</v>
      </c>
      <c r="AD245" s="2">
        <f>(Table2[[#This Row],[Day High]]/Table2[[#This Row],[Close Price]])-1</f>
        <v>1.4746816701214138E-2</v>
      </c>
      <c r="AE245" s="2">
        <f>(Table2[[#This Row],[Close Price]]/Table2[[#This Row],[Current Week Low]])-1</f>
        <v>4.1159241560043247E-2</v>
      </c>
      <c r="AF245" s="2">
        <f>(Table2[[#This Row],[Current Week High]]/Table2[[#This Row],[Close Price]])-1</f>
        <v>2.4459579508439466E-2</v>
      </c>
      <c r="AG245" s="2">
        <f>(Table2[[#This Row],[Close Price]]/Table2[[#This Row],[Current Month Low]])-1</f>
        <v>4.1159241560043247E-2</v>
      </c>
      <c r="AH245" s="2">
        <f>(Table2[[#This Row],[Current Month High]]/Table2[[#This Row],[Close Price]])-1</f>
        <v>2.4459579508439466E-2</v>
      </c>
      <c r="AI245">
        <v>5.1791530944625501</v>
      </c>
      <c r="AJ245">
        <v>181.886477462437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0.65</v>
      </c>
      <c r="AM245" t="s">
        <v>10149</v>
      </c>
      <c r="AN245">
        <v>23.17</v>
      </c>
      <c r="AO245" t="s">
        <v>10149</v>
      </c>
      <c r="AP245">
        <v>8.5147631219487999E-2</v>
      </c>
      <c r="AQ245">
        <f>(Table2[[#This Row],[Sharpe Ratio]]-AVERAGE(Table2[Sharpe Ratio]))/_xlfn.STDEV.P(Table2[Sharpe Ratio])</f>
        <v>0.34778281870628081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6.5300320068817275</v>
      </c>
    </row>
    <row r="246" spans="1:44" x14ac:dyDescent="0.3">
      <c r="A246" t="s">
        <v>608</v>
      </c>
      <c r="B246" t="s">
        <v>609</v>
      </c>
      <c r="C246" t="s">
        <v>610</v>
      </c>
      <c r="D246" t="s">
        <v>610</v>
      </c>
      <c r="E246">
        <v>30853.84071</v>
      </c>
      <c r="F246">
        <v>902.65</v>
      </c>
      <c r="G246">
        <v>15.8907783464419</v>
      </c>
      <c r="H246">
        <f>(Table2[[#This Row],[1Y Return vs Nifty]]-AVERAGE(Table2[1Y Return vs Nifty]))/_xlfn.STDEV.P(Table2[1Y Return vs Nifty])</f>
        <v>-0.37537424019707827</v>
      </c>
      <c r="I246">
        <v>0.71749241268641994</v>
      </c>
      <c r="J246">
        <f>(Table2[[#This Row],[1M Return vs Nifty]]-AVERAGE(Table2[1M Return vs Nifty]))/_xlfn.STDEV.P(Table2[1M Return vs Nifty])</f>
        <v>-3.3444038624900106E-2</v>
      </c>
      <c r="K246">
        <v>5.8689936090829802</v>
      </c>
      <c r="L246">
        <f>(Table2[[#This Row],[6M Return vs Nifty]]-AVERAGE(Table2[6M Return vs Nifty]))/_xlfn.STDEV.P(Table2[6M Return vs Nifty])</f>
        <v>-0.15015335259401297</v>
      </c>
      <c r="M246">
        <v>0.66143098547544998</v>
      </c>
      <c r="N246">
        <f>(Table2[[#This Row],[1W Return vs Nifty]]-AVERAGE(Table2[1W Return vs Nifty]))/_xlfn.STDEV.P(Table2[1W Return vs Nifty])</f>
        <v>-7.5786547002688803E-2</v>
      </c>
      <c r="O246">
        <v>872.98</v>
      </c>
      <c r="P246">
        <v>847.76945447543505</v>
      </c>
      <c r="Q246">
        <v>790.97354519998805</v>
      </c>
      <c r="R246">
        <v>63.410101471596803</v>
      </c>
      <c r="S246" s="2">
        <f>(Table2[[#This Row],[Close Price]]-Table2[[#This Row],[20D EMA]])/Table2[[#This Row],[20D EMA]]</f>
        <v>3.398703292171637E-2</v>
      </c>
      <c r="T246" s="2">
        <f>(Table2[[#This Row],[Close Price]]-Table2[[#This Row],[50D EMA]])/Table2[[#This Row],[50D EMA]]</f>
        <v>6.4735223986717882E-2</v>
      </c>
      <c r="U246" s="2">
        <f>(Table2[[#This Row],[Close Price]]-Table2[[#This Row],[200D EMA]])/Table2[[#This Row],[200D EMA]]</f>
        <v>0.14118860924959997</v>
      </c>
      <c r="V246">
        <v>1.0443080179920501</v>
      </c>
      <c r="W246">
        <v>883.6</v>
      </c>
      <c r="X246">
        <v>914.6</v>
      </c>
      <c r="Y246">
        <v>877.05</v>
      </c>
      <c r="Z246">
        <v>934</v>
      </c>
      <c r="AA246">
        <v>877.05</v>
      </c>
      <c r="AB246">
        <v>934</v>
      </c>
      <c r="AC246" s="2">
        <f>(Table2[[#This Row],[Close Price]]/Table2[[#This Row],[Day Low]])-1</f>
        <v>2.1559529198732497E-2</v>
      </c>
      <c r="AD246" s="2">
        <f>(Table2[[#This Row],[Day High]]/Table2[[#This Row],[Close Price]])-1</f>
        <v>1.3238796875865599E-2</v>
      </c>
      <c r="AE246" s="2">
        <f>(Table2[[#This Row],[Close Price]]/Table2[[#This Row],[Current Week Low]])-1</f>
        <v>2.918875776751606E-2</v>
      </c>
      <c r="AF246" s="2">
        <f>(Table2[[#This Row],[Current Week High]]/Table2[[#This Row],[Close Price]])-1</f>
        <v>3.4731069628316735E-2</v>
      </c>
      <c r="AG246" s="2">
        <f>(Table2[[#This Row],[Close Price]]/Table2[[#This Row],[Current Month Low]])-1</f>
        <v>2.918875776751606E-2</v>
      </c>
      <c r="AH246" s="2">
        <f>(Table2[[#This Row],[Current Month High]]/Table2[[#This Row],[Close Price]])-1</f>
        <v>3.4731069628316735E-2</v>
      </c>
      <c r="AI246">
        <v>3.47310696283167</v>
      </c>
      <c r="AJ246">
        <v>46.772357723577201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-0.01</v>
      </c>
      <c r="AM246" t="s">
        <v>10150</v>
      </c>
      <c r="AN246">
        <v>3.65</v>
      </c>
      <c r="AO246" t="s">
        <v>10149</v>
      </c>
      <c r="AP246">
        <v>8.9454807487389001E-2</v>
      </c>
      <c r="AQ246">
        <f>(Table2[[#This Row],[Sharpe Ratio]]-AVERAGE(Table2[Sharpe Ratio]))/_xlfn.STDEV.P(Table2[Sharpe Ratio])</f>
        <v>0.39658591083843203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-0.23817226758024812</v>
      </c>
    </row>
    <row r="247" spans="1:44" x14ac:dyDescent="0.3">
      <c r="A247" t="s">
        <v>611</v>
      </c>
      <c r="B247" t="s">
        <v>612</v>
      </c>
      <c r="C247" t="s">
        <v>10120</v>
      </c>
      <c r="D247" t="s">
        <v>613</v>
      </c>
      <c r="E247">
        <v>30779.979245099999</v>
      </c>
      <c r="F247">
        <v>781.05</v>
      </c>
      <c r="G247">
        <v>50.365355506597197</v>
      </c>
      <c r="H247">
        <f>(Table2[[#This Row],[1Y Return vs Nifty]]-AVERAGE(Table2[1Y Return vs Nifty]))/_xlfn.STDEV.P(Table2[1Y Return vs Nifty])</f>
        <v>1.3130265198648532E-2</v>
      </c>
      <c r="I247">
        <v>9.8439267663407897</v>
      </c>
      <c r="J247">
        <f>(Table2[[#This Row],[1M Return vs Nifty]]-AVERAGE(Table2[1M Return vs Nifty]))/_xlfn.STDEV.P(Table2[1M Return vs Nifty])</f>
        <v>0.71033967418760668</v>
      </c>
      <c r="K247">
        <v>-5.1872822493511501</v>
      </c>
      <c r="L247">
        <f>(Table2[[#This Row],[6M Return vs Nifty]]-AVERAGE(Table2[6M Return vs Nifty]))/_xlfn.STDEV.P(Table2[6M Return vs Nifty])</f>
        <v>-0.47557259741385222</v>
      </c>
      <c r="M247">
        <v>2.9180477863960501</v>
      </c>
      <c r="N247">
        <f>(Table2[[#This Row],[1W Return vs Nifty]]-AVERAGE(Table2[1W Return vs Nifty]))/_xlfn.STDEV.P(Table2[1W Return vs Nifty])</f>
        <v>0.41775489318378883</v>
      </c>
      <c r="O247">
        <v>754.37</v>
      </c>
      <c r="P247">
        <v>713.37602846506502</v>
      </c>
      <c r="Q247">
        <v>646.25339298999495</v>
      </c>
      <c r="R247">
        <v>60.566371667063102</v>
      </c>
      <c r="S247" s="2">
        <f>(Table2[[#This Row],[Close Price]]-Table2[[#This Row],[20D EMA]])/Table2[[#This Row],[20D EMA]]</f>
        <v>3.5367260097829908E-2</v>
      </c>
      <c r="T247" s="2">
        <f>(Table2[[#This Row],[Close Price]]-Table2[[#This Row],[50D EMA]])/Table2[[#This Row],[50D EMA]]</f>
        <v>9.4864375637271667E-2</v>
      </c>
      <c r="U247" s="2">
        <f>(Table2[[#This Row],[Close Price]]-Table2[[#This Row],[200D EMA]])/Table2[[#This Row],[200D EMA]]</f>
        <v>0.20858166235127507</v>
      </c>
      <c r="V247">
        <v>0.94236224539366298</v>
      </c>
      <c r="W247">
        <v>776.35</v>
      </c>
      <c r="X247">
        <v>799.85</v>
      </c>
      <c r="Y247">
        <v>753.55</v>
      </c>
      <c r="Z247">
        <v>799.85</v>
      </c>
      <c r="AA247">
        <v>753.55</v>
      </c>
      <c r="AB247">
        <v>799.85</v>
      </c>
      <c r="AC247" s="2">
        <f>(Table2[[#This Row],[Close Price]]/Table2[[#This Row],[Day Low]])-1</f>
        <v>6.0539705029947211E-3</v>
      </c>
      <c r="AD247" s="2">
        <f>(Table2[[#This Row],[Day High]]/Table2[[#This Row],[Close Price]])-1</f>
        <v>2.4070161961462277E-2</v>
      </c>
      <c r="AE247" s="2">
        <f>(Table2[[#This Row],[Close Price]]/Table2[[#This Row],[Current Week Low]])-1</f>
        <v>3.6493928737310055E-2</v>
      </c>
      <c r="AF247" s="2">
        <f>(Table2[[#This Row],[Current Week High]]/Table2[[#This Row],[Close Price]])-1</f>
        <v>2.4070161961462277E-2</v>
      </c>
      <c r="AG247" s="2">
        <f>(Table2[[#This Row],[Close Price]]/Table2[[#This Row],[Current Month Low]])-1</f>
        <v>3.6493928737310055E-2</v>
      </c>
      <c r="AH247" s="2">
        <f>(Table2[[#This Row],[Current Month High]]/Table2[[#This Row],[Close Price]])-1</f>
        <v>2.4070161961462277E-2</v>
      </c>
      <c r="AI247">
        <v>2.4070161961462202</v>
      </c>
      <c r="AJ247">
        <v>78.934707903779994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0.16</v>
      </c>
      <c r="AM247" t="s">
        <v>10149</v>
      </c>
      <c r="AN247">
        <v>3.17</v>
      </c>
      <c r="AO247" t="s">
        <v>10149</v>
      </c>
      <c r="AP247">
        <v>1.2382962411701001E-2</v>
      </c>
      <c r="AQ247">
        <f>(Table2[[#This Row],[Sharpe Ratio]]-AVERAGE(Table2[Sharpe Ratio]))/_xlfn.STDEV.P(Table2[Sharpe Ratio])</f>
        <v>-0.47668792846433811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0.18896430669185371</v>
      </c>
    </row>
    <row r="248" spans="1:44" x14ac:dyDescent="0.3">
      <c r="A248" t="s">
        <v>614</v>
      </c>
      <c r="B248" t="s">
        <v>615</v>
      </c>
      <c r="C248" t="s">
        <v>10104</v>
      </c>
      <c r="D248" t="s">
        <v>184</v>
      </c>
      <c r="E248">
        <v>30669.034756059998</v>
      </c>
      <c r="F248">
        <v>13888.4</v>
      </c>
      <c r="G248">
        <v>232.41987940879901</v>
      </c>
      <c r="H248">
        <f>(Table2[[#This Row],[1Y Return vs Nifty]]-AVERAGE(Table2[1Y Return vs Nifty]))/_xlfn.STDEV.P(Table2[1Y Return vs Nifty])</f>
        <v>2.0647581194026428</v>
      </c>
      <c r="I248">
        <v>9.07535215325656</v>
      </c>
      <c r="J248">
        <f>(Table2[[#This Row],[1M Return vs Nifty]]-AVERAGE(Table2[1M Return vs Nifty]))/_xlfn.STDEV.P(Table2[1M Return vs Nifty])</f>
        <v>0.64770258535955583</v>
      </c>
      <c r="K248">
        <v>57.446417729294303</v>
      </c>
      <c r="L248">
        <f>(Table2[[#This Row],[6M Return vs Nifty]]-AVERAGE(Table2[6M Return vs Nifty]))/_xlfn.STDEV.P(Table2[6M Return vs Nifty])</f>
        <v>1.3679243999747295</v>
      </c>
      <c r="M248">
        <v>9.6351681927775097</v>
      </c>
      <c r="N248">
        <f>(Table2[[#This Row],[1W Return vs Nifty]]-AVERAGE(Table2[1W Return vs Nifty]))/_xlfn.STDEV.P(Table2[1W Return vs Nifty])</f>
        <v>1.8868467114841034</v>
      </c>
      <c r="O248">
        <v>12650.89</v>
      </c>
      <c r="P248">
        <v>11402.7395490815</v>
      </c>
      <c r="Q248">
        <v>8634.1740290105008</v>
      </c>
      <c r="R248">
        <v>78.811158111879905</v>
      </c>
      <c r="S248" s="2">
        <f>(Table2[[#This Row],[Close Price]]-Table2[[#This Row],[20D EMA]])/Table2[[#This Row],[20D EMA]]</f>
        <v>9.7819995273059859E-2</v>
      </c>
      <c r="T248" s="2">
        <f>(Table2[[#This Row],[Close Price]]-Table2[[#This Row],[50D EMA]])/Table2[[#This Row],[50D EMA]]</f>
        <v>0.21798800544547403</v>
      </c>
      <c r="U248" s="2">
        <f>(Table2[[#This Row],[Close Price]]-Table2[[#This Row],[200D EMA]])/Table2[[#This Row],[200D EMA]]</f>
        <v>0.60853834464483769</v>
      </c>
      <c r="V248">
        <v>0.86135747554352204</v>
      </c>
      <c r="W248">
        <v>13680</v>
      </c>
      <c r="X248">
        <v>14164.45</v>
      </c>
      <c r="Y248">
        <v>13104.4</v>
      </c>
      <c r="Z248">
        <v>14605.8</v>
      </c>
      <c r="AA248">
        <v>13104.4</v>
      </c>
      <c r="AB248">
        <v>14605.8</v>
      </c>
      <c r="AC248" s="2">
        <f>(Table2[[#This Row],[Close Price]]/Table2[[#This Row],[Day Low]])-1</f>
        <v>1.5233918128654933E-2</v>
      </c>
      <c r="AD248" s="2">
        <f>(Table2[[#This Row],[Day High]]/Table2[[#This Row],[Close Price]])-1</f>
        <v>1.9876299645747553E-2</v>
      </c>
      <c r="AE248" s="2">
        <f>(Table2[[#This Row],[Close Price]]/Table2[[#This Row],[Current Week Low]])-1</f>
        <v>5.9827233600928009E-2</v>
      </c>
      <c r="AF248" s="2">
        <f>(Table2[[#This Row],[Current Week High]]/Table2[[#This Row],[Close Price]])-1</f>
        <v>5.1654618242562123E-2</v>
      </c>
      <c r="AG248" s="2">
        <f>(Table2[[#This Row],[Close Price]]/Table2[[#This Row],[Current Month Low]])-1</f>
        <v>5.9827233600928009E-2</v>
      </c>
      <c r="AH248" s="2">
        <f>(Table2[[#This Row],[Current Month High]]/Table2[[#This Row],[Close Price]])-1</f>
        <v>5.1654618242562123E-2</v>
      </c>
      <c r="AI248">
        <v>5.1654618242562096</v>
      </c>
      <c r="AJ248">
        <v>262.28383873717098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0.45</v>
      </c>
      <c r="AM248" t="s">
        <v>10149</v>
      </c>
      <c r="AN248">
        <v>15.93</v>
      </c>
      <c r="AO248" t="s">
        <v>10149</v>
      </c>
      <c r="AP248">
        <v>0.19517779470568999</v>
      </c>
      <c r="AQ248">
        <f>(Table2[[#This Row],[Sharpe Ratio]]-AVERAGE(Table2[Sharpe Ratio]))/_xlfn.STDEV.P(Table2[Sharpe Ratio])</f>
        <v>1.594495716423286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7.5617275326443174</v>
      </c>
    </row>
    <row r="249" spans="1:44" x14ac:dyDescent="0.3">
      <c r="A249" t="s">
        <v>616</v>
      </c>
      <c r="B249" t="s">
        <v>617</v>
      </c>
      <c r="C249" t="s">
        <v>10110</v>
      </c>
      <c r="D249" t="s">
        <v>229</v>
      </c>
      <c r="E249">
        <v>30571.637760000001</v>
      </c>
      <c r="F249">
        <v>2668.8</v>
      </c>
      <c r="G249">
        <v>350.756407323487</v>
      </c>
      <c r="H249">
        <f>(Table2[[#This Row],[1Y Return vs Nifty]]-AVERAGE(Table2[1Y Return vs Nifty]))/_xlfn.STDEV.P(Table2[1Y Return vs Nifty])</f>
        <v>3.3983284786318544</v>
      </c>
      <c r="I249">
        <v>72.380892782206601</v>
      </c>
      <c r="J249">
        <f>(Table2[[#This Row],[1M Return vs Nifty]]-AVERAGE(Table2[1M Return vs Nifty]))/_xlfn.STDEV.P(Table2[1M Return vs Nifty])</f>
        <v>5.8069606511067358</v>
      </c>
      <c r="K249">
        <v>196.77909225190101</v>
      </c>
      <c r="L249">
        <f>(Table2[[#This Row],[6M Return vs Nifty]]-AVERAGE(Table2[6M Return vs Nifty]))/_xlfn.STDEV.P(Table2[6M Return vs Nifty])</f>
        <v>5.4689014651667991</v>
      </c>
      <c r="M249">
        <v>14.6976094521603</v>
      </c>
      <c r="N249">
        <f>(Table2[[#This Row],[1W Return vs Nifty]]-AVERAGE(Table2[1W Return vs Nifty]))/_xlfn.STDEV.P(Table2[1W Return vs Nifty])</f>
        <v>2.9940460148819779</v>
      </c>
      <c r="O249">
        <v>1945.23</v>
      </c>
      <c r="P249">
        <v>1546.4306711275201</v>
      </c>
      <c r="Q249">
        <v>1046.43121722716</v>
      </c>
      <c r="R249">
        <v>90.052179523938804</v>
      </c>
      <c r="S249" s="2">
        <f>(Table2[[#This Row],[Close Price]]-Table2[[#This Row],[20D EMA]])/Table2[[#This Row],[20D EMA]]</f>
        <v>0.37197143782483311</v>
      </c>
      <c r="T249" s="2">
        <f>(Table2[[#This Row],[Close Price]]-Table2[[#This Row],[50D EMA]])/Table2[[#This Row],[50D EMA]]</f>
        <v>0.72578056671247204</v>
      </c>
      <c r="U249" s="2">
        <f>(Table2[[#This Row],[Close Price]]-Table2[[#This Row],[200D EMA]])/Table2[[#This Row],[200D EMA]]</f>
        <v>1.5503826300899195</v>
      </c>
      <c r="V249">
        <v>2.2581736579319598</v>
      </c>
      <c r="W249">
        <v>2419</v>
      </c>
      <c r="X249">
        <v>2697</v>
      </c>
      <c r="Y249">
        <v>2127.6999999999998</v>
      </c>
      <c r="Z249">
        <v>2697</v>
      </c>
      <c r="AA249">
        <v>2127.6999999999998</v>
      </c>
      <c r="AB249">
        <v>2697</v>
      </c>
      <c r="AC249" s="2">
        <f>(Table2[[#This Row],[Close Price]]/Table2[[#This Row],[Day Low]])-1</f>
        <v>0.10326581231914012</v>
      </c>
      <c r="AD249" s="2">
        <f>(Table2[[#This Row],[Day High]]/Table2[[#This Row],[Close Price]])-1</f>
        <v>1.0566546762589946E-2</v>
      </c>
      <c r="AE249" s="2">
        <f>(Table2[[#This Row],[Close Price]]/Table2[[#This Row],[Current Week Low]])-1</f>
        <v>0.25431216806880697</v>
      </c>
      <c r="AF249" s="2">
        <f>(Table2[[#This Row],[Current Week High]]/Table2[[#This Row],[Close Price]])-1</f>
        <v>1.0566546762589946E-2</v>
      </c>
      <c r="AG249" s="2">
        <f>(Table2[[#This Row],[Close Price]]/Table2[[#This Row],[Current Month Low]])-1</f>
        <v>0.25431216806880697</v>
      </c>
      <c r="AH249" s="2">
        <f>(Table2[[#This Row],[Current Month High]]/Table2[[#This Row],[Close Price]])-1</f>
        <v>1.0566546762589946E-2</v>
      </c>
      <c r="AI249">
        <v>1.0566546762589899</v>
      </c>
      <c r="AJ249">
        <v>377.423971377459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1.84</v>
      </c>
      <c r="AM249" t="s">
        <v>10149</v>
      </c>
      <c r="AN249">
        <v>44.45</v>
      </c>
      <c r="AO249" t="s">
        <v>10149</v>
      </c>
      <c r="AP249">
        <v>0.220206740079812</v>
      </c>
      <c r="AQ249">
        <f>(Table2[[#This Row],[Sharpe Ratio]]-AVERAGE(Table2[Sharpe Ratio]))/_xlfn.STDEV.P(Table2[Sharpe Ratio])</f>
        <v>1.8780898512087469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19.546326460996113</v>
      </c>
    </row>
    <row r="250" spans="1:44" x14ac:dyDescent="0.3">
      <c r="A250" t="s">
        <v>621</v>
      </c>
      <c r="B250" t="s">
        <v>622</v>
      </c>
      <c r="C250" t="s">
        <v>10108</v>
      </c>
      <c r="D250" t="s">
        <v>184</v>
      </c>
      <c r="E250">
        <v>30263.15962368</v>
      </c>
      <c r="F250">
        <v>15955.2</v>
      </c>
      <c r="G250">
        <v>6.08533322017432</v>
      </c>
      <c r="H250">
        <f>(Table2[[#This Row],[1Y Return vs Nifty]]-AVERAGE(Table2[1Y Return vs Nifty]))/_xlfn.STDEV.P(Table2[1Y Return vs Nifty])</f>
        <v>-0.48587478647697252</v>
      </c>
      <c r="I250">
        <v>-19.8201066333522</v>
      </c>
      <c r="J250">
        <f>(Table2[[#This Row],[1M Return vs Nifty]]-AVERAGE(Table2[1M Return vs Nifty]))/_xlfn.STDEV.P(Table2[1M Return vs Nifty])</f>
        <v>-1.7072118080277048</v>
      </c>
      <c r="K250">
        <v>-11.727715224517601</v>
      </c>
      <c r="L250">
        <f>(Table2[[#This Row],[6M Return vs Nifty]]-AVERAGE(Table2[6M Return vs Nifty]))/_xlfn.STDEV.P(Table2[6M Return vs Nifty])</f>
        <v>-0.6680770886933306</v>
      </c>
      <c r="M250">
        <v>0.69457455383776101</v>
      </c>
      <c r="N250">
        <f>(Table2[[#This Row],[1W Return vs Nifty]]-AVERAGE(Table2[1W Return vs Nifty]))/_xlfn.STDEV.P(Table2[1W Return vs Nifty])</f>
        <v>-6.8537764464253068E-2</v>
      </c>
      <c r="O250">
        <v>16027.64</v>
      </c>
      <c r="P250">
        <v>15549.7308627354</v>
      </c>
      <c r="Q250">
        <v>14732.9650943787</v>
      </c>
      <c r="R250">
        <v>46.706822951928103</v>
      </c>
      <c r="S250" s="2">
        <f>(Table2[[#This Row],[Close Price]]-Table2[[#This Row],[20D EMA]])/Table2[[#This Row],[20D EMA]]</f>
        <v>-4.5196922316697091E-3</v>
      </c>
      <c r="T250" s="2">
        <f>(Table2[[#This Row],[Close Price]]-Table2[[#This Row],[50D EMA]])/Table2[[#This Row],[50D EMA]]</f>
        <v>2.6075636989724326E-2</v>
      </c>
      <c r="U250" s="2">
        <f>(Table2[[#This Row],[Close Price]]-Table2[[#This Row],[200D EMA]])/Table2[[#This Row],[200D EMA]]</f>
        <v>8.2959193739462478E-2</v>
      </c>
      <c r="V250">
        <v>0.52891320021918597</v>
      </c>
      <c r="W250">
        <v>15821.1</v>
      </c>
      <c r="X250">
        <v>16075</v>
      </c>
      <c r="Y250">
        <v>15590.1</v>
      </c>
      <c r="Z250">
        <v>16267</v>
      </c>
      <c r="AA250">
        <v>15590.1</v>
      </c>
      <c r="AB250">
        <v>16267</v>
      </c>
      <c r="AC250" s="2">
        <f>(Table2[[#This Row],[Close Price]]/Table2[[#This Row],[Day Low]])-1</f>
        <v>8.4760225268787348E-3</v>
      </c>
      <c r="AD250" s="2">
        <f>(Table2[[#This Row],[Day High]]/Table2[[#This Row],[Close Price]])-1</f>
        <v>7.5085238668270993E-3</v>
      </c>
      <c r="AE250" s="2">
        <f>(Table2[[#This Row],[Close Price]]/Table2[[#This Row],[Current Week Low]])-1</f>
        <v>2.3418708026247348E-2</v>
      </c>
      <c r="AF250" s="2">
        <f>(Table2[[#This Row],[Current Week High]]/Table2[[#This Row],[Close Price]])-1</f>
        <v>1.954221821099078E-2</v>
      </c>
      <c r="AG250" s="2">
        <f>(Table2[[#This Row],[Close Price]]/Table2[[#This Row],[Current Month Low]])-1</f>
        <v>2.3418708026247348E-2</v>
      </c>
      <c r="AH250" s="2">
        <f>(Table2[[#This Row],[Current Month High]]/Table2[[#This Row],[Close Price]])-1</f>
        <v>1.954221821099078E-2</v>
      </c>
      <c r="AI250">
        <v>14.382771760930501</v>
      </c>
      <c r="AJ250">
        <v>36.5553896123347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-0.02</v>
      </c>
      <c r="AM250" t="s">
        <v>10150</v>
      </c>
      <c r="AN250">
        <v>-7.65</v>
      </c>
      <c r="AO250" t="s">
        <v>10150</v>
      </c>
      <c r="AP250">
        <v>6.8553554143926998E-2</v>
      </c>
      <c r="AQ250">
        <f>(Table2[[#This Row],[Sharpe Ratio]]-AVERAGE(Table2[Sharpe Ratio]))/_xlfn.STDEV.P(Table2[Sharpe Ratio])</f>
        <v>0.15976119572281314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-2.7699402519394476</v>
      </c>
    </row>
    <row r="251" spans="1:44" x14ac:dyDescent="0.3">
      <c r="A251" t="s">
        <v>623</v>
      </c>
      <c r="B251" t="s">
        <v>624</v>
      </c>
      <c r="C251" t="s">
        <v>10119</v>
      </c>
      <c r="D251" t="s">
        <v>166</v>
      </c>
      <c r="E251">
        <v>29938.540689720001</v>
      </c>
      <c r="F251">
        <v>889.2</v>
      </c>
      <c r="G251">
        <v>49.585797590594098</v>
      </c>
      <c r="H251">
        <f>(Table2[[#This Row],[1Y Return vs Nifty]]-AVERAGE(Table2[1Y Return vs Nifty]))/_xlfn.STDEV.P(Table2[1Y Return vs Nifty])</f>
        <v>4.3451897160071817E-3</v>
      </c>
      <c r="I251">
        <v>4.6119875724492596</v>
      </c>
      <c r="J251">
        <f>(Table2[[#This Row],[1M Return vs Nifty]]-AVERAGE(Table2[1M Return vs Nifty]))/_xlfn.STDEV.P(Table2[1M Return vs Nifty])</f>
        <v>0.28394848919171339</v>
      </c>
      <c r="K251">
        <v>-4.19959426562734</v>
      </c>
      <c r="L251">
        <f>(Table2[[#This Row],[6M Return vs Nifty]]-AVERAGE(Table2[6M Return vs Nifty]))/_xlfn.STDEV.P(Table2[6M Return vs Nifty])</f>
        <v>-0.44650198793409263</v>
      </c>
      <c r="M251">
        <v>5.5181784820533997</v>
      </c>
      <c r="N251">
        <f>(Table2[[#This Row],[1W Return vs Nifty]]-AVERAGE(Table2[1W Return vs Nifty]))/_xlfn.STDEV.P(Table2[1W Return vs Nifty])</f>
        <v>0.98642576707087415</v>
      </c>
      <c r="O251">
        <v>848.6</v>
      </c>
      <c r="P251">
        <v>833.58439267493702</v>
      </c>
      <c r="Q251">
        <v>754.50040697089401</v>
      </c>
      <c r="R251">
        <v>72.123803760192501</v>
      </c>
      <c r="S251" s="2">
        <f>(Table2[[#This Row],[Close Price]]-Table2[[#This Row],[20D EMA]])/Table2[[#This Row],[20D EMA]]</f>
        <v>4.784350695262788E-2</v>
      </c>
      <c r="T251" s="2">
        <f>(Table2[[#This Row],[Close Price]]-Table2[[#This Row],[50D EMA]])/Table2[[#This Row],[50D EMA]]</f>
        <v>6.6718628388176632E-2</v>
      </c>
      <c r="U251" s="2">
        <f>(Table2[[#This Row],[Close Price]]-Table2[[#This Row],[200D EMA]])/Table2[[#This Row],[200D EMA]]</f>
        <v>0.17852819134967315</v>
      </c>
      <c r="V251">
        <v>1.32869044206506</v>
      </c>
      <c r="W251">
        <v>886.4</v>
      </c>
      <c r="X251">
        <v>912.2</v>
      </c>
      <c r="Y251">
        <v>858.05</v>
      </c>
      <c r="Z251">
        <v>920.4</v>
      </c>
      <c r="AA251">
        <v>858.05</v>
      </c>
      <c r="AB251">
        <v>920.4</v>
      </c>
      <c r="AC251" s="2">
        <f>(Table2[[#This Row],[Close Price]]/Table2[[#This Row],[Day Low]])-1</f>
        <v>3.1588447653430052E-3</v>
      </c>
      <c r="AD251" s="2">
        <f>(Table2[[#This Row],[Day High]]/Table2[[#This Row],[Close Price]])-1</f>
        <v>2.5865946918578464E-2</v>
      </c>
      <c r="AE251" s="2">
        <f>(Table2[[#This Row],[Close Price]]/Table2[[#This Row],[Current Week Low]])-1</f>
        <v>3.6303245731600819E-2</v>
      </c>
      <c r="AF251" s="2">
        <f>(Table2[[#This Row],[Current Week High]]/Table2[[#This Row],[Close Price]])-1</f>
        <v>3.5087719298245501E-2</v>
      </c>
      <c r="AG251" s="2">
        <f>(Table2[[#This Row],[Close Price]]/Table2[[#This Row],[Current Month Low]])-1</f>
        <v>3.6303245731600819E-2</v>
      </c>
      <c r="AH251" s="2">
        <f>(Table2[[#This Row],[Current Month High]]/Table2[[#This Row],[Close Price]])-1</f>
        <v>3.5087719298245501E-2</v>
      </c>
      <c r="AI251">
        <v>11.336032388663901</v>
      </c>
      <c r="AJ251">
        <v>89.797225186766298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-0.02</v>
      </c>
      <c r="AM251" t="s">
        <v>10150</v>
      </c>
      <c r="AN251">
        <v>8.4700000000000006</v>
      </c>
      <c r="AO251" t="s">
        <v>10149</v>
      </c>
      <c r="AP251">
        <v>2.8597794440084999E-2</v>
      </c>
      <c r="AQ251">
        <f>(Table2[[#This Row],[Sharpe Ratio]]-AVERAGE(Table2[Sharpe Ratio]))/_xlfn.STDEV.P(Table2[Sharpe Ratio])</f>
        <v>-0.29296339708493907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0.53525406095956307</v>
      </c>
    </row>
    <row r="252" spans="1:44" x14ac:dyDescent="0.3">
      <c r="A252" t="s">
        <v>625</v>
      </c>
      <c r="B252" t="s">
        <v>626</v>
      </c>
      <c r="C252" t="s">
        <v>10109</v>
      </c>
      <c r="D252" t="s">
        <v>59</v>
      </c>
      <c r="E252">
        <v>29881.282796039999</v>
      </c>
      <c r="F252">
        <v>1177.8</v>
      </c>
      <c r="G252">
        <v>32.1969847323087</v>
      </c>
      <c r="H252">
        <f>(Table2[[#This Row],[1Y Return vs Nifty]]-AVERAGE(Table2[1Y Return vs Nifty]))/_xlfn.STDEV.P(Table2[1Y Return vs Nifty])</f>
        <v>-0.19161463620275662</v>
      </c>
      <c r="I252">
        <v>-8.1502332675543201</v>
      </c>
      <c r="J252">
        <f>(Table2[[#This Row],[1M Return vs Nifty]]-AVERAGE(Table2[1M Return vs Nifty]))/_xlfn.STDEV.P(Table2[1M Return vs Nifty])</f>
        <v>-0.75614358097259238</v>
      </c>
      <c r="K252">
        <v>-6.0946379974057603</v>
      </c>
      <c r="L252">
        <f>(Table2[[#This Row],[6M Return vs Nifty]]-AVERAGE(Table2[6M Return vs Nifty]))/_xlfn.STDEV.P(Table2[6M Return vs Nifty])</f>
        <v>-0.50227878909137158</v>
      </c>
      <c r="M252">
        <v>2.7436024918283302</v>
      </c>
      <c r="N252">
        <f>(Table2[[#This Row],[1W Return vs Nifty]]-AVERAGE(Table2[1W Return vs Nifty]))/_xlfn.STDEV.P(Table2[1W Return vs Nifty])</f>
        <v>0.37960221175396724</v>
      </c>
      <c r="O252">
        <v>1156.04</v>
      </c>
      <c r="P252">
        <v>1196.66881818922</v>
      </c>
      <c r="Q252">
        <v>1134.8609222469499</v>
      </c>
      <c r="R252">
        <v>63.957004555767398</v>
      </c>
      <c r="S252" s="2">
        <f>(Table2[[#This Row],[Close Price]]-Table2[[#This Row],[20D EMA]])/Table2[[#This Row],[20D EMA]]</f>
        <v>1.8822878101103762E-2</v>
      </c>
      <c r="T252" s="2">
        <f>(Table2[[#This Row],[Close Price]]-Table2[[#This Row],[50D EMA]])/Table2[[#This Row],[50D EMA]]</f>
        <v>-1.5767786293430841E-2</v>
      </c>
      <c r="U252" s="2">
        <f>(Table2[[#This Row],[Close Price]]-Table2[[#This Row],[200D EMA]])/Table2[[#This Row],[200D EMA]]</f>
        <v>3.78364228702434E-2</v>
      </c>
      <c r="V252">
        <v>1.28077054399326</v>
      </c>
      <c r="W252">
        <v>1149</v>
      </c>
      <c r="X252">
        <v>1181.1500000000001</v>
      </c>
      <c r="Y252">
        <v>1113.3</v>
      </c>
      <c r="Z252">
        <v>1181.1500000000001</v>
      </c>
      <c r="AA252">
        <v>1113.3</v>
      </c>
      <c r="AB252">
        <v>1181.1500000000001</v>
      </c>
      <c r="AC252" s="2">
        <f>(Table2[[#This Row],[Close Price]]/Table2[[#This Row],[Day Low]])-1</f>
        <v>2.506527415143589E-2</v>
      </c>
      <c r="AD252" s="2">
        <f>(Table2[[#This Row],[Day High]]/Table2[[#This Row],[Close Price]])-1</f>
        <v>2.8442859568689194E-3</v>
      </c>
      <c r="AE252" s="2">
        <f>(Table2[[#This Row],[Close Price]]/Table2[[#This Row],[Current Week Low]])-1</f>
        <v>5.793586634330361E-2</v>
      </c>
      <c r="AF252" s="2">
        <f>(Table2[[#This Row],[Current Week High]]/Table2[[#This Row],[Close Price]])-1</f>
        <v>2.8442859568689194E-3</v>
      </c>
      <c r="AG252" s="2">
        <f>(Table2[[#This Row],[Close Price]]/Table2[[#This Row],[Current Month Low]])-1</f>
        <v>5.793586634330361E-2</v>
      </c>
      <c r="AH252" s="2">
        <f>(Table2[[#This Row],[Current Month High]]/Table2[[#This Row],[Close Price]])-1</f>
        <v>2.8442859568689194E-3</v>
      </c>
      <c r="AI252">
        <v>16.709118695873599</v>
      </c>
      <c r="AJ252">
        <v>58.508848664288998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-0.18</v>
      </c>
      <c r="AM252" t="s">
        <v>10150</v>
      </c>
      <c r="AN252">
        <v>1.29</v>
      </c>
      <c r="AO252" t="s">
        <v>10149</v>
      </c>
      <c r="AP252">
        <v>-4.0155873085975999E-2</v>
      </c>
      <c r="AQ252">
        <f>(Table2[[#This Row],[Sharpe Ratio]]-AVERAGE(Table2[Sharpe Ratio]))/_xlfn.STDEV.P(Table2[Sharpe Ratio])</f>
        <v>-1.0719869062232859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53" spans="1:44" x14ac:dyDescent="0.3">
      <c r="A253" t="s">
        <v>627</v>
      </c>
      <c r="B253" t="s">
        <v>628</v>
      </c>
      <c r="C253" t="s">
        <v>10109</v>
      </c>
      <c r="D253" t="s">
        <v>59</v>
      </c>
      <c r="E253">
        <v>29820.061862999999</v>
      </c>
      <c r="F253">
        <v>1810</v>
      </c>
      <c r="G253">
        <v>46.733170550859199</v>
      </c>
      <c r="H253">
        <f>(Table2[[#This Row],[1Y Return vs Nifty]]-AVERAGE(Table2[1Y Return vs Nifty]))/_xlfn.STDEV.P(Table2[1Y Return vs Nifty])</f>
        <v>-2.7801932843383493E-2</v>
      </c>
      <c r="I253">
        <v>-12.7344144119073</v>
      </c>
      <c r="J253">
        <f>(Table2[[#This Row],[1M Return vs Nifty]]-AVERAGE(Table2[1M Return vs Nifty]))/_xlfn.STDEV.P(Table2[1M Return vs Nifty])</f>
        <v>-1.1297439532128937</v>
      </c>
      <c r="K253">
        <v>-20.585436088524901</v>
      </c>
      <c r="L253">
        <f>(Table2[[#This Row],[6M Return vs Nifty]]-AVERAGE(Table2[6M Return vs Nifty]))/_xlfn.STDEV.P(Table2[6M Return vs Nifty])</f>
        <v>-0.92878628872575697</v>
      </c>
      <c r="M253">
        <v>-0.61575174740347705</v>
      </c>
      <c r="N253">
        <f>(Table2[[#This Row],[1W Return vs Nifty]]-AVERAGE(Table2[1W Return vs Nifty]))/_xlfn.STDEV.P(Table2[1W Return vs Nifty])</f>
        <v>-0.35511735988559168</v>
      </c>
      <c r="O253">
        <v>1821.65</v>
      </c>
      <c r="P253">
        <v>1814.9751811886799</v>
      </c>
      <c r="Q253">
        <v>1763.6287883907501</v>
      </c>
      <c r="R253">
        <v>42.7230155540379</v>
      </c>
      <c r="S253" s="2">
        <f>(Table2[[#This Row],[Close Price]]-Table2[[#This Row],[20D EMA]])/Table2[[#This Row],[20D EMA]]</f>
        <v>-6.3953009634123408E-3</v>
      </c>
      <c r="T253" s="2">
        <f>(Table2[[#This Row],[Close Price]]-Table2[[#This Row],[50D EMA]])/Table2[[#This Row],[50D EMA]]</f>
        <v>-2.7411841441388391E-3</v>
      </c>
      <c r="U253" s="2">
        <f>(Table2[[#This Row],[Close Price]]-Table2[[#This Row],[200D EMA]])/Table2[[#This Row],[200D EMA]]</f>
        <v>2.6293067971271924E-2</v>
      </c>
      <c r="V253">
        <v>0.55408752212429302</v>
      </c>
      <c r="W253">
        <v>1805</v>
      </c>
      <c r="X253">
        <v>1828</v>
      </c>
      <c r="Y253">
        <v>1804.05</v>
      </c>
      <c r="Z253">
        <v>1842.45</v>
      </c>
      <c r="AA253">
        <v>1804.05</v>
      </c>
      <c r="AB253">
        <v>1842.45</v>
      </c>
      <c r="AC253" s="2">
        <f>(Table2[[#This Row],[Close Price]]/Table2[[#This Row],[Day Low]])-1</f>
        <v>2.7700831024930483E-3</v>
      </c>
      <c r="AD253" s="2">
        <f>(Table2[[#This Row],[Day High]]/Table2[[#This Row],[Close Price]])-1</f>
        <v>9.944751381215422E-3</v>
      </c>
      <c r="AE253" s="2">
        <f>(Table2[[#This Row],[Close Price]]/Table2[[#This Row],[Current Week Low]])-1</f>
        <v>3.2981347523628468E-3</v>
      </c>
      <c r="AF253" s="2">
        <f>(Table2[[#This Row],[Current Week High]]/Table2[[#This Row],[Close Price]])-1</f>
        <v>1.792817679558012E-2</v>
      </c>
      <c r="AG253" s="2">
        <f>(Table2[[#This Row],[Close Price]]/Table2[[#This Row],[Current Month Low]])-1</f>
        <v>3.2981347523628468E-3</v>
      </c>
      <c r="AH253" s="2">
        <f>(Table2[[#This Row],[Current Month High]]/Table2[[#This Row],[Close Price]])-1</f>
        <v>1.792817679558012E-2</v>
      </c>
      <c r="AI253">
        <v>21.2154696132596</v>
      </c>
      <c r="AJ253">
        <v>73.704414587331996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-0.05</v>
      </c>
      <c r="AM253" t="s">
        <v>10150</v>
      </c>
      <c r="AN253">
        <v>-1.61</v>
      </c>
      <c r="AO253" t="s">
        <v>10150</v>
      </c>
      <c r="AP253">
        <v>-0.117868873500392</v>
      </c>
      <c r="AQ253">
        <f>(Table2[[#This Row],[Sharpe Ratio]]-AVERAGE(Table2[Sharpe Ratio]))/_xlfn.STDEV.P(Table2[Sharpe Ratio])</f>
        <v>-1.9525254500843887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-4.3939749847520142</v>
      </c>
    </row>
    <row r="254" spans="1:44" x14ac:dyDescent="0.3">
      <c r="A254" t="s">
        <v>629</v>
      </c>
      <c r="B254" t="s">
        <v>630</v>
      </c>
      <c r="C254" t="s">
        <v>10105</v>
      </c>
      <c r="D254" t="s">
        <v>631</v>
      </c>
      <c r="E254">
        <v>29744.25516579</v>
      </c>
      <c r="F254">
        <v>309.55</v>
      </c>
      <c r="G254">
        <v>162.852350857147</v>
      </c>
      <c r="H254">
        <f>(Table2[[#This Row],[1Y Return vs Nifty]]-AVERAGE(Table2[1Y Return vs Nifty]))/_xlfn.STDEV.P(Table2[1Y Return vs Nifty])</f>
        <v>1.2807804611414697</v>
      </c>
      <c r="I254">
        <v>-5.4328852110940797</v>
      </c>
      <c r="J254">
        <f>(Table2[[#This Row],[1M Return vs Nifty]]-AVERAGE(Table2[1M Return vs Nifty]))/_xlfn.STDEV.P(Table2[1M Return vs Nifty])</f>
        <v>-0.53468587382012067</v>
      </c>
      <c r="K254">
        <v>-13.5871682260019</v>
      </c>
      <c r="L254">
        <f>(Table2[[#This Row],[6M Return vs Nifty]]-AVERAGE(Table2[6M Return vs Nifty]))/_xlfn.STDEV.P(Table2[6M Return vs Nifty])</f>
        <v>-0.72280634828026569</v>
      </c>
      <c r="M254">
        <v>-0.96850002559745796</v>
      </c>
      <c r="N254">
        <f>(Table2[[#This Row],[1W Return vs Nifty]]-AVERAGE(Table2[1W Return vs Nifty]))/_xlfn.STDEV.P(Table2[1W Return vs Nifty])</f>
        <v>-0.4322664324140485</v>
      </c>
      <c r="O254">
        <v>305.66000000000003</v>
      </c>
      <c r="P254">
        <v>299.76076655929</v>
      </c>
      <c r="Q254">
        <v>267.73263731069397</v>
      </c>
      <c r="R254">
        <v>57.3490682598379</v>
      </c>
      <c r="S254" s="2">
        <f>(Table2[[#This Row],[Close Price]]-Table2[[#This Row],[20D EMA]])/Table2[[#This Row],[20D EMA]]</f>
        <v>1.2726558921677636E-2</v>
      </c>
      <c r="T254" s="2">
        <f>(Table2[[#This Row],[Close Price]]-Table2[[#This Row],[50D EMA]])/Table2[[#This Row],[50D EMA]]</f>
        <v>3.2656820147188223E-2</v>
      </c>
      <c r="U254" s="2">
        <f>(Table2[[#This Row],[Close Price]]-Table2[[#This Row],[200D EMA]])/Table2[[#This Row],[200D EMA]]</f>
        <v>0.15619075473707941</v>
      </c>
      <c r="V254">
        <v>0.60089828129492395</v>
      </c>
      <c r="W254">
        <v>308.89999999999998</v>
      </c>
      <c r="X254">
        <v>314.2</v>
      </c>
      <c r="Y254">
        <v>305</v>
      </c>
      <c r="Z254">
        <v>317.95</v>
      </c>
      <c r="AA254">
        <v>305</v>
      </c>
      <c r="AB254">
        <v>317.95</v>
      </c>
      <c r="AC254" s="2">
        <f>(Table2[[#This Row],[Close Price]]/Table2[[#This Row],[Day Low]])-1</f>
        <v>2.104240854645667E-3</v>
      </c>
      <c r="AD254" s="2">
        <f>(Table2[[#This Row],[Day High]]/Table2[[#This Row],[Close Price]])-1</f>
        <v>1.5021805847197367E-2</v>
      </c>
      <c r="AE254" s="2">
        <f>(Table2[[#This Row],[Close Price]]/Table2[[#This Row],[Current Week Low]])-1</f>
        <v>1.4918032786885194E-2</v>
      </c>
      <c r="AF254" s="2">
        <f>(Table2[[#This Row],[Current Week High]]/Table2[[#This Row],[Close Price]])-1</f>
        <v>2.7136165401389079E-2</v>
      </c>
      <c r="AG254" s="2">
        <f>(Table2[[#This Row],[Close Price]]/Table2[[#This Row],[Current Month Low]])-1</f>
        <v>1.4918032786885194E-2</v>
      </c>
      <c r="AH254" s="2">
        <f>(Table2[[#This Row],[Current Month High]]/Table2[[#This Row],[Close Price]])-1</f>
        <v>2.7136165401389079E-2</v>
      </c>
      <c r="AI254">
        <v>24.1479567113551</v>
      </c>
      <c r="AJ254">
        <v>190.930451127819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0.11</v>
      </c>
      <c r="AM254" t="s">
        <v>10149</v>
      </c>
      <c r="AN254">
        <v>0.68</v>
      </c>
      <c r="AO254" t="s">
        <v>10149</v>
      </c>
      <c r="AP254">
        <v>7.0752182322625007E-2</v>
      </c>
      <c r="AQ254">
        <f>(Table2[[#This Row],[Sharpe Ratio]]-AVERAGE(Table2[Sharpe Ratio]))/_xlfn.STDEV.P(Table2[Sharpe Ratio])</f>
        <v>0.184673074618736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-0.2243051187542292</v>
      </c>
    </row>
    <row r="255" spans="1:44" x14ac:dyDescent="0.3">
      <c r="A255" t="s">
        <v>632</v>
      </c>
      <c r="B255" t="s">
        <v>633</v>
      </c>
      <c r="C255" t="s">
        <v>10110</v>
      </c>
      <c r="D255" t="s">
        <v>634</v>
      </c>
      <c r="E255">
        <v>29734.616235000001</v>
      </c>
      <c r="F255">
        <v>721.2</v>
      </c>
      <c r="G255">
        <v>277.184161598213</v>
      </c>
      <c r="H255">
        <f>(Table2[[#This Row],[1Y Return vs Nifty]]-AVERAGE(Table2[1Y Return vs Nifty]))/_xlfn.STDEV.P(Table2[1Y Return vs Nifty])</f>
        <v>2.5692204433522798</v>
      </c>
      <c r="I255">
        <v>2.23917561102986</v>
      </c>
      <c r="J255">
        <f>(Table2[[#This Row],[1M Return vs Nifty]]-AVERAGE(Table2[1M Return vs Nifty]))/_xlfn.STDEV.P(Table2[1M Return vs Nifty])</f>
        <v>9.0569692820513942E-2</v>
      </c>
      <c r="K255">
        <v>105.73395563406299</v>
      </c>
      <c r="L255">
        <f>(Table2[[#This Row],[6M Return vs Nifty]]-AVERAGE(Table2[6M Return vs Nifty]))/_xlfn.STDEV.P(Table2[6M Return vs Nifty])</f>
        <v>2.7891709680216197</v>
      </c>
      <c r="M255">
        <v>0.85950976609895502</v>
      </c>
      <c r="N255">
        <f>(Table2[[#This Row],[1W Return vs Nifty]]-AVERAGE(Table2[1W Return vs Nifty]))/_xlfn.STDEV.P(Table2[1W Return vs Nifty])</f>
        <v>-3.2465019564169237E-2</v>
      </c>
      <c r="O255">
        <v>663.29</v>
      </c>
      <c r="P255">
        <v>584.44782481354503</v>
      </c>
      <c r="Q255">
        <v>417.78560244298598</v>
      </c>
      <c r="R255">
        <v>71.064458290347005</v>
      </c>
      <c r="S255" s="2">
        <f>(Table2[[#This Row],[Close Price]]-Table2[[#This Row],[20D EMA]])/Table2[[#This Row],[20D EMA]]</f>
        <v>8.730721102383586E-2</v>
      </c>
      <c r="T255" s="2">
        <f>(Table2[[#This Row],[Close Price]]-Table2[[#This Row],[50D EMA]])/Table2[[#This Row],[50D EMA]]</f>
        <v>0.23398525818807306</v>
      </c>
      <c r="U255" s="2">
        <f>(Table2[[#This Row],[Close Price]]-Table2[[#This Row],[200D EMA]])/Table2[[#This Row],[200D EMA]]</f>
        <v>0.72624426448113466</v>
      </c>
      <c r="V255">
        <v>0.64829416533237505</v>
      </c>
      <c r="W255">
        <v>689</v>
      </c>
      <c r="X255">
        <v>736.7</v>
      </c>
      <c r="Y255">
        <v>675</v>
      </c>
      <c r="Z255">
        <v>736.7</v>
      </c>
      <c r="AA255">
        <v>675</v>
      </c>
      <c r="AB255">
        <v>736.7</v>
      </c>
      <c r="AC255" s="2">
        <f>(Table2[[#This Row],[Close Price]]/Table2[[#This Row],[Day Low]])-1</f>
        <v>4.673439767779386E-2</v>
      </c>
      <c r="AD255" s="2">
        <f>(Table2[[#This Row],[Day High]]/Table2[[#This Row],[Close Price]])-1</f>
        <v>2.149195784803104E-2</v>
      </c>
      <c r="AE255" s="2">
        <f>(Table2[[#This Row],[Close Price]]/Table2[[#This Row],[Current Week Low]])-1</f>
        <v>6.844444444444453E-2</v>
      </c>
      <c r="AF255" s="2">
        <f>(Table2[[#This Row],[Current Week High]]/Table2[[#This Row],[Close Price]])-1</f>
        <v>2.149195784803104E-2</v>
      </c>
      <c r="AG255" s="2">
        <f>(Table2[[#This Row],[Close Price]]/Table2[[#This Row],[Current Month Low]])-1</f>
        <v>6.844444444444453E-2</v>
      </c>
      <c r="AH255" s="2">
        <f>(Table2[[#This Row],[Current Month High]]/Table2[[#This Row],[Close Price]])-1</f>
        <v>2.149195784803104E-2</v>
      </c>
      <c r="AI255">
        <v>2.1491957848031</v>
      </c>
      <c r="AJ255">
        <v>325.86359610274502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0.68</v>
      </c>
      <c r="AM255" t="s">
        <v>10149</v>
      </c>
      <c r="AN255">
        <v>4.47</v>
      </c>
      <c r="AO255" t="s">
        <v>10149</v>
      </c>
      <c r="AP255">
        <v>0.24263413864821101</v>
      </c>
      <c r="AQ255">
        <f>(Table2[[#This Row],[Sharpe Ratio]]-AVERAGE(Table2[Sharpe Ratio]))/_xlfn.STDEV.P(Table2[Sharpe Ratio])</f>
        <v>2.1322067785272205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7.5487028631574651</v>
      </c>
    </row>
    <row r="256" spans="1:44" x14ac:dyDescent="0.3">
      <c r="A256" t="s">
        <v>635</v>
      </c>
      <c r="B256" t="s">
        <v>636</v>
      </c>
      <c r="C256" t="s">
        <v>10108</v>
      </c>
      <c r="D256" t="s">
        <v>184</v>
      </c>
      <c r="E256">
        <v>29546.150105699999</v>
      </c>
      <c r="F256">
        <v>1406.1</v>
      </c>
      <c r="G256">
        <v>-11.4651259770359</v>
      </c>
      <c r="H256">
        <f>(Table2[[#This Row],[1Y Return vs Nifty]]-AVERAGE(Table2[1Y Return vs Nifty]))/_xlfn.STDEV.P(Table2[1Y Return vs Nifty])</f>
        <v>-0.68365625420039933</v>
      </c>
      <c r="I256">
        <v>6.7926363223448796</v>
      </c>
      <c r="J256">
        <f>(Table2[[#This Row],[1M Return vs Nifty]]-AVERAGE(Table2[1M Return vs Nifty]))/_xlfn.STDEV.P(Table2[1M Return vs Nifty])</f>
        <v>0.46166641940263625</v>
      </c>
      <c r="K256">
        <v>0.58223916314919799</v>
      </c>
      <c r="L256">
        <f>(Table2[[#This Row],[6M Return vs Nifty]]-AVERAGE(Table2[6M Return vs Nifty]))/_xlfn.STDEV.P(Table2[6M Return vs Nifty])</f>
        <v>-0.30575833761537585</v>
      </c>
      <c r="M256">
        <v>4.9798957744735404</v>
      </c>
      <c r="N256">
        <f>(Table2[[#This Row],[1W Return vs Nifty]]-AVERAGE(Table2[1W Return vs Nifty]))/_xlfn.STDEV.P(Table2[1W Return vs Nifty])</f>
        <v>0.86869872426145212</v>
      </c>
      <c r="O256">
        <v>1320.66</v>
      </c>
      <c r="P256">
        <v>1245.8944812892801</v>
      </c>
      <c r="Q256">
        <v>1181.9932270234799</v>
      </c>
      <c r="R256">
        <v>76.301624910423001</v>
      </c>
      <c r="S256" s="2">
        <f>(Table2[[#This Row],[Close Price]]-Table2[[#This Row],[20D EMA]])/Table2[[#This Row],[20D EMA]]</f>
        <v>6.4694925264640268E-2</v>
      </c>
      <c r="T256" s="2">
        <f>(Table2[[#This Row],[Close Price]]-Table2[[#This Row],[50D EMA]])/Table2[[#This Row],[50D EMA]]</f>
        <v>0.1285867472058593</v>
      </c>
      <c r="U256" s="2">
        <f>(Table2[[#This Row],[Close Price]]-Table2[[#This Row],[200D EMA]])/Table2[[#This Row],[200D EMA]]</f>
        <v>0.18960072515886608</v>
      </c>
      <c r="V256">
        <v>0.94325718827122296</v>
      </c>
      <c r="W256">
        <v>1400.2</v>
      </c>
      <c r="X256">
        <v>1436.35</v>
      </c>
      <c r="Y256">
        <v>1322.35</v>
      </c>
      <c r="Z256">
        <v>1436.35</v>
      </c>
      <c r="AA256">
        <v>1322.35</v>
      </c>
      <c r="AB256">
        <v>1436.35</v>
      </c>
      <c r="AC256" s="2">
        <f>(Table2[[#This Row],[Close Price]]/Table2[[#This Row],[Day Low]])-1</f>
        <v>4.2136837594628496E-3</v>
      </c>
      <c r="AD256" s="2">
        <f>(Table2[[#This Row],[Day High]]/Table2[[#This Row],[Close Price]])-1</f>
        <v>2.1513405874404423E-2</v>
      </c>
      <c r="AE256" s="2">
        <f>(Table2[[#This Row],[Close Price]]/Table2[[#This Row],[Current Week Low]])-1</f>
        <v>6.3334215601013266E-2</v>
      </c>
      <c r="AF256" s="2">
        <f>(Table2[[#This Row],[Current Week High]]/Table2[[#This Row],[Close Price]])-1</f>
        <v>2.1513405874404423E-2</v>
      </c>
      <c r="AG256" s="2">
        <f>(Table2[[#This Row],[Close Price]]/Table2[[#This Row],[Current Month Low]])-1</f>
        <v>6.3334215601013266E-2</v>
      </c>
      <c r="AH256" s="2">
        <f>(Table2[[#This Row],[Current Month High]]/Table2[[#This Row],[Close Price]])-1</f>
        <v>2.1513405874404423E-2</v>
      </c>
      <c r="AI256">
        <v>2.1513405874404401</v>
      </c>
      <c r="AJ256">
        <v>40.182443547181101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0.08</v>
      </c>
      <c r="AM256" t="s">
        <v>10149</v>
      </c>
      <c r="AN256">
        <v>8.86</v>
      </c>
      <c r="AO256" t="s">
        <v>10149</v>
      </c>
      <c r="AP256">
        <v>4.5564158216541001E-2</v>
      </c>
      <c r="AQ256">
        <f>(Table2[[#This Row],[Sharpe Ratio]]-AVERAGE(Table2[Sharpe Ratio]))/_xlfn.STDEV.P(Table2[Sharpe Ratio])</f>
        <v>-0.10072352506003912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0.24022702678827401</v>
      </c>
    </row>
    <row r="257" spans="1:44" x14ac:dyDescent="0.3">
      <c r="A257" t="s">
        <v>637</v>
      </c>
      <c r="B257" t="s">
        <v>638</v>
      </c>
      <c r="C257" t="s">
        <v>10118</v>
      </c>
      <c r="D257" t="s">
        <v>375</v>
      </c>
      <c r="E257">
        <v>29522.909655719999</v>
      </c>
      <c r="F257">
        <v>6569.1</v>
      </c>
      <c r="G257">
        <v>18.404607449183398</v>
      </c>
      <c r="H257">
        <f>(Table2[[#This Row],[1Y Return vs Nifty]]-AVERAGE(Table2[1Y Return vs Nifty]))/_xlfn.STDEV.P(Table2[1Y Return vs Nifty])</f>
        <v>-0.34704513473269755</v>
      </c>
      <c r="I257">
        <v>15.2273878117135</v>
      </c>
      <c r="J257">
        <f>(Table2[[#This Row],[1M Return vs Nifty]]-AVERAGE(Table2[1M Return vs Nifty]))/_xlfn.STDEV.P(Table2[1M Return vs Nifty])</f>
        <v>1.1490795466226169</v>
      </c>
      <c r="K257">
        <v>7.4223065484770601</v>
      </c>
      <c r="L257">
        <f>(Table2[[#This Row],[6M Return vs Nifty]]-AVERAGE(Table2[6M Return vs Nifty]))/_xlfn.STDEV.P(Table2[6M Return vs Nifty])</f>
        <v>-0.10443471006205145</v>
      </c>
      <c r="M257">
        <v>-2.70315359471202</v>
      </c>
      <c r="N257">
        <f>(Table2[[#This Row],[1W Return vs Nifty]]-AVERAGE(Table2[1W Return vs Nifty]))/_xlfn.STDEV.P(Table2[1W Return vs Nifty])</f>
        <v>-0.81165003904861499</v>
      </c>
      <c r="O257">
        <v>6273.54</v>
      </c>
      <c r="P257">
        <v>5910.83219096418</v>
      </c>
      <c r="Q257">
        <v>5492.3770475402398</v>
      </c>
      <c r="R257">
        <v>61.862233315746302</v>
      </c>
      <c r="S257" s="2">
        <f>(Table2[[#This Row],[Close Price]]-Table2[[#This Row],[20D EMA]])/Table2[[#This Row],[20D EMA]]</f>
        <v>4.7112156772731249E-2</v>
      </c>
      <c r="T257" s="2">
        <f>(Table2[[#This Row],[Close Price]]-Table2[[#This Row],[50D EMA]])/Table2[[#This Row],[50D EMA]]</f>
        <v>0.11136635041713867</v>
      </c>
      <c r="U257" s="2">
        <f>(Table2[[#This Row],[Close Price]]-Table2[[#This Row],[200D EMA]])/Table2[[#This Row],[200D EMA]]</f>
        <v>0.19603951861643781</v>
      </c>
      <c r="V257">
        <v>1.96207435353417</v>
      </c>
      <c r="W257">
        <v>6446</v>
      </c>
      <c r="X257">
        <v>6598</v>
      </c>
      <c r="Y257">
        <v>6402</v>
      </c>
      <c r="Z257">
        <v>6976.9</v>
      </c>
      <c r="AA257">
        <v>6402</v>
      </c>
      <c r="AB257">
        <v>6976.9</v>
      </c>
      <c r="AC257" s="2">
        <f>(Table2[[#This Row],[Close Price]]/Table2[[#This Row],[Day Low]])-1</f>
        <v>1.9097114489605937E-2</v>
      </c>
      <c r="AD257" s="2">
        <f>(Table2[[#This Row],[Day High]]/Table2[[#This Row],[Close Price]])-1</f>
        <v>4.3993849994672374E-3</v>
      </c>
      <c r="AE257" s="2">
        <f>(Table2[[#This Row],[Close Price]]/Table2[[#This Row],[Current Week Low]])-1</f>
        <v>2.6101218369259716E-2</v>
      </c>
      <c r="AF257" s="2">
        <f>(Table2[[#This Row],[Current Week High]]/Table2[[#This Row],[Close Price]])-1</f>
        <v>6.2078519127429788E-2</v>
      </c>
      <c r="AG257" s="2">
        <f>(Table2[[#This Row],[Close Price]]/Table2[[#This Row],[Current Month Low]])-1</f>
        <v>2.6101218369259716E-2</v>
      </c>
      <c r="AH257" s="2">
        <f>(Table2[[#This Row],[Current Month High]]/Table2[[#This Row],[Close Price]])-1</f>
        <v>6.2078519127429788E-2</v>
      </c>
      <c r="AI257">
        <v>6.2078519127429699</v>
      </c>
      <c r="AJ257">
        <v>50.984290426008698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0.1</v>
      </c>
      <c r="AM257" t="s">
        <v>10149</v>
      </c>
      <c r="AN257">
        <v>7.13</v>
      </c>
      <c r="AO257" t="s">
        <v>10149</v>
      </c>
      <c r="AP257">
        <v>-3.816649887398E-2</v>
      </c>
      <c r="AQ257">
        <f>(Table2[[#This Row],[Sharpe Ratio]]-AVERAGE(Table2[Sharpe Ratio]))/_xlfn.STDEV.P(Table2[Sharpe Ratio])</f>
        <v>-1.0494460100735492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-1.1634963472942963</v>
      </c>
    </row>
    <row r="258" spans="1:44" x14ac:dyDescent="0.3">
      <c r="A258" t="s">
        <v>639</v>
      </c>
      <c r="B258" t="s">
        <v>640</v>
      </c>
      <c r="C258" t="s">
        <v>10114</v>
      </c>
      <c r="D258" t="s">
        <v>387</v>
      </c>
      <c r="E258">
        <v>29412.75375</v>
      </c>
      <c r="F258">
        <v>398.25</v>
      </c>
      <c r="G258">
        <v>-23.917309868305999</v>
      </c>
      <c r="H258">
        <f>(Table2[[#This Row],[1Y Return vs Nifty]]-AVERAGE(Table2[1Y Return vs Nifty]))/_xlfn.STDEV.P(Table2[1Y Return vs Nifty])</f>
        <v>-0.82398370539147092</v>
      </c>
      <c r="I258">
        <v>-6.5448058852694597</v>
      </c>
      <c r="J258">
        <f>(Table2[[#This Row],[1M Return vs Nifty]]-AVERAGE(Table2[1M Return vs Nifty]))/_xlfn.STDEV.P(Table2[1M Return vs Nifty])</f>
        <v>-0.62530488836000986</v>
      </c>
      <c r="K258">
        <v>-13.6403543037302</v>
      </c>
      <c r="L258">
        <f>(Table2[[#This Row],[6M Return vs Nifty]]-AVERAGE(Table2[6M Return vs Nifty]))/_xlfn.STDEV.P(Table2[6M Return vs Nifty])</f>
        <v>-0.72437177351665472</v>
      </c>
      <c r="M258">
        <v>-0.86867909856192904</v>
      </c>
      <c r="N258">
        <f>(Table2[[#This Row],[1W Return vs Nifty]]-AVERAGE(Table2[1W Return vs Nifty]))/_xlfn.STDEV.P(Table2[1W Return vs Nifty])</f>
        <v>-0.4104347399132367</v>
      </c>
      <c r="O258">
        <v>399.07</v>
      </c>
      <c r="P258">
        <v>410.79504848861302</v>
      </c>
      <c r="Q258">
        <v>420.80704696685899</v>
      </c>
      <c r="R258">
        <v>50.394900232041103</v>
      </c>
      <c r="S258" s="2">
        <f>(Table2[[#This Row],[Close Price]]-Table2[[#This Row],[20D EMA]])/Table2[[#This Row],[20D EMA]]</f>
        <v>-2.0547773573558353E-3</v>
      </c>
      <c r="T258" s="2">
        <f>(Table2[[#This Row],[Close Price]]-Table2[[#This Row],[50D EMA]])/Table2[[#This Row],[50D EMA]]</f>
        <v>-3.0538460808542976E-2</v>
      </c>
      <c r="U258" s="2">
        <f>(Table2[[#This Row],[Close Price]]-Table2[[#This Row],[200D EMA]])/Table2[[#This Row],[200D EMA]]</f>
        <v>-5.3604251947414486E-2</v>
      </c>
      <c r="V258">
        <v>0.93485186757092098</v>
      </c>
      <c r="W258">
        <v>395.2</v>
      </c>
      <c r="X258">
        <v>399.7</v>
      </c>
      <c r="Y258">
        <v>395.2</v>
      </c>
      <c r="Z258">
        <v>403</v>
      </c>
      <c r="AA258">
        <v>395.2</v>
      </c>
      <c r="AB258">
        <v>403</v>
      </c>
      <c r="AC258" s="2">
        <f>(Table2[[#This Row],[Close Price]]/Table2[[#This Row],[Day Low]])-1</f>
        <v>7.7176113360324372E-3</v>
      </c>
      <c r="AD258" s="2">
        <f>(Table2[[#This Row],[Day High]]/Table2[[#This Row],[Close Price]])-1</f>
        <v>3.6409290646579606E-3</v>
      </c>
      <c r="AE258" s="2">
        <f>(Table2[[#This Row],[Close Price]]/Table2[[#This Row],[Current Week Low]])-1</f>
        <v>7.7176113360324372E-3</v>
      </c>
      <c r="AF258" s="2">
        <f>(Table2[[#This Row],[Current Week High]]/Table2[[#This Row],[Close Price]])-1</f>
        <v>1.1927181418706745E-2</v>
      </c>
      <c r="AG258" s="2">
        <f>(Table2[[#This Row],[Close Price]]/Table2[[#This Row],[Current Month Low]])-1</f>
        <v>7.7176113360324372E-3</v>
      </c>
      <c r="AH258" s="2">
        <f>(Table2[[#This Row],[Current Month High]]/Table2[[#This Row],[Close Price]])-1</f>
        <v>1.1927181418706745E-2</v>
      </c>
      <c r="AI258">
        <v>22.5360954174513</v>
      </c>
      <c r="AJ258">
        <v>12.436476566911301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-0.2</v>
      </c>
      <c r="AM258" t="s">
        <v>10150</v>
      </c>
      <c r="AN258">
        <v>-0.13</v>
      </c>
      <c r="AO258" t="s">
        <v>10150</v>
      </c>
      <c r="AP258">
        <v>-7.8441330449828997E-2</v>
      </c>
      <c r="AQ258">
        <f>(Table2[[#This Row],[Sharpe Ratio]]-AVERAGE(Table2[Sharpe Ratio]))/_xlfn.STDEV.P(Table2[Sharpe Ratio])</f>
        <v>-1.5057858935027655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59" spans="1:44" x14ac:dyDescent="0.3">
      <c r="A259" t="s">
        <v>641</v>
      </c>
      <c r="B259" t="s">
        <v>642</v>
      </c>
      <c r="C259" t="s">
        <v>10109</v>
      </c>
      <c r="D259" t="s">
        <v>207</v>
      </c>
      <c r="E259">
        <v>29123.860086299999</v>
      </c>
      <c r="F259">
        <v>725.75</v>
      </c>
      <c r="G259">
        <v>-28.4691348521966</v>
      </c>
      <c r="H259">
        <f>(Table2[[#This Row],[1Y Return vs Nifty]]-AVERAGE(Table2[1Y Return vs Nifty]))/_xlfn.STDEV.P(Table2[1Y Return vs Nifty])</f>
        <v>-0.87527960688430195</v>
      </c>
      <c r="I259">
        <v>-3.1311778357539999</v>
      </c>
      <c r="J259">
        <f>(Table2[[#This Row],[1M Return vs Nifty]]-AVERAGE(Table2[1M Return vs Nifty]))/_xlfn.STDEV.P(Table2[1M Return vs Nifty])</f>
        <v>-0.34710194004067335</v>
      </c>
      <c r="K259">
        <v>-12.649245023368801</v>
      </c>
      <c r="L259">
        <f>(Table2[[#This Row],[6M Return vs Nifty]]-AVERAGE(Table2[6M Return vs Nifty]))/_xlfn.STDEV.P(Table2[6M Return vs Nifty])</f>
        <v>-0.69520046505087452</v>
      </c>
      <c r="M259">
        <v>-0.28896975746360098</v>
      </c>
      <c r="N259">
        <f>(Table2[[#This Row],[1W Return vs Nifty]]-AVERAGE(Table2[1W Return vs Nifty]))/_xlfn.STDEV.P(Table2[1W Return vs Nifty])</f>
        <v>-0.28364733720556279</v>
      </c>
      <c r="O259">
        <v>707.25</v>
      </c>
      <c r="P259">
        <v>700.46839796488405</v>
      </c>
      <c r="Q259">
        <v>707.04574559785999</v>
      </c>
      <c r="R259">
        <v>74.319901951995405</v>
      </c>
      <c r="S259" s="2">
        <f>(Table2[[#This Row],[Close Price]]-Table2[[#This Row],[20D EMA]])/Table2[[#This Row],[20D EMA]]</f>
        <v>2.6157652880876636E-2</v>
      </c>
      <c r="T259" s="2">
        <f>(Table2[[#This Row],[Close Price]]-Table2[[#This Row],[50D EMA]])/Table2[[#This Row],[50D EMA]]</f>
        <v>3.6092423453460885E-2</v>
      </c>
      <c r="U259" s="2">
        <f>(Table2[[#This Row],[Close Price]]-Table2[[#This Row],[200D EMA]])/Table2[[#This Row],[200D EMA]]</f>
        <v>2.645409369704101E-2</v>
      </c>
      <c r="V259">
        <v>0.91441762132169901</v>
      </c>
      <c r="W259">
        <v>713.8</v>
      </c>
      <c r="X259">
        <v>729.7</v>
      </c>
      <c r="Y259">
        <v>706</v>
      </c>
      <c r="Z259">
        <v>729.7</v>
      </c>
      <c r="AA259">
        <v>706</v>
      </c>
      <c r="AB259">
        <v>729.7</v>
      </c>
      <c r="AC259" s="2">
        <f>(Table2[[#This Row],[Close Price]]/Table2[[#This Row],[Day Low]])-1</f>
        <v>1.6741384141216065E-2</v>
      </c>
      <c r="AD259" s="2">
        <f>(Table2[[#This Row],[Day High]]/Table2[[#This Row],[Close Price]])-1</f>
        <v>5.4426455390974571E-3</v>
      </c>
      <c r="AE259" s="2">
        <f>(Table2[[#This Row],[Close Price]]/Table2[[#This Row],[Current Week Low]])-1</f>
        <v>2.7974504249291821E-2</v>
      </c>
      <c r="AF259" s="2">
        <f>(Table2[[#This Row],[Current Week High]]/Table2[[#This Row],[Close Price]])-1</f>
        <v>5.4426455390974571E-3</v>
      </c>
      <c r="AG259" s="2">
        <f>(Table2[[#This Row],[Close Price]]/Table2[[#This Row],[Current Month Low]])-1</f>
        <v>2.7974504249291821E-2</v>
      </c>
      <c r="AH259" s="2">
        <f>(Table2[[#This Row],[Current Month High]]/Table2[[#This Row],[Close Price]])-1</f>
        <v>5.4426455390974571E-3</v>
      </c>
      <c r="AI259">
        <v>18.532552531863502</v>
      </c>
      <c r="AJ259">
        <v>19.4355303217312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-0.08</v>
      </c>
      <c r="AM259" t="s">
        <v>10150</v>
      </c>
      <c r="AN259">
        <v>2.57</v>
      </c>
      <c r="AO259" t="s">
        <v>10149</v>
      </c>
      <c r="AP259">
        <v>-2.3099962734397999E-2</v>
      </c>
      <c r="AQ259">
        <f>(Table2[[#This Row],[Sharpe Ratio]]-AVERAGE(Table2[Sharpe Ratio]))/_xlfn.STDEV.P(Table2[Sharpe Ratio])</f>
        <v>-0.87873241360150756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60" spans="1:44" x14ac:dyDescent="0.3">
      <c r="A260" t="s">
        <v>645</v>
      </c>
      <c r="B260" t="s">
        <v>646</v>
      </c>
      <c r="C260" t="s">
        <v>10118</v>
      </c>
      <c r="D260" t="s">
        <v>166</v>
      </c>
      <c r="E260">
        <v>28116.17662147</v>
      </c>
      <c r="F260">
        <v>1103.6500000000001</v>
      </c>
      <c r="G260">
        <v>-15.7584981604156</v>
      </c>
      <c r="H260">
        <f>(Table2[[#This Row],[1Y Return vs Nifty]]-AVERAGE(Table2[1Y Return vs Nifty]))/_xlfn.STDEV.P(Table2[1Y Return vs Nifty])</f>
        <v>-0.73203957240136974</v>
      </c>
      <c r="I260">
        <v>-5.0342386428801396</v>
      </c>
      <c r="J260">
        <f>(Table2[[#This Row],[1M Return vs Nifty]]-AVERAGE(Table2[1M Return vs Nifty]))/_xlfn.STDEV.P(Table2[1M Return vs Nifty])</f>
        <v>-0.50219708212817116</v>
      </c>
      <c r="K260">
        <v>-14.682731446972401</v>
      </c>
      <c r="L260">
        <f>(Table2[[#This Row],[6M Return vs Nifty]]-AVERAGE(Table2[6M Return vs Nifty]))/_xlfn.STDEV.P(Table2[6M Return vs Nifty])</f>
        <v>-0.75505204842247453</v>
      </c>
      <c r="M260">
        <v>-7.0417977060562395E-2</v>
      </c>
      <c r="N260">
        <f>(Table2[[#This Row],[1W Return vs Nifty]]-AVERAGE(Table2[1W Return vs Nifty]))/_xlfn.STDEV.P(Table2[1W Return vs Nifty])</f>
        <v>-0.23584818920159928</v>
      </c>
      <c r="O260">
        <v>1098.99</v>
      </c>
      <c r="P260">
        <v>1090.61979126496</v>
      </c>
      <c r="Q260">
        <v>1056.8058760664801</v>
      </c>
      <c r="R260">
        <v>51.569412742956899</v>
      </c>
      <c r="S260" s="2">
        <f>(Table2[[#This Row],[Close Price]]-Table2[[#This Row],[20D EMA]])/Table2[[#This Row],[20D EMA]]</f>
        <v>4.2402569632117504E-3</v>
      </c>
      <c r="T260" s="2">
        <f>(Table2[[#This Row],[Close Price]]-Table2[[#This Row],[50D EMA]])/Table2[[#This Row],[50D EMA]]</f>
        <v>1.194752638765794E-2</v>
      </c>
      <c r="U260" s="2">
        <f>(Table2[[#This Row],[Close Price]]-Table2[[#This Row],[200D EMA]])/Table2[[#This Row],[200D EMA]]</f>
        <v>4.4326138787075774E-2</v>
      </c>
      <c r="V260">
        <v>0.93916264718824605</v>
      </c>
      <c r="W260">
        <v>1100.5</v>
      </c>
      <c r="X260">
        <v>1120</v>
      </c>
      <c r="Y260">
        <v>1090.3499999999999</v>
      </c>
      <c r="Z260">
        <v>1120</v>
      </c>
      <c r="AA260">
        <v>1090.3499999999999</v>
      </c>
      <c r="AB260">
        <v>1120</v>
      </c>
      <c r="AC260" s="2">
        <f>(Table2[[#This Row],[Close Price]]/Table2[[#This Row],[Day Low]])-1</f>
        <v>2.8623353021355324E-3</v>
      </c>
      <c r="AD260" s="2">
        <f>(Table2[[#This Row],[Day High]]/Table2[[#This Row],[Close Price]])-1</f>
        <v>1.4814479228016042E-2</v>
      </c>
      <c r="AE260" s="2">
        <f>(Table2[[#This Row],[Close Price]]/Table2[[#This Row],[Current Week Low]])-1</f>
        <v>1.219791809969295E-2</v>
      </c>
      <c r="AF260" s="2">
        <f>(Table2[[#This Row],[Current Week High]]/Table2[[#This Row],[Close Price]])-1</f>
        <v>1.4814479228016042E-2</v>
      </c>
      <c r="AG260" s="2">
        <f>(Table2[[#This Row],[Close Price]]/Table2[[#This Row],[Current Month Low]])-1</f>
        <v>1.219791809969295E-2</v>
      </c>
      <c r="AH260" s="2">
        <f>(Table2[[#This Row],[Current Month High]]/Table2[[#This Row],[Close Price]])-1</f>
        <v>1.4814479228016042E-2</v>
      </c>
      <c r="AI260">
        <v>22.230779685588701</v>
      </c>
      <c r="AJ260">
        <v>18.290460878885298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-0.08</v>
      </c>
      <c r="AM260" t="s">
        <v>10150</v>
      </c>
      <c r="AN260">
        <v>-1.56</v>
      </c>
      <c r="AO260" t="s">
        <v>10150</v>
      </c>
      <c r="AP260">
        <v>1.6551587638303E-2</v>
      </c>
      <c r="AQ260">
        <f>(Table2[[#This Row],[Sharpe Ratio]]-AVERAGE(Table2[Sharpe Ratio]))/_xlfn.STDEV.P(Table2[Sharpe Ratio])</f>
        <v>-0.42945470921710038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-2.6545916013707149</v>
      </c>
    </row>
    <row r="261" spans="1:44" x14ac:dyDescent="0.3">
      <c r="A261" t="s">
        <v>647</v>
      </c>
      <c r="B261" t="s">
        <v>648</v>
      </c>
      <c r="C261" t="s">
        <v>10104</v>
      </c>
      <c r="D261" t="s">
        <v>151</v>
      </c>
      <c r="E261">
        <v>27728.4730021</v>
      </c>
      <c r="F261">
        <v>1420.25</v>
      </c>
      <c r="G261">
        <v>80.045977898798697</v>
      </c>
      <c r="H261">
        <f>(Table2[[#This Row],[1Y Return vs Nifty]]-AVERAGE(Table2[1Y Return vs Nifty]))/_xlfn.STDEV.P(Table2[1Y Return vs Nifty])</f>
        <v>0.34761023485138243</v>
      </c>
      <c r="I261">
        <v>3.5319374299017299</v>
      </c>
      <c r="J261">
        <f>(Table2[[#This Row],[1M Return vs Nifty]]-AVERAGE(Table2[1M Return vs Nifty]))/_xlfn.STDEV.P(Table2[1M Return vs Nifty])</f>
        <v>0.19592685073813537</v>
      </c>
      <c r="K261">
        <v>68.983474390698206</v>
      </c>
      <c r="L261">
        <f>(Table2[[#This Row],[6M Return vs Nifty]]-AVERAGE(Table2[6M Return vs Nifty]))/_xlfn.STDEV.P(Table2[6M Return vs Nifty])</f>
        <v>1.7074944608405476</v>
      </c>
      <c r="M261">
        <v>5.6102432641495099</v>
      </c>
      <c r="N261">
        <f>(Table2[[#This Row],[1W Return vs Nifty]]-AVERAGE(Table2[1W Return vs Nifty]))/_xlfn.STDEV.P(Table2[1W Return vs Nifty])</f>
        <v>1.0065611241805226</v>
      </c>
      <c r="O261">
        <v>1372.61</v>
      </c>
      <c r="P261">
        <v>1303.984305577</v>
      </c>
      <c r="Q261">
        <v>1060.82805549266</v>
      </c>
      <c r="R261">
        <v>55.721431329564197</v>
      </c>
      <c r="S261" s="2">
        <f>(Table2[[#This Row],[Close Price]]-Table2[[#This Row],[20D EMA]])/Table2[[#This Row],[20D EMA]]</f>
        <v>3.4707600848019542E-2</v>
      </c>
      <c r="T261" s="2">
        <f>(Table2[[#This Row],[Close Price]]-Table2[[#This Row],[50D EMA]])/Table2[[#This Row],[50D EMA]]</f>
        <v>8.9161881723379799E-2</v>
      </c>
      <c r="U261" s="2">
        <f>(Table2[[#This Row],[Close Price]]-Table2[[#This Row],[200D EMA]])/Table2[[#This Row],[200D EMA]]</f>
        <v>0.33881263098798847</v>
      </c>
      <c r="V261">
        <v>0.82966252022036102</v>
      </c>
      <c r="W261">
        <v>1405.55</v>
      </c>
      <c r="X261">
        <v>1472</v>
      </c>
      <c r="Y261">
        <v>1400.2</v>
      </c>
      <c r="Z261">
        <v>1543</v>
      </c>
      <c r="AA261">
        <v>1400.2</v>
      </c>
      <c r="AB261">
        <v>1543</v>
      </c>
      <c r="AC261" s="2">
        <f>(Table2[[#This Row],[Close Price]]/Table2[[#This Row],[Day Low]])-1</f>
        <v>1.0458539361815733E-2</v>
      </c>
      <c r="AD261" s="2">
        <f>(Table2[[#This Row],[Day High]]/Table2[[#This Row],[Close Price]])-1</f>
        <v>3.6437246963562764E-2</v>
      </c>
      <c r="AE261" s="2">
        <f>(Table2[[#This Row],[Close Price]]/Table2[[#This Row],[Current Week Low]])-1</f>
        <v>1.4319382945293446E-2</v>
      </c>
      <c r="AF261" s="2">
        <f>(Table2[[#This Row],[Current Week High]]/Table2[[#This Row],[Close Price]])-1</f>
        <v>8.6428445696180356E-2</v>
      </c>
      <c r="AG261" s="2">
        <f>(Table2[[#This Row],[Close Price]]/Table2[[#This Row],[Current Month Low]])-1</f>
        <v>1.4319382945293446E-2</v>
      </c>
      <c r="AH261" s="2">
        <f>(Table2[[#This Row],[Current Month High]]/Table2[[#This Row],[Close Price]])-1</f>
        <v>8.6428445696180356E-2</v>
      </c>
      <c r="AI261">
        <v>8.6428445696180294</v>
      </c>
      <c r="AJ261">
        <v>114.766369272644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0.06</v>
      </c>
      <c r="AM261" t="s">
        <v>10149</v>
      </c>
      <c r="AN261">
        <v>4.04</v>
      </c>
      <c r="AO261" t="s">
        <v>10149</v>
      </c>
      <c r="AP261">
        <v>5.6769340971050001E-3</v>
      </c>
      <c r="AQ261">
        <f>(Table2[[#This Row],[Sharpe Ratio]]-AVERAGE(Table2[Sharpe Ratio]))/_xlfn.STDEV.P(Table2[Sharpe Ratio])</f>
        <v>-0.55267156538141571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2.7049211052291722</v>
      </c>
    </row>
    <row r="262" spans="1:44" x14ac:dyDescent="0.3">
      <c r="A262" t="s">
        <v>649</v>
      </c>
      <c r="B262" t="s">
        <v>650</v>
      </c>
      <c r="C262" t="s">
        <v>10109</v>
      </c>
      <c r="D262" t="s">
        <v>59</v>
      </c>
      <c r="E262">
        <v>27721.963633650001</v>
      </c>
      <c r="F262">
        <v>2219.75</v>
      </c>
      <c r="G262">
        <v>27.884161019056201</v>
      </c>
      <c r="H262">
        <f>(Table2[[#This Row],[1Y Return vs Nifty]]-AVERAGE(Table2[1Y Return vs Nifty]))/_xlfn.STDEV.P(Table2[1Y Return vs Nifty])</f>
        <v>-0.24021715961565224</v>
      </c>
      <c r="I262">
        <v>-13.6110805742782</v>
      </c>
      <c r="J262">
        <f>(Table2[[#This Row],[1M Return vs Nifty]]-AVERAGE(Table2[1M Return vs Nifty]))/_xlfn.STDEV.P(Table2[1M Return vs Nifty])</f>
        <v>-1.2011902582952534</v>
      </c>
      <c r="K262">
        <v>-15.263603683702099</v>
      </c>
      <c r="L262">
        <f>(Table2[[#This Row],[6M Return vs Nifty]]-AVERAGE(Table2[6M Return vs Nifty]))/_xlfn.STDEV.P(Table2[6M Return vs Nifty])</f>
        <v>-0.77214885452913407</v>
      </c>
      <c r="M262">
        <v>-4.6137187425295503</v>
      </c>
      <c r="N262">
        <f>(Table2[[#This Row],[1W Return vs Nifty]]-AVERAGE(Table2[1W Return vs Nifty]))/_xlfn.STDEV.P(Table2[1W Return vs Nifty])</f>
        <v>-1.2295070160237376</v>
      </c>
      <c r="O262">
        <v>2309.6799999999998</v>
      </c>
      <c r="P262">
        <v>2308.0294591680099</v>
      </c>
      <c r="Q262">
        <v>2087.6556531551601</v>
      </c>
      <c r="R262">
        <v>20.796244842176399</v>
      </c>
      <c r="S262" s="2">
        <f>(Table2[[#This Row],[Close Price]]-Table2[[#This Row],[20D EMA]])/Table2[[#This Row],[20D EMA]]</f>
        <v>-3.8936129680301967E-2</v>
      </c>
      <c r="T262" s="2">
        <f>(Table2[[#This Row],[Close Price]]-Table2[[#This Row],[50D EMA]])/Table2[[#This Row],[50D EMA]]</f>
        <v>-3.8248844189290622E-2</v>
      </c>
      <c r="U262" s="2">
        <f>(Table2[[#This Row],[Close Price]]-Table2[[#This Row],[200D EMA]])/Table2[[#This Row],[200D EMA]]</f>
        <v>6.327401103970394E-2</v>
      </c>
      <c r="V262">
        <v>0.55453012859445305</v>
      </c>
      <c r="W262">
        <v>2214</v>
      </c>
      <c r="X262">
        <v>2271.8000000000002</v>
      </c>
      <c r="Y262">
        <v>2214</v>
      </c>
      <c r="Z262">
        <v>2306.85</v>
      </c>
      <c r="AA262">
        <v>2214</v>
      </c>
      <c r="AB262">
        <v>2306.85</v>
      </c>
      <c r="AC262" s="2">
        <f>(Table2[[#This Row],[Close Price]]/Table2[[#This Row],[Day Low]])-1</f>
        <v>2.5971093044263593E-3</v>
      </c>
      <c r="AD262" s="2">
        <f>(Table2[[#This Row],[Day High]]/Table2[[#This Row],[Close Price]])-1</f>
        <v>2.3448586552539785E-2</v>
      </c>
      <c r="AE262" s="2">
        <f>(Table2[[#This Row],[Close Price]]/Table2[[#This Row],[Current Week Low]])-1</f>
        <v>2.5971093044263593E-3</v>
      </c>
      <c r="AF262" s="2">
        <f>(Table2[[#This Row],[Current Week High]]/Table2[[#This Row],[Close Price]])-1</f>
        <v>3.9238653001464119E-2</v>
      </c>
      <c r="AG262" s="2">
        <f>(Table2[[#This Row],[Close Price]]/Table2[[#This Row],[Current Month Low]])-1</f>
        <v>2.5971093044263593E-3</v>
      </c>
      <c r="AH262" s="2">
        <f>(Table2[[#This Row],[Current Month High]]/Table2[[#This Row],[Close Price]])-1</f>
        <v>3.9238653001464119E-2</v>
      </c>
      <c r="AI262">
        <v>14.427300371663399</v>
      </c>
      <c r="AJ262">
        <v>60.0858214337227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-0.03</v>
      </c>
      <c r="AM262" t="s">
        <v>10150</v>
      </c>
      <c r="AN262">
        <v>-8</v>
      </c>
      <c r="AO262" t="s">
        <v>10150</v>
      </c>
      <c r="AP262">
        <v>1.3898226269958999E-2</v>
      </c>
      <c r="AQ262">
        <f>(Table2[[#This Row],[Sharpe Ratio]]-AVERAGE(Table2[Sharpe Ratio]))/_xlfn.STDEV.P(Table2[Sharpe Ratio])</f>
        <v>-0.45951900918183991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-3.9025822976456173</v>
      </c>
    </row>
    <row r="263" spans="1:44" x14ac:dyDescent="0.3">
      <c r="A263" t="s">
        <v>651</v>
      </c>
      <c r="B263" t="s">
        <v>652</v>
      </c>
      <c r="C263" t="s">
        <v>10109</v>
      </c>
      <c r="D263" t="s">
        <v>59</v>
      </c>
      <c r="E263">
        <v>27714.84363648</v>
      </c>
      <c r="F263">
        <v>1785.6</v>
      </c>
      <c r="G263">
        <v>26.828901651763999</v>
      </c>
      <c r="H263">
        <f>(Table2[[#This Row],[1Y Return vs Nifty]]-AVERAGE(Table2[1Y Return vs Nifty]))/_xlfn.STDEV.P(Table2[1Y Return vs Nifty])</f>
        <v>-0.25210919868692178</v>
      </c>
      <c r="I263">
        <v>-9.9921705832922694</v>
      </c>
      <c r="J263">
        <f>(Table2[[#This Row],[1M Return vs Nifty]]-AVERAGE(Table2[1M Return vs Nifty]))/_xlfn.STDEV.P(Table2[1M Return vs Nifty])</f>
        <v>-0.9062572970613848</v>
      </c>
      <c r="K263">
        <v>-4.57300691912444</v>
      </c>
      <c r="L263">
        <f>(Table2[[#This Row],[6M Return vs Nifty]]-AVERAGE(Table2[6M Return vs Nifty]))/_xlfn.STDEV.P(Table2[6M Return vs Nifty])</f>
        <v>-0.45749263842645549</v>
      </c>
      <c r="M263">
        <v>3.3827468604701298</v>
      </c>
      <c r="N263">
        <f>(Table2[[#This Row],[1W Return vs Nifty]]-AVERAGE(Table2[1W Return vs Nifty]))/_xlfn.STDEV.P(Table2[1W Return vs Nifty])</f>
        <v>0.51938856451792059</v>
      </c>
      <c r="O263">
        <v>1782.39</v>
      </c>
      <c r="P263">
        <v>1774.86398087834</v>
      </c>
      <c r="Q263">
        <v>1615.5429130105599</v>
      </c>
      <c r="R263">
        <v>51.727619971053599</v>
      </c>
      <c r="S263" s="2">
        <f>(Table2[[#This Row],[Close Price]]-Table2[[#This Row],[20D EMA]])/Table2[[#This Row],[20D EMA]]</f>
        <v>1.8009526534595733E-3</v>
      </c>
      <c r="T263" s="2">
        <f>(Table2[[#This Row],[Close Price]]-Table2[[#This Row],[50D EMA]])/Table2[[#This Row],[50D EMA]]</f>
        <v>6.0489250090854018E-3</v>
      </c>
      <c r="U263" s="2">
        <f>(Table2[[#This Row],[Close Price]]-Table2[[#This Row],[200D EMA]])/Table2[[#This Row],[200D EMA]]</f>
        <v>0.10526311967321193</v>
      </c>
      <c r="V263">
        <v>1.3796574011843401</v>
      </c>
      <c r="W263">
        <v>1780.1</v>
      </c>
      <c r="X263">
        <v>1804</v>
      </c>
      <c r="Y263">
        <v>1757.7</v>
      </c>
      <c r="Z263">
        <v>1906</v>
      </c>
      <c r="AA263">
        <v>1757.7</v>
      </c>
      <c r="AB263">
        <v>1906</v>
      </c>
      <c r="AC263" s="2">
        <f>(Table2[[#This Row],[Close Price]]/Table2[[#This Row],[Day Low]])-1</f>
        <v>3.0897140610077756E-3</v>
      </c>
      <c r="AD263" s="2">
        <f>(Table2[[#This Row],[Day High]]/Table2[[#This Row],[Close Price]])-1</f>
        <v>1.0304659498207913E-2</v>
      </c>
      <c r="AE263" s="2">
        <f>(Table2[[#This Row],[Close Price]]/Table2[[#This Row],[Current Week Low]])-1</f>
        <v>1.5873015873015817E-2</v>
      </c>
      <c r="AF263" s="2">
        <f>(Table2[[#This Row],[Current Week High]]/Table2[[#This Row],[Close Price]])-1</f>
        <v>6.7428315412186413E-2</v>
      </c>
      <c r="AG263" s="2">
        <f>(Table2[[#This Row],[Close Price]]/Table2[[#This Row],[Current Month Low]])-1</f>
        <v>1.5873015873015817E-2</v>
      </c>
      <c r="AH263" s="2">
        <f>(Table2[[#This Row],[Current Month High]]/Table2[[#This Row],[Close Price]])-1</f>
        <v>6.7428315412186413E-2</v>
      </c>
      <c r="AI263">
        <v>8.6469534050179302</v>
      </c>
      <c r="AJ263">
        <v>56.975824175824101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-0.09</v>
      </c>
      <c r="AM263" t="s">
        <v>10150</v>
      </c>
      <c r="AN263">
        <v>-0.84</v>
      </c>
      <c r="AO263" t="s">
        <v>10150</v>
      </c>
      <c r="AP263">
        <v>5.5449145920151002E-2</v>
      </c>
      <c r="AQ263">
        <f>(Table2[[#This Row],[Sharpe Ratio]]-AVERAGE(Table2[Sharpe Ratio]))/_xlfn.STDEV.P(Table2[Sharpe Ratio])</f>
        <v>1.1279777247241477E-2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-1.0851907924096</v>
      </c>
    </row>
    <row r="264" spans="1:44" x14ac:dyDescent="0.3">
      <c r="A264" t="s">
        <v>653</v>
      </c>
      <c r="B264" t="s">
        <v>654</v>
      </c>
      <c r="C264" t="s">
        <v>10115</v>
      </c>
      <c r="D264" t="s">
        <v>610</v>
      </c>
      <c r="E264">
        <v>27339.31847934</v>
      </c>
      <c r="F264">
        <v>1125.6500000000001</v>
      </c>
      <c r="G264">
        <v>-33.220568960038399</v>
      </c>
      <c r="H264">
        <f>(Table2[[#This Row],[1Y Return vs Nifty]]-AVERAGE(Table2[1Y Return vs Nifty]))/_xlfn.STDEV.P(Table2[1Y Return vs Nifty])</f>
        <v>-0.92882496436357986</v>
      </c>
      <c r="I264">
        <v>-4.2826958209263504</v>
      </c>
      <c r="J264">
        <f>(Table2[[#This Row],[1M Return vs Nifty]]-AVERAGE(Table2[1M Return vs Nifty]))/_xlfn.STDEV.P(Table2[1M Return vs Nifty])</f>
        <v>-0.44094804567106333</v>
      </c>
      <c r="K264">
        <v>-21.3399223219295</v>
      </c>
      <c r="L264">
        <f>(Table2[[#This Row],[6M Return vs Nifty]]-AVERAGE(Table2[6M Return vs Nifty]))/_xlfn.STDEV.P(Table2[6M Return vs Nifty])</f>
        <v>-0.95099307367262442</v>
      </c>
      <c r="M264">
        <v>3.1680477863960501</v>
      </c>
      <c r="N264">
        <f>(Table2[[#This Row],[1W Return vs Nifty]]-AVERAGE(Table2[1W Return vs Nifty]))/_xlfn.STDEV.P(Table2[1W Return vs Nifty])</f>
        <v>0.47243203641709447</v>
      </c>
      <c r="O264">
        <v>1096.98</v>
      </c>
      <c r="P264">
        <v>1061.1314749529499</v>
      </c>
      <c r="Q264">
        <v>1099.5029857387301</v>
      </c>
      <c r="R264">
        <v>59.351295278263599</v>
      </c>
      <c r="S264" s="2">
        <f>(Table2[[#This Row],[Close Price]]-Table2[[#This Row],[20D EMA]])/Table2[[#This Row],[20D EMA]]</f>
        <v>2.6135389888603321E-2</v>
      </c>
      <c r="T264" s="2">
        <f>(Table2[[#This Row],[Close Price]]-Table2[[#This Row],[50D EMA]])/Table2[[#This Row],[50D EMA]]</f>
        <v>6.0801631626194938E-2</v>
      </c>
      <c r="U264" s="2">
        <f>(Table2[[#This Row],[Close Price]]-Table2[[#This Row],[200D EMA]])/Table2[[#This Row],[200D EMA]]</f>
        <v>2.3780757851878342E-2</v>
      </c>
      <c r="V264">
        <v>0.52976166180568096</v>
      </c>
      <c r="W264">
        <v>1117.9000000000001</v>
      </c>
      <c r="X264">
        <v>1145</v>
      </c>
      <c r="Y264">
        <v>1045.75</v>
      </c>
      <c r="Z264">
        <v>1145</v>
      </c>
      <c r="AA264">
        <v>1045.75</v>
      </c>
      <c r="AB264">
        <v>1145</v>
      </c>
      <c r="AC264" s="2">
        <f>(Table2[[#This Row],[Close Price]]/Table2[[#This Row],[Day Low]])-1</f>
        <v>6.9326415600678981E-3</v>
      </c>
      <c r="AD264" s="2">
        <f>(Table2[[#This Row],[Day High]]/Table2[[#This Row],[Close Price]])-1</f>
        <v>1.7190067960733746E-2</v>
      </c>
      <c r="AE264" s="2">
        <f>(Table2[[#This Row],[Close Price]]/Table2[[#This Row],[Current Week Low]])-1</f>
        <v>7.640449438202257E-2</v>
      </c>
      <c r="AF264" s="2">
        <f>(Table2[[#This Row],[Current Week High]]/Table2[[#This Row],[Close Price]])-1</f>
        <v>1.7190067960733746E-2</v>
      </c>
      <c r="AG264" s="2">
        <f>(Table2[[#This Row],[Close Price]]/Table2[[#This Row],[Current Month Low]])-1</f>
        <v>7.640449438202257E-2</v>
      </c>
      <c r="AH264" s="2">
        <f>(Table2[[#This Row],[Current Month High]]/Table2[[#This Row],[Close Price]])-1</f>
        <v>1.7190067960733746E-2</v>
      </c>
      <c r="AI264">
        <v>32.181406298582999</v>
      </c>
      <c r="AJ264">
        <v>27.0413633542125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0.13</v>
      </c>
      <c r="AM264" t="s">
        <v>10149</v>
      </c>
      <c r="AN264">
        <v>-5.98</v>
      </c>
      <c r="AO264" t="s">
        <v>10150</v>
      </c>
      <c r="AP264">
        <v>-2.3823841827659998E-3</v>
      </c>
      <c r="AQ264">
        <f>(Table2[[#This Row],[Sharpe Ratio]]-AVERAGE(Table2[Sharpe Ratio]))/_xlfn.STDEV.P(Table2[Sharpe Ratio])</f>
        <v>-0.64398885264130057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65" spans="1:44" x14ac:dyDescent="0.3">
      <c r="A265" t="s">
        <v>655</v>
      </c>
      <c r="B265" t="s">
        <v>656</v>
      </c>
      <c r="C265" t="s">
        <v>10104</v>
      </c>
      <c r="D265" t="s">
        <v>392</v>
      </c>
      <c r="E265">
        <v>27330.07070679</v>
      </c>
      <c r="F265">
        <v>1455.45</v>
      </c>
      <c r="G265">
        <v>28.932333082115299</v>
      </c>
      <c r="H265">
        <f>(Table2[[#This Row],[1Y Return vs Nifty]]-AVERAGE(Table2[1Y Return vs Nifty]))/_xlfn.STDEV.P(Table2[1Y Return vs Nifty])</f>
        <v>-0.22840498953343158</v>
      </c>
      <c r="I265">
        <v>21.1705419371545</v>
      </c>
      <c r="J265">
        <f>(Table2[[#This Row],[1M Return vs Nifty]]-AVERAGE(Table2[1M Return vs Nifty]))/_xlfn.STDEV.P(Table2[1M Return vs Nifty])</f>
        <v>1.6334331364194323</v>
      </c>
      <c r="K265">
        <v>27.374338717147101</v>
      </c>
      <c r="L265">
        <f>(Table2[[#This Row],[6M Return vs Nifty]]-AVERAGE(Table2[6M Return vs Nifty]))/_xlfn.STDEV.P(Table2[6M Return vs Nifty])</f>
        <v>0.4828132316575664</v>
      </c>
      <c r="M265">
        <v>12.5977316543644</v>
      </c>
      <c r="N265">
        <f>(Table2[[#This Row],[1W Return vs Nifty]]-AVERAGE(Table2[1W Return vs Nifty]))/_xlfn.STDEV.P(Table2[1W Return vs Nifty])</f>
        <v>2.5347847383918793</v>
      </c>
      <c r="O265">
        <v>1343.77</v>
      </c>
      <c r="P265">
        <v>1236.5344786005901</v>
      </c>
      <c r="Q265">
        <v>1092.5316968858899</v>
      </c>
      <c r="R265">
        <v>61.244596810705502</v>
      </c>
      <c r="S265" s="2">
        <f>(Table2[[#This Row],[Close Price]]-Table2[[#This Row],[20D EMA]])/Table2[[#This Row],[20D EMA]]</f>
        <v>8.310946069639899E-2</v>
      </c>
      <c r="T265" s="2">
        <f>(Table2[[#This Row],[Close Price]]-Table2[[#This Row],[50D EMA]])/Table2[[#This Row],[50D EMA]]</f>
        <v>0.17703956111855521</v>
      </c>
      <c r="U265" s="2">
        <f>(Table2[[#This Row],[Close Price]]-Table2[[#This Row],[200D EMA]])/Table2[[#This Row],[200D EMA]]</f>
        <v>0.33218102884205414</v>
      </c>
      <c r="V265">
        <v>3.05115142283704</v>
      </c>
      <c r="W265">
        <v>1432.95</v>
      </c>
      <c r="X265">
        <v>1499.9</v>
      </c>
      <c r="Y265">
        <v>1432.95</v>
      </c>
      <c r="Z265">
        <v>1649.8</v>
      </c>
      <c r="AA265">
        <v>1432.95</v>
      </c>
      <c r="AB265">
        <v>1649.8</v>
      </c>
      <c r="AC265" s="2">
        <f>(Table2[[#This Row],[Close Price]]/Table2[[#This Row],[Day Low]])-1</f>
        <v>1.5701873756934992E-2</v>
      </c>
      <c r="AD265" s="2">
        <f>(Table2[[#This Row],[Day High]]/Table2[[#This Row],[Close Price]])-1</f>
        <v>3.0540382699508761E-2</v>
      </c>
      <c r="AE265" s="2">
        <f>(Table2[[#This Row],[Close Price]]/Table2[[#This Row],[Current Week Low]])-1</f>
        <v>1.5701873756934992E-2</v>
      </c>
      <c r="AF265" s="2">
        <f>(Table2[[#This Row],[Current Week High]]/Table2[[#This Row],[Close Price]])-1</f>
        <v>0.13353258442406113</v>
      </c>
      <c r="AG265" s="2">
        <f>(Table2[[#This Row],[Close Price]]/Table2[[#This Row],[Current Month Low]])-1</f>
        <v>1.5701873756934992E-2</v>
      </c>
      <c r="AH265" s="2">
        <f>(Table2[[#This Row],[Current Month High]]/Table2[[#This Row],[Close Price]])-1</f>
        <v>0.13353258442406113</v>
      </c>
      <c r="AI265">
        <v>13.3532584424061</v>
      </c>
      <c r="AJ265">
        <v>64.439046435430996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0.19</v>
      </c>
      <c r="AM265" t="s">
        <v>10149</v>
      </c>
      <c r="AN265">
        <v>12.92</v>
      </c>
      <c r="AO265" t="s">
        <v>10149</v>
      </c>
      <c r="AP265">
        <v>7.9883194536126995E-2</v>
      </c>
      <c r="AQ265">
        <f>(Table2[[#This Row],[Sharpe Ratio]]-AVERAGE(Table2[Sharpe Ratio]))/_xlfn.STDEV.P(Table2[Sharpe Ratio])</f>
        <v>0.28813334710312594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4.7107594640385724</v>
      </c>
    </row>
    <row r="266" spans="1:44" x14ac:dyDescent="0.3">
      <c r="A266" t="s">
        <v>657</v>
      </c>
      <c r="B266" t="s">
        <v>658</v>
      </c>
      <c r="C266" t="s">
        <v>10115</v>
      </c>
      <c r="D266" t="s">
        <v>302</v>
      </c>
      <c r="E266">
        <v>26574.850914089999</v>
      </c>
      <c r="F266">
        <v>424.95</v>
      </c>
      <c r="G266">
        <v>77.438919144503004</v>
      </c>
      <c r="H266">
        <f>(Table2[[#This Row],[1Y Return vs Nifty]]-AVERAGE(Table2[1Y Return vs Nifty]))/_xlfn.STDEV.P(Table2[1Y Return vs Nifty])</f>
        <v>0.31823049606097098</v>
      </c>
      <c r="I266">
        <v>-8.9749049838253505</v>
      </c>
      <c r="J266">
        <f>(Table2[[#This Row],[1M Return vs Nifty]]-AVERAGE(Table2[1M Return vs Nifty]))/_xlfn.STDEV.P(Table2[1M Return vs Nifty])</f>
        <v>-0.82335245655431644</v>
      </c>
      <c r="K266">
        <v>39.280239226210902</v>
      </c>
      <c r="L266">
        <f>(Table2[[#This Row],[6M Return vs Nifty]]-AVERAGE(Table2[6M Return vs Nifty]))/_xlfn.STDEV.P(Table2[6M Return vs Nifty])</f>
        <v>0.83323946940417071</v>
      </c>
      <c r="M266">
        <v>-4.7532411429060497</v>
      </c>
      <c r="N266">
        <f>(Table2[[#This Row],[1W Return vs Nifty]]-AVERAGE(Table2[1W Return vs Nifty]))/_xlfn.STDEV.P(Table2[1W Return vs Nifty])</f>
        <v>-1.2600217611022995</v>
      </c>
      <c r="O266">
        <v>435.35</v>
      </c>
      <c r="P266">
        <v>440.14311418265999</v>
      </c>
      <c r="Q266">
        <v>367.41872810738698</v>
      </c>
      <c r="R266">
        <v>35.563564517805197</v>
      </c>
      <c r="S266" s="2">
        <f>(Table2[[#This Row],[Close Price]]-Table2[[#This Row],[20D EMA]])/Table2[[#This Row],[20D EMA]]</f>
        <v>-2.3888825083266414E-2</v>
      </c>
      <c r="T266" s="2">
        <f>(Table2[[#This Row],[Close Price]]-Table2[[#This Row],[50D EMA]])/Table2[[#This Row],[50D EMA]]</f>
        <v>-3.4518577465135203E-2</v>
      </c>
      <c r="U266" s="2">
        <f>(Table2[[#This Row],[Close Price]]-Table2[[#This Row],[200D EMA]])/Table2[[#This Row],[200D EMA]]</f>
        <v>0.15658230648438287</v>
      </c>
      <c r="V266">
        <v>0.76394831903491101</v>
      </c>
      <c r="W266">
        <v>422.1</v>
      </c>
      <c r="X266">
        <v>430</v>
      </c>
      <c r="Y266">
        <v>418.2</v>
      </c>
      <c r="Z266">
        <v>434.5</v>
      </c>
      <c r="AA266">
        <v>418.2</v>
      </c>
      <c r="AB266">
        <v>434.5</v>
      </c>
      <c r="AC266" s="2">
        <f>(Table2[[#This Row],[Close Price]]/Table2[[#This Row],[Day Low]])-1</f>
        <v>6.7519545131484726E-3</v>
      </c>
      <c r="AD266" s="2">
        <f>(Table2[[#This Row],[Day High]]/Table2[[#This Row],[Close Price]])-1</f>
        <v>1.1883751029532874E-2</v>
      </c>
      <c r="AE266" s="2">
        <f>(Table2[[#This Row],[Close Price]]/Table2[[#This Row],[Current Week Low]])-1</f>
        <v>1.6140602582496388E-2</v>
      </c>
      <c r="AF266" s="2">
        <f>(Table2[[#This Row],[Current Week High]]/Table2[[#This Row],[Close Price]])-1</f>
        <v>2.2473232144958333E-2</v>
      </c>
      <c r="AG266" s="2">
        <f>(Table2[[#This Row],[Close Price]]/Table2[[#This Row],[Current Month Low]])-1</f>
        <v>1.6140602582496388E-2</v>
      </c>
      <c r="AH266" s="2">
        <f>(Table2[[#This Row],[Current Month High]]/Table2[[#This Row],[Close Price]])-1</f>
        <v>2.2473232144958333E-2</v>
      </c>
      <c r="AI266">
        <v>18.178609248146799</v>
      </c>
      <c r="AJ266">
        <v>109.026069847515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-0.17</v>
      </c>
      <c r="AM266" t="s">
        <v>10150</v>
      </c>
      <c r="AN266">
        <v>-5.37</v>
      </c>
      <c r="AO266" t="s">
        <v>10150</v>
      </c>
      <c r="AP266">
        <v>0.13678166241852399</v>
      </c>
      <c r="AQ266">
        <f>(Table2[[#This Row],[Sharpe Ratio]]-AVERAGE(Table2[Sharpe Ratio]))/_xlfn.STDEV.P(Table2[Sharpe Ratio])</f>
        <v>0.93282977871586847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67" spans="1:44" x14ac:dyDescent="0.3">
      <c r="A267" t="s">
        <v>659</v>
      </c>
      <c r="B267" t="s">
        <v>660</v>
      </c>
      <c r="C267" t="s">
        <v>10107</v>
      </c>
      <c r="D267" t="s">
        <v>46</v>
      </c>
      <c r="E267">
        <v>26310.927826499999</v>
      </c>
      <c r="F267">
        <v>279.75</v>
      </c>
      <c r="G267">
        <v>211.223799228595</v>
      </c>
      <c r="H267">
        <f>(Table2[[#This Row],[1Y Return vs Nifty]]-AVERAGE(Table2[1Y Return vs Nifty]))/_xlfn.STDEV.P(Table2[1Y Return vs Nifty])</f>
        <v>1.8258930389555985</v>
      </c>
      <c r="I267">
        <v>-9.1406288062460401</v>
      </c>
      <c r="J267">
        <f>(Table2[[#This Row],[1M Return vs Nifty]]-AVERAGE(Table2[1M Return vs Nifty]))/_xlfn.STDEV.P(Table2[1M Return vs Nifty])</f>
        <v>-0.83685857243320672</v>
      </c>
      <c r="K267">
        <v>38.267044276364402</v>
      </c>
      <c r="L267">
        <f>(Table2[[#This Row],[6M Return vs Nifty]]-AVERAGE(Table2[6M Return vs Nifty]))/_xlfn.STDEV.P(Table2[6M Return vs Nifty])</f>
        <v>0.80341811367318061</v>
      </c>
      <c r="M267">
        <v>0.12683899518726399</v>
      </c>
      <c r="N267">
        <f>(Table2[[#This Row],[1W Return vs Nifty]]-AVERAGE(Table2[1W Return vs Nifty]))/_xlfn.STDEV.P(Table2[1W Return vs Nifty])</f>
        <v>-0.19270639830014896</v>
      </c>
      <c r="O267">
        <v>270.29000000000002</v>
      </c>
      <c r="P267">
        <v>259.83716680749399</v>
      </c>
      <c r="Q267">
        <v>208.75556196792701</v>
      </c>
      <c r="R267">
        <v>66.415383844184007</v>
      </c>
      <c r="S267" s="2">
        <f>(Table2[[#This Row],[Close Price]]-Table2[[#This Row],[20D EMA]])/Table2[[#This Row],[20D EMA]]</f>
        <v>3.4999445040511966E-2</v>
      </c>
      <c r="T267" s="2">
        <f>(Table2[[#This Row],[Close Price]]-Table2[[#This Row],[50D EMA]])/Table2[[#This Row],[50D EMA]]</f>
        <v>7.6635815565441676E-2</v>
      </c>
      <c r="U267" s="2">
        <f>(Table2[[#This Row],[Close Price]]-Table2[[#This Row],[200D EMA]])/Table2[[#This Row],[200D EMA]]</f>
        <v>0.34008405506810163</v>
      </c>
      <c r="V267">
        <v>0.82214163182661804</v>
      </c>
      <c r="W267">
        <v>277.05</v>
      </c>
      <c r="X267">
        <v>284</v>
      </c>
      <c r="Y267">
        <v>267.7</v>
      </c>
      <c r="Z267">
        <v>284</v>
      </c>
      <c r="AA267">
        <v>267.7</v>
      </c>
      <c r="AB267">
        <v>284</v>
      </c>
      <c r="AC267" s="2">
        <f>(Table2[[#This Row],[Close Price]]/Table2[[#This Row],[Day Low]])-1</f>
        <v>9.7455332972387065E-3</v>
      </c>
      <c r="AD267" s="2">
        <f>(Table2[[#This Row],[Day High]]/Table2[[#This Row],[Close Price]])-1</f>
        <v>1.5192135835567555E-2</v>
      </c>
      <c r="AE267" s="2">
        <f>(Table2[[#This Row],[Close Price]]/Table2[[#This Row],[Current Week Low]])-1</f>
        <v>4.5013074336944348E-2</v>
      </c>
      <c r="AF267" s="2">
        <f>(Table2[[#This Row],[Current Week High]]/Table2[[#This Row],[Close Price]])-1</f>
        <v>1.5192135835567555E-2</v>
      </c>
      <c r="AG267" s="2">
        <f>(Table2[[#This Row],[Close Price]]/Table2[[#This Row],[Current Month Low]])-1</f>
        <v>4.5013074336944348E-2</v>
      </c>
      <c r="AH267" s="2">
        <f>(Table2[[#This Row],[Current Month High]]/Table2[[#This Row],[Close Price]])-1</f>
        <v>1.5192135835567555E-2</v>
      </c>
      <c r="AI267">
        <v>7.75692582663092</v>
      </c>
      <c r="AJ267">
        <v>254.11392405063199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0.17</v>
      </c>
      <c r="AM267" t="s">
        <v>10149</v>
      </c>
      <c r="AN267">
        <v>2.12</v>
      </c>
      <c r="AO267" t="s">
        <v>10149</v>
      </c>
      <c r="AP267">
        <v>0.17166424806788599</v>
      </c>
      <c r="AQ267">
        <f>(Table2[[#This Row],[Sharpe Ratio]]-AVERAGE(Table2[Sharpe Ratio]))/_xlfn.STDEV.P(Table2[Sharpe Ratio])</f>
        <v>1.3280720291759549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2.927818211071378</v>
      </c>
    </row>
    <row r="268" spans="1:44" x14ac:dyDescent="0.3">
      <c r="A268" t="s">
        <v>661</v>
      </c>
      <c r="B268" t="s">
        <v>662</v>
      </c>
      <c r="C268" t="s">
        <v>10116</v>
      </c>
      <c r="D268" t="s">
        <v>329</v>
      </c>
      <c r="E268">
        <v>26282.688622019999</v>
      </c>
      <c r="F268">
        <v>408.6</v>
      </c>
      <c r="G268">
        <v>16.983752730484699</v>
      </c>
      <c r="H268">
        <f>(Table2[[#This Row],[1Y Return vs Nifty]]-AVERAGE(Table2[1Y Return vs Nifty]))/_xlfn.STDEV.P(Table2[1Y Return vs Nifty])</f>
        <v>-0.36305717912015467</v>
      </c>
      <c r="I268">
        <v>-6.8783500345049804</v>
      </c>
      <c r="J268">
        <f>(Table2[[#This Row],[1M Return vs Nifty]]-AVERAGE(Table2[1M Return vs Nifty]))/_xlfn.STDEV.P(Table2[1M Return vs Nifty])</f>
        <v>-0.65248798047373857</v>
      </c>
      <c r="K268">
        <v>16.435305970105599</v>
      </c>
      <c r="L268">
        <f>(Table2[[#This Row],[6M Return vs Nifty]]-AVERAGE(Table2[6M Return vs Nifty]))/_xlfn.STDEV.P(Table2[6M Return vs Nifty])</f>
        <v>0.16084480203610271</v>
      </c>
      <c r="M268">
        <v>-4.6918912665809804</v>
      </c>
      <c r="N268">
        <f>(Table2[[#This Row],[1W Return vs Nifty]]-AVERAGE(Table2[1W Return vs Nifty]))/_xlfn.STDEV.P(Table2[1W Return vs Nifty])</f>
        <v>-1.246604017201614</v>
      </c>
      <c r="O268">
        <v>411.86</v>
      </c>
      <c r="P268">
        <v>384.632466028267</v>
      </c>
      <c r="Q268">
        <v>331.51710256272003</v>
      </c>
      <c r="R268">
        <v>40.591993349256398</v>
      </c>
      <c r="S268" s="2">
        <f>(Table2[[#This Row],[Close Price]]-Table2[[#This Row],[20D EMA]])/Table2[[#This Row],[20D EMA]]</f>
        <v>-7.915311028019208E-3</v>
      </c>
      <c r="T268" s="2">
        <f>(Table2[[#This Row],[Close Price]]-Table2[[#This Row],[50D EMA]])/Table2[[#This Row],[50D EMA]]</f>
        <v>6.2312820909849097E-2</v>
      </c>
      <c r="U268" s="2">
        <f>(Table2[[#This Row],[Close Price]]-Table2[[#This Row],[200D EMA]])/Table2[[#This Row],[200D EMA]]</f>
        <v>0.23251559826448656</v>
      </c>
      <c r="V268">
        <v>0.61910495961390399</v>
      </c>
      <c r="W268">
        <v>408.05</v>
      </c>
      <c r="X268">
        <v>412.1</v>
      </c>
      <c r="Y268">
        <v>403.95</v>
      </c>
      <c r="Z268">
        <v>418.95</v>
      </c>
      <c r="AA268">
        <v>403.95</v>
      </c>
      <c r="AB268">
        <v>418.95</v>
      </c>
      <c r="AC268" s="2">
        <f>(Table2[[#This Row],[Close Price]]/Table2[[#This Row],[Day Low]])-1</f>
        <v>1.3478740350447715E-3</v>
      </c>
      <c r="AD268" s="2">
        <f>(Table2[[#This Row],[Day High]]/Table2[[#This Row],[Close Price]])-1</f>
        <v>8.5658345570240879E-3</v>
      </c>
      <c r="AE268" s="2">
        <f>(Table2[[#This Row],[Close Price]]/Table2[[#This Row],[Current Week Low]])-1</f>
        <v>1.1511325659116389E-2</v>
      </c>
      <c r="AF268" s="2">
        <f>(Table2[[#This Row],[Current Week High]]/Table2[[#This Row],[Close Price]])-1</f>
        <v>2.5330396475770733E-2</v>
      </c>
      <c r="AG268" s="2">
        <f>(Table2[[#This Row],[Close Price]]/Table2[[#This Row],[Current Month Low]])-1</f>
        <v>1.1511325659116389E-2</v>
      </c>
      <c r="AH268" s="2">
        <f>(Table2[[#This Row],[Current Month High]]/Table2[[#This Row],[Close Price]])-1</f>
        <v>2.5330396475770733E-2</v>
      </c>
      <c r="AI268">
        <v>6.8281938325991103</v>
      </c>
      <c r="AJ268">
        <v>56.401913875598098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0.27</v>
      </c>
      <c r="AM268" t="s">
        <v>10149</v>
      </c>
      <c r="AN268">
        <v>-4.68</v>
      </c>
      <c r="AO268" t="s">
        <v>10150</v>
      </c>
      <c r="AP268">
        <v>-6.2246524580700999E-2</v>
      </c>
      <c r="AQ268">
        <f>(Table2[[#This Row],[Sharpe Ratio]]-AVERAGE(Table2[Sharpe Ratio]))/_xlfn.STDEV.P(Table2[Sharpe Ratio])</f>
        <v>-1.3222882714566362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-3.4235926462160404</v>
      </c>
    </row>
    <row r="269" spans="1:44" x14ac:dyDescent="0.3">
      <c r="A269" t="s">
        <v>663</v>
      </c>
      <c r="B269" t="s">
        <v>664</v>
      </c>
      <c r="C269" t="s">
        <v>10104</v>
      </c>
      <c r="D269" t="s">
        <v>665</v>
      </c>
      <c r="E269">
        <v>26231.51874652</v>
      </c>
      <c r="F269">
        <v>412.45</v>
      </c>
      <c r="G269">
        <v>-76.019045647950904</v>
      </c>
      <c r="H269">
        <f>(Table2[[#This Row],[1Y Return vs Nifty]]-AVERAGE(Table2[1Y Return vs Nifty]))/_xlfn.STDEV.P(Table2[1Y Return vs Nifty])</f>
        <v>-1.4111340276505244</v>
      </c>
      <c r="I269">
        <v>5.0563877156568404</v>
      </c>
      <c r="J269">
        <f>(Table2[[#This Row],[1M Return vs Nifty]]-AVERAGE(Table2[1M Return vs Nifty]))/_xlfn.STDEV.P(Table2[1M Return vs Nifty])</f>
        <v>0.3201660935354067</v>
      </c>
      <c r="K269">
        <v>-50.537709079584701</v>
      </c>
      <c r="L269">
        <f>(Table2[[#This Row],[6M Return vs Nifty]]-AVERAGE(Table2[6M Return vs Nifty]))/_xlfn.STDEV.P(Table2[6M Return vs Nifty])</f>
        <v>-1.8103712077518994</v>
      </c>
      <c r="M269">
        <v>1.0959506372464201</v>
      </c>
      <c r="N269">
        <f>(Table2[[#This Row],[1W Return vs Nifty]]-AVERAGE(Table2[1W Return vs Nifty]))/_xlfn.STDEV.P(Table2[1W Return vs Nifty])</f>
        <v>1.9246625947580719E-2</v>
      </c>
      <c r="O269">
        <v>402.66</v>
      </c>
      <c r="P269">
        <v>394.768954248032</v>
      </c>
      <c r="Q269">
        <v>523.68553644092299</v>
      </c>
      <c r="R269">
        <v>55.523057118173</v>
      </c>
      <c r="S269" s="2">
        <f>(Table2[[#This Row],[Close Price]]-Table2[[#This Row],[20D EMA]])/Table2[[#This Row],[20D EMA]]</f>
        <v>2.4313316445636425E-2</v>
      </c>
      <c r="T269" s="2">
        <f>(Table2[[#This Row],[Close Price]]-Table2[[#This Row],[50D EMA]])/Table2[[#This Row],[50D EMA]]</f>
        <v>4.4788339006159653E-2</v>
      </c>
      <c r="U269" s="2">
        <f>(Table2[[#This Row],[Close Price]]-Table2[[#This Row],[200D EMA]])/Table2[[#This Row],[200D EMA]]</f>
        <v>-0.21240902927528435</v>
      </c>
      <c r="V269">
        <v>0.71996514463754802</v>
      </c>
      <c r="W269">
        <v>411</v>
      </c>
      <c r="X269">
        <v>430</v>
      </c>
      <c r="Y269">
        <v>403</v>
      </c>
      <c r="Z269">
        <v>430</v>
      </c>
      <c r="AA269">
        <v>403</v>
      </c>
      <c r="AB269">
        <v>430</v>
      </c>
      <c r="AC269" s="2">
        <f>(Table2[[#This Row],[Close Price]]/Table2[[#This Row],[Day Low]])-1</f>
        <v>3.5279805352796956E-3</v>
      </c>
      <c r="AD269" s="2">
        <f>(Table2[[#This Row],[Day High]]/Table2[[#This Row],[Close Price]])-1</f>
        <v>4.2550612195417559E-2</v>
      </c>
      <c r="AE269" s="2">
        <f>(Table2[[#This Row],[Close Price]]/Table2[[#This Row],[Current Week Low]])-1</f>
        <v>2.3449131513647581E-2</v>
      </c>
      <c r="AF269" s="2">
        <f>(Table2[[#This Row],[Current Week High]]/Table2[[#This Row],[Close Price]])-1</f>
        <v>4.2550612195417559E-2</v>
      </c>
      <c r="AG269" s="2">
        <f>(Table2[[#This Row],[Close Price]]/Table2[[#This Row],[Current Month Low]])-1</f>
        <v>2.3449131513647581E-2</v>
      </c>
      <c r="AH269" s="2">
        <f>(Table2[[#This Row],[Current Month High]]/Table2[[#This Row],[Close Price]])-1</f>
        <v>4.2550612195417559E-2</v>
      </c>
      <c r="AI269">
        <v>142.041459570857</v>
      </c>
      <c r="AJ269">
        <v>33.0483870967741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-0.03</v>
      </c>
      <c r="AM269" t="s">
        <v>10150</v>
      </c>
      <c r="AN269">
        <v>-1.0900000000000001</v>
      </c>
      <c r="AO269" t="s">
        <v>10150</v>
      </c>
      <c r="AP269">
        <v>-0.104376558343391</v>
      </c>
      <c r="AQ269">
        <f>(Table2[[#This Row],[Sharpe Ratio]]-AVERAGE(Table2[Sharpe Ratio]))/_xlfn.STDEV.P(Table2[Sharpe Ratio])</f>
        <v>-1.7996487952350557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70" spans="1:44" x14ac:dyDescent="0.3">
      <c r="A270" t="s">
        <v>666</v>
      </c>
      <c r="B270" t="s">
        <v>667</v>
      </c>
      <c r="C270" t="s">
        <v>10118</v>
      </c>
      <c r="D270" t="s">
        <v>539</v>
      </c>
      <c r="E270">
        <v>26044.102394574998</v>
      </c>
      <c r="F270">
        <v>718.45</v>
      </c>
      <c r="G270">
        <v>21.091078368342799</v>
      </c>
      <c r="H270">
        <f>(Table2[[#This Row],[1Y Return vs Nifty]]-AVERAGE(Table2[1Y Return vs Nifty]))/_xlfn.STDEV.P(Table2[1Y Return vs Nifty])</f>
        <v>-0.31677047608034109</v>
      </c>
      <c r="I270">
        <v>5.0849762646126804</v>
      </c>
      <c r="J270">
        <f>(Table2[[#This Row],[1M Return vs Nifty]]-AVERAGE(Table2[1M Return vs Nifty]))/_xlfn.STDEV.P(Table2[1M Return vs Nifty])</f>
        <v>0.32249599547326291</v>
      </c>
      <c r="K270">
        <v>-0.72577723149790196</v>
      </c>
      <c r="L270">
        <f>(Table2[[#This Row],[6M Return vs Nifty]]-AVERAGE(Table2[6M Return vs Nifty]))/_xlfn.STDEV.P(Table2[6M Return vs Nifty])</f>
        <v>-0.34425716966408276</v>
      </c>
      <c r="M270">
        <v>2.0358306963267698</v>
      </c>
      <c r="N270">
        <f>(Table2[[#This Row],[1W Return vs Nifty]]-AVERAGE(Table2[1W Return vs Nifty]))/_xlfn.STDEV.P(Table2[1W Return vs Nifty])</f>
        <v>0.2248064523974366</v>
      </c>
      <c r="O270">
        <v>688.68</v>
      </c>
      <c r="P270">
        <v>676.86114116933402</v>
      </c>
      <c r="Q270">
        <v>634.666562525328</v>
      </c>
      <c r="R270">
        <v>73.203548804214506</v>
      </c>
      <c r="S270" s="2">
        <f>(Table2[[#This Row],[Close Price]]-Table2[[#This Row],[20D EMA]])/Table2[[#This Row],[20D EMA]]</f>
        <v>4.3227623860138377E-2</v>
      </c>
      <c r="T270" s="2">
        <f>(Table2[[#This Row],[Close Price]]-Table2[[#This Row],[50D EMA]])/Table2[[#This Row],[50D EMA]]</f>
        <v>6.1443708762506009E-2</v>
      </c>
      <c r="U270" s="2">
        <f>(Table2[[#This Row],[Close Price]]-Table2[[#This Row],[200D EMA]])/Table2[[#This Row],[200D EMA]]</f>
        <v>0.13201174037166713</v>
      </c>
      <c r="V270">
        <v>0.943766858077285</v>
      </c>
      <c r="W270">
        <v>706.5</v>
      </c>
      <c r="X270">
        <v>728</v>
      </c>
      <c r="Y270">
        <v>683.1</v>
      </c>
      <c r="Z270">
        <v>728</v>
      </c>
      <c r="AA270">
        <v>683.1</v>
      </c>
      <c r="AB270">
        <v>728</v>
      </c>
      <c r="AC270" s="2">
        <f>(Table2[[#This Row],[Close Price]]/Table2[[#This Row],[Day Low]])-1</f>
        <v>1.6914366595895292E-2</v>
      </c>
      <c r="AD270" s="2">
        <f>(Table2[[#This Row],[Day High]]/Table2[[#This Row],[Close Price]])-1</f>
        <v>1.3292504697612895E-2</v>
      </c>
      <c r="AE270" s="2">
        <f>(Table2[[#This Row],[Close Price]]/Table2[[#This Row],[Current Week Low]])-1</f>
        <v>5.1749377836334487E-2</v>
      </c>
      <c r="AF270" s="2">
        <f>(Table2[[#This Row],[Current Week High]]/Table2[[#This Row],[Close Price]])-1</f>
        <v>1.3292504697612895E-2</v>
      </c>
      <c r="AG270" s="2">
        <f>(Table2[[#This Row],[Close Price]]/Table2[[#This Row],[Current Month Low]])-1</f>
        <v>5.1749377836334487E-2</v>
      </c>
      <c r="AH270" s="2">
        <f>(Table2[[#This Row],[Current Month High]]/Table2[[#This Row],[Close Price]])-1</f>
        <v>1.3292504697612895E-2</v>
      </c>
      <c r="AI270">
        <v>7.0707773679448804</v>
      </c>
      <c r="AJ270">
        <v>64.029680365296798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-0.1</v>
      </c>
      <c r="AM270" t="s">
        <v>10150</v>
      </c>
      <c r="AN270">
        <v>4.0599999999999996</v>
      </c>
      <c r="AO270" t="s">
        <v>10149</v>
      </c>
      <c r="AP270">
        <v>-5.9045791548450001E-2</v>
      </c>
      <c r="AQ270">
        <f>(Table2[[#This Row],[Sharpe Ratio]]-AVERAGE(Table2[Sharpe Ratio]))/_xlfn.STDEV.P(Table2[Sharpe Ratio])</f>
        <v>-1.2860218966097372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-1.3997470944834616</v>
      </c>
    </row>
    <row r="271" spans="1:44" x14ac:dyDescent="0.3">
      <c r="A271" t="s">
        <v>668</v>
      </c>
      <c r="B271" t="s">
        <v>669</v>
      </c>
      <c r="C271" t="s">
        <v>10121</v>
      </c>
      <c r="D271" t="s">
        <v>670</v>
      </c>
      <c r="E271">
        <v>25652.089848</v>
      </c>
      <c r="F271">
        <v>2322.65</v>
      </c>
      <c r="G271">
        <v>140.71804127891201</v>
      </c>
      <c r="H271">
        <f>(Table2[[#This Row],[1Y Return vs Nifty]]-AVERAGE(Table2[1Y Return vs Nifty]))/_xlfn.STDEV.P(Table2[1Y Return vs Nifty])</f>
        <v>1.031342187975153</v>
      </c>
      <c r="I271">
        <v>2.13304622361228</v>
      </c>
      <c r="J271">
        <f>(Table2[[#This Row],[1M Return vs Nifty]]-AVERAGE(Table2[1M Return vs Nifty]))/_xlfn.STDEV.P(Table2[1M Return vs Nifty])</f>
        <v>8.1920388310877404E-2</v>
      </c>
      <c r="K271">
        <v>53.8941234646258</v>
      </c>
      <c r="L271">
        <f>(Table2[[#This Row],[6M Return vs Nifty]]-AVERAGE(Table2[6M Return vs Nifty]))/_xlfn.STDEV.P(Table2[6M Return vs Nifty])</f>
        <v>1.2633697622479181</v>
      </c>
      <c r="M271">
        <v>2.1361358118597802</v>
      </c>
      <c r="N271">
        <f>(Table2[[#This Row],[1W Return vs Nifty]]-AVERAGE(Table2[1W Return vs Nifty]))/_xlfn.STDEV.P(Table2[1W Return vs Nifty])</f>
        <v>0.24674404107356326</v>
      </c>
      <c r="O271">
        <v>2252.25</v>
      </c>
      <c r="P271">
        <v>2104.7053485450001</v>
      </c>
      <c r="Q271">
        <v>1625.44653638822</v>
      </c>
      <c r="R271">
        <v>56.445109840801202</v>
      </c>
      <c r="S271" s="2">
        <f>(Table2[[#This Row],[Close Price]]-Table2[[#This Row],[20D EMA]])/Table2[[#This Row],[20D EMA]]</f>
        <v>3.1257631257631299E-2</v>
      </c>
      <c r="T271" s="2">
        <f>(Table2[[#This Row],[Close Price]]-Table2[[#This Row],[50D EMA]])/Table2[[#This Row],[50D EMA]]</f>
        <v>0.10355114629497515</v>
      </c>
      <c r="U271" s="2">
        <f>(Table2[[#This Row],[Close Price]]-Table2[[#This Row],[200D EMA]])/Table2[[#This Row],[200D EMA]]</f>
        <v>0.42893041881339411</v>
      </c>
      <c r="V271">
        <v>0.56956997262203402</v>
      </c>
      <c r="W271">
        <v>2313.9</v>
      </c>
      <c r="X271">
        <v>2376.0500000000002</v>
      </c>
      <c r="Y271">
        <v>2251.1</v>
      </c>
      <c r="Z271">
        <v>2420</v>
      </c>
      <c r="AA271">
        <v>2251.1</v>
      </c>
      <c r="AB271">
        <v>2420</v>
      </c>
      <c r="AC271" s="2">
        <f>(Table2[[#This Row],[Close Price]]/Table2[[#This Row],[Day Low]])-1</f>
        <v>3.7814944466052491E-3</v>
      </c>
      <c r="AD271" s="2">
        <f>(Table2[[#This Row],[Day High]]/Table2[[#This Row],[Close Price]])-1</f>
        <v>2.2990980130454419E-2</v>
      </c>
      <c r="AE271" s="2">
        <f>(Table2[[#This Row],[Close Price]]/Table2[[#This Row],[Current Week Low]])-1</f>
        <v>3.1784460930212033E-2</v>
      </c>
      <c r="AF271" s="2">
        <f>(Table2[[#This Row],[Current Week High]]/Table2[[#This Row],[Close Price]])-1</f>
        <v>4.1913331754676708E-2</v>
      </c>
      <c r="AG271" s="2">
        <f>(Table2[[#This Row],[Close Price]]/Table2[[#This Row],[Current Month Low]])-1</f>
        <v>3.1784460930212033E-2</v>
      </c>
      <c r="AH271" s="2">
        <f>(Table2[[#This Row],[Current Month High]]/Table2[[#This Row],[Close Price]])-1</f>
        <v>4.1913331754676708E-2</v>
      </c>
      <c r="AI271">
        <v>4.1913331754676699</v>
      </c>
      <c r="AJ271">
        <v>174.02666352052799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0.21</v>
      </c>
      <c r="AM271" t="s">
        <v>10149</v>
      </c>
      <c r="AN271">
        <v>-1.54</v>
      </c>
      <c r="AO271" t="s">
        <v>10150</v>
      </c>
      <c r="AP271">
        <v>0.13617475023561801</v>
      </c>
      <c r="AQ271">
        <f>(Table2[[#This Row],[Sharpe Ratio]]-AVERAGE(Table2[Sharpe Ratio]))/_xlfn.STDEV.P(Table2[Sharpe Ratio])</f>
        <v>0.92595307125459703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3.5493294508621087</v>
      </c>
    </row>
    <row r="272" spans="1:44" x14ac:dyDescent="0.3">
      <c r="A272" t="s">
        <v>671</v>
      </c>
      <c r="B272" t="s">
        <v>672</v>
      </c>
      <c r="C272" t="s">
        <v>10110</v>
      </c>
      <c r="D272" t="s">
        <v>218</v>
      </c>
      <c r="E272">
        <v>25618.363658400001</v>
      </c>
      <c r="F272">
        <v>4008</v>
      </c>
      <c r="G272">
        <v>129.778722287183</v>
      </c>
      <c r="H272">
        <f>(Table2[[#This Row],[1Y Return vs Nifty]]-AVERAGE(Table2[1Y Return vs Nifty]))/_xlfn.STDEV.P(Table2[1Y Return vs Nifty])</f>
        <v>0.90806367191086446</v>
      </c>
      <c r="I272">
        <v>5.0963274666713696</v>
      </c>
      <c r="J272">
        <f>(Table2[[#This Row],[1M Return vs Nifty]]-AVERAGE(Table2[1M Return vs Nifty]))/_xlfn.STDEV.P(Table2[1M Return vs Nifty])</f>
        <v>0.32342109271112512</v>
      </c>
      <c r="K272">
        <v>46.7674429714355</v>
      </c>
      <c r="L272">
        <f>(Table2[[#This Row],[6M Return vs Nifty]]-AVERAGE(Table2[6M Return vs Nifty]))/_xlfn.STDEV.P(Table2[6M Return vs Nifty])</f>
        <v>1.0536102542670163</v>
      </c>
      <c r="M272">
        <v>-1.4605460436490501</v>
      </c>
      <c r="N272">
        <f>(Table2[[#This Row],[1W Return vs Nifty]]-AVERAGE(Table2[1W Return vs Nifty]))/_xlfn.STDEV.P(Table2[1W Return vs Nifty])</f>
        <v>-0.53988111483958678</v>
      </c>
      <c r="O272">
        <v>3772.33</v>
      </c>
      <c r="P272">
        <v>3412.9500333106298</v>
      </c>
      <c r="Q272">
        <v>2727.8006902082602</v>
      </c>
      <c r="R272">
        <v>66.657800835607702</v>
      </c>
      <c r="S272" s="2">
        <f>(Table2[[#This Row],[Close Price]]-Table2[[#This Row],[20D EMA]])/Table2[[#This Row],[20D EMA]]</f>
        <v>6.2473325504396507E-2</v>
      </c>
      <c r="T272" s="2">
        <f>(Table2[[#This Row],[Close Price]]-Table2[[#This Row],[50D EMA]])/Table2[[#This Row],[50D EMA]]</f>
        <v>0.17435062361934431</v>
      </c>
      <c r="U272" s="2">
        <f>(Table2[[#This Row],[Close Price]]-Table2[[#This Row],[200D EMA]])/Table2[[#This Row],[200D EMA]]</f>
        <v>0.46931556047593787</v>
      </c>
      <c r="V272">
        <v>0.67491692490519495</v>
      </c>
      <c r="W272">
        <v>3975</v>
      </c>
      <c r="X272">
        <v>4090</v>
      </c>
      <c r="Y272">
        <v>3870</v>
      </c>
      <c r="Z272">
        <v>4108</v>
      </c>
      <c r="AA272">
        <v>3870</v>
      </c>
      <c r="AB272">
        <v>4108</v>
      </c>
      <c r="AC272" s="2">
        <f>(Table2[[#This Row],[Close Price]]/Table2[[#This Row],[Day Low]])-1</f>
        <v>8.3018867924529172E-3</v>
      </c>
      <c r="AD272" s="2">
        <f>(Table2[[#This Row],[Day High]]/Table2[[#This Row],[Close Price]])-1</f>
        <v>2.0459081836327275E-2</v>
      </c>
      <c r="AE272" s="2">
        <f>(Table2[[#This Row],[Close Price]]/Table2[[#This Row],[Current Week Low]])-1</f>
        <v>3.5658914728682101E-2</v>
      </c>
      <c r="AF272" s="2">
        <f>(Table2[[#This Row],[Current Week High]]/Table2[[#This Row],[Close Price]])-1</f>
        <v>2.4950099800399306E-2</v>
      </c>
      <c r="AG272" s="2">
        <f>(Table2[[#This Row],[Close Price]]/Table2[[#This Row],[Current Month Low]])-1</f>
        <v>3.5658914728682101E-2</v>
      </c>
      <c r="AH272" s="2">
        <f>(Table2[[#This Row],[Current Month High]]/Table2[[#This Row],[Close Price]])-1</f>
        <v>2.4950099800399306E-2</v>
      </c>
      <c r="AI272">
        <v>2.4950099800399301</v>
      </c>
      <c r="AJ272">
        <v>158.247422680412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0.48</v>
      </c>
      <c r="AM272" t="s">
        <v>10149</v>
      </c>
      <c r="AN272">
        <v>2.92</v>
      </c>
      <c r="AO272" t="s">
        <v>10149</v>
      </c>
      <c r="AQ272">
        <f>(Table2[[#This Row],[Sharpe Ratio]]-AVERAGE(Table2[Sharpe Ratio]))/_xlfn.STDEV.P(Table2[Sharpe Ratio])</f>
        <v>-0.61699489940279773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1.1282190046466214</v>
      </c>
    </row>
    <row r="273" spans="1:44" x14ac:dyDescent="0.3">
      <c r="A273" t="s">
        <v>673</v>
      </c>
      <c r="B273" t="s">
        <v>674</v>
      </c>
      <c r="C273" t="s">
        <v>10110</v>
      </c>
      <c r="D273" t="s">
        <v>384</v>
      </c>
      <c r="E273">
        <v>25456.363020000001</v>
      </c>
      <c r="F273">
        <v>3631.85</v>
      </c>
      <c r="G273">
        <v>29.3613040625082</v>
      </c>
      <c r="H273">
        <f>(Table2[[#This Row],[1Y Return vs Nifty]]-AVERAGE(Table2[1Y Return vs Nifty]))/_xlfn.STDEV.P(Table2[1Y Return vs Nifty])</f>
        <v>-0.22357078496023433</v>
      </c>
      <c r="I273">
        <v>-2.9428111459167301</v>
      </c>
      <c r="J273">
        <f>(Table2[[#This Row],[1M Return vs Nifty]]-AVERAGE(Table2[1M Return vs Nifty]))/_xlfn.STDEV.P(Table2[1M Return vs Nifty])</f>
        <v>-0.33175048179222094</v>
      </c>
      <c r="K273">
        <v>-4.9990551822317801</v>
      </c>
      <c r="L273">
        <f>(Table2[[#This Row],[6M Return vs Nifty]]-AVERAGE(Table2[6M Return vs Nifty]))/_xlfn.STDEV.P(Table2[6M Return vs Nifty])</f>
        <v>-0.4700325122331887</v>
      </c>
      <c r="M273">
        <v>-0.41250776915950599</v>
      </c>
      <c r="N273">
        <f>(Table2[[#This Row],[1W Return vs Nifty]]-AVERAGE(Table2[1W Return vs Nifty]))/_xlfn.STDEV.P(Table2[1W Return vs Nifty])</f>
        <v>-0.31066615944658194</v>
      </c>
      <c r="O273">
        <v>3529.15</v>
      </c>
      <c r="P273">
        <v>3369.4866066652698</v>
      </c>
      <c r="Q273">
        <v>3079.9483277465201</v>
      </c>
      <c r="R273">
        <v>64.220970564616394</v>
      </c>
      <c r="S273" s="2">
        <f>(Table2[[#This Row],[Close Price]]-Table2[[#This Row],[20D EMA]])/Table2[[#This Row],[20D EMA]]</f>
        <v>2.9100491619795082E-2</v>
      </c>
      <c r="T273" s="2">
        <f>(Table2[[#This Row],[Close Price]]-Table2[[#This Row],[50D EMA]])/Table2[[#This Row],[50D EMA]]</f>
        <v>7.7864501023907365E-2</v>
      </c>
      <c r="U273" s="2">
        <f>(Table2[[#This Row],[Close Price]]-Table2[[#This Row],[200D EMA]])/Table2[[#This Row],[200D EMA]]</f>
        <v>0.17919186087686251</v>
      </c>
      <c r="V273">
        <v>1.0613293121134799</v>
      </c>
      <c r="W273">
        <v>3604.15</v>
      </c>
      <c r="X273">
        <v>3713.95</v>
      </c>
      <c r="Y273">
        <v>3598</v>
      </c>
      <c r="Z273">
        <v>3713.95</v>
      </c>
      <c r="AA273">
        <v>3598</v>
      </c>
      <c r="AB273">
        <v>3713.95</v>
      </c>
      <c r="AC273" s="2">
        <f>(Table2[[#This Row],[Close Price]]/Table2[[#This Row],[Day Low]])-1</f>
        <v>7.6855846732237776E-3</v>
      </c>
      <c r="AD273" s="2">
        <f>(Table2[[#This Row],[Day High]]/Table2[[#This Row],[Close Price]])-1</f>
        <v>2.2605559150295385E-2</v>
      </c>
      <c r="AE273" s="2">
        <f>(Table2[[#This Row],[Close Price]]/Table2[[#This Row],[Current Week Low]])-1</f>
        <v>9.4080044469149193E-3</v>
      </c>
      <c r="AF273" s="2">
        <f>(Table2[[#This Row],[Current Week High]]/Table2[[#This Row],[Close Price]])-1</f>
        <v>2.2605559150295385E-2</v>
      </c>
      <c r="AG273" s="2">
        <f>(Table2[[#This Row],[Close Price]]/Table2[[#This Row],[Current Month Low]])-1</f>
        <v>9.4080044469149193E-3</v>
      </c>
      <c r="AH273" s="2">
        <f>(Table2[[#This Row],[Current Month High]]/Table2[[#This Row],[Close Price]])-1</f>
        <v>2.2605559150295385E-2</v>
      </c>
      <c r="AI273">
        <v>8.4516155678235592</v>
      </c>
      <c r="AJ273">
        <v>57.628957704910903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0.12</v>
      </c>
      <c r="AM273" t="s">
        <v>10149</v>
      </c>
      <c r="AN273">
        <v>6.18</v>
      </c>
      <c r="AO273" t="s">
        <v>10149</v>
      </c>
      <c r="AP273">
        <v>0.101945769660018</v>
      </c>
      <c r="AQ273">
        <f>(Table2[[#This Row],[Sharpe Ratio]]-AVERAGE(Table2[Sharpe Ratio]))/_xlfn.STDEV.P(Table2[Sharpe Ratio])</f>
        <v>0.53811658890076752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-0.79790334953145836</v>
      </c>
    </row>
    <row r="274" spans="1:44" x14ac:dyDescent="0.3">
      <c r="A274" t="s">
        <v>675</v>
      </c>
      <c r="B274" t="s">
        <v>676</v>
      </c>
      <c r="C274" t="s">
        <v>10116</v>
      </c>
      <c r="D274" t="s">
        <v>329</v>
      </c>
      <c r="E274">
        <v>25413.696267300002</v>
      </c>
      <c r="F274">
        <v>2003.1</v>
      </c>
      <c r="G274">
        <v>9.9328068090988992</v>
      </c>
      <c r="H274">
        <f>(Table2[[#This Row],[1Y Return vs Nifty]]-AVERAGE(Table2[1Y Return vs Nifty]))/_xlfn.STDEV.P(Table2[1Y Return vs Nifty])</f>
        <v>-0.44251643528547868</v>
      </c>
      <c r="I274">
        <v>16.5624734151795</v>
      </c>
      <c r="J274">
        <f>(Table2[[#This Row],[1M Return vs Nifty]]-AVERAGE(Table2[1M Return vs Nifty]))/_xlfn.STDEV.P(Table2[1M Return vs Nifty])</f>
        <v>1.2578859970487737</v>
      </c>
      <c r="K274">
        <v>35.476922239592199</v>
      </c>
      <c r="L274">
        <f>(Table2[[#This Row],[6M Return vs Nifty]]-AVERAGE(Table2[6M Return vs Nifty]))/_xlfn.STDEV.P(Table2[6M Return vs Nifty])</f>
        <v>0.72129648268393765</v>
      </c>
      <c r="M274">
        <v>-8.4394676464411802</v>
      </c>
      <c r="N274">
        <f>(Table2[[#This Row],[1W Return vs Nifty]]-AVERAGE(Table2[1W Return vs Nifty]))/_xlfn.STDEV.P(Table2[1W Return vs Nifty])</f>
        <v>-2.0662310991990895</v>
      </c>
      <c r="O274">
        <v>1835.61</v>
      </c>
      <c r="P274">
        <v>1661.1288315878901</v>
      </c>
      <c r="Q274">
        <v>1501.84210921259</v>
      </c>
      <c r="R274">
        <v>76.183990081555805</v>
      </c>
      <c r="S274" s="2">
        <f>(Table2[[#This Row],[Close Price]]-Table2[[#This Row],[20D EMA]])/Table2[[#This Row],[20D EMA]]</f>
        <v>9.1244872276790831E-2</v>
      </c>
      <c r="T274" s="2">
        <f>(Table2[[#This Row],[Close Price]]-Table2[[#This Row],[50D EMA]])/Table2[[#This Row],[50D EMA]]</f>
        <v>0.20586673466212496</v>
      </c>
      <c r="U274" s="2">
        <f>(Table2[[#This Row],[Close Price]]-Table2[[#This Row],[200D EMA]])/Table2[[#This Row],[200D EMA]]</f>
        <v>0.33376204310199925</v>
      </c>
      <c r="V274">
        <v>1.4396856733380099</v>
      </c>
      <c r="W274">
        <v>1942.6</v>
      </c>
      <c r="X274">
        <v>2011.85</v>
      </c>
      <c r="Y274">
        <v>1921</v>
      </c>
      <c r="Z274">
        <v>2045.75</v>
      </c>
      <c r="AA274">
        <v>1921</v>
      </c>
      <c r="AB274">
        <v>2045.75</v>
      </c>
      <c r="AC274" s="2">
        <f>(Table2[[#This Row],[Close Price]]/Table2[[#This Row],[Day Low]])-1</f>
        <v>3.1143827859569706E-2</v>
      </c>
      <c r="AD274" s="2">
        <f>(Table2[[#This Row],[Day High]]/Table2[[#This Row],[Close Price]])-1</f>
        <v>4.3682292446707294E-3</v>
      </c>
      <c r="AE274" s="2">
        <f>(Table2[[#This Row],[Close Price]]/Table2[[#This Row],[Current Week Low]])-1</f>
        <v>4.2738157209786465E-2</v>
      </c>
      <c r="AF274" s="2">
        <f>(Table2[[#This Row],[Current Week High]]/Table2[[#This Row],[Close Price]])-1</f>
        <v>2.1291997404023766E-2</v>
      </c>
      <c r="AG274" s="2">
        <f>(Table2[[#This Row],[Close Price]]/Table2[[#This Row],[Current Month Low]])-1</f>
        <v>4.2738157209786465E-2</v>
      </c>
      <c r="AH274" s="2">
        <f>(Table2[[#This Row],[Current Month High]]/Table2[[#This Row],[Close Price]])-1</f>
        <v>2.1291997404023766E-2</v>
      </c>
      <c r="AI274">
        <v>9.77984124606858</v>
      </c>
      <c r="AJ274">
        <v>68.881207318101303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0.28000000000000003</v>
      </c>
      <c r="AM274" t="s">
        <v>10149</v>
      </c>
      <c r="AN274">
        <v>9.76</v>
      </c>
      <c r="AO274" t="s">
        <v>10149</v>
      </c>
      <c r="AP274">
        <v>-8.3349419141462003E-2</v>
      </c>
      <c r="AQ274">
        <f>(Table2[[#This Row],[Sharpe Ratio]]-AVERAGE(Table2[Sharpe Ratio]))/_xlfn.STDEV.P(Table2[Sharpe Ratio])</f>
        <v>-1.5613977119453073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-2.0909627666971637</v>
      </c>
    </row>
    <row r="275" spans="1:44" x14ac:dyDescent="0.3">
      <c r="A275" t="s">
        <v>677</v>
      </c>
      <c r="B275" t="s">
        <v>678</v>
      </c>
      <c r="C275" t="s">
        <v>10108</v>
      </c>
      <c r="D275" t="s">
        <v>184</v>
      </c>
      <c r="E275">
        <v>25410.126195479999</v>
      </c>
      <c r="F275">
        <v>2148.9</v>
      </c>
      <c r="G275">
        <v>20.5475743919365</v>
      </c>
      <c r="H275">
        <f>(Table2[[#This Row],[1Y Return vs Nifty]]-AVERAGE(Table2[1Y Return vs Nifty]))/_xlfn.STDEV.P(Table2[1Y Return vs Nifty])</f>
        <v>-0.32289538785383154</v>
      </c>
      <c r="I275">
        <v>-4.1659721244536598</v>
      </c>
      <c r="J275">
        <f>(Table2[[#This Row],[1M Return vs Nifty]]-AVERAGE(Table2[1M Return vs Nifty]))/_xlfn.STDEV.P(Table2[1M Return vs Nifty])</f>
        <v>-0.43143532898769671</v>
      </c>
      <c r="K275">
        <v>15.583323383108199</v>
      </c>
      <c r="L275">
        <f>(Table2[[#This Row],[6M Return vs Nifty]]-AVERAGE(Table2[6M Return vs Nifty]))/_xlfn.STDEV.P(Table2[6M Return vs Nifty])</f>
        <v>0.13576840799435591</v>
      </c>
      <c r="M275">
        <v>-0.31794741800461601</v>
      </c>
      <c r="N275">
        <f>(Table2[[#This Row],[1W Return vs Nifty]]-AVERAGE(Table2[1W Return vs Nifty]))/_xlfn.STDEV.P(Table2[1W Return vs Nifty])</f>
        <v>-0.28998499998943156</v>
      </c>
      <c r="O275">
        <v>2085.4699999999998</v>
      </c>
      <c r="P275">
        <v>2010.70994008565</v>
      </c>
      <c r="Q275">
        <v>1727.5235324197799</v>
      </c>
      <c r="R275">
        <v>58.445411380180303</v>
      </c>
      <c r="S275" s="2">
        <f>(Table2[[#This Row],[Close Price]]-Table2[[#This Row],[20D EMA]])/Table2[[#This Row],[20D EMA]]</f>
        <v>3.0415206164557774E-2</v>
      </c>
      <c r="T275" s="2">
        <f>(Table2[[#This Row],[Close Price]]-Table2[[#This Row],[50D EMA]])/Table2[[#This Row],[50D EMA]]</f>
        <v>6.8726998936735548E-2</v>
      </c>
      <c r="U275" s="2">
        <f>(Table2[[#This Row],[Close Price]]-Table2[[#This Row],[200D EMA]])/Table2[[#This Row],[200D EMA]]</f>
        <v>0.24391937919941903</v>
      </c>
      <c r="V275">
        <v>1.1940341103241801</v>
      </c>
      <c r="W275">
        <v>2136.1999999999998</v>
      </c>
      <c r="X275">
        <v>2168</v>
      </c>
      <c r="Y275">
        <v>2052</v>
      </c>
      <c r="Z275">
        <v>2277</v>
      </c>
      <c r="AA275">
        <v>2052</v>
      </c>
      <c r="AB275">
        <v>2277</v>
      </c>
      <c r="AC275" s="2">
        <f>(Table2[[#This Row],[Close Price]]/Table2[[#This Row],[Day Low]])-1</f>
        <v>5.9451362232001426E-3</v>
      </c>
      <c r="AD275" s="2">
        <f>(Table2[[#This Row],[Day High]]/Table2[[#This Row],[Close Price]])-1</f>
        <v>8.8882684163991144E-3</v>
      </c>
      <c r="AE275" s="2">
        <f>(Table2[[#This Row],[Close Price]]/Table2[[#This Row],[Current Week Low]])-1</f>
        <v>4.7222222222222276E-2</v>
      </c>
      <c r="AF275" s="2">
        <f>(Table2[[#This Row],[Current Week High]]/Table2[[#This Row],[Close Price]])-1</f>
        <v>5.9611894457629377E-2</v>
      </c>
      <c r="AG275" s="2">
        <f>(Table2[[#This Row],[Close Price]]/Table2[[#This Row],[Current Month Low]])-1</f>
        <v>4.7222222222222276E-2</v>
      </c>
      <c r="AH275" s="2">
        <f>(Table2[[#This Row],[Current Month High]]/Table2[[#This Row],[Close Price]])-1</f>
        <v>5.9611894457629377E-2</v>
      </c>
      <c r="AI275">
        <v>13.0043277956163</v>
      </c>
      <c r="AJ275">
        <v>93.012080657475195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7.0000000000000007E-2</v>
      </c>
      <c r="AM275" t="s">
        <v>10149</v>
      </c>
      <c r="AN275">
        <v>4.12</v>
      </c>
      <c r="AO275" t="s">
        <v>10149</v>
      </c>
      <c r="AP275">
        <v>0.22775741979033601</v>
      </c>
      <c r="AQ275">
        <f>(Table2[[#This Row],[Sharpe Ratio]]-AVERAGE(Table2[Sharpe Ratio]))/_xlfn.STDEV.P(Table2[Sharpe Ratio])</f>
        <v>1.9636439345926262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1.0550966257560224</v>
      </c>
    </row>
    <row r="276" spans="1:44" x14ac:dyDescent="0.3">
      <c r="A276" t="s">
        <v>679</v>
      </c>
      <c r="B276" t="s">
        <v>680</v>
      </c>
      <c r="C276" t="s">
        <v>10104</v>
      </c>
      <c r="D276" t="s">
        <v>561</v>
      </c>
      <c r="E276">
        <v>25262.398757610001</v>
      </c>
      <c r="F276">
        <v>780.3</v>
      </c>
      <c r="G276">
        <v>3.4188632126127501</v>
      </c>
      <c r="H276">
        <f>(Table2[[#This Row],[1Y Return vs Nifty]]-AVERAGE(Table2[1Y Return vs Nifty]))/_xlfn.STDEV.P(Table2[1Y Return vs Nifty])</f>
        <v>-0.51592404876749165</v>
      </c>
      <c r="I276">
        <v>-6.4116974133029396</v>
      </c>
      <c r="J276">
        <f>(Table2[[#This Row],[1M Return vs Nifty]]-AVERAGE(Table2[1M Return vs Nifty]))/_xlfn.STDEV.P(Table2[1M Return vs Nifty])</f>
        <v>-0.61445684961348512</v>
      </c>
      <c r="K276">
        <v>-4.7303454658742599</v>
      </c>
      <c r="L276">
        <f>(Table2[[#This Row],[6M Return vs Nifty]]-AVERAGE(Table2[6M Return vs Nifty]))/_xlfn.STDEV.P(Table2[6M Return vs Nifty])</f>
        <v>-0.46212358212937688</v>
      </c>
      <c r="M276">
        <v>-1.8636564580641899</v>
      </c>
      <c r="N276">
        <f>(Table2[[#This Row],[1W Return vs Nifty]]-AVERAGE(Table2[1W Return vs Nifty]))/_xlfn.STDEV.P(Table2[1W Return vs Nifty])</f>
        <v>-0.62804481831084169</v>
      </c>
      <c r="O276">
        <v>748.84</v>
      </c>
      <c r="P276">
        <v>740.21142264801802</v>
      </c>
      <c r="Q276">
        <v>710.78668758828201</v>
      </c>
      <c r="R276">
        <v>73.1787235759613</v>
      </c>
      <c r="S276" s="2">
        <f>(Table2[[#This Row],[Close Price]]-Table2[[#This Row],[20D EMA]])/Table2[[#This Row],[20D EMA]]</f>
        <v>4.2011644677100481E-2</v>
      </c>
      <c r="T276" s="2">
        <f>(Table2[[#This Row],[Close Price]]-Table2[[#This Row],[50D EMA]])/Table2[[#This Row],[50D EMA]]</f>
        <v>5.4158279817636205E-2</v>
      </c>
      <c r="U276" s="2">
        <f>(Table2[[#This Row],[Close Price]]-Table2[[#This Row],[200D EMA]])/Table2[[#This Row],[200D EMA]]</f>
        <v>9.7797712908184106E-2</v>
      </c>
      <c r="V276">
        <v>0.93436868815114804</v>
      </c>
      <c r="W276">
        <v>772.1</v>
      </c>
      <c r="X276">
        <v>781</v>
      </c>
      <c r="Y276">
        <v>749.1</v>
      </c>
      <c r="Z276">
        <v>781</v>
      </c>
      <c r="AA276">
        <v>749.1</v>
      </c>
      <c r="AB276">
        <v>781</v>
      </c>
      <c r="AC276" s="2">
        <f>(Table2[[#This Row],[Close Price]]/Table2[[#This Row],[Day Low]])-1</f>
        <v>1.062038596036774E-2</v>
      </c>
      <c r="AD276" s="2">
        <f>(Table2[[#This Row],[Day High]]/Table2[[#This Row],[Close Price]])-1</f>
        <v>8.9709086248879188E-4</v>
      </c>
      <c r="AE276" s="2">
        <f>(Table2[[#This Row],[Close Price]]/Table2[[#This Row],[Current Week Low]])-1</f>
        <v>4.1649979975971085E-2</v>
      </c>
      <c r="AF276" s="2">
        <f>(Table2[[#This Row],[Current Week High]]/Table2[[#This Row],[Close Price]])-1</f>
        <v>8.9709086248879188E-4</v>
      </c>
      <c r="AG276" s="2">
        <f>(Table2[[#This Row],[Close Price]]/Table2[[#This Row],[Current Month Low]])-1</f>
        <v>4.1649979975971085E-2</v>
      </c>
      <c r="AH276" s="2">
        <f>(Table2[[#This Row],[Current Month High]]/Table2[[#This Row],[Close Price]])-1</f>
        <v>8.9709086248879188E-4</v>
      </c>
      <c r="AI276">
        <v>11.040625400487</v>
      </c>
      <c r="AJ276">
        <v>30.158465387823099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-0.04</v>
      </c>
      <c r="AM276" t="s">
        <v>10150</v>
      </c>
      <c r="AN276">
        <v>7.81</v>
      </c>
      <c r="AO276" t="s">
        <v>10149</v>
      </c>
      <c r="AP276">
        <v>-4.3255782583333999E-2</v>
      </c>
      <c r="AQ276">
        <f>(Table2[[#This Row],[Sharpe Ratio]]-AVERAGE(Table2[Sharpe Ratio]))/_xlfn.STDEV.P(Table2[Sharpe Ratio])</f>
        <v>-1.1071108852274276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-3.3276601840486228</v>
      </c>
    </row>
    <row r="277" spans="1:44" x14ac:dyDescent="0.3">
      <c r="A277" t="s">
        <v>681</v>
      </c>
      <c r="B277" t="s">
        <v>682</v>
      </c>
      <c r="C277" t="s">
        <v>10109</v>
      </c>
      <c r="D277" t="s">
        <v>295</v>
      </c>
      <c r="E277">
        <v>25218.906511950001</v>
      </c>
      <c r="F277">
        <v>1241.7</v>
      </c>
      <c r="G277">
        <v>5.1099873343900898E-2</v>
      </c>
      <c r="H277">
        <f>(Table2[[#This Row],[1Y Return vs Nifty]]-AVERAGE(Table2[1Y Return vs Nifty]))/_xlfn.STDEV.P(Table2[1Y Return vs Nifty])</f>
        <v>-0.55387639911349407</v>
      </c>
      <c r="I277">
        <v>-6.7642616766467798</v>
      </c>
      <c r="J277">
        <f>(Table2[[#This Row],[1M Return vs Nifty]]-AVERAGE(Table2[1M Return vs Nifty]))/_xlfn.STDEV.P(Table2[1M Return vs Nifty])</f>
        <v>-0.64319003791389573</v>
      </c>
      <c r="K277">
        <v>-6.9793549658102201</v>
      </c>
      <c r="L277">
        <f>(Table2[[#This Row],[6M Return vs Nifty]]-AVERAGE(Table2[6M Return vs Nifty]))/_xlfn.STDEV.P(Table2[6M Return vs Nifty])</f>
        <v>-0.52831865381832233</v>
      </c>
      <c r="M277">
        <v>0.74833064829288898</v>
      </c>
      <c r="N277">
        <f>(Table2[[#This Row],[1W Return vs Nifty]]-AVERAGE(Table2[1W Return vs Nifty]))/_xlfn.STDEV.P(Table2[1W Return vs Nifty])</f>
        <v>-5.6780845759508536E-2</v>
      </c>
      <c r="O277">
        <v>1221.18</v>
      </c>
      <c r="P277">
        <v>1234.22769004825</v>
      </c>
      <c r="Q277">
        <v>1187.95820844894</v>
      </c>
      <c r="R277">
        <v>65.810724225486396</v>
      </c>
      <c r="S277" s="2">
        <f>(Table2[[#This Row],[Close Price]]-Table2[[#This Row],[20D EMA]])/Table2[[#This Row],[20D EMA]]</f>
        <v>1.6803419643295812E-2</v>
      </c>
      <c r="T277" s="2">
        <f>(Table2[[#This Row],[Close Price]]-Table2[[#This Row],[50D EMA]])/Table2[[#This Row],[50D EMA]]</f>
        <v>6.0542394341014435E-3</v>
      </c>
      <c r="U277" s="2">
        <f>(Table2[[#This Row],[Close Price]]-Table2[[#This Row],[200D EMA]])/Table2[[#This Row],[200D EMA]]</f>
        <v>4.5238789688761952E-2</v>
      </c>
      <c r="V277">
        <v>1.40643899174298</v>
      </c>
      <c r="W277">
        <v>1228</v>
      </c>
      <c r="X277">
        <v>1250.95</v>
      </c>
      <c r="Y277">
        <v>1202.4000000000001</v>
      </c>
      <c r="Z277">
        <v>1250.95</v>
      </c>
      <c r="AA277">
        <v>1202.4000000000001</v>
      </c>
      <c r="AB277">
        <v>1250.95</v>
      </c>
      <c r="AC277" s="2">
        <f>(Table2[[#This Row],[Close Price]]/Table2[[#This Row],[Day Low]])-1</f>
        <v>1.1156351791530961E-2</v>
      </c>
      <c r="AD277" s="2">
        <f>(Table2[[#This Row],[Day High]]/Table2[[#This Row],[Close Price]])-1</f>
        <v>7.4494644439075941E-3</v>
      </c>
      <c r="AE277" s="2">
        <f>(Table2[[#This Row],[Close Price]]/Table2[[#This Row],[Current Week Low]])-1</f>
        <v>3.2684630738522902E-2</v>
      </c>
      <c r="AF277" s="2">
        <f>(Table2[[#This Row],[Current Week High]]/Table2[[#This Row],[Close Price]])-1</f>
        <v>7.4494644439075941E-3</v>
      </c>
      <c r="AG277" s="2">
        <f>(Table2[[#This Row],[Close Price]]/Table2[[#This Row],[Current Month Low]])-1</f>
        <v>3.2684630738522902E-2</v>
      </c>
      <c r="AH277" s="2">
        <f>(Table2[[#This Row],[Current Month High]]/Table2[[#This Row],[Close Price]])-1</f>
        <v>7.4494644439075941E-3</v>
      </c>
      <c r="AI277">
        <v>16.364661351373101</v>
      </c>
      <c r="AJ277">
        <v>27.563180604068201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-0.1</v>
      </c>
      <c r="AM277" t="s">
        <v>10150</v>
      </c>
      <c r="AN277">
        <v>0.34</v>
      </c>
      <c r="AO277" t="s">
        <v>10149</v>
      </c>
      <c r="AP277">
        <v>0.10191144315271899</v>
      </c>
      <c r="AQ277">
        <f>(Table2[[#This Row],[Sharpe Ratio]]-AVERAGE(Table2[Sharpe Ratio]))/_xlfn.STDEV.P(Table2[Sharpe Ratio])</f>
        <v>0.53772764737757683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78" spans="1:44" x14ac:dyDescent="0.3">
      <c r="A278" t="s">
        <v>683</v>
      </c>
      <c r="B278" t="s">
        <v>684</v>
      </c>
      <c r="C278" t="s">
        <v>10110</v>
      </c>
      <c r="D278" t="s">
        <v>501</v>
      </c>
      <c r="E278">
        <v>25091.228940699999</v>
      </c>
      <c r="F278">
        <v>1640.6</v>
      </c>
      <c r="G278">
        <v>70.994717140489598</v>
      </c>
      <c r="H278">
        <f>(Table2[[#This Row],[1Y Return vs Nifty]]-AVERAGE(Table2[1Y Return vs Nifty]))/_xlfn.STDEV.P(Table2[1Y Return vs Nifty])</f>
        <v>0.24560882181653762</v>
      </c>
      <c r="I278">
        <v>3.4776870618907099</v>
      </c>
      <c r="J278">
        <f>(Table2[[#This Row],[1M Return vs Nifty]]-AVERAGE(Table2[1M Return vs Nifty]))/_xlfn.STDEV.P(Table2[1M Return vs Nifty])</f>
        <v>0.19150556871526911</v>
      </c>
      <c r="K278">
        <v>47.258004153014497</v>
      </c>
      <c r="L278">
        <f>(Table2[[#This Row],[6M Return vs Nifty]]-AVERAGE(Table2[6M Return vs Nifty]))/_xlfn.STDEV.P(Table2[6M Return vs Nifty])</f>
        <v>1.0680489360882182</v>
      </c>
      <c r="M278">
        <v>1.5376764663874001</v>
      </c>
      <c r="N278">
        <f>(Table2[[#This Row],[1W Return vs Nifty]]-AVERAGE(Table2[1W Return vs Nifty]))/_xlfn.STDEV.P(Table2[1W Return vs Nifty])</f>
        <v>0.1158558516667488</v>
      </c>
      <c r="O278">
        <v>1559.65</v>
      </c>
      <c r="P278">
        <v>1390.5445630711399</v>
      </c>
      <c r="Q278">
        <v>1117.8216613100601</v>
      </c>
      <c r="R278">
        <v>62.678448151215598</v>
      </c>
      <c r="S278" s="2">
        <f>(Table2[[#This Row],[Close Price]]-Table2[[#This Row],[20D EMA]])/Table2[[#This Row],[20D EMA]]</f>
        <v>5.1902670470938876E-2</v>
      </c>
      <c r="T278" s="2">
        <f>(Table2[[#This Row],[Close Price]]-Table2[[#This Row],[50D EMA]])/Table2[[#This Row],[50D EMA]]</f>
        <v>0.17982554717742419</v>
      </c>
      <c r="U278" s="2">
        <f>(Table2[[#This Row],[Close Price]]-Table2[[#This Row],[200D EMA]])/Table2[[#This Row],[200D EMA]]</f>
        <v>0.46767597800641664</v>
      </c>
      <c r="V278">
        <v>0.32887918122885401</v>
      </c>
      <c r="W278">
        <v>1633.9</v>
      </c>
      <c r="X278">
        <v>1697.95</v>
      </c>
      <c r="Y278">
        <v>1560.05</v>
      </c>
      <c r="Z278">
        <v>1697.95</v>
      </c>
      <c r="AA278">
        <v>1560.05</v>
      </c>
      <c r="AB278">
        <v>1697.95</v>
      </c>
      <c r="AC278" s="2">
        <f>(Table2[[#This Row],[Close Price]]/Table2[[#This Row],[Day Low]])-1</f>
        <v>4.1006181528855379E-3</v>
      </c>
      <c r="AD278" s="2">
        <f>(Table2[[#This Row],[Day High]]/Table2[[#This Row],[Close Price]])-1</f>
        <v>3.4956723150067148E-2</v>
      </c>
      <c r="AE278" s="2">
        <f>(Table2[[#This Row],[Close Price]]/Table2[[#This Row],[Current Week Low]])-1</f>
        <v>5.1632960482035806E-2</v>
      </c>
      <c r="AF278" s="2">
        <f>(Table2[[#This Row],[Current Week High]]/Table2[[#This Row],[Close Price]])-1</f>
        <v>3.4956723150067148E-2</v>
      </c>
      <c r="AG278" s="2">
        <f>(Table2[[#This Row],[Close Price]]/Table2[[#This Row],[Current Month Low]])-1</f>
        <v>5.1632960482035806E-2</v>
      </c>
      <c r="AH278" s="2">
        <f>(Table2[[#This Row],[Current Month High]]/Table2[[#This Row],[Close Price]])-1</f>
        <v>3.4956723150067148E-2</v>
      </c>
      <c r="AI278">
        <v>3.6206266000243699</v>
      </c>
      <c r="AJ278">
        <v>103.889890014291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0.51</v>
      </c>
      <c r="AM278" t="s">
        <v>10149</v>
      </c>
      <c r="AN278">
        <v>4.21</v>
      </c>
      <c r="AO278" t="s">
        <v>10149</v>
      </c>
      <c r="AP278">
        <v>0.12184966701545399</v>
      </c>
      <c r="AQ278">
        <f>(Table2[[#This Row],[Sharpe Ratio]]-AVERAGE(Table2[Sharpe Ratio]))/_xlfn.STDEV.P(Table2[Sharpe Ratio])</f>
        <v>0.76364061578244358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2.3846597940692171</v>
      </c>
    </row>
    <row r="279" spans="1:44" x14ac:dyDescent="0.3">
      <c r="A279" t="s">
        <v>685</v>
      </c>
      <c r="B279" t="s">
        <v>686</v>
      </c>
      <c r="C279" t="s">
        <v>10102</v>
      </c>
      <c r="D279" t="s">
        <v>243</v>
      </c>
      <c r="E279">
        <v>24851.699897999999</v>
      </c>
      <c r="F279">
        <v>251.25</v>
      </c>
      <c r="G279">
        <v>76.994450494997693</v>
      </c>
      <c r="H279">
        <f>(Table2[[#This Row],[1Y Return vs Nifty]]-AVERAGE(Table2[1Y Return vs Nifty]))/_xlfn.STDEV.P(Table2[1Y Return vs Nifty])</f>
        <v>0.31322164353646359</v>
      </c>
      <c r="I279">
        <v>16.925470322061599</v>
      </c>
      <c r="J279">
        <f>(Table2[[#This Row],[1M Return vs Nifty]]-AVERAGE(Table2[1M Return vs Nifty]))/_xlfn.STDEV.P(Table2[1M Return vs Nifty])</f>
        <v>1.2874694221497405</v>
      </c>
      <c r="K279">
        <v>17.795849633610398</v>
      </c>
      <c r="L279">
        <f>(Table2[[#This Row],[6M Return vs Nifty]]-AVERAGE(Table2[6M Return vs Nifty]))/_xlfn.STDEV.P(Table2[6M Return vs Nifty])</f>
        <v>0.20088966860701102</v>
      </c>
      <c r="M279">
        <v>17.740427459007801</v>
      </c>
      <c r="N279">
        <f>(Table2[[#This Row],[1W Return vs Nifty]]-AVERAGE(Table2[1W Return vs Nifty]))/_xlfn.STDEV.P(Table2[1W Return vs Nifty])</f>
        <v>3.6595363988551064</v>
      </c>
      <c r="O279">
        <v>212.18</v>
      </c>
      <c r="P279">
        <v>204.281800911456</v>
      </c>
      <c r="Q279">
        <v>182.31212921182399</v>
      </c>
      <c r="R279">
        <v>84.539259188121704</v>
      </c>
      <c r="S279" s="2">
        <f>(Table2[[#This Row],[Close Price]]-Table2[[#This Row],[20D EMA]])/Table2[[#This Row],[20D EMA]]</f>
        <v>0.18413611084927889</v>
      </c>
      <c r="T279" s="2">
        <f>(Table2[[#This Row],[Close Price]]-Table2[[#This Row],[50D EMA]])/Table2[[#This Row],[50D EMA]]</f>
        <v>0.22991866568134434</v>
      </c>
      <c r="U279" s="2">
        <f>(Table2[[#This Row],[Close Price]]-Table2[[#This Row],[200D EMA]])/Table2[[#This Row],[200D EMA]]</f>
        <v>0.37813101676893257</v>
      </c>
      <c r="V279">
        <v>2.9473116351508</v>
      </c>
      <c r="W279">
        <v>241.25</v>
      </c>
      <c r="X279">
        <v>255.45</v>
      </c>
      <c r="Y279">
        <v>202.01</v>
      </c>
      <c r="Z279">
        <v>255.45</v>
      </c>
      <c r="AA279">
        <v>202.01</v>
      </c>
      <c r="AB279">
        <v>255.45</v>
      </c>
      <c r="AC279" s="2">
        <f>(Table2[[#This Row],[Close Price]]/Table2[[#This Row],[Day Low]])-1</f>
        <v>4.1450777202072464E-2</v>
      </c>
      <c r="AD279" s="2">
        <f>(Table2[[#This Row],[Day High]]/Table2[[#This Row],[Close Price]])-1</f>
        <v>1.6716417910447756E-2</v>
      </c>
      <c r="AE279" s="2">
        <f>(Table2[[#This Row],[Close Price]]/Table2[[#This Row],[Current Week Low]])-1</f>
        <v>0.24375030939062436</v>
      </c>
      <c r="AF279" s="2">
        <f>(Table2[[#This Row],[Current Week High]]/Table2[[#This Row],[Close Price]])-1</f>
        <v>1.6716417910447756E-2</v>
      </c>
      <c r="AG279" s="2">
        <f>(Table2[[#This Row],[Close Price]]/Table2[[#This Row],[Current Month Low]])-1</f>
        <v>0.24375030939062436</v>
      </c>
      <c r="AH279" s="2">
        <f>(Table2[[#This Row],[Current Month High]]/Table2[[#This Row],[Close Price]])-1</f>
        <v>1.6716417910447756E-2</v>
      </c>
      <c r="AI279">
        <v>1.6716417910447701</v>
      </c>
      <c r="AJ279">
        <v>108.16072908036401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0.02</v>
      </c>
      <c r="AM279" t="s">
        <v>10149</v>
      </c>
      <c r="AN279">
        <v>23.95</v>
      </c>
      <c r="AO279" t="s">
        <v>10149</v>
      </c>
      <c r="AP279">
        <v>3.6756977032909997E-2</v>
      </c>
      <c r="AQ279">
        <f>(Table2[[#This Row],[Sharpe Ratio]]-AVERAGE(Table2[Sharpe Ratio]))/_xlfn.STDEV.P(Table2[Sharpe Ratio])</f>
        <v>-0.20051458258709814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5.2606025505612237</v>
      </c>
    </row>
    <row r="280" spans="1:44" x14ac:dyDescent="0.3">
      <c r="A280" t="s">
        <v>687</v>
      </c>
      <c r="B280" t="s">
        <v>688</v>
      </c>
      <c r="C280" t="s">
        <v>10118</v>
      </c>
      <c r="D280" t="s">
        <v>243</v>
      </c>
      <c r="E280">
        <v>24605.389056119999</v>
      </c>
      <c r="F280">
        <v>492.95</v>
      </c>
      <c r="G280">
        <v>-14.297782959653</v>
      </c>
      <c r="H280">
        <f>(Table2[[#This Row],[1Y Return vs Nifty]]-AVERAGE(Table2[1Y Return vs Nifty]))/_xlfn.STDEV.P(Table2[1Y Return vs Nifty])</f>
        <v>-0.71557832810648137</v>
      </c>
      <c r="I280">
        <v>-2.71717506321585</v>
      </c>
      <c r="J280">
        <f>(Table2[[#This Row],[1M Return vs Nifty]]-AVERAGE(Table2[1M Return vs Nifty]))/_xlfn.STDEV.P(Table2[1M Return vs Nifty])</f>
        <v>-0.31336165250441361</v>
      </c>
      <c r="K280">
        <v>9.2590096223123908</v>
      </c>
      <c r="L280">
        <f>(Table2[[#This Row],[6M Return vs Nifty]]-AVERAGE(Table2[6M Return vs Nifty]))/_xlfn.STDEV.P(Table2[6M Return vs Nifty])</f>
        <v>-5.0375048843502482E-2</v>
      </c>
      <c r="M280">
        <v>1.9771415429214201</v>
      </c>
      <c r="N280">
        <f>(Table2[[#This Row],[1W Return vs Nifty]]-AVERAGE(Table2[1W Return vs Nifty]))/_xlfn.STDEV.P(Table2[1W Return vs Nifty])</f>
        <v>0.2119706314094936</v>
      </c>
      <c r="O280">
        <v>482.05</v>
      </c>
      <c r="P280">
        <v>454.90731358331499</v>
      </c>
      <c r="Q280">
        <v>419.20340358864598</v>
      </c>
      <c r="R280">
        <v>54.7898648436868</v>
      </c>
      <c r="S280" s="2">
        <f>(Table2[[#This Row],[Close Price]]-Table2[[#This Row],[20D EMA]])/Table2[[#This Row],[20D EMA]]</f>
        <v>2.2611762265325127E-2</v>
      </c>
      <c r="T280" s="2">
        <f>(Table2[[#This Row],[Close Price]]-Table2[[#This Row],[50D EMA]])/Table2[[#This Row],[50D EMA]]</f>
        <v>8.3627335241154774E-2</v>
      </c>
      <c r="U280" s="2">
        <f>(Table2[[#This Row],[Close Price]]-Table2[[#This Row],[200D EMA]])/Table2[[#This Row],[200D EMA]]</f>
        <v>0.17592079591920426</v>
      </c>
      <c r="V280">
        <v>1.1006888614739501</v>
      </c>
      <c r="W280">
        <v>491.35</v>
      </c>
      <c r="X280">
        <v>500.9</v>
      </c>
      <c r="Y280">
        <v>477</v>
      </c>
      <c r="Z280">
        <v>517.70000000000005</v>
      </c>
      <c r="AA280">
        <v>477</v>
      </c>
      <c r="AB280">
        <v>517.70000000000005</v>
      </c>
      <c r="AC280" s="2">
        <f>(Table2[[#This Row],[Close Price]]/Table2[[#This Row],[Day Low]])-1</f>
        <v>3.2563345883789285E-3</v>
      </c>
      <c r="AD280" s="2">
        <f>(Table2[[#This Row],[Day High]]/Table2[[#This Row],[Close Price]])-1</f>
        <v>1.6127396287656026E-2</v>
      </c>
      <c r="AE280" s="2">
        <f>(Table2[[#This Row],[Close Price]]/Table2[[#This Row],[Current Week Low]])-1</f>
        <v>3.3438155136268355E-2</v>
      </c>
      <c r="AF280" s="2">
        <f>(Table2[[#This Row],[Current Week High]]/Table2[[#This Row],[Close Price]])-1</f>
        <v>5.0207931838929021E-2</v>
      </c>
      <c r="AG280" s="2">
        <f>(Table2[[#This Row],[Close Price]]/Table2[[#This Row],[Current Month Low]])-1</f>
        <v>3.3438155136268355E-2</v>
      </c>
      <c r="AH280" s="2">
        <f>(Table2[[#This Row],[Current Month High]]/Table2[[#This Row],[Close Price]])-1</f>
        <v>5.0207931838929021E-2</v>
      </c>
      <c r="AI280">
        <v>5.0207931838929003</v>
      </c>
      <c r="AJ280">
        <v>46.667658434989498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0.16</v>
      </c>
      <c r="AM280" t="s">
        <v>10149</v>
      </c>
      <c r="AN280">
        <v>2.99</v>
      </c>
      <c r="AO280" t="s">
        <v>10149</v>
      </c>
      <c r="AP280">
        <v>-3.3376679125917998E-2</v>
      </c>
      <c r="AQ280">
        <f>(Table2[[#This Row],[Sharpe Ratio]]-AVERAGE(Table2[Sharpe Ratio]))/_xlfn.STDEV.P(Table2[Sharpe Ratio])</f>
        <v>-0.99517425523427416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-1.862518653279178</v>
      </c>
    </row>
    <row r="281" spans="1:44" x14ac:dyDescent="0.3">
      <c r="A281" t="s">
        <v>689</v>
      </c>
      <c r="B281" t="s">
        <v>690</v>
      </c>
      <c r="C281" t="s">
        <v>10109</v>
      </c>
      <c r="D281" t="s">
        <v>59</v>
      </c>
      <c r="E281">
        <v>24500.6359221149</v>
      </c>
      <c r="F281">
        <v>454.45</v>
      </c>
      <c r="G281">
        <v>4.6472226520191802</v>
      </c>
      <c r="H281">
        <f>(Table2[[#This Row],[1Y Return vs Nifty]]-AVERAGE(Table2[1Y Return vs Nifty]))/_xlfn.STDEV.P(Table2[1Y Return vs Nifty])</f>
        <v>-0.50208129228529386</v>
      </c>
      <c r="I281">
        <v>-8.2587402042541598</v>
      </c>
      <c r="J281">
        <f>(Table2[[#This Row],[1M Return vs Nifty]]-AVERAGE(Table2[1M Return vs Nifty]))/_xlfn.STDEV.P(Table2[1M Return vs Nifty])</f>
        <v>-0.76498665035951041</v>
      </c>
      <c r="K281">
        <v>-6.6660476087476903</v>
      </c>
      <c r="L281">
        <f>(Table2[[#This Row],[6M Return vs Nifty]]-AVERAGE(Table2[6M Return vs Nifty]))/_xlfn.STDEV.P(Table2[6M Return vs Nifty])</f>
        <v>-0.51909708184985415</v>
      </c>
      <c r="M281">
        <v>0.997487038732494</v>
      </c>
      <c r="N281">
        <f>(Table2[[#This Row],[1W Return vs Nifty]]-AVERAGE(Table2[1W Return vs Nifty]))/_xlfn.STDEV.P(Table2[1W Return vs Nifty])</f>
        <v>-2.2882071692697874E-3</v>
      </c>
      <c r="O281">
        <v>434.18</v>
      </c>
      <c r="P281">
        <v>432.21008370445799</v>
      </c>
      <c r="Q281">
        <v>412.757630256791</v>
      </c>
      <c r="R281">
        <v>77.474692965809595</v>
      </c>
      <c r="S281" s="2">
        <f>(Table2[[#This Row],[Close Price]]-Table2[[#This Row],[20D EMA]])/Table2[[#This Row],[20D EMA]]</f>
        <v>4.6685706389055191E-2</v>
      </c>
      <c r="T281" s="2">
        <f>(Table2[[#This Row],[Close Price]]-Table2[[#This Row],[50D EMA]])/Table2[[#This Row],[50D EMA]]</f>
        <v>5.1456264289172604E-2</v>
      </c>
      <c r="U281" s="2">
        <f>(Table2[[#This Row],[Close Price]]-Table2[[#This Row],[200D EMA]])/Table2[[#This Row],[200D EMA]]</f>
        <v>0.10100932529647168</v>
      </c>
      <c r="V281">
        <v>0.829591031888533</v>
      </c>
      <c r="W281">
        <v>436.05</v>
      </c>
      <c r="X281">
        <v>460.45</v>
      </c>
      <c r="Y281">
        <v>425.1</v>
      </c>
      <c r="Z281">
        <v>460.45</v>
      </c>
      <c r="AA281">
        <v>425.1</v>
      </c>
      <c r="AB281">
        <v>460.45</v>
      </c>
      <c r="AC281" s="2">
        <f>(Table2[[#This Row],[Close Price]]/Table2[[#This Row],[Day Low]])-1</f>
        <v>4.2196995757367128E-2</v>
      </c>
      <c r="AD281" s="2">
        <f>(Table2[[#This Row],[Day High]]/Table2[[#This Row],[Close Price]])-1</f>
        <v>1.3202772582242339E-2</v>
      </c>
      <c r="AE281" s="2">
        <f>(Table2[[#This Row],[Close Price]]/Table2[[#This Row],[Current Week Low]])-1</f>
        <v>6.9042578216889972E-2</v>
      </c>
      <c r="AF281" s="2">
        <f>(Table2[[#This Row],[Current Week High]]/Table2[[#This Row],[Close Price]])-1</f>
        <v>1.3202772582242339E-2</v>
      </c>
      <c r="AG281" s="2">
        <f>(Table2[[#This Row],[Close Price]]/Table2[[#This Row],[Current Month Low]])-1</f>
        <v>6.9042578216889972E-2</v>
      </c>
      <c r="AH281" s="2">
        <f>(Table2[[#This Row],[Current Month High]]/Table2[[#This Row],[Close Price]])-1</f>
        <v>1.3202772582242339E-2</v>
      </c>
      <c r="AI281">
        <v>3.6417647706018199</v>
      </c>
      <c r="AJ281">
        <v>38.4884961145817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-0.03</v>
      </c>
      <c r="AM281" t="s">
        <v>10150</v>
      </c>
      <c r="AN281">
        <v>6.12</v>
      </c>
      <c r="AO281" t="s">
        <v>10149</v>
      </c>
      <c r="AP281">
        <v>-0.10800320995851601</v>
      </c>
      <c r="AQ281">
        <f>(Table2[[#This Row],[Sharpe Ratio]]-AVERAGE(Table2[Sharpe Ratio]))/_xlfn.STDEV.P(Table2[Sharpe Ratio])</f>
        <v>-1.8407411030245424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-3.6291943346884712</v>
      </c>
    </row>
    <row r="282" spans="1:44" x14ac:dyDescent="0.3">
      <c r="A282" t="s">
        <v>691</v>
      </c>
      <c r="B282" t="s">
        <v>692</v>
      </c>
      <c r="C282" t="s">
        <v>10105</v>
      </c>
      <c r="D282" t="s">
        <v>631</v>
      </c>
      <c r="E282">
        <v>24499.437572499999</v>
      </c>
      <c r="F282">
        <v>1432.75</v>
      </c>
      <c r="G282">
        <v>75.291299941293801</v>
      </c>
      <c r="H282">
        <f>(Table2[[#This Row],[1Y Return vs Nifty]]-AVERAGE(Table2[1Y Return vs Nifty]))/_xlfn.STDEV.P(Table2[1Y Return vs Nifty])</f>
        <v>0.29402832144269936</v>
      </c>
      <c r="I282">
        <v>16.662116398357799</v>
      </c>
      <c r="J282">
        <f>(Table2[[#This Row],[1M Return vs Nifty]]-AVERAGE(Table2[1M Return vs Nifty]))/_xlfn.STDEV.P(Table2[1M Return vs Nifty])</f>
        <v>1.2660066743157277</v>
      </c>
      <c r="K282">
        <v>54.8577191567555</v>
      </c>
      <c r="L282">
        <f>(Table2[[#This Row],[6M Return vs Nifty]]-AVERAGE(Table2[6M Return vs Nifty]))/_xlfn.STDEV.P(Table2[6M Return vs Nifty])</f>
        <v>1.29173126357617</v>
      </c>
      <c r="M282">
        <v>2.9474174139032101</v>
      </c>
      <c r="N282">
        <f>(Table2[[#This Row],[1W Return vs Nifty]]-AVERAGE(Table2[1W Return vs Nifty]))/_xlfn.STDEV.P(Table2[1W Return vs Nifty])</f>
        <v>0.42417828250346012</v>
      </c>
      <c r="O282">
        <v>1370.2</v>
      </c>
      <c r="P282">
        <v>1230.8032481008299</v>
      </c>
      <c r="Q282">
        <v>960.35470968908601</v>
      </c>
      <c r="R282">
        <v>62.863751676452303</v>
      </c>
      <c r="S282" s="2">
        <f>(Table2[[#This Row],[Close Price]]-Table2[[#This Row],[20D EMA]])/Table2[[#This Row],[20D EMA]]</f>
        <v>4.5650270033571708E-2</v>
      </c>
      <c r="T282" s="2">
        <f>(Table2[[#This Row],[Close Price]]-Table2[[#This Row],[50D EMA]])/Table2[[#This Row],[50D EMA]]</f>
        <v>0.16407720097487602</v>
      </c>
      <c r="U282" s="2">
        <f>(Table2[[#This Row],[Close Price]]-Table2[[#This Row],[200D EMA]])/Table2[[#This Row],[200D EMA]]</f>
        <v>0.49189667686833288</v>
      </c>
      <c r="V282">
        <v>0.62532695417662698</v>
      </c>
      <c r="W282">
        <v>1425.1</v>
      </c>
      <c r="X282">
        <v>1462.8</v>
      </c>
      <c r="Y282">
        <v>1408</v>
      </c>
      <c r="Z282">
        <v>1475</v>
      </c>
      <c r="AA282">
        <v>1408</v>
      </c>
      <c r="AB282">
        <v>1475</v>
      </c>
      <c r="AC282" s="2">
        <f>(Table2[[#This Row],[Close Price]]/Table2[[#This Row],[Day Low]])-1</f>
        <v>5.3680443477650552E-3</v>
      </c>
      <c r="AD282" s="2">
        <f>(Table2[[#This Row],[Day High]]/Table2[[#This Row],[Close Price]])-1</f>
        <v>2.0973652067701964E-2</v>
      </c>
      <c r="AE282" s="2">
        <f>(Table2[[#This Row],[Close Price]]/Table2[[#This Row],[Current Week Low]])-1</f>
        <v>1.7578125E-2</v>
      </c>
      <c r="AF282" s="2">
        <f>(Table2[[#This Row],[Current Week High]]/Table2[[#This Row],[Close Price]])-1</f>
        <v>2.9488745419647522E-2</v>
      </c>
      <c r="AG282" s="2">
        <f>(Table2[[#This Row],[Close Price]]/Table2[[#This Row],[Current Month Low]])-1</f>
        <v>1.7578125E-2</v>
      </c>
      <c r="AH282" s="2">
        <f>(Table2[[#This Row],[Current Month High]]/Table2[[#This Row],[Close Price]])-1</f>
        <v>2.9488745419647522E-2</v>
      </c>
      <c r="AI282">
        <v>4.3447914849066498</v>
      </c>
      <c r="AJ282">
        <v>120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0.69</v>
      </c>
      <c r="AM282" t="s">
        <v>10149</v>
      </c>
      <c r="AN282">
        <v>4.18</v>
      </c>
      <c r="AO282" t="s">
        <v>10149</v>
      </c>
      <c r="AP282">
        <v>0.173120932133393</v>
      </c>
      <c r="AQ282">
        <f>(Table2[[#This Row],[Sharpe Ratio]]-AVERAGE(Table2[Sharpe Ratio]))/_xlfn.STDEV.P(Table2[Sharpe Ratio])</f>
        <v>1.3445772015289359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4.620521743366993</v>
      </c>
    </row>
    <row r="283" spans="1:44" x14ac:dyDescent="0.3">
      <c r="A283" t="s">
        <v>693</v>
      </c>
      <c r="B283" t="s">
        <v>694</v>
      </c>
      <c r="C283" t="s">
        <v>10104</v>
      </c>
      <c r="D283" t="s">
        <v>574</v>
      </c>
      <c r="E283">
        <v>24244.522499999999</v>
      </c>
      <c r="F283">
        <v>2320.0500000000002</v>
      </c>
      <c r="G283">
        <v>77.837363804839995</v>
      </c>
      <c r="H283">
        <f>(Table2[[#This Row],[1Y Return vs Nifty]]-AVERAGE(Table2[1Y Return vs Nifty]))/_xlfn.STDEV.P(Table2[1Y Return vs Nifty])</f>
        <v>0.32272069024008049</v>
      </c>
      <c r="I283">
        <v>0.26219560858327801</v>
      </c>
      <c r="J283">
        <f>(Table2[[#This Row],[1M Return vs Nifty]]-AVERAGE(Table2[1M Return vs Nifty]))/_xlfn.STDEV.P(Table2[1M Return vs Nifty])</f>
        <v>-7.0549696131975217E-2</v>
      </c>
      <c r="K283">
        <v>10.859223996186101</v>
      </c>
      <c r="L283">
        <f>(Table2[[#This Row],[6M Return vs Nifty]]-AVERAGE(Table2[6M Return vs Nifty]))/_xlfn.STDEV.P(Table2[6M Return vs Nifty])</f>
        <v>-3.2759569102458895E-3</v>
      </c>
      <c r="M283">
        <v>14.0371544861479</v>
      </c>
      <c r="N283">
        <f>(Table2[[#This Row],[1W Return vs Nifty]]-AVERAGE(Table2[1W Return vs Nifty]))/_xlfn.STDEV.P(Table2[1W Return vs Nifty])</f>
        <v>2.8495988517787461</v>
      </c>
      <c r="O283">
        <v>2176.5500000000002</v>
      </c>
      <c r="P283">
        <v>2097.1110508331699</v>
      </c>
      <c r="Q283">
        <v>1830.1513193364101</v>
      </c>
      <c r="R283">
        <v>65.527476747321799</v>
      </c>
      <c r="S283" s="2">
        <f>(Table2[[#This Row],[Close Price]]-Table2[[#This Row],[20D EMA]])/Table2[[#This Row],[20D EMA]]</f>
        <v>6.5930026877397713E-2</v>
      </c>
      <c r="T283" s="2">
        <f>(Table2[[#This Row],[Close Price]]-Table2[[#This Row],[50D EMA]])/Table2[[#This Row],[50D EMA]]</f>
        <v>0.10630765074565697</v>
      </c>
      <c r="U283" s="2">
        <f>(Table2[[#This Row],[Close Price]]-Table2[[#This Row],[200D EMA]])/Table2[[#This Row],[200D EMA]]</f>
        <v>0.26768206294615093</v>
      </c>
      <c r="V283">
        <v>1.8469005473575499</v>
      </c>
      <c r="W283">
        <v>2315</v>
      </c>
      <c r="X283">
        <v>2364.4499999999998</v>
      </c>
      <c r="Y283">
        <v>2312.1</v>
      </c>
      <c r="Z283">
        <v>2538.65</v>
      </c>
      <c r="AA283">
        <v>2312.1</v>
      </c>
      <c r="AB283">
        <v>2538.65</v>
      </c>
      <c r="AC283" s="2">
        <f>(Table2[[#This Row],[Close Price]]/Table2[[#This Row],[Day Low]])-1</f>
        <v>2.1814254859611193E-3</v>
      </c>
      <c r="AD283" s="2">
        <f>(Table2[[#This Row],[Day High]]/Table2[[#This Row],[Close Price]])-1</f>
        <v>1.91375185879612E-2</v>
      </c>
      <c r="AE283" s="2">
        <f>(Table2[[#This Row],[Close Price]]/Table2[[#This Row],[Current Week Low]])-1</f>
        <v>3.4384325937459881E-3</v>
      </c>
      <c r="AF283" s="2">
        <f>(Table2[[#This Row],[Current Week High]]/Table2[[#This Row],[Close Price]])-1</f>
        <v>9.4222107282170509E-2</v>
      </c>
      <c r="AG283" s="2">
        <f>(Table2[[#This Row],[Close Price]]/Table2[[#This Row],[Current Month Low]])-1</f>
        <v>3.4384325937459881E-3</v>
      </c>
      <c r="AH283" s="2">
        <f>(Table2[[#This Row],[Current Month High]]/Table2[[#This Row],[Close Price]])-1</f>
        <v>9.4222107282170509E-2</v>
      </c>
      <c r="AI283">
        <v>9.4222107282170509</v>
      </c>
      <c r="AJ283">
        <v>109.51370388765901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0.04</v>
      </c>
      <c r="AM283" t="s">
        <v>10149</v>
      </c>
      <c r="AN283">
        <v>11.9</v>
      </c>
      <c r="AO283" t="s">
        <v>10149</v>
      </c>
      <c r="AP283">
        <v>7.1117147836762998E-2</v>
      </c>
      <c r="AQ283">
        <f>(Table2[[#This Row],[Sharpe Ratio]]-AVERAGE(Table2[Sharpe Ratio]))/_xlfn.STDEV.P(Table2[Sharpe Ratio])</f>
        <v>0.1888083698803377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3.2873022588569434</v>
      </c>
    </row>
    <row r="284" spans="1:44" x14ac:dyDescent="0.3">
      <c r="A284" t="s">
        <v>695</v>
      </c>
      <c r="B284" t="s">
        <v>696</v>
      </c>
      <c r="C284" t="s">
        <v>10109</v>
      </c>
      <c r="D284" t="s">
        <v>295</v>
      </c>
      <c r="E284">
        <v>24187.855688705</v>
      </c>
      <c r="F284">
        <v>2906.65</v>
      </c>
      <c r="G284">
        <v>4.5805158273978801</v>
      </c>
      <c r="H284">
        <f>(Table2[[#This Row],[1Y Return vs Nifty]]-AVERAGE(Table2[1Y Return vs Nifty]))/_xlfn.STDEV.P(Table2[1Y Return vs Nifty])</f>
        <v>-0.50283303180005634</v>
      </c>
      <c r="I284">
        <v>-4.3301536425108003</v>
      </c>
      <c r="J284">
        <f>(Table2[[#This Row],[1M Return vs Nifty]]-AVERAGE(Table2[1M Return vs Nifty]))/_xlfn.STDEV.P(Table2[1M Return vs Nifty])</f>
        <v>-0.44481575055691963</v>
      </c>
      <c r="K284">
        <v>-2.0645526330847601</v>
      </c>
      <c r="L284">
        <f>(Table2[[#This Row],[6M Return vs Nifty]]-AVERAGE(Table2[6M Return vs Nifty]))/_xlfn.STDEV.P(Table2[6M Return vs Nifty])</f>
        <v>-0.38366133122318791</v>
      </c>
      <c r="M284">
        <v>1.4159586246040901</v>
      </c>
      <c r="N284">
        <f>(Table2[[#This Row],[1W Return vs Nifty]]-AVERAGE(Table2[1W Return vs Nifty]))/_xlfn.STDEV.P(Table2[1W Return vs Nifty])</f>
        <v>8.9235116189809338E-2</v>
      </c>
      <c r="O284">
        <v>2748.02</v>
      </c>
      <c r="P284">
        <v>2628.73471633898</v>
      </c>
      <c r="Q284">
        <v>2461.7205862289102</v>
      </c>
      <c r="R284">
        <v>76.164103114346005</v>
      </c>
      <c r="S284" s="2">
        <f>(Table2[[#This Row],[Close Price]]-Table2[[#This Row],[20D EMA]])/Table2[[#This Row],[20D EMA]]</f>
        <v>5.7725198506561125E-2</v>
      </c>
      <c r="T284" s="2">
        <f>(Table2[[#This Row],[Close Price]]-Table2[[#This Row],[50D EMA]])/Table2[[#This Row],[50D EMA]]</f>
        <v>0.1057220730314205</v>
      </c>
      <c r="U284" s="2">
        <f>(Table2[[#This Row],[Close Price]]-Table2[[#This Row],[200D EMA]])/Table2[[#This Row],[200D EMA]]</f>
        <v>0.18073920178433966</v>
      </c>
      <c r="V284">
        <v>0.83695318670024199</v>
      </c>
      <c r="W284">
        <v>2822.1</v>
      </c>
      <c r="X284">
        <v>2926.95</v>
      </c>
      <c r="Y284">
        <v>2775</v>
      </c>
      <c r="Z284">
        <v>2926.95</v>
      </c>
      <c r="AA284">
        <v>2775</v>
      </c>
      <c r="AB284">
        <v>2926.95</v>
      </c>
      <c r="AC284" s="2">
        <f>(Table2[[#This Row],[Close Price]]/Table2[[#This Row],[Day Low]])-1</f>
        <v>2.9959958895857675E-2</v>
      </c>
      <c r="AD284" s="2">
        <f>(Table2[[#This Row],[Day High]]/Table2[[#This Row],[Close Price]])-1</f>
        <v>6.983984999913817E-3</v>
      </c>
      <c r="AE284" s="2">
        <f>(Table2[[#This Row],[Close Price]]/Table2[[#This Row],[Current Week Low]])-1</f>
        <v>4.7441441441441468E-2</v>
      </c>
      <c r="AF284" s="2">
        <f>(Table2[[#This Row],[Current Week High]]/Table2[[#This Row],[Close Price]])-1</f>
        <v>6.983984999913817E-3</v>
      </c>
      <c r="AG284" s="2">
        <f>(Table2[[#This Row],[Close Price]]/Table2[[#This Row],[Current Month Low]])-1</f>
        <v>4.7441441441441468E-2</v>
      </c>
      <c r="AH284" s="2">
        <f>(Table2[[#This Row],[Current Month High]]/Table2[[#This Row],[Close Price]])-1</f>
        <v>6.983984999913817E-3</v>
      </c>
      <c r="AI284">
        <v>0.69839849999138104</v>
      </c>
      <c r="AJ284">
        <v>49.542110407984701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0.16</v>
      </c>
      <c r="AM284" t="s">
        <v>10149</v>
      </c>
      <c r="AN284">
        <v>6.71</v>
      </c>
      <c r="AO284" t="s">
        <v>10149</v>
      </c>
      <c r="AP284">
        <v>-5.9297720558934001E-2</v>
      </c>
      <c r="AQ284">
        <f>(Table2[[#This Row],[Sharpe Ratio]]-AVERAGE(Table2[Sharpe Ratio]))/_xlfn.STDEV.P(Table2[Sharpe Ratio])</f>
        <v>-1.2888764151956236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-2.5309514125859782</v>
      </c>
    </row>
    <row r="285" spans="1:44" x14ac:dyDescent="0.3">
      <c r="A285" t="s">
        <v>697</v>
      </c>
      <c r="B285" t="s">
        <v>698</v>
      </c>
      <c r="C285" t="s">
        <v>10116</v>
      </c>
      <c r="D285" t="s">
        <v>699</v>
      </c>
      <c r="E285">
        <v>24111.706620000001</v>
      </c>
      <c r="F285">
        <v>1514</v>
      </c>
      <c r="G285">
        <v>-5.1687429311548199</v>
      </c>
      <c r="H285">
        <f>(Table2[[#This Row],[1Y Return vs Nifty]]-AVERAGE(Table2[1Y Return vs Nifty]))/_xlfn.STDEV.P(Table2[1Y Return vs Nifty])</f>
        <v>-0.61270039679689547</v>
      </c>
      <c r="I285">
        <v>11.408256495415801</v>
      </c>
      <c r="J285">
        <f>(Table2[[#This Row],[1M Return vs Nifty]]-AVERAGE(Table2[1M Return vs Nifty]))/_xlfn.STDEV.P(Table2[1M Return vs Nifty])</f>
        <v>0.83782900122018444</v>
      </c>
      <c r="K285">
        <v>4.0298417699311297</v>
      </c>
      <c r="L285">
        <f>(Table2[[#This Row],[6M Return vs Nifty]]-AVERAGE(Table2[6M Return vs Nifty]))/_xlfn.STDEV.P(Table2[6M Return vs Nifty])</f>
        <v>-0.20428508829498679</v>
      </c>
      <c r="M285">
        <v>3.5899563932857901</v>
      </c>
      <c r="N285">
        <f>(Table2[[#This Row],[1W Return vs Nifty]]-AVERAGE(Table2[1W Return vs Nifty]))/_xlfn.STDEV.P(Table2[1W Return vs Nifty])</f>
        <v>0.56470706573819318</v>
      </c>
      <c r="O285">
        <v>1388.47</v>
      </c>
      <c r="P285">
        <v>1316.5921706840099</v>
      </c>
      <c r="Q285">
        <v>1280.7744693750001</v>
      </c>
      <c r="R285">
        <v>76.794700922005504</v>
      </c>
      <c r="S285" s="2">
        <f>(Table2[[#This Row],[Close Price]]-Table2[[#This Row],[20D EMA]])/Table2[[#This Row],[20D EMA]]</f>
        <v>9.0408867314381997E-2</v>
      </c>
      <c r="T285" s="2">
        <f>(Table2[[#This Row],[Close Price]]-Table2[[#This Row],[50D EMA]])/Table2[[#This Row],[50D EMA]]</f>
        <v>0.14993848035221921</v>
      </c>
      <c r="U285" s="2">
        <f>(Table2[[#This Row],[Close Price]]-Table2[[#This Row],[200D EMA]])/Table2[[#This Row],[200D EMA]]</f>
        <v>0.18209726708466534</v>
      </c>
      <c r="V285">
        <v>1.0455843066853101</v>
      </c>
      <c r="W285">
        <v>1466.3</v>
      </c>
      <c r="X285">
        <v>1520</v>
      </c>
      <c r="Y285">
        <v>1409.5</v>
      </c>
      <c r="Z285">
        <v>1520</v>
      </c>
      <c r="AA285">
        <v>1409.5</v>
      </c>
      <c r="AB285">
        <v>1520</v>
      </c>
      <c r="AC285" s="2">
        <f>(Table2[[#This Row],[Close Price]]/Table2[[#This Row],[Day Low]])-1</f>
        <v>3.2530859987724314E-2</v>
      </c>
      <c r="AD285" s="2">
        <f>(Table2[[#This Row],[Day High]]/Table2[[#This Row],[Close Price]])-1</f>
        <v>3.9630118890356947E-3</v>
      </c>
      <c r="AE285" s="2">
        <f>(Table2[[#This Row],[Close Price]]/Table2[[#This Row],[Current Week Low]])-1</f>
        <v>7.4139765874423613E-2</v>
      </c>
      <c r="AF285" s="2">
        <f>(Table2[[#This Row],[Current Week High]]/Table2[[#This Row],[Close Price]])-1</f>
        <v>3.9630118890356947E-3</v>
      </c>
      <c r="AG285" s="2">
        <f>(Table2[[#This Row],[Close Price]]/Table2[[#This Row],[Current Month Low]])-1</f>
        <v>7.4139765874423613E-2</v>
      </c>
      <c r="AH285" s="2">
        <f>(Table2[[#This Row],[Current Month High]]/Table2[[#This Row],[Close Price]])-1</f>
        <v>3.9630118890356947E-3</v>
      </c>
      <c r="AI285">
        <v>0.64729194187582695</v>
      </c>
      <c r="AJ285">
        <v>36.353402080425099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0.14000000000000001</v>
      </c>
      <c r="AM285" t="s">
        <v>10149</v>
      </c>
      <c r="AN285">
        <v>11.12</v>
      </c>
      <c r="AO285" t="s">
        <v>10149</v>
      </c>
      <c r="AP285">
        <v>1.8037936431608E-2</v>
      </c>
      <c r="AQ285">
        <f>(Table2[[#This Row],[Sharpe Ratio]]-AVERAGE(Table2[Sharpe Ratio]))/_xlfn.STDEV.P(Table2[Sharpe Ratio])</f>
        <v>-0.41261341631697829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0.1729371655495171</v>
      </c>
    </row>
    <row r="286" spans="1:44" x14ac:dyDescent="0.3">
      <c r="A286" t="s">
        <v>700</v>
      </c>
      <c r="B286" t="s">
        <v>701</v>
      </c>
      <c r="C286" t="s">
        <v>10110</v>
      </c>
      <c r="D286" t="s">
        <v>634</v>
      </c>
      <c r="E286">
        <v>24092.463726360002</v>
      </c>
      <c r="F286">
        <v>1788.95</v>
      </c>
      <c r="G286">
        <v>222.32130248109499</v>
      </c>
      <c r="H286">
        <f>(Table2[[#This Row],[1Y Return vs Nifty]]-AVERAGE(Table2[1Y Return vs Nifty]))/_xlfn.STDEV.P(Table2[1Y Return vs Nifty])</f>
        <v>1.9509541816118456</v>
      </c>
      <c r="I286">
        <v>10.323063096796099</v>
      </c>
      <c r="J286">
        <f>(Table2[[#This Row],[1M Return vs Nifty]]-AVERAGE(Table2[1M Return vs Nifty]))/_xlfn.STDEV.P(Table2[1M Return vs Nifty])</f>
        <v>0.74938819905501153</v>
      </c>
      <c r="K286">
        <v>62.981228565064796</v>
      </c>
      <c r="L286">
        <f>(Table2[[#This Row],[6M Return vs Nifty]]-AVERAGE(Table2[6M Return vs Nifty]))/_xlfn.STDEV.P(Table2[6M Return vs Nifty])</f>
        <v>1.5308304259692895</v>
      </c>
      <c r="M286">
        <v>-2.3413840822235601</v>
      </c>
      <c r="N286">
        <f>(Table2[[#This Row],[1W Return vs Nifty]]-AVERAGE(Table2[1W Return vs Nifty]))/_xlfn.STDEV.P(Table2[1W Return vs Nifty])</f>
        <v>-0.73252794524151632</v>
      </c>
      <c r="O286">
        <v>1611.71</v>
      </c>
      <c r="P286">
        <v>1395.2805485571901</v>
      </c>
      <c r="Q286">
        <v>1041.4895379695199</v>
      </c>
      <c r="R286">
        <v>71.607399653735399</v>
      </c>
      <c r="S286" s="2">
        <f>(Table2[[#This Row],[Close Price]]-Table2[[#This Row],[20D EMA]])/Table2[[#This Row],[20D EMA]]</f>
        <v>0.10997015592135062</v>
      </c>
      <c r="T286" s="2">
        <f>(Table2[[#This Row],[Close Price]]-Table2[[#This Row],[50D EMA]])/Table2[[#This Row],[50D EMA]]</f>
        <v>0.28214358169752279</v>
      </c>
      <c r="U286" s="2">
        <f>(Table2[[#This Row],[Close Price]]-Table2[[#This Row],[200D EMA]])/Table2[[#This Row],[200D EMA]]</f>
        <v>0.7176840810976588</v>
      </c>
      <c r="V286">
        <v>1.24893820405797</v>
      </c>
      <c r="W286">
        <v>1764</v>
      </c>
      <c r="X286">
        <v>1798.8</v>
      </c>
      <c r="Y286">
        <v>1760</v>
      </c>
      <c r="Z286">
        <v>1866</v>
      </c>
      <c r="AA286">
        <v>1760</v>
      </c>
      <c r="AB286">
        <v>1866</v>
      </c>
      <c r="AC286" s="2">
        <f>(Table2[[#This Row],[Close Price]]/Table2[[#This Row],[Day Low]])-1</f>
        <v>1.4143990929705197E-2</v>
      </c>
      <c r="AD286" s="2">
        <f>(Table2[[#This Row],[Day High]]/Table2[[#This Row],[Close Price]])-1</f>
        <v>5.5060230861678772E-3</v>
      </c>
      <c r="AE286" s="2">
        <f>(Table2[[#This Row],[Close Price]]/Table2[[#This Row],[Current Week Low]])-1</f>
        <v>1.6448863636363553E-2</v>
      </c>
      <c r="AF286" s="2">
        <f>(Table2[[#This Row],[Current Week High]]/Table2[[#This Row],[Close Price]])-1</f>
        <v>4.3069957237485745E-2</v>
      </c>
      <c r="AG286" s="2">
        <f>(Table2[[#This Row],[Close Price]]/Table2[[#This Row],[Current Month Low]])-1</f>
        <v>1.6448863636363553E-2</v>
      </c>
      <c r="AH286" s="2">
        <f>(Table2[[#This Row],[Current Month High]]/Table2[[#This Row],[Close Price]])-1</f>
        <v>4.3069957237485745E-2</v>
      </c>
      <c r="AI286">
        <v>6.0370608457475097</v>
      </c>
      <c r="AJ286">
        <v>271.15145228215698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0.67</v>
      </c>
      <c r="AM286" t="s">
        <v>10149</v>
      </c>
      <c r="AN286">
        <v>19.57</v>
      </c>
      <c r="AO286" t="s">
        <v>10149</v>
      </c>
      <c r="AP286">
        <v>0.27954344644011597</v>
      </c>
      <c r="AQ286">
        <f>(Table2[[#This Row],[Sharpe Ratio]]-AVERAGE(Table2[Sharpe Ratio]))/_xlfn.STDEV.P(Table2[Sharpe Ratio])</f>
        <v>2.5504131013392835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6.0490579627339134</v>
      </c>
    </row>
    <row r="287" spans="1:44" x14ac:dyDescent="0.3">
      <c r="A287" t="s">
        <v>704</v>
      </c>
      <c r="B287" t="s">
        <v>705</v>
      </c>
      <c r="C287" t="s">
        <v>10107</v>
      </c>
      <c r="D287" t="s">
        <v>46</v>
      </c>
      <c r="E287">
        <v>23722.829341749999</v>
      </c>
      <c r="F287">
        <v>922.75</v>
      </c>
      <c r="G287">
        <v>33.8037443911496</v>
      </c>
      <c r="H287">
        <f>(Table2[[#This Row],[1Y Return vs Nifty]]-AVERAGE(Table2[1Y Return vs Nifty]))/_xlfn.STDEV.P(Table2[1Y Return vs Nifty])</f>
        <v>-0.1735075724482732</v>
      </c>
      <c r="I287">
        <v>9.7622972408241999</v>
      </c>
      <c r="J287">
        <f>(Table2[[#This Row],[1M Return vs Nifty]]-AVERAGE(Table2[1M Return vs Nifty]))/_xlfn.STDEV.P(Table2[1M Return vs Nifty])</f>
        <v>0.70368705288873756</v>
      </c>
      <c r="K287">
        <v>43.995880688484</v>
      </c>
      <c r="L287">
        <f>(Table2[[#This Row],[6M Return vs Nifty]]-AVERAGE(Table2[6M Return vs Nifty]))/_xlfn.STDEV.P(Table2[6M Return vs Nifty])</f>
        <v>0.97203489230630602</v>
      </c>
      <c r="M287">
        <v>-1.9269013552001899</v>
      </c>
      <c r="N287">
        <f>(Table2[[#This Row],[1W Return vs Nifty]]-AVERAGE(Table2[1W Return vs Nifty]))/_xlfn.STDEV.P(Table2[1W Return vs Nifty])</f>
        <v>-0.64187701950876475</v>
      </c>
      <c r="O287">
        <v>866.88</v>
      </c>
      <c r="P287">
        <v>813.52671812074595</v>
      </c>
      <c r="Q287">
        <v>703.36778153058594</v>
      </c>
      <c r="R287">
        <v>70.685422995282707</v>
      </c>
      <c r="S287" s="2">
        <f>(Table2[[#This Row],[Close Price]]-Table2[[#This Row],[20D EMA]])/Table2[[#This Row],[20D EMA]]</f>
        <v>6.444952011812477E-2</v>
      </c>
      <c r="T287" s="2">
        <f>(Table2[[#This Row],[Close Price]]-Table2[[#This Row],[50D EMA]])/Table2[[#This Row],[50D EMA]]</f>
        <v>0.13425899782561637</v>
      </c>
      <c r="U287" s="2">
        <f>(Table2[[#This Row],[Close Price]]-Table2[[#This Row],[200D EMA]])/Table2[[#This Row],[200D EMA]]</f>
        <v>0.3119025696514281</v>
      </c>
      <c r="V287">
        <v>1.1147224752370299</v>
      </c>
      <c r="W287">
        <v>914.35</v>
      </c>
      <c r="X287">
        <v>941.95</v>
      </c>
      <c r="Y287">
        <v>874.3</v>
      </c>
      <c r="Z287">
        <v>968.8</v>
      </c>
      <c r="AA287">
        <v>874.3</v>
      </c>
      <c r="AB287">
        <v>968.8</v>
      </c>
      <c r="AC287" s="2">
        <f>(Table2[[#This Row],[Close Price]]/Table2[[#This Row],[Day Low]])-1</f>
        <v>9.186854049324733E-3</v>
      </c>
      <c r="AD287" s="2">
        <f>(Table2[[#This Row],[Day High]]/Table2[[#This Row],[Close Price]])-1</f>
        <v>2.0807369276618859E-2</v>
      </c>
      <c r="AE287" s="2">
        <f>(Table2[[#This Row],[Close Price]]/Table2[[#This Row],[Current Week Low]])-1</f>
        <v>5.5415761180372947E-2</v>
      </c>
      <c r="AF287" s="2">
        <f>(Table2[[#This Row],[Current Week High]]/Table2[[#This Row],[Close Price]])-1</f>
        <v>4.990517474939038E-2</v>
      </c>
      <c r="AG287" s="2">
        <f>(Table2[[#This Row],[Close Price]]/Table2[[#This Row],[Current Month Low]])-1</f>
        <v>5.5415761180372947E-2</v>
      </c>
      <c r="AH287" s="2">
        <f>(Table2[[#This Row],[Current Month High]]/Table2[[#This Row],[Close Price]])-1</f>
        <v>4.990517474939038E-2</v>
      </c>
      <c r="AI287">
        <v>4.99051747493903</v>
      </c>
      <c r="AJ287">
        <v>67.757476593036998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0.2</v>
      </c>
      <c r="AM287" t="s">
        <v>10149</v>
      </c>
      <c r="AN287">
        <v>-1</v>
      </c>
      <c r="AO287" t="s">
        <v>10150</v>
      </c>
      <c r="AP287">
        <v>7.0613215174772995E-2</v>
      </c>
      <c r="AQ287">
        <f>(Table2[[#This Row],[Sharpe Ratio]]-AVERAGE(Table2[Sharpe Ratio]))/_xlfn.STDEV.P(Table2[Sharpe Ratio])</f>
        <v>0.18309848697752273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1.0434358402155284</v>
      </c>
    </row>
    <row r="288" spans="1:44" x14ac:dyDescent="0.3">
      <c r="A288" t="s">
        <v>706</v>
      </c>
      <c r="B288" t="s">
        <v>707</v>
      </c>
      <c r="C288" t="s">
        <v>10106</v>
      </c>
      <c r="D288" t="s">
        <v>189</v>
      </c>
      <c r="E288">
        <v>23555.201664960001</v>
      </c>
      <c r="F288">
        <v>7228.8</v>
      </c>
      <c r="G288">
        <v>15.5225226461656</v>
      </c>
      <c r="H288">
        <f>(Table2[[#This Row],[1Y Return vs Nifty]]-AVERAGE(Table2[1Y Return vs Nifty]))/_xlfn.STDEV.P(Table2[1Y Return vs Nifty])</f>
        <v>-0.37952422579459144</v>
      </c>
      <c r="I288">
        <v>-9.5712105337103104</v>
      </c>
      <c r="J288">
        <f>(Table2[[#This Row],[1M Return vs Nifty]]-AVERAGE(Table2[1M Return vs Nifty]))/_xlfn.STDEV.P(Table2[1M Return vs Nifty])</f>
        <v>-0.8719500072162073</v>
      </c>
      <c r="K288">
        <v>-1.8461454619316799</v>
      </c>
      <c r="L288">
        <f>(Table2[[#This Row],[6M Return vs Nifty]]-AVERAGE(Table2[6M Return vs Nifty]))/_xlfn.STDEV.P(Table2[6M Return vs Nifty])</f>
        <v>-0.37723295537494467</v>
      </c>
      <c r="M288">
        <v>-3.03353257675123</v>
      </c>
      <c r="N288">
        <f>(Table2[[#This Row],[1W Return vs Nifty]]-AVERAGE(Table2[1W Return vs Nifty]))/_xlfn.STDEV.P(Table2[1W Return vs Nifty])</f>
        <v>-0.8839067547375411</v>
      </c>
      <c r="O288">
        <v>7366.69</v>
      </c>
      <c r="P288">
        <v>7172.6696629758399</v>
      </c>
      <c r="Q288">
        <v>6557.0900721070302</v>
      </c>
      <c r="R288">
        <v>35.294680909696901</v>
      </c>
      <c r="S288" s="2">
        <f>(Table2[[#This Row],[Close Price]]-Table2[[#This Row],[20D EMA]])/Table2[[#This Row],[20D EMA]]</f>
        <v>-1.8718040259600909E-2</v>
      </c>
      <c r="T288" s="2">
        <f>(Table2[[#This Row],[Close Price]]-Table2[[#This Row],[50D EMA]])/Table2[[#This Row],[50D EMA]]</f>
        <v>7.8255851254235287E-3</v>
      </c>
      <c r="U288" s="2">
        <f>(Table2[[#This Row],[Close Price]]-Table2[[#This Row],[200D EMA]])/Table2[[#This Row],[200D EMA]]</f>
        <v>0.10244024719903311</v>
      </c>
      <c r="V288">
        <v>0.64490413880891395</v>
      </c>
      <c r="W288">
        <v>7220</v>
      </c>
      <c r="X288">
        <v>7327.4</v>
      </c>
      <c r="Y288">
        <v>7202</v>
      </c>
      <c r="Z288">
        <v>7460</v>
      </c>
      <c r="AA288">
        <v>7202</v>
      </c>
      <c r="AB288">
        <v>7460</v>
      </c>
      <c r="AC288" s="2">
        <f>(Table2[[#This Row],[Close Price]]/Table2[[#This Row],[Day Low]])-1</f>
        <v>1.2188365650969146E-3</v>
      </c>
      <c r="AD288" s="2">
        <f>(Table2[[#This Row],[Day High]]/Table2[[#This Row],[Close Price]])-1</f>
        <v>1.363988490482515E-2</v>
      </c>
      <c r="AE288" s="2">
        <f>(Table2[[#This Row],[Close Price]]/Table2[[#This Row],[Current Week Low]])-1</f>
        <v>3.7211885587336013E-3</v>
      </c>
      <c r="AF288" s="2">
        <f>(Table2[[#This Row],[Current Week High]]/Table2[[#This Row],[Close Price]])-1</f>
        <v>3.1983178397521073E-2</v>
      </c>
      <c r="AG288" s="2">
        <f>(Table2[[#This Row],[Close Price]]/Table2[[#This Row],[Current Month Low]])-1</f>
        <v>3.7211885587336013E-3</v>
      </c>
      <c r="AH288" s="2">
        <f>(Table2[[#This Row],[Current Month High]]/Table2[[#This Row],[Close Price]])-1</f>
        <v>3.1983178397521073E-2</v>
      </c>
      <c r="AI288">
        <v>10.654603806994199</v>
      </c>
      <c r="AJ288">
        <v>43.002967359050402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0.04</v>
      </c>
      <c r="AM288" t="s">
        <v>10149</v>
      </c>
      <c r="AN288">
        <v>-7.72</v>
      </c>
      <c r="AO288" t="s">
        <v>10150</v>
      </c>
      <c r="AP288">
        <v>-2.8364136036959999E-2</v>
      </c>
      <c r="AQ288">
        <f>(Table2[[#This Row],[Sharpe Ratio]]-AVERAGE(Table2[Sharpe Ratio]))/_xlfn.STDEV.P(Table2[Sharpe Ratio])</f>
        <v>-0.93837890092990794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-3.4509928440531925</v>
      </c>
    </row>
    <row r="289" spans="1:44" x14ac:dyDescent="0.3">
      <c r="A289" t="s">
        <v>708</v>
      </c>
      <c r="B289" t="s">
        <v>709</v>
      </c>
      <c r="C289" t="s">
        <v>10104</v>
      </c>
      <c r="D289" t="s">
        <v>49</v>
      </c>
      <c r="E289">
        <v>23554.808939999999</v>
      </c>
      <c r="F289">
        <v>805.4</v>
      </c>
      <c r="G289">
        <v>-1.7056824529938399</v>
      </c>
      <c r="H289">
        <f>(Table2[[#This Row],[1Y Return vs Nifty]]-AVERAGE(Table2[1Y Return vs Nifty]))/_xlfn.STDEV.P(Table2[1Y Return vs Nifty])</f>
        <v>-0.57367411398062906</v>
      </c>
      <c r="I289">
        <v>1.8647570635054</v>
      </c>
      <c r="J289">
        <f>(Table2[[#This Row],[1M Return vs Nifty]]-AVERAGE(Table2[1M Return vs Nifty]))/_xlfn.STDEV.P(Table2[1M Return vs Nifty])</f>
        <v>6.0055429896779838E-2</v>
      </c>
      <c r="K289">
        <v>-0.75075246727509004</v>
      </c>
      <c r="L289">
        <f>(Table2[[#This Row],[6M Return vs Nifty]]-AVERAGE(Table2[6M Return vs Nifty]))/_xlfn.STDEV.P(Table2[6M Return vs Nifty])</f>
        <v>-0.34499226550194662</v>
      </c>
      <c r="M289">
        <v>1.4102982513681499</v>
      </c>
      <c r="N289">
        <f>(Table2[[#This Row],[1W Return vs Nifty]]-AVERAGE(Table2[1W Return vs Nifty]))/_xlfn.STDEV.P(Table2[1W Return vs Nifty])</f>
        <v>8.7997144037107469E-2</v>
      </c>
      <c r="O289">
        <v>798.32</v>
      </c>
      <c r="P289">
        <v>770.97067567156898</v>
      </c>
      <c r="Q289">
        <v>725.78041877004603</v>
      </c>
      <c r="R289">
        <v>49.891605816594897</v>
      </c>
      <c r="S289" s="2">
        <f>(Table2[[#This Row],[Close Price]]-Table2[[#This Row],[20D EMA]])/Table2[[#This Row],[20D EMA]]</f>
        <v>8.8686241106322363E-3</v>
      </c>
      <c r="T289" s="2">
        <f>(Table2[[#This Row],[Close Price]]-Table2[[#This Row],[50D EMA]])/Table2[[#This Row],[50D EMA]]</f>
        <v>4.4657112669610505E-2</v>
      </c>
      <c r="U289" s="2">
        <f>(Table2[[#This Row],[Close Price]]-Table2[[#This Row],[200D EMA]])/Table2[[#This Row],[200D EMA]]</f>
        <v>0.10970202442893456</v>
      </c>
      <c r="V289">
        <v>0.46246220933823201</v>
      </c>
      <c r="W289">
        <v>800</v>
      </c>
      <c r="X289">
        <v>826.6</v>
      </c>
      <c r="Y289">
        <v>796.8</v>
      </c>
      <c r="Z289">
        <v>839.95</v>
      </c>
      <c r="AA289">
        <v>796.8</v>
      </c>
      <c r="AB289">
        <v>839.95</v>
      </c>
      <c r="AC289" s="2">
        <f>(Table2[[#This Row],[Close Price]]/Table2[[#This Row],[Day Low]])-1</f>
        <v>6.7500000000000338E-3</v>
      </c>
      <c r="AD289" s="2">
        <f>(Table2[[#This Row],[Day High]]/Table2[[#This Row],[Close Price]])-1</f>
        <v>2.6322324310901424E-2</v>
      </c>
      <c r="AE289" s="2">
        <f>(Table2[[#This Row],[Close Price]]/Table2[[#This Row],[Current Week Low]])-1</f>
        <v>1.0793172690763075E-2</v>
      </c>
      <c r="AF289" s="2">
        <f>(Table2[[#This Row],[Current Week High]]/Table2[[#This Row],[Close Price]])-1</f>
        <v>4.2897938912341838E-2</v>
      </c>
      <c r="AG289" s="2">
        <f>(Table2[[#This Row],[Close Price]]/Table2[[#This Row],[Current Month Low]])-1</f>
        <v>1.0793172690763075E-2</v>
      </c>
      <c r="AH289" s="2">
        <f>(Table2[[#This Row],[Current Month High]]/Table2[[#This Row],[Close Price]])-1</f>
        <v>4.2897938912341838E-2</v>
      </c>
      <c r="AI289">
        <v>8.8341196920784508</v>
      </c>
      <c r="AJ289">
        <v>34.222148154320401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0.01</v>
      </c>
      <c r="AM289" t="s">
        <v>10149</v>
      </c>
      <c r="AN289">
        <v>0.18</v>
      </c>
      <c r="AO289" t="s">
        <v>10149</v>
      </c>
      <c r="AQ289">
        <f>(Table2[[#This Row],[Sharpe Ratio]]-AVERAGE(Table2[Sharpe Ratio]))/_xlfn.STDEV.P(Table2[Sharpe Ratio])</f>
        <v>-0.61699489940279773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-1.387608704951486</v>
      </c>
    </row>
    <row r="290" spans="1:44" x14ac:dyDescent="0.3">
      <c r="A290" t="s">
        <v>710</v>
      </c>
      <c r="B290" t="s">
        <v>711</v>
      </c>
      <c r="C290" t="s">
        <v>10110</v>
      </c>
      <c r="D290" t="s">
        <v>226</v>
      </c>
      <c r="E290">
        <v>23262.743752319999</v>
      </c>
      <c r="F290">
        <v>735.2</v>
      </c>
      <c r="G290">
        <v>10.8902653236332</v>
      </c>
      <c r="H290">
        <f>(Table2[[#This Row],[1Y Return vs Nifty]]-AVERAGE(Table2[1Y Return vs Nifty]))/_xlfn.STDEV.P(Table2[1Y Return vs Nifty])</f>
        <v>-0.43172654379825265</v>
      </c>
      <c r="I290">
        <v>12.4292812398738</v>
      </c>
      <c r="J290">
        <f>(Table2[[#This Row],[1M Return vs Nifty]]-AVERAGE(Table2[1M Return vs Nifty]))/_xlfn.STDEV.P(Table2[1M Return vs Nifty])</f>
        <v>0.92104020352312188</v>
      </c>
      <c r="K290">
        <v>24.959888487131501</v>
      </c>
      <c r="L290">
        <f>(Table2[[#This Row],[6M Return vs Nifty]]-AVERAGE(Table2[6M Return vs Nifty]))/_xlfn.STDEV.P(Table2[6M Return vs Nifty])</f>
        <v>0.41174874479353823</v>
      </c>
      <c r="M290">
        <v>0.40503663397970302</v>
      </c>
      <c r="N290">
        <f>(Table2[[#This Row],[1W Return vs Nifty]]-AVERAGE(Table2[1W Return vs Nifty]))/_xlfn.STDEV.P(Table2[1W Return vs Nifty])</f>
        <v>-0.1318621897264626</v>
      </c>
      <c r="O290">
        <v>700.98</v>
      </c>
      <c r="P290">
        <v>667.00418177517304</v>
      </c>
      <c r="Q290">
        <v>600.79647231637603</v>
      </c>
      <c r="R290">
        <v>61.605150608899798</v>
      </c>
      <c r="S290" s="2">
        <f>(Table2[[#This Row],[Close Price]]-Table2[[#This Row],[20D EMA]])/Table2[[#This Row],[20D EMA]]</f>
        <v>4.8817369967759462E-2</v>
      </c>
      <c r="T290" s="2">
        <f>(Table2[[#This Row],[Close Price]]-Table2[[#This Row],[50D EMA]])/Table2[[#This Row],[50D EMA]]</f>
        <v>0.10224196502536136</v>
      </c>
      <c r="U290" s="2">
        <f>(Table2[[#This Row],[Close Price]]-Table2[[#This Row],[200D EMA]])/Table2[[#This Row],[200D EMA]]</f>
        <v>0.22370891620822947</v>
      </c>
      <c r="V290">
        <v>0.96621161411561696</v>
      </c>
      <c r="W290">
        <v>728.05</v>
      </c>
      <c r="X290">
        <v>747</v>
      </c>
      <c r="Y290">
        <v>716.2</v>
      </c>
      <c r="Z290">
        <v>747</v>
      </c>
      <c r="AA290">
        <v>716.2</v>
      </c>
      <c r="AB290">
        <v>747</v>
      </c>
      <c r="AC290" s="2">
        <f>(Table2[[#This Row],[Close Price]]/Table2[[#This Row],[Day Low]])-1</f>
        <v>9.8207540690888884E-3</v>
      </c>
      <c r="AD290" s="2">
        <f>(Table2[[#This Row],[Day High]]/Table2[[#This Row],[Close Price]])-1</f>
        <v>1.6050054406963943E-2</v>
      </c>
      <c r="AE290" s="2">
        <f>(Table2[[#This Row],[Close Price]]/Table2[[#This Row],[Current Week Low]])-1</f>
        <v>2.652890254118967E-2</v>
      </c>
      <c r="AF290" s="2">
        <f>(Table2[[#This Row],[Current Week High]]/Table2[[#This Row],[Close Price]])-1</f>
        <v>1.6050054406963943E-2</v>
      </c>
      <c r="AG290" s="2">
        <f>(Table2[[#This Row],[Close Price]]/Table2[[#This Row],[Current Month Low]])-1</f>
        <v>2.652890254118967E-2</v>
      </c>
      <c r="AH290" s="2">
        <f>(Table2[[#This Row],[Current Month High]]/Table2[[#This Row],[Close Price]])-1</f>
        <v>1.6050054406963943E-2</v>
      </c>
      <c r="AI290">
        <v>8.6711099020674496</v>
      </c>
      <c r="AJ290">
        <v>58.790496760259103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7.0000000000000007E-2</v>
      </c>
      <c r="AM290" t="s">
        <v>10149</v>
      </c>
      <c r="AN290">
        <v>5.56</v>
      </c>
      <c r="AO290" t="s">
        <v>10149</v>
      </c>
      <c r="AP290">
        <v>0.107327519550535</v>
      </c>
      <c r="AQ290">
        <f>(Table2[[#This Row],[Sharpe Ratio]]-AVERAGE(Table2[Sharpe Ratio]))/_xlfn.STDEV.P(Table2[Sharpe Ratio])</f>
        <v>0.59909529499562864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1.3682955097875733</v>
      </c>
    </row>
    <row r="291" spans="1:44" x14ac:dyDescent="0.3">
      <c r="A291" t="s">
        <v>712</v>
      </c>
      <c r="B291" t="s">
        <v>713</v>
      </c>
      <c r="C291" t="s">
        <v>10106</v>
      </c>
      <c r="D291" t="s">
        <v>280</v>
      </c>
      <c r="E291">
        <v>23060.544949499999</v>
      </c>
      <c r="F291">
        <v>1724.6</v>
      </c>
      <c r="G291">
        <v>4.3118086488605698</v>
      </c>
      <c r="H291">
        <f>(Table2[[#This Row],[1Y Return vs Nifty]]-AVERAGE(Table2[1Y Return vs Nifty]))/_xlfn.STDEV.P(Table2[1Y Return vs Nifty])</f>
        <v>-0.50586117479972093</v>
      </c>
      <c r="I291">
        <v>-2.2074507064795998</v>
      </c>
      <c r="J291">
        <f>(Table2[[#This Row],[1M Return vs Nifty]]-AVERAGE(Table2[1M Return vs Nifty]))/_xlfn.STDEV.P(Table2[1M Return vs Nifty])</f>
        <v>-0.2718202728293988</v>
      </c>
      <c r="K291">
        <v>-9.2220736890523103</v>
      </c>
      <c r="L291">
        <f>(Table2[[#This Row],[6M Return vs Nifty]]-AVERAGE(Table2[6M Return vs Nifty]))/_xlfn.STDEV.P(Table2[6M Return vs Nifty])</f>
        <v>-0.59432856914654919</v>
      </c>
      <c r="M291">
        <v>-4.30114951924525</v>
      </c>
      <c r="N291">
        <f>(Table2[[#This Row],[1W Return vs Nifty]]-AVERAGE(Table2[1W Return vs Nifty]))/_xlfn.STDEV.P(Table2[1W Return vs Nifty])</f>
        <v>-1.1611454472563827</v>
      </c>
      <c r="O291">
        <v>1748.36</v>
      </c>
      <c r="P291">
        <v>1717.2351876105399</v>
      </c>
      <c r="Q291">
        <v>1582.3507898650701</v>
      </c>
      <c r="R291">
        <v>37.436567235687299</v>
      </c>
      <c r="S291" s="2">
        <f>(Table2[[#This Row],[Close Price]]-Table2[[#This Row],[20D EMA]])/Table2[[#This Row],[20D EMA]]</f>
        <v>-1.3589878514722363E-2</v>
      </c>
      <c r="T291" s="2">
        <f>(Table2[[#This Row],[Close Price]]-Table2[[#This Row],[50D EMA]])/Table2[[#This Row],[50D EMA]]</f>
        <v>4.2887616341636984E-3</v>
      </c>
      <c r="U291" s="2">
        <f>(Table2[[#This Row],[Close Price]]-Table2[[#This Row],[200D EMA]])/Table2[[#This Row],[200D EMA]]</f>
        <v>8.989739256682755E-2</v>
      </c>
      <c r="V291">
        <v>1.0851412374618601</v>
      </c>
      <c r="W291">
        <v>1718.75</v>
      </c>
      <c r="X291">
        <v>1739</v>
      </c>
      <c r="Y291">
        <v>1715.4</v>
      </c>
      <c r="Z291">
        <v>1807.9</v>
      </c>
      <c r="AA291">
        <v>1715.4</v>
      </c>
      <c r="AB291">
        <v>1807.9</v>
      </c>
      <c r="AC291" s="2">
        <f>(Table2[[#This Row],[Close Price]]/Table2[[#This Row],[Day Low]])-1</f>
        <v>3.4036363636362754E-3</v>
      </c>
      <c r="AD291" s="2">
        <f>(Table2[[#This Row],[Day High]]/Table2[[#This Row],[Close Price]])-1</f>
        <v>8.3497622637134228E-3</v>
      </c>
      <c r="AE291" s="2">
        <f>(Table2[[#This Row],[Close Price]]/Table2[[#This Row],[Current Week Low]])-1</f>
        <v>5.3631805992770953E-3</v>
      </c>
      <c r="AF291" s="2">
        <f>(Table2[[#This Row],[Current Week High]]/Table2[[#This Row],[Close Price]])-1</f>
        <v>4.8301055317175212E-2</v>
      </c>
      <c r="AG291" s="2">
        <f>(Table2[[#This Row],[Close Price]]/Table2[[#This Row],[Current Month Low]])-1</f>
        <v>5.3631805992770953E-3</v>
      </c>
      <c r="AH291" s="2">
        <f>(Table2[[#This Row],[Current Month High]]/Table2[[#This Row],[Close Price]])-1</f>
        <v>4.8301055317175212E-2</v>
      </c>
      <c r="AI291">
        <v>9.3065058564304692</v>
      </c>
      <c r="AJ291">
        <v>51.115005476451202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-0.09</v>
      </c>
      <c r="AM291" t="s">
        <v>10150</v>
      </c>
      <c r="AN291">
        <v>-3.17</v>
      </c>
      <c r="AO291" t="s">
        <v>10150</v>
      </c>
      <c r="AP291">
        <v>7.8296018817800003E-2</v>
      </c>
      <c r="AQ291">
        <f>(Table2[[#This Row],[Sharpe Ratio]]-AVERAGE(Table2[Sharpe Ratio]))/_xlfn.STDEV.P(Table2[Sharpe Ratio])</f>
        <v>0.27014961994789316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-2.2630058440841587</v>
      </c>
    </row>
    <row r="292" spans="1:44" x14ac:dyDescent="0.3">
      <c r="A292" t="s">
        <v>717</v>
      </c>
      <c r="B292" t="s">
        <v>718</v>
      </c>
      <c r="C292" t="s">
        <v>10108</v>
      </c>
      <c r="D292" t="s">
        <v>184</v>
      </c>
      <c r="E292">
        <v>22727.600006069999</v>
      </c>
      <c r="F292">
        <v>599.1</v>
      </c>
      <c r="G292">
        <v>-11.4527963630026</v>
      </c>
      <c r="H292">
        <f>(Table2[[#This Row],[1Y Return vs Nifty]]-AVERAGE(Table2[1Y Return vs Nifty]))/_xlfn.STDEV.P(Table2[1Y Return vs Nifty])</f>
        <v>-0.68351730802625255</v>
      </c>
      <c r="I292">
        <v>2.9575355257602101</v>
      </c>
      <c r="J292">
        <f>(Table2[[#This Row],[1M Return vs Nifty]]-AVERAGE(Table2[1M Return vs Nifty]))/_xlfn.STDEV.P(Table2[1M Return vs Nifty])</f>
        <v>0.14911439755504935</v>
      </c>
      <c r="K292">
        <v>10.7130453714172</v>
      </c>
      <c r="L292">
        <f>(Table2[[#This Row],[6M Return vs Nifty]]-AVERAGE(Table2[6M Return vs Nifty]))/_xlfn.STDEV.P(Table2[6M Return vs Nifty])</f>
        <v>-7.5784307531729031E-3</v>
      </c>
      <c r="M292">
        <v>3.0905460369208901</v>
      </c>
      <c r="N292">
        <f>(Table2[[#This Row],[1W Return vs Nifty]]-AVERAGE(Table2[1W Return vs Nifty]))/_xlfn.STDEV.P(Table2[1W Return vs Nifty])</f>
        <v>0.45548173938955411</v>
      </c>
      <c r="O292">
        <v>572.78</v>
      </c>
      <c r="P292">
        <v>542.72279060088601</v>
      </c>
      <c r="Q292">
        <v>492.94052719038899</v>
      </c>
      <c r="R292">
        <v>69.454056198194493</v>
      </c>
      <c r="S292" s="2">
        <f>(Table2[[#This Row],[Close Price]]-Table2[[#This Row],[20D EMA]])/Table2[[#This Row],[20D EMA]]</f>
        <v>4.5951325116100512E-2</v>
      </c>
      <c r="T292" s="2">
        <f>(Table2[[#This Row],[Close Price]]-Table2[[#This Row],[50D EMA]])/Table2[[#This Row],[50D EMA]]</f>
        <v>0.10387846314081428</v>
      </c>
      <c r="U292" s="2">
        <f>(Table2[[#This Row],[Close Price]]-Table2[[#This Row],[200D EMA]])/Table2[[#This Row],[200D EMA]]</f>
        <v>0.21535959604434987</v>
      </c>
      <c r="V292">
        <v>0.62015512931730099</v>
      </c>
      <c r="W292">
        <v>590.6</v>
      </c>
      <c r="X292">
        <v>601.95000000000005</v>
      </c>
      <c r="Y292">
        <v>572.45000000000005</v>
      </c>
      <c r="Z292">
        <v>609.85</v>
      </c>
      <c r="AA292">
        <v>572.45000000000005</v>
      </c>
      <c r="AB292">
        <v>609.85</v>
      </c>
      <c r="AC292" s="2">
        <f>(Table2[[#This Row],[Close Price]]/Table2[[#This Row],[Day Low]])-1</f>
        <v>1.4392143582797168E-2</v>
      </c>
      <c r="AD292" s="2">
        <f>(Table2[[#This Row],[Day High]]/Table2[[#This Row],[Close Price]])-1</f>
        <v>4.757135703555404E-3</v>
      </c>
      <c r="AE292" s="2">
        <f>(Table2[[#This Row],[Close Price]]/Table2[[#This Row],[Current Week Low]])-1</f>
        <v>4.6554284216962172E-2</v>
      </c>
      <c r="AF292" s="2">
        <f>(Table2[[#This Row],[Current Week High]]/Table2[[#This Row],[Close Price]])-1</f>
        <v>1.7943582039726236E-2</v>
      </c>
      <c r="AG292" s="2">
        <f>(Table2[[#This Row],[Close Price]]/Table2[[#This Row],[Current Month Low]])-1</f>
        <v>4.6554284216962172E-2</v>
      </c>
      <c r="AH292" s="2">
        <f>(Table2[[#This Row],[Current Month High]]/Table2[[#This Row],[Close Price]])-1</f>
        <v>1.7943582039726236E-2</v>
      </c>
      <c r="AI292">
        <v>1.79435820397262</v>
      </c>
      <c r="AJ292">
        <v>47.271386430678398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7.0000000000000007E-2</v>
      </c>
      <c r="AM292" t="s">
        <v>10149</v>
      </c>
      <c r="AN292">
        <v>2.92</v>
      </c>
      <c r="AO292" t="s">
        <v>10149</v>
      </c>
      <c r="AP292">
        <v>9.2962538635974007E-2</v>
      </c>
      <c r="AQ292">
        <f>(Table2[[#This Row],[Sharpe Ratio]]-AVERAGE(Table2[Sharpe Ratio]))/_xlfn.STDEV.P(Table2[Sharpe Ratio])</f>
        <v>0.43633077284813909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0.34983117101331707</v>
      </c>
    </row>
    <row r="293" spans="1:44" x14ac:dyDescent="0.3">
      <c r="A293" t="s">
        <v>719</v>
      </c>
      <c r="B293" t="s">
        <v>720</v>
      </c>
      <c r="C293" t="s">
        <v>10118</v>
      </c>
      <c r="D293" t="s">
        <v>166</v>
      </c>
      <c r="E293">
        <v>22607.656915600001</v>
      </c>
      <c r="F293">
        <v>5222.8999999999996</v>
      </c>
      <c r="G293">
        <v>73.702424754956397</v>
      </c>
      <c r="H293">
        <f>(Table2[[#This Row],[1Y Return vs Nifty]]-AVERAGE(Table2[1Y Return vs Nifty]))/_xlfn.STDEV.P(Table2[1Y Return vs Nifty])</f>
        <v>0.2761228032535743</v>
      </c>
      <c r="I293">
        <v>12.9296519452959</v>
      </c>
      <c r="J293">
        <f>(Table2[[#This Row],[1M Return vs Nifty]]-AVERAGE(Table2[1M Return vs Nifty]))/_xlfn.STDEV.P(Table2[1M Return vs Nifty])</f>
        <v>0.96181928181807952</v>
      </c>
      <c r="K293">
        <v>58.209722394535298</v>
      </c>
      <c r="L293">
        <f>(Table2[[#This Row],[6M Return vs Nifty]]-AVERAGE(Table2[6M Return vs Nifty]))/_xlfn.STDEV.P(Table2[6M Return vs Nifty])</f>
        <v>1.3903907377281151</v>
      </c>
      <c r="M293">
        <v>2.33089432008709</v>
      </c>
      <c r="N293">
        <f>(Table2[[#This Row],[1W Return vs Nifty]]-AVERAGE(Table2[1W Return vs Nifty]))/_xlfn.STDEV.P(Table2[1W Return vs Nifty])</f>
        <v>0.28933939647456142</v>
      </c>
      <c r="O293">
        <v>4974.74</v>
      </c>
      <c r="P293">
        <v>4564.4559731989102</v>
      </c>
      <c r="Q293">
        <v>3635.3738573580299</v>
      </c>
      <c r="R293">
        <v>62.983190255039297</v>
      </c>
      <c r="S293" s="2">
        <f>(Table2[[#This Row],[Close Price]]-Table2[[#This Row],[20D EMA]])/Table2[[#This Row],[20D EMA]]</f>
        <v>4.9884014038924618E-2</v>
      </c>
      <c r="T293" s="2">
        <f>(Table2[[#This Row],[Close Price]]-Table2[[#This Row],[50D EMA]])/Table2[[#This Row],[50D EMA]]</f>
        <v>0.14425465612271679</v>
      </c>
      <c r="U293" s="2">
        <f>(Table2[[#This Row],[Close Price]]-Table2[[#This Row],[200D EMA]])/Table2[[#This Row],[200D EMA]]</f>
        <v>0.43668855114551763</v>
      </c>
      <c r="V293">
        <v>0.81467896752041102</v>
      </c>
      <c r="W293">
        <v>5205</v>
      </c>
      <c r="X293">
        <v>5367.95</v>
      </c>
      <c r="Y293">
        <v>4991.05</v>
      </c>
      <c r="Z293">
        <v>5367.95</v>
      </c>
      <c r="AA293">
        <v>4991.05</v>
      </c>
      <c r="AB293">
        <v>5367.95</v>
      </c>
      <c r="AC293" s="2">
        <f>(Table2[[#This Row],[Close Price]]/Table2[[#This Row],[Day Low]])-1</f>
        <v>3.4390009606146688E-3</v>
      </c>
      <c r="AD293" s="2">
        <f>(Table2[[#This Row],[Day High]]/Table2[[#This Row],[Close Price]])-1</f>
        <v>2.7771927473242863E-2</v>
      </c>
      <c r="AE293" s="2">
        <f>(Table2[[#This Row],[Close Price]]/Table2[[#This Row],[Current Week Low]])-1</f>
        <v>4.6453151140541493E-2</v>
      </c>
      <c r="AF293" s="2">
        <f>(Table2[[#This Row],[Current Week High]]/Table2[[#This Row],[Close Price]])-1</f>
        <v>2.7771927473242863E-2</v>
      </c>
      <c r="AG293" s="2">
        <f>(Table2[[#This Row],[Close Price]]/Table2[[#This Row],[Current Month Low]])-1</f>
        <v>4.6453151140541493E-2</v>
      </c>
      <c r="AH293" s="2">
        <f>(Table2[[#This Row],[Current Month High]]/Table2[[#This Row],[Close Price]])-1</f>
        <v>2.7771927473242863E-2</v>
      </c>
      <c r="AI293">
        <v>2.9887610331425098</v>
      </c>
      <c r="AJ293">
        <v>114.93415637859999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0.33</v>
      </c>
      <c r="AM293" t="s">
        <v>10149</v>
      </c>
      <c r="AN293">
        <v>4.72</v>
      </c>
      <c r="AO293" t="s">
        <v>10149</v>
      </c>
      <c r="AP293">
        <v>6.1282897134658003E-2</v>
      </c>
      <c r="AQ293">
        <f>(Table2[[#This Row],[Sharpe Ratio]]-AVERAGE(Table2[Sharpe Ratio]))/_xlfn.STDEV.P(Table2[Sharpe Ratio])</f>
        <v>7.7379950606614623E-2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2.9950521698809451</v>
      </c>
    </row>
    <row r="294" spans="1:44" x14ac:dyDescent="0.3">
      <c r="A294" t="s">
        <v>721</v>
      </c>
      <c r="B294" t="s">
        <v>722</v>
      </c>
      <c r="C294" t="s">
        <v>10106</v>
      </c>
      <c r="D294" t="s">
        <v>43</v>
      </c>
      <c r="E294">
        <v>22557.716712500001</v>
      </c>
      <c r="F294">
        <v>4356.25</v>
      </c>
      <c r="G294">
        <v>130.65940812903901</v>
      </c>
      <c r="H294">
        <f>(Table2[[#This Row],[1Y Return vs Nifty]]-AVERAGE(Table2[1Y Return vs Nifty]))/_xlfn.STDEV.P(Table2[1Y Return vs Nifty])</f>
        <v>0.91798838877714517</v>
      </c>
      <c r="I294">
        <v>4.0560403031965002</v>
      </c>
      <c r="J294">
        <f>(Table2[[#This Row],[1M Return vs Nifty]]-AVERAGE(Table2[1M Return vs Nifty]))/_xlfn.STDEV.P(Table2[1M Return vs Nifty])</f>
        <v>0.2386400469206946</v>
      </c>
      <c r="K294">
        <v>88.047250455481404</v>
      </c>
      <c r="L294">
        <f>(Table2[[#This Row],[6M Return vs Nifty]]-AVERAGE(Table2[6M Return vs Nifty]))/_xlfn.STDEV.P(Table2[6M Return vs Nifty])</f>
        <v>2.2685983704977812</v>
      </c>
      <c r="M294">
        <v>-4.2429496387293</v>
      </c>
      <c r="N294">
        <f>(Table2[[#This Row],[1W Return vs Nifty]]-AVERAGE(Table2[1W Return vs Nifty]))/_xlfn.STDEV.P(Table2[1W Return vs Nifty])</f>
        <v>-1.1484166344438551</v>
      </c>
      <c r="O294">
        <v>4155.16</v>
      </c>
      <c r="P294">
        <v>3852.8910853912998</v>
      </c>
      <c r="Q294">
        <v>2981.60849262174</v>
      </c>
      <c r="R294">
        <v>62.718477893560603</v>
      </c>
      <c r="S294" s="2">
        <f>(Table2[[#This Row],[Close Price]]-Table2[[#This Row],[20D EMA]])/Table2[[#This Row],[20D EMA]]</f>
        <v>4.8395248317754345E-2</v>
      </c>
      <c r="T294" s="2">
        <f>(Table2[[#This Row],[Close Price]]-Table2[[#This Row],[50D EMA]])/Table2[[#This Row],[50D EMA]]</f>
        <v>0.13064447020504838</v>
      </c>
      <c r="U294" s="2">
        <f>(Table2[[#This Row],[Close Price]]-Table2[[#This Row],[200D EMA]])/Table2[[#This Row],[200D EMA]]</f>
        <v>0.46104024414336586</v>
      </c>
      <c r="V294">
        <v>0.72322495988440805</v>
      </c>
      <c r="W294">
        <v>4277.55</v>
      </c>
      <c r="X294">
        <v>4449</v>
      </c>
      <c r="Y294">
        <v>4151.45</v>
      </c>
      <c r="Z294">
        <v>4449</v>
      </c>
      <c r="AA294">
        <v>4151.45</v>
      </c>
      <c r="AB294">
        <v>4449</v>
      </c>
      <c r="AC294" s="2">
        <f>(Table2[[#This Row],[Close Price]]/Table2[[#This Row],[Day Low]])-1</f>
        <v>1.8398382251522349E-2</v>
      </c>
      <c r="AD294" s="2">
        <f>(Table2[[#This Row],[Day High]]/Table2[[#This Row],[Close Price]])-1</f>
        <v>2.1291248206599667E-2</v>
      </c>
      <c r="AE294" s="2">
        <f>(Table2[[#This Row],[Close Price]]/Table2[[#This Row],[Current Week Low]])-1</f>
        <v>4.9332161052162649E-2</v>
      </c>
      <c r="AF294" s="2">
        <f>(Table2[[#This Row],[Current Week High]]/Table2[[#This Row],[Close Price]])-1</f>
        <v>2.1291248206599667E-2</v>
      </c>
      <c r="AG294" s="2">
        <f>(Table2[[#This Row],[Close Price]]/Table2[[#This Row],[Current Month Low]])-1</f>
        <v>4.9332161052162649E-2</v>
      </c>
      <c r="AH294" s="2">
        <f>(Table2[[#This Row],[Current Month High]]/Table2[[#This Row],[Close Price]])-1</f>
        <v>2.1291248206599667E-2</v>
      </c>
      <c r="AI294">
        <v>3.0703012912482102</v>
      </c>
      <c r="AJ294">
        <v>168.90432098765399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0.36</v>
      </c>
      <c r="AM294" t="s">
        <v>10149</v>
      </c>
      <c r="AN294">
        <v>2.59</v>
      </c>
      <c r="AO294" t="s">
        <v>10149</v>
      </c>
      <c r="AP294">
        <v>0.139978901964084</v>
      </c>
      <c r="AQ294">
        <f>(Table2[[#This Row],[Sharpe Ratio]]-AVERAGE(Table2[Sharpe Ratio]))/_xlfn.STDEV.P(Table2[Sharpe Ratio])</f>
        <v>0.96905657009967261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3.2458667418514384</v>
      </c>
    </row>
    <row r="295" spans="1:44" x14ac:dyDescent="0.3">
      <c r="A295" t="s">
        <v>723</v>
      </c>
      <c r="B295" t="s">
        <v>724</v>
      </c>
      <c r="C295" t="s">
        <v>10104</v>
      </c>
      <c r="D295" t="s">
        <v>561</v>
      </c>
      <c r="E295">
        <v>22079.140040549999</v>
      </c>
      <c r="F295">
        <v>520.5</v>
      </c>
      <c r="G295">
        <v>-19.557197892012201</v>
      </c>
      <c r="H295">
        <f>(Table2[[#This Row],[1Y Return vs Nifty]]-AVERAGE(Table2[1Y Return vs Nifty]))/_xlfn.STDEV.P(Table2[1Y Return vs Nifty])</f>
        <v>-0.77484827614600971</v>
      </c>
      <c r="I295">
        <v>22.380709687506901</v>
      </c>
      <c r="J295">
        <f>(Table2[[#This Row],[1M Return vs Nifty]]-AVERAGE(Table2[1M Return vs Nifty]))/_xlfn.STDEV.P(Table2[1M Return vs Nifty])</f>
        <v>1.7320590649697925</v>
      </c>
      <c r="K295">
        <v>-28.0031575270344</v>
      </c>
      <c r="L295">
        <f>(Table2[[#This Row],[6M Return vs Nifty]]-AVERAGE(Table2[6M Return vs Nifty]))/_xlfn.STDEV.P(Table2[6M Return vs Nifty])</f>
        <v>-1.1471120016250334</v>
      </c>
      <c r="M295">
        <v>4.7665326348808996</v>
      </c>
      <c r="N295">
        <f>(Table2[[#This Row],[1W Return vs Nifty]]-AVERAGE(Table2[1W Return vs Nifty]))/_xlfn.STDEV.P(Table2[1W Return vs Nifty])</f>
        <v>0.82203437648459388</v>
      </c>
      <c r="O295">
        <v>481.55</v>
      </c>
      <c r="P295">
        <v>453.58967170693097</v>
      </c>
      <c r="Q295">
        <v>483.384972307238</v>
      </c>
      <c r="R295">
        <v>69.007122604202806</v>
      </c>
      <c r="S295" s="2">
        <f>(Table2[[#This Row],[Close Price]]-Table2[[#This Row],[20D EMA]])/Table2[[#This Row],[20D EMA]]</f>
        <v>8.0884643339217091E-2</v>
      </c>
      <c r="T295" s="2">
        <f>(Table2[[#This Row],[Close Price]]-Table2[[#This Row],[50D EMA]])/Table2[[#This Row],[50D EMA]]</f>
        <v>0.1475129009028682</v>
      </c>
      <c r="U295" s="2">
        <f>(Table2[[#This Row],[Close Price]]-Table2[[#This Row],[200D EMA]])/Table2[[#This Row],[200D EMA]]</f>
        <v>7.6781509188439984E-2</v>
      </c>
      <c r="V295">
        <v>1.32938066108625</v>
      </c>
      <c r="W295">
        <v>516.85</v>
      </c>
      <c r="X295">
        <v>531</v>
      </c>
      <c r="Y295">
        <v>502</v>
      </c>
      <c r="Z295">
        <v>535.6</v>
      </c>
      <c r="AA295">
        <v>502</v>
      </c>
      <c r="AB295">
        <v>535.6</v>
      </c>
      <c r="AC295" s="2">
        <f>(Table2[[#This Row],[Close Price]]/Table2[[#This Row],[Day Low]])-1</f>
        <v>7.0620102544258767E-3</v>
      </c>
      <c r="AD295" s="2">
        <f>(Table2[[#This Row],[Day High]]/Table2[[#This Row],[Close Price]])-1</f>
        <v>2.0172910662824117E-2</v>
      </c>
      <c r="AE295" s="2">
        <f>(Table2[[#This Row],[Close Price]]/Table2[[#This Row],[Current Week Low]])-1</f>
        <v>3.685258964143423E-2</v>
      </c>
      <c r="AF295" s="2">
        <f>(Table2[[#This Row],[Current Week High]]/Table2[[#This Row],[Close Price]])-1</f>
        <v>2.9010566762728285E-2</v>
      </c>
      <c r="AG295" s="2">
        <f>(Table2[[#This Row],[Close Price]]/Table2[[#This Row],[Current Month Low]])-1</f>
        <v>3.685258964143423E-2</v>
      </c>
      <c r="AH295" s="2">
        <f>(Table2[[#This Row],[Current Month High]]/Table2[[#This Row],[Close Price]])-1</f>
        <v>2.9010566762728285E-2</v>
      </c>
      <c r="AI295">
        <v>31.608563073077899</v>
      </c>
      <c r="AJ295">
        <v>71.0595504140923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0.1</v>
      </c>
      <c r="AM295" t="s">
        <v>10149</v>
      </c>
      <c r="AN295">
        <v>8.0399999999999991</v>
      </c>
      <c r="AO295" t="s">
        <v>10149</v>
      </c>
      <c r="AP295">
        <v>6.3822614823946994E-2</v>
      </c>
      <c r="AQ295">
        <f>(Table2[[#This Row],[Sharpe Ratio]]-AVERAGE(Table2[Sharpe Ratio]))/_xlfn.STDEV.P(Table2[Sharpe Ratio])</f>
        <v>0.10615659420574619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96" spans="1:44" x14ac:dyDescent="0.3">
      <c r="A296" t="s">
        <v>725</v>
      </c>
      <c r="B296" t="s">
        <v>726</v>
      </c>
      <c r="C296" t="s">
        <v>10110</v>
      </c>
      <c r="D296" t="s">
        <v>148</v>
      </c>
      <c r="E296">
        <v>22033.436825249999</v>
      </c>
      <c r="F296">
        <v>921.5</v>
      </c>
      <c r="G296">
        <v>219.235237633292</v>
      </c>
      <c r="H296">
        <f>(Table2[[#This Row],[1Y Return vs Nifty]]-AVERAGE(Table2[1Y Return vs Nifty]))/_xlfn.STDEV.P(Table2[1Y Return vs Nifty])</f>
        <v>1.9161763773259513</v>
      </c>
      <c r="I296">
        <v>20.5736982901735</v>
      </c>
      <c r="J296">
        <f>(Table2[[#This Row],[1M Return vs Nifty]]-AVERAGE(Table2[1M Return vs Nifty]))/_xlfn.STDEV.P(Table2[1M Return vs Nifty])</f>
        <v>1.5847917320639262</v>
      </c>
      <c r="K296">
        <v>113.668438209912</v>
      </c>
      <c r="L296">
        <f>(Table2[[#This Row],[6M Return vs Nifty]]-AVERAGE(Table2[6M Return vs Nifty]))/_xlfn.STDEV.P(Table2[6M Return vs Nifty])</f>
        <v>3.0227065057496589</v>
      </c>
      <c r="M296">
        <v>3.6295058293288598</v>
      </c>
      <c r="N296">
        <f>(Table2[[#This Row],[1W Return vs Nifty]]-AVERAGE(Table2[1W Return vs Nifty]))/_xlfn.STDEV.P(Table2[1W Return vs Nifty])</f>
        <v>0.57335686645548689</v>
      </c>
      <c r="O296">
        <v>870.25</v>
      </c>
      <c r="P296">
        <v>818.78881330086199</v>
      </c>
      <c r="Q296">
        <v>609.38465226440098</v>
      </c>
      <c r="R296">
        <v>62.975396466982602</v>
      </c>
      <c r="S296" s="2">
        <f>(Table2[[#This Row],[Close Price]]-Table2[[#This Row],[20D EMA]])/Table2[[#This Row],[20D EMA]]</f>
        <v>5.8891123240448144E-2</v>
      </c>
      <c r="T296" s="2">
        <f>(Table2[[#This Row],[Close Price]]-Table2[[#This Row],[50D EMA]])/Table2[[#This Row],[50D EMA]]</f>
        <v>0.12544283096036515</v>
      </c>
      <c r="U296" s="2">
        <f>(Table2[[#This Row],[Close Price]]-Table2[[#This Row],[200D EMA]])/Table2[[#This Row],[200D EMA]]</f>
        <v>0.51218117583994849</v>
      </c>
      <c r="V296">
        <v>1.1691053135344001</v>
      </c>
      <c r="W296">
        <v>910.3</v>
      </c>
      <c r="X296">
        <v>939</v>
      </c>
      <c r="Y296">
        <v>877.9</v>
      </c>
      <c r="Z296">
        <v>980</v>
      </c>
      <c r="AA296">
        <v>877.9</v>
      </c>
      <c r="AB296">
        <v>980</v>
      </c>
      <c r="AC296" s="2">
        <f>(Table2[[#This Row],[Close Price]]/Table2[[#This Row],[Day Low]])-1</f>
        <v>1.2303636163901954E-2</v>
      </c>
      <c r="AD296" s="2">
        <f>(Table2[[#This Row],[Day High]]/Table2[[#This Row],[Close Price]])-1</f>
        <v>1.8990775908844348E-2</v>
      </c>
      <c r="AE296" s="2">
        <f>(Table2[[#This Row],[Close Price]]/Table2[[#This Row],[Current Week Low]])-1</f>
        <v>4.9663970839503468E-2</v>
      </c>
      <c r="AF296" s="2">
        <f>(Table2[[#This Row],[Current Week High]]/Table2[[#This Row],[Close Price]])-1</f>
        <v>6.3483450895279514E-2</v>
      </c>
      <c r="AG296" s="2">
        <f>(Table2[[#This Row],[Close Price]]/Table2[[#This Row],[Current Month Low]])-1</f>
        <v>4.9663970839503468E-2</v>
      </c>
      <c r="AH296" s="2">
        <f>(Table2[[#This Row],[Current Month High]]/Table2[[#This Row],[Close Price]])-1</f>
        <v>6.3483450895279514E-2</v>
      </c>
      <c r="AI296">
        <v>6.3483450895279496</v>
      </c>
      <c r="AJ296">
        <v>255.99768205524401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0.11</v>
      </c>
      <c r="AM296" t="s">
        <v>10149</v>
      </c>
      <c r="AN296">
        <v>4.4400000000000004</v>
      </c>
      <c r="AO296" t="s">
        <v>10149</v>
      </c>
      <c r="AP296">
        <v>0.18001814438026201</v>
      </c>
      <c r="AQ296">
        <f>(Table2[[#This Row],[Sharpe Ratio]]-AVERAGE(Table2[Sharpe Ratio]))/_xlfn.STDEV.P(Table2[Sharpe Ratio])</f>
        <v>1.422727076018049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8.5197585576130734</v>
      </c>
    </row>
    <row r="297" spans="1:44" x14ac:dyDescent="0.3">
      <c r="A297" t="s">
        <v>727</v>
      </c>
      <c r="B297" t="s">
        <v>728</v>
      </c>
      <c r="C297" t="s">
        <v>10117</v>
      </c>
      <c r="D297" t="s">
        <v>140</v>
      </c>
      <c r="E297">
        <v>21806.282445090001</v>
      </c>
      <c r="F297">
        <v>2038.85</v>
      </c>
      <c r="G297">
        <v>259.33159169784102</v>
      </c>
      <c r="H297">
        <f>(Table2[[#This Row],[1Y Return vs Nifty]]-AVERAGE(Table2[1Y Return vs Nifty]))/_xlfn.STDEV.P(Table2[1Y Return vs Nifty])</f>
        <v>2.3680343981408871</v>
      </c>
      <c r="I297">
        <v>6.00384760450101E-2</v>
      </c>
      <c r="J297">
        <f>(Table2[[#This Row],[1M Return vs Nifty]]-AVERAGE(Table2[1M Return vs Nifty]))/_xlfn.STDEV.P(Table2[1M Return vs Nifty])</f>
        <v>-8.702504420157875E-2</v>
      </c>
      <c r="K297">
        <v>49.505020341947997</v>
      </c>
      <c r="L297">
        <f>(Table2[[#This Row],[6M Return vs Nifty]]-AVERAGE(Table2[6M Return vs Nifty]))/_xlfn.STDEV.P(Table2[6M Return vs Nifty])</f>
        <v>1.1341853386765173</v>
      </c>
      <c r="M297">
        <v>-5.8863531915990501</v>
      </c>
      <c r="N297">
        <f>(Table2[[#This Row],[1W Return vs Nifty]]-AVERAGE(Table2[1W Return vs Nifty]))/_xlfn.STDEV.P(Table2[1W Return vs Nifty])</f>
        <v>-1.5078430802453855</v>
      </c>
      <c r="O297">
        <v>1978.31</v>
      </c>
      <c r="P297">
        <v>1863.82891021674</v>
      </c>
      <c r="Q297">
        <v>1399.53153104854</v>
      </c>
      <c r="R297">
        <v>56.638704655591901</v>
      </c>
      <c r="S297" s="2">
        <f>(Table2[[#This Row],[Close Price]]-Table2[[#This Row],[20D EMA]])/Table2[[#This Row],[20D EMA]]</f>
        <v>3.0601877359968846E-2</v>
      </c>
      <c r="T297" s="2">
        <f>(Table2[[#This Row],[Close Price]]-Table2[[#This Row],[50D EMA]])/Table2[[#This Row],[50D EMA]]</f>
        <v>9.3904053544757546E-2</v>
      </c>
      <c r="U297" s="2">
        <f>(Table2[[#This Row],[Close Price]]-Table2[[#This Row],[200D EMA]])/Table2[[#This Row],[200D EMA]]</f>
        <v>0.45680890695794285</v>
      </c>
      <c r="V297">
        <v>0.692585067590757</v>
      </c>
      <c r="W297">
        <v>1949.9</v>
      </c>
      <c r="X297">
        <v>2050</v>
      </c>
      <c r="Y297">
        <v>1896.05</v>
      </c>
      <c r="Z297">
        <v>2050</v>
      </c>
      <c r="AA297">
        <v>1896.05</v>
      </c>
      <c r="AB297">
        <v>2050</v>
      </c>
      <c r="AC297" s="2">
        <f>(Table2[[#This Row],[Close Price]]/Table2[[#This Row],[Day Low]])-1</f>
        <v>4.5617723985845293E-2</v>
      </c>
      <c r="AD297" s="2">
        <f>(Table2[[#This Row],[Day High]]/Table2[[#This Row],[Close Price]])-1</f>
        <v>5.4687691590848964E-3</v>
      </c>
      <c r="AE297" s="2">
        <f>(Table2[[#This Row],[Close Price]]/Table2[[#This Row],[Current Week Low]])-1</f>
        <v>7.5314469555127772E-2</v>
      </c>
      <c r="AF297" s="2">
        <f>(Table2[[#This Row],[Current Week High]]/Table2[[#This Row],[Close Price]])-1</f>
        <v>5.4687691590848964E-3</v>
      </c>
      <c r="AG297" s="2">
        <f>(Table2[[#This Row],[Close Price]]/Table2[[#This Row],[Current Month Low]])-1</f>
        <v>7.5314469555127772E-2</v>
      </c>
      <c r="AH297" s="2">
        <f>(Table2[[#This Row],[Current Month High]]/Table2[[#This Row],[Close Price]])-1</f>
        <v>5.4687691590848964E-3</v>
      </c>
      <c r="AI297">
        <v>5.98148041650916</v>
      </c>
      <c r="AJ297">
        <v>288.91674620286699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0.11</v>
      </c>
      <c r="AM297" t="s">
        <v>10149</v>
      </c>
      <c r="AN297">
        <v>-3.01</v>
      </c>
      <c r="AO297" t="s">
        <v>10150</v>
      </c>
      <c r="AP297">
        <v>0.123322126750165</v>
      </c>
      <c r="AQ297">
        <f>(Table2[[#This Row],[Sharpe Ratio]]-AVERAGE(Table2[Sharpe Ratio]))/_xlfn.STDEV.P(Table2[Sharpe Ratio])</f>
        <v>0.78032453666804147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2.6876761490384817</v>
      </c>
    </row>
    <row r="298" spans="1:44" x14ac:dyDescent="0.3">
      <c r="A298" t="s">
        <v>729</v>
      </c>
      <c r="B298" t="s">
        <v>730</v>
      </c>
      <c r="C298" t="s">
        <v>10109</v>
      </c>
      <c r="D298" t="s">
        <v>59</v>
      </c>
      <c r="E298">
        <v>21777.969093299998</v>
      </c>
      <c r="F298">
        <v>1215.9000000000001</v>
      </c>
      <c r="G298">
        <v>50.468225899944102</v>
      </c>
      <c r="H298">
        <f>(Table2[[#This Row],[1Y Return vs Nifty]]-AVERAGE(Table2[1Y Return vs Nifty]))/_xlfn.STDEV.P(Table2[1Y Return vs Nifty])</f>
        <v>1.4289542978951349E-2</v>
      </c>
      <c r="I298">
        <v>12.662922904417099</v>
      </c>
      <c r="J298">
        <f>(Table2[[#This Row],[1M Return vs Nifty]]-AVERAGE(Table2[1M Return vs Nifty]))/_xlfn.STDEV.P(Table2[1M Return vs Nifty])</f>
        <v>0.94008146958472738</v>
      </c>
      <c r="K298">
        <v>32.774565777593303</v>
      </c>
      <c r="L298">
        <f>(Table2[[#This Row],[6M Return vs Nifty]]-AVERAGE(Table2[6M Return vs Nifty]))/_xlfn.STDEV.P(Table2[6M Return vs Nifty])</f>
        <v>0.64175805488441284</v>
      </c>
      <c r="M298">
        <v>1.7224571287958499</v>
      </c>
      <c r="N298">
        <f>(Table2[[#This Row],[1W Return vs Nifty]]-AVERAGE(Table2[1W Return vs Nifty]))/_xlfn.STDEV.P(Table2[1W Return vs Nifty])</f>
        <v>0.15626896664775636</v>
      </c>
      <c r="O298">
        <v>1160.42</v>
      </c>
      <c r="P298">
        <v>1093.8557886875201</v>
      </c>
      <c r="Q298">
        <v>943.42918859523195</v>
      </c>
      <c r="R298">
        <v>67.522994382828799</v>
      </c>
      <c r="S298" s="2">
        <f>(Table2[[#This Row],[Close Price]]-Table2[[#This Row],[20D EMA]])/Table2[[#This Row],[20D EMA]]</f>
        <v>4.7810275589872643E-2</v>
      </c>
      <c r="T298" s="2">
        <f>(Table2[[#This Row],[Close Price]]-Table2[[#This Row],[50D EMA]])/Table2[[#This Row],[50D EMA]]</f>
        <v>0.11157248750213833</v>
      </c>
      <c r="U298" s="2">
        <f>(Table2[[#This Row],[Close Price]]-Table2[[#This Row],[200D EMA]])/Table2[[#This Row],[200D EMA]]</f>
        <v>0.28880896912939247</v>
      </c>
      <c r="V298">
        <v>0.95627845523295396</v>
      </c>
      <c r="W298">
        <v>1212.1500000000001</v>
      </c>
      <c r="X298">
        <v>1237.8</v>
      </c>
      <c r="Y298">
        <v>1162.6500000000001</v>
      </c>
      <c r="Z298">
        <v>1239</v>
      </c>
      <c r="AA298">
        <v>1162.6500000000001</v>
      </c>
      <c r="AB298">
        <v>1239</v>
      </c>
      <c r="AC298" s="2">
        <f>(Table2[[#This Row],[Close Price]]/Table2[[#This Row],[Day Low]])-1</f>
        <v>3.0936765251825538E-3</v>
      </c>
      <c r="AD298" s="2">
        <f>(Table2[[#This Row],[Day High]]/Table2[[#This Row],[Close Price]])-1</f>
        <v>1.8011349617567118E-2</v>
      </c>
      <c r="AE298" s="2">
        <f>(Table2[[#This Row],[Close Price]]/Table2[[#This Row],[Current Week Low]])-1</f>
        <v>4.5800541865565814E-2</v>
      </c>
      <c r="AF298" s="2">
        <f>(Table2[[#This Row],[Current Week High]]/Table2[[#This Row],[Close Price]])-1</f>
        <v>1.899827288428324E-2</v>
      </c>
      <c r="AG298" s="2">
        <f>(Table2[[#This Row],[Close Price]]/Table2[[#This Row],[Current Month Low]])-1</f>
        <v>4.5800541865565814E-2</v>
      </c>
      <c r="AH298" s="2">
        <f>(Table2[[#This Row],[Current Month High]]/Table2[[#This Row],[Close Price]])-1</f>
        <v>1.899827288428324E-2</v>
      </c>
      <c r="AI298">
        <v>3.5817090221235302</v>
      </c>
      <c r="AJ298">
        <v>82.075471698113205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0.14000000000000001</v>
      </c>
      <c r="AM298" t="s">
        <v>10149</v>
      </c>
      <c r="AN298">
        <v>0.81</v>
      </c>
      <c r="AO298" t="s">
        <v>10149</v>
      </c>
      <c r="AP298">
        <v>-2.9857197409197001E-2</v>
      </c>
      <c r="AQ298">
        <f>(Table2[[#This Row],[Sharpe Ratio]]-AVERAGE(Table2[Sharpe Ratio]))/_xlfn.STDEV.P(Table2[Sharpe Ratio])</f>
        <v>-0.95529625168967802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0.79710178240616991</v>
      </c>
    </row>
    <row r="299" spans="1:44" x14ac:dyDescent="0.3">
      <c r="A299" t="s">
        <v>731</v>
      </c>
      <c r="B299" t="s">
        <v>732</v>
      </c>
      <c r="C299" t="s">
        <v>10116</v>
      </c>
      <c r="D299" t="s">
        <v>101</v>
      </c>
      <c r="E299">
        <v>21765.620191499998</v>
      </c>
      <c r="F299">
        <v>269.25</v>
      </c>
      <c r="G299">
        <v>-40.771141497150303</v>
      </c>
      <c r="H299">
        <f>(Table2[[#This Row],[1Y Return vs Nifty]]-AVERAGE(Table2[1Y Return vs Nifty]))/_xlfn.STDEV.P(Table2[1Y Return vs Nifty])</f>
        <v>-1.0139146649669448</v>
      </c>
      <c r="I299">
        <v>-11.6522120143431</v>
      </c>
      <c r="J299">
        <f>(Table2[[#This Row],[1M Return vs Nifty]]-AVERAGE(Table2[1M Return vs Nifty]))/_xlfn.STDEV.P(Table2[1M Return vs Nifty])</f>
        <v>-1.0415469108540021</v>
      </c>
      <c r="K299">
        <v>-31.494556621728499</v>
      </c>
      <c r="L299">
        <f>(Table2[[#This Row],[6M Return vs Nifty]]-AVERAGE(Table2[6M Return vs Nifty]))/_xlfn.STDEV.P(Table2[6M Return vs Nifty])</f>
        <v>-1.2498743124888054</v>
      </c>
      <c r="M299">
        <v>-1.9511957867498699</v>
      </c>
      <c r="N299">
        <f>(Table2[[#This Row],[1W Return vs Nifty]]-AVERAGE(Table2[1W Return vs Nifty]))/_xlfn.STDEV.P(Table2[1W Return vs Nifty])</f>
        <v>-0.64719041996321913</v>
      </c>
      <c r="O299">
        <v>273.72000000000003</v>
      </c>
      <c r="P299">
        <v>276.63279796971398</v>
      </c>
      <c r="Q299">
        <v>293.37518966137799</v>
      </c>
      <c r="R299">
        <v>39.083205637974402</v>
      </c>
      <c r="S299" s="2">
        <f>(Table2[[#This Row],[Close Price]]-Table2[[#This Row],[20D EMA]])/Table2[[#This Row],[20D EMA]]</f>
        <v>-1.6330556773345124E-2</v>
      </c>
      <c r="T299" s="2">
        <f>(Table2[[#This Row],[Close Price]]-Table2[[#This Row],[50D EMA]])/Table2[[#This Row],[50D EMA]]</f>
        <v>-2.6688079012678216E-2</v>
      </c>
      <c r="U299" s="2">
        <f>(Table2[[#This Row],[Close Price]]-Table2[[#This Row],[200D EMA]])/Table2[[#This Row],[200D EMA]]</f>
        <v>-8.2233230728283369E-2</v>
      </c>
      <c r="V299">
        <v>1.57494731448717</v>
      </c>
      <c r="W299">
        <v>268.8</v>
      </c>
      <c r="X299">
        <v>273.8</v>
      </c>
      <c r="Y299">
        <v>267.55</v>
      </c>
      <c r="Z299">
        <v>274.3</v>
      </c>
      <c r="AA299">
        <v>267.55</v>
      </c>
      <c r="AB299">
        <v>274.3</v>
      </c>
      <c r="AC299" s="2">
        <f>(Table2[[#This Row],[Close Price]]/Table2[[#This Row],[Day Low]])-1</f>
        <v>1.6741071428572063E-3</v>
      </c>
      <c r="AD299" s="2">
        <f>(Table2[[#This Row],[Day High]]/Table2[[#This Row],[Close Price]])-1</f>
        <v>1.6898792943361274E-2</v>
      </c>
      <c r="AE299" s="2">
        <f>(Table2[[#This Row],[Close Price]]/Table2[[#This Row],[Current Week Low]])-1</f>
        <v>6.3539525322369172E-3</v>
      </c>
      <c r="AF299" s="2">
        <f>(Table2[[#This Row],[Current Week High]]/Table2[[#This Row],[Close Price]])-1</f>
        <v>1.8755803156917494E-2</v>
      </c>
      <c r="AG299" s="2">
        <f>(Table2[[#This Row],[Close Price]]/Table2[[#This Row],[Current Month Low]])-1</f>
        <v>6.3539525322369172E-3</v>
      </c>
      <c r="AH299" s="2">
        <f>(Table2[[#This Row],[Current Month High]]/Table2[[#This Row],[Close Price]])-1</f>
        <v>1.8755803156917494E-2</v>
      </c>
      <c r="AI299">
        <v>32.701949860724199</v>
      </c>
      <c r="AJ299">
        <v>6.9088743299582998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-0.09</v>
      </c>
      <c r="AM299" t="s">
        <v>10150</v>
      </c>
      <c r="AN299">
        <v>-4.3899999999999997</v>
      </c>
      <c r="AO299" t="s">
        <v>10150</v>
      </c>
      <c r="AP299">
        <v>-0.13873982750873001</v>
      </c>
      <c r="AQ299">
        <f>(Table2[[#This Row],[Sharpe Ratio]]-AVERAGE(Table2[Sharpe Ratio]))/_xlfn.STDEV.P(Table2[Sharpe Ratio])</f>
        <v>-2.1890068541415264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00" spans="1:44" x14ac:dyDescent="0.3">
      <c r="A300" t="s">
        <v>735</v>
      </c>
      <c r="B300" t="s">
        <v>736</v>
      </c>
      <c r="C300" t="s">
        <v>10107</v>
      </c>
      <c r="D300" t="s">
        <v>46</v>
      </c>
      <c r="E300">
        <v>21334.227060239999</v>
      </c>
      <c r="F300">
        <v>339.8</v>
      </c>
      <c r="G300">
        <v>156.03680081579</v>
      </c>
      <c r="H300">
        <f>(Table2[[#This Row],[1Y Return vs Nifty]]-AVERAGE(Table2[1Y Return vs Nifty]))/_xlfn.STDEV.P(Table2[1Y Return vs Nifty])</f>
        <v>1.2039739528116864</v>
      </c>
      <c r="I300">
        <v>4.9079321303828003</v>
      </c>
      <c r="J300">
        <f>(Table2[[#This Row],[1M Return vs Nifty]]-AVERAGE(Table2[1M Return vs Nifty]))/_xlfn.STDEV.P(Table2[1M Return vs Nifty])</f>
        <v>0.30806729984182518</v>
      </c>
      <c r="K300">
        <v>81.125729523713602</v>
      </c>
      <c r="L300">
        <f>(Table2[[#This Row],[6M Return vs Nifty]]-AVERAGE(Table2[6M Return vs Nifty]))/_xlfn.STDEV.P(Table2[6M Return vs Nifty])</f>
        <v>2.0648773216147274</v>
      </c>
      <c r="M300">
        <v>2.5812184810304899</v>
      </c>
      <c r="N300">
        <f>(Table2[[#This Row],[1W Return vs Nifty]]-AVERAGE(Table2[1W Return vs Nifty]))/_xlfn.STDEV.P(Table2[1W Return vs Nifty])</f>
        <v>0.34408743648519863</v>
      </c>
      <c r="O300">
        <v>320.39</v>
      </c>
      <c r="P300">
        <v>296.892989084296</v>
      </c>
      <c r="Q300">
        <v>230.31246627901999</v>
      </c>
      <c r="R300">
        <v>67.426515228354702</v>
      </c>
      <c r="S300" s="2">
        <f>(Table2[[#This Row],[Close Price]]-Table2[[#This Row],[20D EMA]])/Table2[[#This Row],[20D EMA]]</f>
        <v>6.058241518149763E-2</v>
      </c>
      <c r="T300" s="2">
        <f>(Table2[[#This Row],[Close Price]]-Table2[[#This Row],[50D EMA]])/Table2[[#This Row],[50D EMA]]</f>
        <v>0.14452012170459685</v>
      </c>
      <c r="U300" s="2">
        <f>(Table2[[#This Row],[Close Price]]-Table2[[#This Row],[200D EMA]])/Table2[[#This Row],[200D EMA]]</f>
        <v>0.4753869188667259</v>
      </c>
      <c r="V300">
        <v>0.96525449228067395</v>
      </c>
      <c r="W300">
        <v>335</v>
      </c>
      <c r="X300">
        <v>344.8</v>
      </c>
      <c r="Y300">
        <v>315.55</v>
      </c>
      <c r="Z300">
        <v>347.6</v>
      </c>
      <c r="AA300">
        <v>315.55</v>
      </c>
      <c r="AB300">
        <v>347.6</v>
      </c>
      <c r="AC300" s="2">
        <f>(Table2[[#This Row],[Close Price]]/Table2[[#This Row],[Day Low]])-1</f>
        <v>1.4328358208955283E-2</v>
      </c>
      <c r="AD300" s="2">
        <f>(Table2[[#This Row],[Day High]]/Table2[[#This Row],[Close Price]])-1</f>
        <v>1.4714537963507857E-2</v>
      </c>
      <c r="AE300" s="2">
        <f>(Table2[[#This Row],[Close Price]]/Table2[[#This Row],[Current Week Low]])-1</f>
        <v>7.6849944541277138E-2</v>
      </c>
      <c r="AF300" s="2">
        <f>(Table2[[#This Row],[Current Week High]]/Table2[[#This Row],[Close Price]])-1</f>
        <v>2.2954679223072372E-2</v>
      </c>
      <c r="AG300" s="2">
        <f>(Table2[[#This Row],[Close Price]]/Table2[[#This Row],[Current Month Low]])-1</f>
        <v>7.6849944541277138E-2</v>
      </c>
      <c r="AH300" s="2">
        <f>(Table2[[#This Row],[Current Month High]]/Table2[[#This Row],[Close Price]])-1</f>
        <v>2.2954679223072372E-2</v>
      </c>
      <c r="AI300">
        <v>2.2954679223072301</v>
      </c>
      <c r="AJ300">
        <v>182.57796257796201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0.23</v>
      </c>
      <c r="AM300" t="s">
        <v>10149</v>
      </c>
      <c r="AN300">
        <v>5.38</v>
      </c>
      <c r="AO300" t="s">
        <v>10149</v>
      </c>
      <c r="AP300">
        <v>0.13715754918331199</v>
      </c>
      <c r="AQ300">
        <f>(Table2[[#This Row],[Sharpe Ratio]]-AVERAGE(Table2[Sharpe Ratio]))/_xlfn.STDEV.P(Table2[Sharpe Ratio])</f>
        <v>0.93708881880900696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4.858094829562444</v>
      </c>
    </row>
    <row r="301" spans="1:44" x14ac:dyDescent="0.3">
      <c r="A301" t="s">
        <v>737</v>
      </c>
      <c r="B301" t="s">
        <v>738</v>
      </c>
      <c r="C301" t="s">
        <v>10104</v>
      </c>
      <c r="D301" t="s">
        <v>392</v>
      </c>
      <c r="E301">
        <v>21226.527823410001</v>
      </c>
      <c r="F301">
        <v>946.05</v>
      </c>
      <c r="G301">
        <v>-24.584244498538499</v>
      </c>
      <c r="H301">
        <f>(Table2[[#This Row],[1Y Return vs Nifty]]-AVERAGE(Table2[1Y Return vs Nifty]))/_xlfn.STDEV.P(Table2[1Y Return vs Nifty])</f>
        <v>-0.83149959477993396</v>
      </c>
      <c r="I301">
        <v>7.2610090120467801</v>
      </c>
      <c r="J301">
        <f>(Table2[[#This Row],[1M Return vs Nifty]]-AVERAGE(Table2[1M Return vs Nifty]))/_xlfn.STDEV.P(Table2[1M Return vs Nifty])</f>
        <v>0.49983773194672604</v>
      </c>
      <c r="K301">
        <v>-12.7271300940446</v>
      </c>
      <c r="L301">
        <f>(Table2[[#This Row],[6M Return vs Nifty]]-AVERAGE(Table2[6M Return vs Nifty]))/_xlfn.STDEV.P(Table2[6M Return vs Nifty])</f>
        <v>-0.69749285547298245</v>
      </c>
      <c r="M301">
        <v>2.0155621267402202</v>
      </c>
      <c r="N301">
        <f>(Table2[[#This Row],[1W Return vs Nifty]]-AVERAGE(Table2[1W Return vs Nifty]))/_xlfn.STDEV.P(Table2[1W Return vs Nifty])</f>
        <v>0.22037354246776461</v>
      </c>
      <c r="O301">
        <v>893.22</v>
      </c>
      <c r="P301">
        <v>872.95219433881596</v>
      </c>
      <c r="Q301">
        <v>901.63394457105301</v>
      </c>
      <c r="R301">
        <v>70.967393144696899</v>
      </c>
      <c r="S301" s="2">
        <f>(Table2[[#This Row],[Close Price]]-Table2[[#This Row],[20D EMA]])/Table2[[#This Row],[20D EMA]]</f>
        <v>5.9145563243097922E-2</v>
      </c>
      <c r="T301" s="2">
        <f>(Table2[[#This Row],[Close Price]]-Table2[[#This Row],[50D EMA]])/Table2[[#This Row],[50D EMA]]</f>
        <v>8.3736321570907005E-2</v>
      </c>
      <c r="U301" s="2">
        <f>(Table2[[#This Row],[Close Price]]-Table2[[#This Row],[200D EMA]])/Table2[[#This Row],[200D EMA]]</f>
        <v>4.9261738310082841E-2</v>
      </c>
      <c r="V301">
        <v>1.21596520422693</v>
      </c>
      <c r="W301">
        <v>932.5</v>
      </c>
      <c r="X301">
        <v>950.8</v>
      </c>
      <c r="Y301">
        <v>902.55</v>
      </c>
      <c r="Z301">
        <v>950.8</v>
      </c>
      <c r="AA301">
        <v>902.55</v>
      </c>
      <c r="AB301">
        <v>950.8</v>
      </c>
      <c r="AC301" s="2">
        <f>(Table2[[#This Row],[Close Price]]/Table2[[#This Row],[Day Low]])-1</f>
        <v>1.4530831099195618E-2</v>
      </c>
      <c r="AD301" s="2">
        <f>(Table2[[#This Row],[Day High]]/Table2[[#This Row],[Close Price]])-1</f>
        <v>5.0208762750383329E-3</v>
      </c>
      <c r="AE301" s="2">
        <f>(Table2[[#This Row],[Close Price]]/Table2[[#This Row],[Current Week Low]])-1</f>
        <v>4.8196775801894631E-2</v>
      </c>
      <c r="AF301" s="2">
        <f>(Table2[[#This Row],[Current Week High]]/Table2[[#This Row],[Close Price]])-1</f>
        <v>5.0208762750383329E-3</v>
      </c>
      <c r="AG301" s="2">
        <f>(Table2[[#This Row],[Close Price]]/Table2[[#This Row],[Current Month Low]])-1</f>
        <v>4.8196775801894631E-2</v>
      </c>
      <c r="AH301" s="2">
        <f>(Table2[[#This Row],[Current Month High]]/Table2[[#This Row],[Close Price]])-1</f>
        <v>5.0208762750383329E-3</v>
      </c>
      <c r="AI301">
        <v>20.4957454679985</v>
      </c>
      <c r="AJ301">
        <v>28.4346999728482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0</v>
      </c>
      <c r="AM301" t="s">
        <v>10148</v>
      </c>
      <c r="AN301">
        <v>5.0199999999999996</v>
      </c>
      <c r="AO301" t="s">
        <v>10149</v>
      </c>
      <c r="AP301">
        <v>-8.1739300248464E-2</v>
      </c>
      <c r="AQ301">
        <f>(Table2[[#This Row],[Sharpe Ratio]]-AVERAGE(Table2[Sharpe Ratio]))/_xlfn.STDEV.P(Table2[Sharpe Ratio])</f>
        <v>-1.5431540237860131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02" spans="1:44" x14ac:dyDescent="0.3">
      <c r="A302" t="s">
        <v>739</v>
      </c>
      <c r="B302" t="s">
        <v>740</v>
      </c>
      <c r="C302" t="s">
        <v>10104</v>
      </c>
      <c r="D302" t="s">
        <v>49</v>
      </c>
      <c r="E302">
        <v>21189.817369824999</v>
      </c>
      <c r="F302">
        <v>1329.25</v>
      </c>
      <c r="G302">
        <v>-19.071812029137899</v>
      </c>
      <c r="H302">
        <f>(Table2[[#This Row],[1Y Return vs Nifty]]-AVERAGE(Table2[1Y Return vs Nifty]))/_xlfn.STDEV.P(Table2[1Y Return vs Nifty])</f>
        <v>-0.7693783150872846</v>
      </c>
      <c r="I302">
        <v>-9.2728887563702909</v>
      </c>
      <c r="J302">
        <f>(Table2[[#This Row],[1M Return vs Nifty]]-AVERAGE(Table2[1M Return vs Nifty]))/_xlfn.STDEV.P(Table2[1M Return vs Nifty])</f>
        <v>-0.84763745857294237</v>
      </c>
      <c r="K302">
        <v>-28.915087854355502</v>
      </c>
      <c r="L302">
        <f>(Table2[[#This Row],[6M Return vs Nifty]]-AVERAGE(Table2[6M Return vs Nifty]))/_xlfn.STDEV.P(Table2[6M Return vs Nifty])</f>
        <v>-1.1739528368434096</v>
      </c>
      <c r="M302">
        <v>-3.9764672907299499</v>
      </c>
      <c r="N302">
        <f>(Table2[[#This Row],[1W Return vs Nifty]]-AVERAGE(Table2[1W Return vs Nifty]))/_xlfn.STDEV.P(Table2[1W Return vs Nifty])</f>
        <v>-1.0901346604010231</v>
      </c>
      <c r="O302">
        <v>1387.15</v>
      </c>
      <c r="P302">
        <v>1412.47746751102</v>
      </c>
      <c r="Q302">
        <v>1433.7151556286799</v>
      </c>
      <c r="R302">
        <v>34.560631402964198</v>
      </c>
      <c r="S302" s="2">
        <f>(Table2[[#This Row],[Close Price]]-Table2[[#This Row],[20D EMA]])/Table2[[#This Row],[20D EMA]]</f>
        <v>-4.1740258804022698E-2</v>
      </c>
      <c r="T302" s="2">
        <f>(Table2[[#This Row],[Close Price]]-Table2[[#This Row],[50D EMA]])/Table2[[#This Row],[50D EMA]]</f>
        <v>-5.8923040845160007E-2</v>
      </c>
      <c r="U302" s="2">
        <f>(Table2[[#This Row],[Close Price]]-Table2[[#This Row],[200D EMA]])/Table2[[#This Row],[200D EMA]]</f>
        <v>-7.2863256846072907E-2</v>
      </c>
      <c r="V302">
        <v>1.22135124750798</v>
      </c>
      <c r="W302">
        <v>1325</v>
      </c>
      <c r="X302">
        <v>1369</v>
      </c>
      <c r="Y302">
        <v>1320.5</v>
      </c>
      <c r="Z302">
        <v>1407.95</v>
      </c>
      <c r="AA302">
        <v>1320.5</v>
      </c>
      <c r="AB302">
        <v>1407.95</v>
      </c>
      <c r="AC302" s="2">
        <f>(Table2[[#This Row],[Close Price]]/Table2[[#This Row],[Day Low]])-1</f>
        <v>3.20754716981142E-3</v>
      </c>
      <c r="AD302" s="2">
        <f>(Table2[[#This Row],[Day High]]/Table2[[#This Row],[Close Price]])-1</f>
        <v>2.9904081248824488E-2</v>
      </c>
      <c r="AE302" s="2">
        <f>(Table2[[#This Row],[Close Price]]/Table2[[#This Row],[Current Week Low]])-1</f>
        <v>6.6262779250283455E-3</v>
      </c>
      <c r="AF302" s="2">
        <f>(Table2[[#This Row],[Current Week High]]/Table2[[#This Row],[Close Price]])-1</f>
        <v>5.9206319353018566E-2</v>
      </c>
      <c r="AG302" s="2">
        <f>(Table2[[#This Row],[Close Price]]/Table2[[#This Row],[Current Month Low]])-1</f>
        <v>6.6262779250283455E-3</v>
      </c>
      <c r="AH302" s="2">
        <f>(Table2[[#This Row],[Current Month High]]/Table2[[#This Row],[Close Price]])-1</f>
        <v>5.9206319353018566E-2</v>
      </c>
      <c r="AI302">
        <v>35.113785969531698</v>
      </c>
      <c r="AJ302">
        <v>11.6922947651457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-0.2</v>
      </c>
      <c r="AM302" t="s">
        <v>10150</v>
      </c>
      <c r="AN302">
        <v>-11.15</v>
      </c>
      <c r="AO302" t="s">
        <v>10150</v>
      </c>
      <c r="AP302">
        <v>4.4052443549358E-2</v>
      </c>
      <c r="AQ302">
        <f>(Table2[[#This Row],[Sharpe Ratio]]-AVERAGE(Table2[Sharpe Ratio]))/_xlfn.STDEV.P(Table2[Sharpe Ratio])</f>
        <v>-0.11785222971275336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03" spans="1:44" x14ac:dyDescent="0.3">
      <c r="A303" t="s">
        <v>743</v>
      </c>
      <c r="B303" t="s">
        <v>744</v>
      </c>
      <c r="C303" t="s">
        <v>10104</v>
      </c>
      <c r="D303" t="s">
        <v>561</v>
      </c>
      <c r="E303">
        <v>21107.630115</v>
      </c>
      <c r="F303">
        <v>2343</v>
      </c>
      <c r="G303">
        <v>6.5791433012527198</v>
      </c>
      <c r="H303">
        <f>(Table2[[#This Row],[1Y Return vs Nifty]]-AVERAGE(Table2[1Y Return vs Nifty]))/_xlfn.STDEV.P(Table2[1Y Return vs Nifty])</f>
        <v>-0.48030989033865179</v>
      </c>
      <c r="I303">
        <v>-16.767853058810498</v>
      </c>
      <c r="J303">
        <f>(Table2[[#This Row],[1M Return vs Nifty]]-AVERAGE(Table2[1M Return vs Nifty]))/_xlfn.STDEV.P(Table2[1M Return vs Nifty])</f>
        <v>-1.4584600602863931</v>
      </c>
      <c r="K303">
        <v>-46.807614747408401</v>
      </c>
      <c r="L303">
        <f>(Table2[[#This Row],[6M Return vs Nifty]]-AVERAGE(Table2[6M Return vs Nifty]))/_xlfn.STDEV.P(Table2[6M Return vs Nifty])</f>
        <v>-1.700583382608444</v>
      </c>
      <c r="M303">
        <v>-11.2544320909515</v>
      </c>
      <c r="N303">
        <f>(Table2[[#This Row],[1W Return vs Nifty]]-AVERAGE(Table2[1W Return vs Nifty]))/_xlfn.STDEV.P(Table2[1W Return vs Nifty])</f>
        <v>-2.6818879557157023</v>
      </c>
      <c r="O303">
        <v>2525.7399999999998</v>
      </c>
      <c r="P303">
        <v>2606.3777790935001</v>
      </c>
      <c r="Q303">
        <v>2597.8508028182</v>
      </c>
      <c r="R303">
        <v>22.975951262696199</v>
      </c>
      <c r="S303" s="2">
        <f>(Table2[[#This Row],[Close Price]]-Table2[[#This Row],[20D EMA]])/Table2[[#This Row],[20D EMA]]</f>
        <v>-7.2351073348800671E-2</v>
      </c>
      <c r="T303" s="2">
        <f>(Table2[[#This Row],[Close Price]]-Table2[[#This Row],[50D EMA]])/Table2[[#This Row],[50D EMA]]</f>
        <v>-0.10105126785768678</v>
      </c>
      <c r="U303" s="2">
        <f>(Table2[[#This Row],[Close Price]]-Table2[[#This Row],[200D EMA]])/Table2[[#This Row],[200D EMA]]</f>
        <v>-9.8100630929895127E-2</v>
      </c>
      <c r="V303">
        <v>1.6823166257181501</v>
      </c>
      <c r="W303">
        <v>2322</v>
      </c>
      <c r="X303">
        <v>2365</v>
      </c>
      <c r="Y303">
        <v>2287.0500000000002</v>
      </c>
      <c r="Z303">
        <v>2599</v>
      </c>
      <c r="AA303">
        <v>2287.0500000000002</v>
      </c>
      <c r="AB303">
        <v>2599</v>
      </c>
      <c r="AC303" s="2">
        <f>(Table2[[#This Row],[Close Price]]/Table2[[#This Row],[Day Low]])-1</f>
        <v>9.0439276485787534E-3</v>
      </c>
      <c r="AD303" s="2">
        <f>(Table2[[#This Row],[Day High]]/Table2[[#This Row],[Close Price]])-1</f>
        <v>9.3896713615022609E-3</v>
      </c>
      <c r="AE303" s="2">
        <f>(Table2[[#This Row],[Close Price]]/Table2[[#This Row],[Current Week Low]])-1</f>
        <v>2.4463828949957245E-2</v>
      </c>
      <c r="AF303" s="2">
        <f>(Table2[[#This Row],[Current Week High]]/Table2[[#This Row],[Close Price]])-1</f>
        <v>0.10926163038839087</v>
      </c>
      <c r="AG303" s="2">
        <f>(Table2[[#This Row],[Close Price]]/Table2[[#This Row],[Current Month Low]])-1</f>
        <v>2.4463828949957245E-2</v>
      </c>
      <c r="AH303" s="2">
        <f>(Table2[[#This Row],[Current Month High]]/Table2[[#This Row],[Close Price]])-1</f>
        <v>0.10926163038839087</v>
      </c>
      <c r="AI303">
        <v>66.282543747332397</v>
      </c>
      <c r="AJ303">
        <v>61.363636363636303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-0.27</v>
      </c>
      <c r="AM303" t="s">
        <v>10150</v>
      </c>
      <c r="AN303">
        <v>-11.47</v>
      </c>
      <c r="AO303" t="s">
        <v>10150</v>
      </c>
      <c r="AP303">
        <v>7.9557999124874004E-2</v>
      </c>
      <c r="AQ303">
        <f>(Table2[[#This Row],[Sharpe Ratio]]-AVERAGE(Table2[Sharpe Ratio]))/_xlfn.STDEV.P(Table2[Sharpe Ratio])</f>
        <v>0.28444867282252895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04" spans="1:44" x14ac:dyDescent="0.3">
      <c r="A304" t="s">
        <v>745</v>
      </c>
      <c r="B304" t="s">
        <v>746</v>
      </c>
      <c r="C304" t="s">
        <v>10111</v>
      </c>
      <c r="D304" t="s">
        <v>69</v>
      </c>
      <c r="E304">
        <v>21081.872118719999</v>
      </c>
      <c r="F304">
        <v>159.04</v>
      </c>
      <c r="G304">
        <v>92.591019773335105</v>
      </c>
      <c r="H304">
        <f>(Table2[[#This Row],[1Y Return vs Nifty]]-AVERAGE(Table2[1Y Return vs Nifty]))/_xlfn.STDEV.P(Table2[1Y Return vs Nifty])</f>
        <v>0.48898413092539866</v>
      </c>
      <c r="I304">
        <v>-1.2416880813684099</v>
      </c>
      <c r="J304">
        <f>(Table2[[#This Row],[1M Return vs Nifty]]-AVERAGE(Table2[1M Return vs Nifty]))/_xlfn.STDEV.P(Table2[1M Return vs Nifty])</f>
        <v>-0.19311280798984426</v>
      </c>
      <c r="K304">
        <v>5.7213631527762097</v>
      </c>
      <c r="L304">
        <f>(Table2[[#This Row],[6M Return vs Nifty]]-AVERAGE(Table2[6M Return vs Nifty]))/_xlfn.STDEV.P(Table2[6M Return vs Nifty])</f>
        <v>-0.15449855817850547</v>
      </c>
      <c r="M304">
        <v>-7.0911698926396403</v>
      </c>
      <c r="N304">
        <f>(Table2[[#This Row],[1W Return vs Nifty]]-AVERAGE(Table2[1W Return vs Nifty]))/_xlfn.STDEV.P(Table2[1W Return vs Nifty])</f>
        <v>-1.7713468215760855</v>
      </c>
      <c r="O304">
        <v>154.72999999999999</v>
      </c>
      <c r="P304">
        <v>148.223746063991</v>
      </c>
      <c r="Q304">
        <v>126.410094886717</v>
      </c>
      <c r="R304">
        <v>57.456522437639201</v>
      </c>
      <c r="S304" s="2">
        <f>(Table2[[#This Row],[Close Price]]-Table2[[#This Row],[20D EMA]])/Table2[[#This Row],[20D EMA]]</f>
        <v>2.7854973179086168E-2</v>
      </c>
      <c r="T304" s="2">
        <f>(Table2[[#This Row],[Close Price]]-Table2[[#This Row],[50D EMA]])/Table2[[#This Row],[50D EMA]]</f>
        <v>7.2972477239506617E-2</v>
      </c>
      <c r="U304" s="2">
        <f>(Table2[[#This Row],[Close Price]]-Table2[[#This Row],[200D EMA]])/Table2[[#This Row],[200D EMA]]</f>
        <v>0.25812736824954075</v>
      </c>
      <c r="V304">
        <v>1.47503059004056</v>
      </c>
      <c r="W304">
        <v>156.87</v>
      </c>
      <c r="X304">
        <v>160.66</v>
      </c>
      <c r="Y304">
        <v>156.87</v>
      </c>
      <c r="Z304">
        <v>163.9</v>
      </c>
      <c r="AA304">
        <v>156.87</v>
      </c>
      <c r="AB304">
        <v>163.9</v>
      </c>
      <c r="AC304" s="2">
        <f>(Table2[[#This Row],[Close Price]]/Table2[[#This Row],[Day Low]])-1</f>
        <v>1.3833110218652411E-2</v>
      </c>
      <c r="AD304" s="2">
        <f>(Table2[[#This Row],[Day High]]/Table2[[#This Row],[Close Price]])-1</f>
        <v>1.0186116700201309E-2</v>
      </c>
      <c r="AE304" s="2">
        <f>(Table2[[#This Row],[Close Price]]/Table2[[#This Row],[Current Week Low]])-1</f>
        <v>1.3833110218652411E-2</v>
      </c>
      <c r="AF304" s="2">
        <f>(Table2[[#This Row],[Current Week High]]/Table2[[#This Row],[Close Price]])-1</f>
        <v>3.0558350100603704E-2</v>
      </c>
      <c r="AG304" s="2">
        <f>(Table2[[#This Row],[Close Price]]/Table2[[#This Row],[Current Month Low]])-1</f>
        <v>1.3833110218652411E-2</v>
      </c>
      <c r="AH304" s="2">
        <f>(Table2[[#This Row],[Current Month High]]/Table2[[#This Row],[Close Price]])-1</f>
        <v>3.0558350100603704E-2</v>
      </c>
      <c r="AI304">
        <v>7.64587525150906</v>
      </c>
      <c r="AJ304">
        <v>119.365517241379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7.0000000000000007E-2</v>
      </c>
      <c r="AM304" t="s">
        <v>10149</v>
      </c>
      <c r="AN304">
        <v>5.16</v>
      </c>
      <c r="AO304" t="s">
        <v>10149</v>
      </c>
      <c r="AP304">
        <v>6.2595956243199996E-2</v>
      </c>
      <c r="AQ304">
        <f>(Table2[[#This Row],[Sharpe Ratio]]-AVERAGE(Table2[Sharpe Ratio]))/_xlfn.STDEV.P(Table2[Sharpe Ratio])</f>
        <v>9.2257759329396172E-2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-1.5377162974896403</v>
      </c>
    </row>
    <row r="305" spans="1:44" x14ac:dyDescent="0.3">
      <c r="A305" t="s">
        <v>747</v>
      </c>
      <c r="B305" t="s">
        <v>748</v>
      </c>
      <c r="C305" t="s">
        <v>10104</v>
      </c>
      <c r="D305" t="s">
        <v>484</v>
      </c>
      <c r="E305">
        <v>21008.122008685001</v>
      </c>
      <c r="F305">
        <v>808.85</v>
      </c>
      <c r="G305">
        <v>17.2889650027819</v>
      </c>
      <c r="H305">
        <f>(Table2[[#This Row],[1Y Return vs Nifty]]-AVERAGE(Table2[1Y Return vs Nifty]))/_xlfn.STDEV.P(Table2[1Y Return vs Nifty])</f>
        <v>-0.3596176491053652</v>
      </c>
      <c r="I305">
        <v>0.43847428042550202</v>
      </c>
      <c r="J305">
        <f>(Table2[[#This Row],[1M Return vs Nifty]]-AVERAGE(Table2[1M Return vs Nifty]))/_xlfn.STDEV.P(Table2[1M Return vs Nifty])</f>
        <v>-5.6183383950047669E-2</v>
      </c>
      <c r="K305">
        <v>-10.6601781942742</v>
      </c>
      <c r="L305">
        <f>(Table2[[#This Row],[6M Return vs Nifty]]-AVERAGE(Table2[6M Return vs Nifty]))/_xlfn.STDEV.P(Table2[6M Return vs Nifty])</f>
        <v>-0.63665628311221678</v>
      </c>
      <c r="M305">
        <v>1.67407206638963E-2</v>
      </c>
      <c r="N305">
        <f>(Table2[[#This Row],[1W Return vs Nifty]]-AVERAGE(Table2[1W Return vs Nifty]))/_xlfn.STDEV.P(Table2[1W Return vs Nifty])</f>
        <v>-0.21678583480356484</v>
      </c>
      <c r="O305">
        <v>790.47</v>
      </c>
      <c r="P305">
        <v>774.11902368348399</v>
      </c>
      <c r="Q305">
        <v>727.699079640185</v>
      </c>
      <c r="R305">
        <v>59.346363861047003</v>
      </c>
      <c r="S305" s="2">
        <f>(Table2[[#This Row],[Close Price]]-Table2[[#This Row],[20D EMA]])/Table2[[#This Row],[20D EMA]]</f>
        <v>2.3251989322807944E-2</v>
      </c>
      <c r="T305" s="2">
        <f>(Table2[[#This Row],[Close Price]]-Table2[[#This Row],[50D EMA]])/Table2[[#This Row],[50D EMA]]</f>
        <v>4.4865163177693172E-2</v>
      </c>
      <c r="U305" s="2">
        <f>(Table2[[#This Row],[Close Price]]-Table2[[#This Row],[200D EMA]])/Table2[[#This Row],[200D EMA]]</f>
        <v>0.11151714029917498</v>
      </c>
      <c r="V305">
        <v>2.2745351681181498</v>
      </c>
      <c r="W305">
        <v>795.05</v>
      </c>
      <c r="X305">
        <v>809.9</v>
      </c>
      <c r="Y305">
        <v>780.5</v>
      </c>
      <c r="Z305">
        <v>812.75</v>
      </c>
      <c r="AA305">
        <v>780.5</v>
      </c>
      <c r="AB305">
        <v>812.75</v>
      </c>
      <c r="AC305" s="2">
        <f>(Table2[[#This Row],[Close Price]]/Table2[[#This Row],[Day Low]])-1</f>
        <v>1.7357398905729182E-2</v>
      </c>
      <c r="AD305" s="2">
        <f>(Table2[[#This Row],[Day High]]/Table2[[#This Row],[Close Price]])-1</f>
        <v>1.2981393336217728E-3</v>
      </c>
      <c r="AE305" s="2">
        <f>(Table2[[#This Row],[Close Price]]/Table2[[#This Row],[Current Week Low]])-1</f>
        <v>3.6322869955156989E-2</v>
      </c>
      <c r="AF305" s="2">
        <f>(Table2[[#This Row],[Current Week High]]/Table2[[#This Row],[Close Price]])-1</f>
        <v>4.8216603820239179E-3</v>
      </c>
      <c r="AG305" s="2">
        <f>(Table2[[#This Row],[Close Price]]/Table2[[#This Row],[Current Month Low]])-1</f>
        <v>3.6322869955156989E-2</v>
      </c>
      <c r="AH305" s="2">
        <f>(Table2[[#This Row],[Current Month High]]/Table2[[#This Row],[Close Price]])-1</f>
        <v>4.8216603820239179E-3</v>
      </c>
      <c r="AI305">
        <v>12.962848488594901</v>
      </c>
      <c r="AJ305">
        <v>44.695885509839002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-0.03</v>
      </c>
      <c r="AM305" t="s">
        <v>10150</v>
      </c>
      <c r="AN305">
        <v>-6.47</v>
      </c>
      <c r="AO305" t="s">
        <v>10150</v>
      </c>
      <c r="AP305">
        <v>8.2484396311139994E-3</v>
      </c>
      <c r="AQ305">
        <f>(Table2[[#This Row],[Sharpe Ratio]]-AVERAGE(Table2[Sharpe Ratio]))/_xlfn.STDEV.P(Table2[Sharpe Ratio])</f>
        <v>-0.52353474494761076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-1.792777895918805</v>
      </c>
    </row>
    <row r="306" spans="1:44" x14ac:dyDescent="0.3">
      <c r="A306" t="s">
        <v>755</v>
      </c>
      <c r="B306" t="s">
        <v>756</v>
      </c>
      <c r="C306" t="s">
        <v>10109</v>
      </c>
      <c r="D306" t="s">
        <v>59</v>
      </c>
      <c r="E306">
        <v>20784.365674463999</v>
      </c>
      <c r="F306">
        <v>157.36000000000001</v>
      </c>
      <c r="G306">
        <v>51.112179227074797</v>
      </c>
      <c r="H306">
        <f>(Table2[[#This Row],[1Y Return vs Nifty]]-AVERAGE(Table2[1Y Return vs Nifty]))/_xlfn.STDEV.P(Table2[1Y Return vs Nifty])</f>
        <v>2.1546449066373732E-2</v>
      </c>
      <c r="I306">
        <v>-2.6806375180929898</v>
      </c>
      <c r="J306">
        <f>(Table2[[#This Row],[1M Return vs Nifty]]-AVERAGE(Table2[1M Return vs Nifty]))/_xlfn.STDEV.P(Table2[1M Return vs Nifty])</f>
        <v>-0.31038392539704079</v>
      </c>
      <c r="K306">
        <v>-1.4781707208399499</v>
      </c>
      <c r="L306">
        <f>(Table2[[#This Row],[6M Return vs Nifty]]-AVERAGE(Table2[6M Return vs Nifty]))/_xlfn.STDEV.P(Table2[6M Return vs Nifty])</f>
        <v>-0.36640235889814815</v>
      </c>
      <c r="M306">
        <v>0.38882328620504197</v>
      </c>
      <c r="N306">
        <f>(Table2[[#This Row],[1W Return vs Nifty]]-AVERAGE(Table2[1W Return vs Nifty]))/_xlfn.STDEV.P(Table2[1W Return vs Nifty])</f>
        <v>-0.13540818788072873</v>
      </c>
      <c r="O306">
        <v>155.88999999999999</v>
      </c>
      <c r="P306">
        <v>150.786173183117</v>
      </c>
      <c r="Q306">
        <v>133.85955198812101</v>
      </c>
      <c r="R306">
        <v>51.5648460384418</v>
      </c>
      <c r="S306" s="2">
        <f>(Table2[[#This Row],[Close Price]]-Table2[[#This Row],[20D EMA]])/Table2[[#This Row],[20D EMA]]</f>
        <v>9.4297260889090219E-3</v>
      </c>
      <c r="T306" s="2">
        <f>(Table2[[#This Row],[Close Price]]-Table2[[#This Row],[50D EMA]])/Table2[[#This Row],[50D EMA]]</f>
        <v>4.3597013427084316E-2</v>
      </c>
      <c r="U306" s="2">
        <f>(Table2[[#This Row],[Close Price]]-Table2[[#This Row],[200D EMA]])/Table2[[#This Row],[200D EMA]]</f>
        <v>0.17556048606799821</v>
      </c>
      <c r="V306">
        <v>0.75038029591835698</v>
      </c>
      <c r="W306">
        <v>157</v>
      </c>
      <c r="X306">
        <v>160.5</v>
      </c>
      <c r="Y306">
        <v>156.27000000000001</v>
      </c>
      <c r="Z306">
        <v>162.4</v>
      </c>
      <c r="AA306">
        <v>156.27000000000001</v>
      </c>
      <c r="AB306">
        <v>162.4</v>
      </c>
      <c r="AC306" s="2">
        <f>(Table2[[#This Row],[Close Price]]/Table2[[#This Row],[Day Low]])-1</f>
        <v>2.2929936305733367E-3</v>
      </c>
      <c r="AD306" s="2">
        <f>(Table2[[#This Row],[Day High]]/Table2[[#This Row],[Close Price]])-1</f>
        <v>1.9954245043212859E-2</v>
      </c>
      <c r="AE306" s="2">
        <f>(Table2[[#This Row],[Close Price]]/Table2[[#This Row],[Current Week Low]])-1</f>
        <v>6.9751071862802494E-3</v>
      </c>
      <c r="AF306" s="2">
        <f>(Table2[[#This Row],[Current Week High]]/Table2[[#This Row],[Close Price]])-1</f>
        <v>3.2028469750889688E-2</v>
      </c>
      <c r="AG306" s="2">
        <f>(Table2[[#This Row],[Close Price]]/Table2[[#This Row],[Current Month Low]])-1</f>
        <v>6.9751071862802494E-3</v>
      </c>
      <c r="AH306" s="2">
        <f>(Table2[[#This Row],[Current Month High]]/Table2[[#This Row],[Close Price]])-1</f>
        <v>3.2028469750889688E-2</v>
      </c>
      <c r="AI306">
        <v>5.9354346720894497</v>
      </c>
      <c r="AJ306">
        <v>79.84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0.04</v>
      </c>
      <c r="AM306" t="s">
        <v>10149</v>
      </c>
      <c r="AN306">
        <v>0.93</v>
      </c>
      <c r="AO306" t="s">
        <v>10149</v>
      </c>
      <c r="AQ306">
        <f>(Table2[[#This Row],[Sharpe Ratio]]-AVERAGE(Table2[Sharpe Ratio]))/_xlfn.STDEV.P(Table2[Sharpe Ratio])</f>
        <v>-0.61699489940279773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-1.4076429225123417</v>
      </c>
    </row>
    <row r="307" spans="1:44" x14ac:dyDescent="0.3">
      <c r="A307" t="s">
        <v>757</v>
      </c>
      <c r="B307" t="s">
        <v>758</v>
      </c>
      <c r="C307" t="s">
        <v>10118</v>
      </c>
      <c r="D307" t="s">
        <v>375</v>
      </c>
      <c r="E307">
        <v>20757.795507570001</v>
      </c>
      <c r="F307">
        <v>518.1</v>
      </c>
      <c r="G307">
        <v>64.948471733576795</v>
      </c>
      <c r="H307">
        <f>(Table2[[#This Row],[1Y Return vs Nifty]]-AVERAGE(Table2[1Y Return vs Nifty]))/_xlfn.STDEV.P(Table2[1Y Return vs Nifty])</f>
        <v>0.17747184161801785</v>
      </c>
      <c r="I307">
        <v>17.457469272055</v>
      </c>
      <c r="J307">
        <f>(Table2[[#This Row],[1M Return vs Nifty]]-AVERAGE(Table2[1M Return vs Nifty]))/_xlfn.STDEV.P(Table2[1M Return vs Nifty])</f>
        <v>1.3308261306850957</v>
      </c>
      <c r="K307">
        <v>21.780068072789</v>
      </c>
      <c r="L307">
        <f>(Table2[[#This Row],[6M Return vs Nifty]]-AVERAGE(Table2[6M Return vs Nifty]))/_xlfn.STDEV.P(Table2[6M Return vs Nifty])</f>
        <v>0.31815712577575828</v>
      </c>
      <c r="M307">
        <v>-0.819306299207057</v>
      </c>
      <c r="N307">
        <f>(Table2[[#This Row],[1W Return vs Nifty]]-AVERAGE(Table2[1W Return vs Nifty]))/_xlfn.STDEV.P(Table2[1W Return vs Nifty])</f>
        <v>-0.39963648542461433</v>
      </c>
      <c r="O307">
        <v>483.08</v>
      </c>
      <c r="P307">
        <v>441.95477400847</v>
      </c>
      <c r="Q307">
        <v>374.99101308121402</v>
      </c>
      <c r="R307">
        <v>61.0989366672556</v>
      </c>
      <c r="S307" s="2">
        <f>(Table2[[#This Row],[Close Price]]-Table2[[#This Row],[20D EMA]])/Table2[[#This Row],[20D EMA]]</f>
        <v>7.2493168833319618E-2</v>
      </c>
      <c r="T307" s="2">
        <f>(Table2[[#This Row],[Close Price]]-Table2[[#This Row],[50D EMA]])/Table2[[#This Row],[50D EMA]]</f>
        <v>0.17229189607095571</v>
      </c>
      <c r="U307" s="2">
        <f>(Table2[[#This Row],[Close Price]]-Table2[[#This Row],[200D EMA]])/Table2[[#This Row],[200D EMA]]</f>
        <v>0.38163311099882824</v>
      </c>
      <c r="V307">
        <v>2.7855293392463101</v>
      </c>
      <c r="W307">
        <v>510</v>
      </c>
      <c r="X307">
        <v>525.65</v>
      </c>
      <c r="Y307">
        <v>502</v>
      </c>
      <c r="Z307">
        <v>526.29999999999995</v>
      </c>
      <c r="AA307">
        <v>502</v>
      </c>
      <c r="AB307">
        <v>526.29999999999995</v>
      </c>
      <c r="AC307" s="2">
        <f>(Table2[[#This Row],[Close Price]]/Table2[[#This Row],[Day Low]])-1</f>
        <v>1.5882352941176459E-2</v>
      </c>
      <c r="AD307" s="2">
        <f>(Table2[[#This Row],[Day High]]/Table2[[#This Row],[Close Price]])-1</f>
        <v>1.4572476355915853E-2</v>
      </c>
      <c r="AE307" s="2">
        <f>(Table2[[#This Row],[Close Price]]/Table2[[#This Row],[Current Week Low]])-1</f>
        <v>3.2071713147410419E-2</v>
      </c>
      <c r="AF307" s="2">
        <f>(Table2[[#This Row],[Current Week High]]/Table2[[#This Row],[Close Price]])-1</f>
        <v>1.5827060413047489E-2</v>
      </c>
      <c r="AG307" s="2">
        <f>(Table2[[#This Row],[Close Price]]/Table2[[#This Row],[Current Month Low]])-1</f>
        <v>3.2071713147410419E-2</v>
      </c>
      <c r="AH307" s="2">
        <f>(Table2[[#This Row],[Current Month High]]/Table2[[#This Row],[Close Price]])-1</f>
        <v>1.5827060413047489E-2</v>
      </c>
      <c r="AI307">
        <v>10.856977417486901</v>
      </c>
      <c r="AJ307">
        <v>107.198560287942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0.31</v>
      </c>
      <c r="AM307" t="s">
        <v>10149</v>
      </c>
      <c r="AN307">
        <v>18.190000000000001</v>
      </c>
      <c r="AO307" t="s">
        <v>10149</v>
      </c>
      <c r="AP307">
        <v>4.0244579686115001E-2</v>
      </c>
      <c r="AQ307">
        <f>(Table2[[#This Row],[Sharpe Ratio]]-AVERAGE(Table2[Sharpe Ratio]))/_xlfn.STDEV.P(Table2[Sharpe Ratio])</f>
        <v>-0.16099778944511595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1.2658208232091415</v>
      </c>
    </row>
    <row r="308" spans="1:44" x14ac:dyDescent="0.3">
      <c r="A308" t="s">
        <v>759</v>
      </c>
      <c r="B308" t="s">
        <v>760</v>
      </c>
      <c r="C308" t="s">
        <v>10109</v>
      </c>
      <c r="D308" t="s">
        <v>59</v>
      </c>
      <c r="E308">
        <v>20724.13306796</v>
      </c>
      <c r="F308">
        <v>814.1</v>
      </c>
      <c r="G308">
        <v>44.8215752776252</v>
      </c>
      <c r="H308">
        <f>(Table2[[#This Row],[1Y Return vs Nifty]]-AVERAGE(Table2[1Y Return vs Nifty]))/_xlfn.STDEV.P(Table2[1Y Return vs Nifty])</f>
        <v>-4.9344281940066036E-2</v>
      </c>
      <c r="I308">
        <v>25.489273040778901</v>
      </c>
      <c r="J308">
        <f>(Table2[[#This Row],[1M Return vs Nifty]]-AVERAGE(Table2[1M Return vs Nifty]))/_xlfn.STDEV.P(Table2[1M Return vs Nifty])</f>
        <v>1.9853999320394979</v>
      </c>
      <c r="K308">
        <v>-3.8005201904747499</v>
      </c>
      <c r="L308">
        <f>(Table2[[#This Row],[6M Return vs Nifty]]-AVERAGE(Table2[6M Return vs Nifty]))/_xlfn.STDEV.P(Table2[6M Return vs Nifty])</f>
        <v>-0.43475604510251387</v>
      </c>
      <c r="M308">
        <v>11.967187667144399</v>
      </c>
      <c r="N308">
        <f>(Table2[[#This Row],[1W Return vs Nifty]]-AVERAGE(Table2[1W Return vs Nifty]))/_xlfn.STDEV.P(Table2[1W Return vs Nifty])</f>
        <v>2.3968793627753686</v>
      </c>
      <c r="O308">
        <v>746.77</v>
      </c>
      <c r="P308">
        <v>699.666921378452</v>
      </c>
      <c r="Q308">
        <v>640.82303937547101</v>
      </c>
      <c r="R308">
        <v>71.721232014605604</v>
      </c>
      <c r="S308" s="2">
        <f>(Table2[[#This Row],[Close Price]]-Table2[[#This Row],[20D EMA]])/Table2[[#This Row],[20D EMA]]</f>
        <v>9.0161629417357475E-2</v>
      </c>
      <c r="T308" s="2">
        <f>(Table2[[#This Row],[Close Price]]-Table2[[#This Row],[50D EMA]])/Table2[[#This Row],[50D EMA]]</f>
        <v>0.16355364977966538</v>
      </c>
      <c r="U308" s="2">
        <f>(Table2[[#This Row],[Close Price]]-Table2[[#This Row],[200D EMA]])/Table2[[#This Row],[200D EMA]]</f>
        <v>0.27039752002893047</v>
      </c>
      <c r="V308">
        <v>2.4707753212528498</v>
      </c>
      <c r="W308">
        <v>805</v>
      </c>
      <c r="X308">
        <v>826.7</v>
      </c>
      <c r="Y308">
        <v>797.9</v>
      </c>
      <c r="Z308">
        <v>839.95</v>
      </c>
      <c r="AA308">
        <v>797.9</v>
      </c>
      <c r="AB308">
        <v>839.95</v>
      </c>
      <c r="AC308" s="2">
        <f>(Table2[[#This Row],[Close Price]]/Table2[[#This Row],[Day Low]])-1</f>
        <v>1.1304347826087024E-2</v>
      </c>
      <c r="AD308" s="2">
        <f>(Table2[[#This Row],[Day High]]/Table2[[#This Row],[Close Price]])-1</f>
        <v>1.5477214101461856E-2</v>
      </c>
      <c r="AE308" s="2">
        <f>(Table2[[#This Row],[Close Price]]/Table2[[#This Row],[Current Week Low]])-1</f>
        <v>2.0303296152400119E-2</v>
      </c>
      <c r="AF308" s="2">
        <f>(Table2[[#This Row],[Current Week High]]/Table2[[#This Row],[Close Price]])-1</f>
        <v>3.1752855914506828E-2</v>
      </c>
      <c r="AG308" s="2">
        <f>(Table2[[#This Row],[Close Price]]/Table2[[#This Row],[Current Month Low]])-1</f>
        <v>2.0303296152400119E-2</v>
      </c>
      <c r="AH308" s="2">
        <f>(Table2[[#This Row],[Current Month High]]/Table2[[#This Row],[Close Price]])-1</f>
        <v>3.1752855914506828E-2</v>
      </c>
      <c r="AI308">
        <v>3.1752855914506801</v>
      </c>
      <c r="AJ308">
        <v>70.438605673610397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0.2</v>
      </c>
      <c r="AM308" t="s">
        <v>10149</v>
      </c>
      <c r="AN308">
        <v>8.77</v>
      </c>
      <c r="AO308" t="s">
        <v>10149</v>
      </c>
      <c r="AP308">
        <v>3.9816553411161998E-2</v>
      </c>
      <c r="AQ308">
        <f>(Table2[[#This Row],[Sharpe Ratio]]-AVERAGE(Table2[Sharpe Ratio]))/_xlfn.STDEV.P(Table2[Sharpe Ratio])</f>
        <v>-0.16584760390179076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3.7323313638704958</v>
      </c>
    </row>
    <row r="309" spans="1:44" x14ac:dyDescent="0.3">
      <c r="A309" t="s">
        <v>761</v>
      </c>
      <c r="B309" t="s">
        <v>762</v>
      </c>
      <c r="C309" t="s">
        <v>10110</v>
      </c>
      <c r="D309" t="s">
        <v>148</v>
      </c>
      <c r="E309">
        <v>20522.1335032799</v>
      </c>
      <c r="F309">
        <v>645.6</v>
      </c>
      <c r="G309">
        <v>36.712289854631898</v>
      </c>
      <c r="H309">
        <f>(Table2[[#This Row],[1Y Return vs Nifty]]-AVERAGE(Table2[1Y Return vs Nifty]))/_xlfn.STDEV.P(Table2[1Y Return vs Nifty])</f>
        <v>-0.14073028814796923</v>
      </c>
      <c r="I309">
        <v>1.13256414357193</v>
      </c>
      <c r="J309">
        <f>(Table2[[#This Row],[1M Return vs Nifty]]-AVERAGE(Table2[1M Return vs Nifty]))/_xlfn.STDEV.P(Table2[1M Return vs Nifty])</f>
        <v>3.8336659364732016E-4</v>
      </c>
      <c r="K309">
        <v>40.986520047207399</v>
      </c>
      <c r="L309">
        <f>(Table2[[#This Row],[6M Return vs Nifty]]-AVERAGE(Table2[6M Return vs Nifty]))/_xlfn.STDEV.P(Table2[6M Return vs Nifty])</f>
        <v>0.88346041390020424</v>
      </c>
      <c r="M309">
        <v>3.2187753530896601</v>
      </c>
      <c r="N309">
        <f>(Table2[[#This Row],[1W Return vs Nifty]]-AVERAGE(Table2[1W Return vs Nifty]))/_xlfn.STDEV.P(Table2[1W Return vs Nifty])</f>
        <v>0.48352659013702864</v>
      </c>
      <c r="O309">
        <v>601.54999999999995</v>
      </c>
      <c r="P309">
        <v>575.862295172833</v>
      </c>
      <c r="Q309">
        <v>488.02829719514301</v>
      </c>
      <c r="R309">
        <v>73.064483266957097</v>
      </c>
      <c r="S309" s="2">
        <f>(Table2[[#This Row],[Close Price]]-Table2[[#This Row],[20D EMA]])/Table2[[#This Row],[20D EMA]]</f>
        <v>7.3227495636273079E-2</v>
      </c>
      <c r="T309" s="2">
        <f>(Table2[[#This Row],[Close Price]]-Table2[[#This Row],[50D EMA]])/Table2[[#This Row],[50D EMA]]</f>
        <v>0.12110135602164526</v>
      </c>
      <c r="U309" s="2">
        <f>(Table2[[#This Row],[Close Price]]-Table2[[#This Row],[200D EMA]])/Table2[[#This Row],[200D EMA]]</f>
        <v>0.3228741114203269</v>
      </c>
      <c r="V309">
        <v>0.91215035450218795</v>
      </c>
      <c r="W309">
        <v>636</v>
      </c>
      <c r="X309">
        <v>651.95000000000005</v>
      </c>
      <c r="Y309">
        <v>604</v>
      </c>
      <c r="Z309">
        <v>651.95000000000005</v>
      </c>
      <c r="AA309">
        <v>604</v>
      </c>
      <c r="AB309">
        <v>651.95000000000005</v>
      </c>
      <c r="AC309" s="2">
        <f>(Table2[[#This Row],[Close Price]]/Table2[[#This Row],[Day Low]])-1</f>
        <v>1.5094339622641506E-2</v>
      </c>
      <c r="AD309" s="2">
        <f>(Table2[[#This Row],[Day High]]/Table2[[#This Row],[Close Price]])-1</f>
        <v>9.8358116480794511E-3</v>
      </c>
      <c r="AE309" s="2">
        <f>(Table2[[#This Row],[Close Price]]/Table2[[#This Row],[Current Week Low]])-1</f>
        <v>6.887417218543046E-2</v>
      </c>
      <c r="AF309" s="2">
        <f>(Table2[[#This Row],[Current Week High]]/Table2[[#This Row],[Close Price]])-1</f>
        <v>9.8358116480794511E-3</v>
      </c>
      <c r="AG309" s="2">
        <f>(Table2[[#This Row],[Close Price]]/Table2[[#This Row],[Current Month Low]])-1</f>
        <v>6.887417218543046E-2</v>
      </c>
      <c r="AH309" s="2">
        <f>(Table2[[#This Row],[Current Month High]]/Table2[[#This Row],[Close Price]])-1</f>
        <v>9.8358116480794511E-3</v>
      </c>
      <c r="AI309">
        <v>4.7242874845105201</v>
      </c>
      <c r="AJ309">
        <v>106.923076923076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0.09</v>
      </c>
      <c r="AM309" t="s">
        <v>10149</v>
      </c>
      <c r="AN309">
        <v>12.05</v>
      </c>
      <c r="AO309" t="s">
        <v>10149</v>
      </c>
      <c r="AP309">
        <v>0.16030506336910499</v>
      </c>
      <c r="AQ309">
        <f>(Table2[[#This Row],[Sharpe Ratio]]-AVERAGE(Table2[Sharpe Ratio]))/_xlfn.STDEV.P(Table2[Sharpe Ratio])</f>
        <v>1.1993651216987538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2.4260052041816644</v>
      </c>
    </row>
    <row r="310" spans="1:44" x14ac:dyDescent="0.3">
      <c r="A310" t="s">
        <v>763</v>
      </c>
      <c r="B310" t="s">
        <v>764</v>
      </c>
      <c r="C310" t="s">
        <v>10110</v>
      </c>
      <c r="D310" t="s">
        <v>148</v>
      </c>
      <c r="E310">
        <v>20470.869342784001</v>
      </c>
      <c r="F310">
        <v>157.01</v>
      </c>
      <c r="G310">
        <v>261.47799188278799</v>
      </c>
      <c r="H310">
        <f>(Table2[[#This Row],[1Y Return vs Nifty]]-AVERAGE(Table2[1Y Return vs Nifty]))/_xlfn.STDEV.P(Table2[1Y Return vs Nifty])</f>
        <v>2.3922228352712458</v>
      </c>
      <c r="I310">
        <v>-14.7559352025643</v>
      </c>
      <c r="J310">
        <f>(Table2[[#This Row],[1M Return vs Nifty]]-AVERAGE(Table2[1M Return vs Nifty]))/_xlfn.STDEV.P(Table2[1M Return vs Nifty])</f>
        <v>-1.2944933154433338</v>
      </c>
      <c r="K310">
        <v>9.0027547523982498</v>
      </c>
      <c r="L310">
        <f>(Table2[[#This Row],[6M Return vs Nifty]]-AVERAGE(Table2[6M Return vs Nifty]))/_xlfn.STDEV.P(Table2[6M Return vs Nifty])</f>
        <v>-5.791739558996619E-2</v>
      </c>
      <c r="M310">
        <v>-1.36888621878275</v>
      </c>
      <c r="N310">
        <f>(Table2[[#This Row],[1W Return vs Nifty]]-AVERAGE(Table2[1W Return vs Nifty]))/_xlfn.STDEV.P(Table2[1W Return vs Nifty])</f>
        <v>-0.51983432534776908</v>
      </c>
      <c r="O310">
        <v>145.08000000000001</v>
      </c>
      <c r="P310">
        <v>144.19454710535899</v>
      </c>
      <c r="Q310">
        <v>116.189135485872</v>
      </c>
      <c r="R310">
        <v>75.3094146164823</v>
      </c>
      <c r="S310" s="2">
        <f>(Table2[[#This Row],[Close Price]]-Table2[[#This Row],[20D EMA]])/Table2[[#This Row],[20D EMA]]</f>
        <v>8.2230493520815948E-2</v>
      </c>
      <c r="T310" s="2">
        <f>(Table2[[#This Row],[Close Price]]-Table2[[#This Row],[50D EMA]])/Table2[[#This Row],[50D EMA]]</f>
        <v>8.8876127092913565E-2</v>
      </c>
      <c r="U310" s="2">
        <f>(Table2[[#This Row],[Close Price]]-Table2[[#This Row],[200D EMA]])/Table2[[#This Row],[200D EMA]]</f>
        <v>0.35133116657961189</v>
      </c>
      <c r="V310">
        <v>1.7668450536935301</v>
      </c>
      <c r="W310">
        <v>147.72</v>
      </c>
      <c r="X310">
        <v>164</v>
      </c>
      <c r="Y310">
        <v>140.30000000000001</v>
      </c>
      <c r="Z310">
        <v>164</v>
      </c>
      <c r="AA310">
        <v>140.30000000000001</v>
      </c>
      <c r="AB310">
        <v>164</v>
      </c>
      <c r="AC310" s="2">
        <f>(Table2[[#This Row],[Close Price]]/Table2[[#This Row],[Day Low]])-1</f>
        <v>6.2889249932304381E-2</v>
      </c>
      <c r="AD310" s="2">
        <f>(Table2[[#This Row],[Day High]]/Table2[[#This Row],[Close Price]])-1</f>
        <v>4.451945735940388E-2</v>
      </c>
      <c r="AE310" s="2">
        <f>(Table2[[#This Row],[Close Price]]/Table2[[#This Row],[Current Week Low]])-1</f>
        <v>0.11910192444761214</v>
      </c>
      <c r="AF310" s="2">
        <f>(Table2[[#This Row],[Current Week High]]/Table2[[#This Row],[Close Price]])-1</f>
        <v>4.451945735940388E-2</v>
      </c>
      <c r="AG310" s="2">
        <f>(Table2[[#This Row],[Close Price]]/Table2[[#This Row],[Current Month Low]])-1</f>
        <v>0.11910192444761214</v>
      </c>
      <c r="AH310" s="2">
        <f>(Table2[[#This Row],[Current Month High]]/Table2[[#This Row],[Close Price]])-1</f>
        <v>4.451945735940388E-2</v>
      </c>
      <c r="AI310">
        <v>12.731673141838</v>
      </c>
      <c r="AJ310">
        <v>288.63861386138598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0.06</v>
      </c>
      <c r="AM310" t="s">
        <v>10149</v>
      </c>
      <c r="AN310">
        <v>8.84</v>
      </c>
      <c r="AO310" t="s">
        <v>10149</v>
      </c>
      <c r="AP310">
        <v>0.16162009052163501</v>
      </c>
      <c r="AQ310">
        <f>(Table2[[#This Row],[Sharpe Ratio]]-AVERAGE(Table2[Sharpe Ratio]))/_xlfn.STDEV.P(Table2[Sharpe Ratio])</f>
        <v>1.2142652296324552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1.7342430285226316</v>
      </c>
    </row>
    <row r="311" spans="1:44" x14ac:dyDescent="0.3">
      <c r="A311" t="s">
        <v>770</v>
      </c>
      <c r="B311" t="s">
        <v>771</v>
      </c>
      <c r="C311" t="s">
        <v>10116</v>
      </c>
      <c r="D311" t="s">
        <v>218</v>
      </c>
      <c r="E311">
        <v>20260.904781900001</v>
      </c>
      <c r="F311">
        <v>465.95</v>
      </c>
      <c r="G311">
        <v>38.480761710386297</v>
      </c>
      <c r="H311">
        <f>(Table2[[#This Row],[1Y Return vs Nifty]]-AVERAGE(Table2[1Y Return vs Nifty]))/_xlfn.STDEV.P(Table2[1Y Return vs Nifty])</f>
        <v>-0.12080084041509875</v>
      </c>
      <c r="I311">
        <v>13.4682868227728</v>
      </c>
      <c r="J311">
        <f>(Table2[[#This Row],[1M Return vs Nifty]]-AVERAGE(Table2[1M Return vs Nifty]))/_xlfn.STDEV.P(Table2[1M Return vs Nifty])</f>
        <v>1.0057168034015949</v>
      </c>
      <c r="K311">
        <v>45.678541623476697</v>
      </c>
      <c r="L311">
        <f>(Table2[[#This Row],[6M Return vs Nifty]]-AVERAGE(Table2[6M Return vs Nifty]))/_xlfn.STDEV.P(Table2[6M Return vs Nifty])</f>
        <v>1.0215606329593363</v>
      </c>
      <c r="M311">
        <v>5.2040916156924704</v>
      </c>
      <c r="N311">
        <f>(Table2[[#This Row],[1W Return vs Nifty]]-AVERAGE(Table2[1W Return vs Nifty]))/_xlfn.STDEV.P(Table2[1W Return vs Nifty])</f>
        <v>0.91773227675200764</v>
      </c>
      <c r="O311">
        <v>423.18</v>
      </c>
      <c r="P311">
        <v>390.81626792773397</v>
      </c>
      <c r="Q311">
        <v>335.70223035902097</v>
      </c>
      <c r="R311">
        <v>86.898905272814503</v>
      </c>
      <c r="S311" s="2">
        <f>(Table2[[#This Row],[Close Price]]-Table2[[#This Row],[20D EMA]])/Table2[[#This Row],[20D EMA]]</f>
        <v>0.10106810340753339</v>
      </c>
      <c r="T311" s="2">
        <f>(Table2[[#This Row],[Close Price]]-Table2[[#This Row],[50D EMA]])/Table2[[#This Row],[50D EMA]]</f>
        <v>0.19224822055298638</v>
      </c>
      <c r="U311" s="2">
        <f>(Table2[[#This Row],[Close Price]]-Table2[[#This Row],[200D EMA]])/Table2[[#This Row],[200D EMA]]</f>
        <v>0.38798601219206647</v>
      </c>
      <c r="V311">
        <v>0.72386925618975495</v>
      </c>
      <c r="W311">
        <v>453.55</v>
      </c>
      <c r="X311">
        <v>469.9</v>
      </c>
      <c r="Y311">
        <v>431</v>
      </c>
      <c r="Z311">
        <v>469.9</v>
      </c>
      <c r="AA311">
        <v>431</v>
      </c>
      <c r="AB311">
        <v>469.9</v>
      </c>
      <c r="AC311" s="2">
        <f>(Table2[[#This Row],[Close Price]]/Table2[[#This Row],[Day Low]])-1</f>
        <v>2.7339874324771252E-2</v>
      </c>
      <c r="AD311" s="2">
        <f>(Table2[[#This Row],[Day High]]/Table2[[#This Row],[Close Price]])-1</f>
        <v>8.4773044318060542E-3</v>
      </c>
      <c r="AE311" s="2">
        <f>(Table2[[#This Row],[Close Price]]/Table2[[#This Row],[Current Week Low]])-1</f>
        <v>8.1090487238979048E-2</v>
      </c>
      <c r="AF311" s="2">
        <f>(Table2[[#This Row],[Current Week High]]/Table2[[#This Row],[Close Price]])-1</f>
        <v>8.4773044318060542E-3</v>
      </c>
      <c r="AG311" s="2">
        <f>(Table2[[#This Row],[Close Price]]/Table2[[#This Row],[Current Month Low]])-1</f>
        <v>8.1090487238979048E-2</v>
      </c>
      <c r="AH311" s="2">
        <f>(Table2[[#This Row],[Current Month High]]/Table2[[#This Row],[Close Price]])-1</f>
        <v>8.4773044318060542E-3</v>
      </c>
      <c r="AI311">
        <v>0.84773044318060498</v>
      </c>
      <c r="AJ311">
        <v>68.669683257918507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0.25</v>
      </c>
      <c r="AM311" t="s">
        <v>10149</v>
      </c>
      <c r="AN311">
        <v>12.6</v>
      </c>
      <c r="AO311" t="s">
        <v>10149</v>
      </c>
      <c r="AP311">
        <v>4.7119123911366002E-2</v>
      </c>
      <c r="AQ311">
        <f>(Table2[[#This Row],[Sharpe Ratio]]-AVERAGE(Table2[Sharpe Ratio]))/_xlfn.STDEV.P(Table2[Sharpe Ratio])</f>
        <v>-8.3104758298060091E-2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2.7411041143997799</v>
      </c>
    </row>
    <row r="312" spans="1:44" x14ac:dyDescent="0.3">
      <c r="A312" t="s">
        <v>772</v>
      </c>
      <c r="B312" t="s">
        <v>773</v>
      </c>
      <c r="C312" t="s">
        <v>10110</v>
      </c>
      <c r="D312" t="s">
        <v>384</v>
      </c>
      <c r="E312">
        <v>20250.66463875</v>
      </c>
      <c r="F312">
        <v>327.5</v>
      </c>
      <c r="G312">
        <v>61.8362418112985</v>
      </c>
      <c r="H312">
        <f>(Table2[[#This Row],[1Y Return vs Nifty]]-AVERAGE(Table2[1Y Return vs Nifty]))/_xlfn.STDEV.P(Table2[1Y Return vs Nifty])</f>
        <v>0.14239917514221348</v>
      </c>
      <c r="I312">
        <v>-8.1700928987719301</v>
      </c>
      <c r="J312">
        <f>(Table2[[#This Row],[1M Return vs Nifty]]-AVERAGE(Table2[1M Return vs Nifty]))/_xlfn.STDEV.P(Table2[1M Return vs Nifty])</f>
        <v>-0.75776209590073695</v>
      </c>
      <c r="K312">
        <v>37.805817283194699</v>
      </c>
      <c r="L312">
        <f>(Table2[[#This Row],[6M Return vs Nifty]]-AVERAGE(Table2[6M Return vs Nifty]))/_xlfn.STDEV.P(Table2[6M Return vs Nifty])</f>
        <v>0.78984282469435918</v>
      </c>
      <c r="M312">
        <v>-1.0064235126976</v>
      </c>
      <c r="N312">
        <f>(Table2[[#This Row],[1W Return vs Nifty]]-AVERAGE(Table2[1W Return vs Nifty]))/_xlfn.STDEV.P(Table2[1W Return vs Nifty])</f>
        <v>-0.44056062415837205</v>
      </c>
      <c r="O312">
        <v>328.09</v>
      </c>
      <c r="P312">
        <v>309.98273271940002</v>
      </c>
      <c r="Q312">
        <v>254.22735287091999</v>
      </c>
      <c r="R312">
        <v>46.604962363539201</v>
      </c>
      <c r="S312" s="2">
        <f>(Table2[[#This Row],[Close Price]]-Table2[[#This Row],[20D EMA]])/Table2[[#This Row],[20D EMA]]</f>
        <v>-1.7982870553810693E-3</v>
      </c>
      <c r="T312" s="2">
        <f>(Table2[[#This Row],[Close Price]]-Table2[[#This Row],[50D EMA]])/Table2[[#This Row],[50D EMA]]</f>
        <v>5.651046149224323E-2</v>
      </c>
      <c r="U312" s="2">
        <f>(Table2[[#This Row],[Close Price]]-Table2[[#This Row],[200D EMA]])/Table2[[#This Row],[200D EMA]]</f>
        <v>0.28821700852261584</v>
      </c>
      <c r="V312">
        <v>0.57929423027941096</v>
      </c>
      <c r="W312">
        <v>327</v>
      </c>
      <c r="X312">
        <v>332.8</v>
      </c>
      <c r="Y312">
        <v>321.2</v>
      </c>
      <c r="Z312">
        <v>334.2</v>
      </c>
      <c r="AA312">
        <v>321.2</v>
      </c>
      <c r="AB312">
        <v>334.2</v>
      </c>
      <c r="AC312" s="2">
        <f>(Table2[[#This Row],[Close Price]]/Table2[[#This Row],[Day Low]])-1</f>
        <v>1.5290519877675379E-3</v>
      </c>
      <c r="AD312" s="2">
        <f>(Table2[[#This Row],[Day High]]/Table2[[#This Row],[Close Price]])-1</f>
        <v>1.6183206106870296E-2</v>
      </c>
      <c r="AE312" s="2">
        <f>(Table2[[#This Row],[Close Price]]/Table2[[#This Row],[Current Week Low]])-1</f>
        <v>1.9613947696139444E-2</v>
      </c>
      <c r="AF312" s="2">
        <f>(Table2[[#This Row],[Current Week High]]/Table2[[#This Row],[Close Price]])-1</f>
        <v>2.0458015267175611E-2</v>
      </c>
      <c r="AG312" s="2">
        <f>(Table2[[#This Row],[Close Price]]/Table2[[#This Row],[Current Month Low]])-1</f>
        <v>1.9613947696139444E-2</v>
      </c>
      <c r="AH312" s="2">
        <f>(Table2[[#This Row],[Current Month High]]/Table2[[#This Row],[Close Price]])-1</f>
        <v>2.0458015267175611E-2</v>
      </c>
      <c r="AI312">
        <v>8.6717557251908293</v>
      </c>
      <c r="AJ312">
        <v>92.590414583945801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0.2</v>
      </c>
      <c r="AM312" t="s">
        <v>10149</v>
      </c>
      <c r="AN312">
        <v>-1.18</v>
      </c>
      <c r="AO312" t="s">
        <v>10150</v>
      </c>
      <c r="AP312">
        <v>5.2568204953353001E-2</v>
      </c>
      <c r="AQ312">
        <f>(Table2[[#This Row],[Sharpe Ratio]]-AVERAGE(Table2[Sharpe Ratio]))/_xlfn.STDEV.P(Table2[Sharpe Ratio])</f>
        <v>-2.1363146720773656E-2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-0.28744386694331003</v>
      </c>
    </row>
    <row r="313" spans="1:44" x14ac:dyDescent="0.3">
      <c r="A313" t="s">
        <v>774</v>
      </c>
      <c r="B313" t="s">
        <v>775</v>
      </c>
      <c r="C313" t="s">
        <v>10115</v>
      </c>
      <c r="D313" t="s">
        <v>524</v>
      </c>
      <c r="E313">
        <v>20249.152090242002</v>
      </c>
      <c r="F313">
        <v>167.89</v>
      </c>
      <c r="G313">
        <v>-36.2570326671297</v>
      </c>
      <c r="H313">
        <f>(Table2[[#This Row],[1Y Return vs Nifty]]-AVERAGE(Table2[1Y Return vs Nifty]))/_xlfn.STDEV.P(Table2[1Y Return vs Nifty])</f>
        <v>-0.96304379829431253</v>
      </c>
      <c r="I313">
        <v>-0.82251973181321703</v>
      </c>
      <c r="J313">
        <f>(Table2[[#This Row],[1M Return vs Nifty]]-AVERAGE(Table2[1M Return vs Nifty]))/_xlfn.STDEV.P(Table2[1M Return vs Nifty])</f>
        <v>-0.15895153763557779</v>
      </c>
      <c r="K313">
        <v>-23.714187662290101</v>
      </c>
      <c r="L313">
        <f>(Table2[[#This Row],[6M Return vs Nifty]]-AVERAGE(Table2[6M Return vs Nifty]))/_xlfn.STDEV.P(Table2[6M Return vs Nifty])</f>
        <v>-1.0208747991247507</v>
      </c>
      <c r="M313">
        <v>0.18997496705794401</v>
      </c>
      <c r="N313">
        <f>(Table2[[#This Row],[1W Return vs Nifty]]-AVERAGE(Table2[1W Return vs Nifty]))/_xlfn.STDEV.P(Table2[1W Return vs Nifty])</f>
        <v>-0.17889801999156046</v>
      </c>
      <c r="O313">
        <v>167.28</v>
      </c>
      <c r="P313">
        <v>164.621502607129</v>
      </c>
      <c r="Q313">
        <v>170.07315609040899</v>
      </c>
      <c r="R313">
        <v>50.557896986836198</v>
      </c>
      <c r="S313" s="2">
        <f>(Table2[[#This Row],[Close Price]]-Table2[[#This Row],[20D EMA]])/Table2[[#This Row],[20D EMA]]</f>
        <v>3.6465805834528051E-3</v>
      </c>
      <c r="T313" s="2">
        <f>(Table2[[#This Row],[Close Price]]-Table2[[#This Row],[50D EMA]])/Table2[[#This Row],[50D EMA]]</f>
        <v>1.9854620089766087E-2</v>
      </c>
      <c r="U313" s="2">
        <f>(Table2[[#This Row],[Close Price]]-Table2[[#This Row],[200D EMA]])/Table2[[#This Row],[200D EMA]]</f>
        <v>-1.2836570688724435E-2</v>
      </c>
      <c r="V313">
        <v>0.71139546572121304</v>
      </c>
      <c r="W313">
        <v>166.7</v>
      </c>
      <c r="X313">
        <v>169.29</v>
      </c>
      <c r="Y313">
        <v>165.02</v>
      </c>
      <c r="Z313">
        <v>170.49</v>
      </c>
      <c r="AA313">
        <v>165.02</v>
      </c>
      <c r="AB313">
        <v>170.49</v>
      </c>
      <c r="AC313" s="2">
        <f>(Table2[[#This Row],[Close Price]]/Table2[[#This Row],[Day Low]])-1</f>
        <v>7.1385722855428213E-3</v>
      </c>
      <c r="AD313" s="2">
        <f>(Table2[[#This Row],[Day High]]/Table2[[#This Row],[Close Price]])-1</f>
        <v>8.3387932574900958E-3</v>
      </c>
      <c r="AE313" s="2">
        <f>(Table2[[#This Row],[Close Price]]/Table2[[#This Row],[Current Week Low]])-1</f>
        <v>1.7391831293176452E-2</v>
      </c>
      <c r="AF313" s="2">
        <f>(Table2[[#This Row],[Current Week High]]/Table2[[#This Row],[Close Price]])-1</f>
        <v>1.5486330335338749E-2</v>
      </c>
      <c r="AG313" s="2">
        <f>(Table2[[#This Row],[Close Price]]/Table2[[#This Row],[Current Month Low]])-1</f>
        <v>1.7391831293176452E-2</v>
      </c>
      <c r="AH313" s="2">
        <f>(Table2[[#This Row],[Current Month High]]/Table2[[#This Row],[Close Price]])-1</f>
        <v>1.5486330335338749E-2</v>
      </c>
      <c r="AI313">
        <v>35.505390434212799</v>
      </c>
      <c r="AJ313">
        <v>18.024604569419999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-0.01</v>
      </c>
      <c r="AM313" t="s">
        <v>10150</v>
      </c>
      <c r="AN313">
        <v>-3.74</v>
      </c>
      <c r="AO313" t="s">
        <v>10150</v>
      </c>
      <c r="AP313">
        <v>2.0943457748028999E-2</v>
      </c>
      <c r="AQ313">
        <f>(Table2[[#This Row],[Sharpe Ratio]]-AVERAGE(Table2[Sharpe Ratio]))/_xlfn.STDEV.P(Table2[Sharpe Ratio])</f>
        <v>-0.37969198109409957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14" spans="1:44" x14ac:dyDescent="0.3">
      <c r="A314" t="s">
        <v>782</v>
      </c>
      <c r="B314" t="s">
        <v>783</v>
      </c>
      <c r="C314" t="s">
        <v>10110</v>
      </c>
      <c r="D314" t="s">
        <v>226</v>
      </c>
      <c r="E314">
        <v>20143.5785973399</v>
      </c>
      <c r="F314">
        <v>1388.65</v>
      </c>
      <c r="G314">
        <v>220.12664063485701</v>
      </c>
      <c r="H314">
        <f>(Table2[[#This Row],[1Y Return vs Nifty]]-AVERAGE(Table2[1Y Return vs Nifty]))/_xlfn.STDEV.P(Table2[1Y Return vs Nifty])</f>
        <v>1.9262218691277055</v>
      </c>
      <c r="I314">
        <v>-2.1963577347538101</v>
      </c>
      <c r="J314">
        <f>(Table2[[#This Row],[1M Return vs Nifty]]-AVERAGE(Table2[1M Return vs Nifty]))/_xlfn.STDEV.P(Table2[1M Return vs Nifty])</f>
        <v>-0.27091622077833372</v>
      </c>
      <c r="K314">
        <v>94.719802971590397</v>
      </c>
      <c r="L314">
        <f>(Table2[[#This Row],[6M Return vs Nifty]]-AVERAGE(Table2[6M Return vs Nifty]))/_xlfn.STDEV.P(Table2[6M Return vs Nifty])</f>
        <v>2.4649915347617228</v>
      </c>
      <c r="M314">
        <v>-1.57559522802258</v>
      </c>
      <c r="N314">
        <f>(Table2[[#This Row],[1W Return vs Nifty]]-AVERAGE(Table2[1W Return vs Nifty]))/_xlfn.STDEV.P(Table2[1W Return vs Nifty])</f>
        <v>-0.56504335777105263</v>
      </c>
      <c r="O314">
        <v>1345.99</v>
      </c>
      <c r="P314">
        <v>1231.6357064557899</v>
      </c>
      <c r="Q314">
        <v>894.09378729660796</v>
      </c>
      <c r="R314">
        <v>57.812423283131501</v>
      </c>
      <c r="S314" s="2">
        <f>(Table2[[#This Row],[Close Price]]-Table2[[#This Row],[20D EMA]])/Table2[[#This Row],[20D EMA]]</f>
        <v>3.1694143344304253E-2</v>
      </c>
      <c r="T314" s="2">
        <f>(Table2[[#This Row],[Close Price]]-Table2[[#This Row],[50D EMA]])/Table2[[#This Row],[50D EMA]]</f>
        <v>0.12748436304761054</v>
      </c>
      <c r="U314" s="2">
        <f>(Table2[[#This Row],[Close Price]]-Table2[[#This Row],[200D EMA]])/Table2[[#This Row],[200D EMA]]</f>
        <v>0.55313684059782797</v>
      </c>
      <c r="V314">
        <v>0.72737037795765502</v>
      </c>
      <c r="W314">
        <v>1386</v>
      </c>
      <c r="X314">
        <v>1411.5</v>
      </c>
      <c r="Y314">
        <v>1385.7</v>
      </c>
      <c r="Z314">
        <v>1450</v>
      </c>
      <c r="AA314">
        <v>1385.7</v>
      </c>
      <c r="AB314">
        <v>1450</v>
      </c>
      <c r="AC314" s="2">
        <f>(Table2[[#This Row],[Close Price]]/Table2[[#This Row],[Day Low]])-1</f>
        <v>1.9119769119770869E-3</v>
      </c>
      <c r="AD314" s="2">
        <f>(Table2[[#This Row],[Day High]]/Table2[[#This Row],[Close Price]])-1</f>
        <v>1.6454830230799633E-2</v>
      </c>
      <c r="AE314" s="2">
        <f>(Table2[[#This Row],[Close Price]]/Table2[[#This Row],[Current Week Low]])-1</f>
        <v>2.1288879266796457E-3</v>
      </c>
      <c r="AF314" s="2">
        <f>(Table2[[#This Row],[Current Week High]]/Table2[[#This Row],[Close Price]])-1</f>
        <v>4.4179598891009197E-2</v>
      </c>
      <c r="AG314" s="2">
        <f>(Table2[[#This Row],[Close Price]]/Table2[[#This Row],[Current Month Low]])-1</f>
        <v>2.1288879266796457E-3</v>
      </c>
      <c r="AH314" s="2">
        <f>(Table2[[#This Row],[Current Month High]]/Table2[[#This Row],[Close Price]])-1</f>
        <v>4.4179598891009197E-2</v>
      </c>
      <c r="AI314">
        <v>4.4179598891009197</v>
      </c>
      <c r="AJ314">
        <v>258.54634650141998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0.46</v>
      </c>
      <c r="AM314" t="s">
        <v>10149</v>
      </c>
      <c r="AN314">
        <v>5.25</v>
      </c>
      <c r="AO314" t="s">
        <v>10149</v>
      </c>
      <c r="AP314">
        <v>0.16718801788514101</v>
      </c>
      <c r="AQ314">
        <f>(Table2[[#This Row],[Sharpe Ratio]]-AVERAGE(Table2[Sharpe Ratio]))/_xlfn.STDEV.P(Table2[Sharpe Ratio])</f>
        <v>1.2773534468784913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4.8326072722185334</v>
      </c>
    </row>
    <row r="315" spans="1:44" x14ac:dyDescent="0.3">
      <c r="A315" t="s">
        <v>786</v>
      </c>
      <c r="B315" t="s">
        <v>787</v>
      </c>
      <c r="C315" t="s">
        <v>10103</v>
      </c>
      <c r="D315" t="s">
        <v>285</v>
      </c>
      <c r="E315">
        <v>20095.679984220002</v>
      </c>
      <c r="F315">
        <v>1827.9</v>
      </c>
      <c r="G315">
        <v>-4.6923033140645796</v>
      </c>
      <c r="H315">
        <f>(Table2[[#This Row],[1Y Return vs Nifty]]-AVERAGE(Table2[1Y Return vs Nifty]))/_xlfn.STDEV.P(Table2[1Y Return vs Nifty])</f>
        <v>-0.60733125370549002</v>
      </c>
      <c r="I315">
        <v>-4.6327222427928101</v>
      </c>
      <c r="J315">
        <f>(Table2[[#This Row],[1M Return vs Nifty]]-AVERAGE(Table2[1M Return vs Nifty]))/_xlfn.STDEV.P(Table2[1M Return vs Nifty])</f>
        <v>-0.46947440564362658</v>
      </c>
      <c r="K315">
        <v>-31.5934101950639</v>
      </c>
      <c r="L315">
        <f>(Table2[[#This Row],[6M Return vs Nifty]]-AVERAGE(Table2[6M Return vs Nifty]))/_xlfn.STDEV.P(Table2[6M Return vs Nifty])</f>
        <v>-1.2527838686173283</v>
      </c>
      <c r="M315">
        <v>-1.1856187347737299</v>
      </c>
      <c r="N315">
        <f>(Table2[[#This Row],[1W Return vs Nifty]]-AVERAGE(Table2[1W Return vs Nifty]))/_xlfn.STDEV.P(Table2[1W Return vs Nifty])</f>
        <v>-0.47975215545509425</v>
      </c>
      <c r="O315">
        <v>1843.94</v>
      </c>
      <c r="P315">
        <v>1855.3398329730301</v>
      </c>
      <c r="Q315">
        <v>1834.0977578971799</v>
      </c>
      <c r="R315">
        <v>39.994695463871302</v>
      </c>
      <c r="S315" s="2">
        <f>(Table2[[#This Row],[Close Price]]-Table2[[#This Row],[20D EMA]])/Table2[[#This Row],[20D EMA]]</f>
        <v>-8.6987646018850742E-3</v>
      </c>
      <c r="T315" s="2">
        <f>(Table2[[#This Row],[Close Price]]-Table2[[#This Row],[50D EMA]])/Table2[[#This Row],[50D EMA]]</f>
        <v>-1.4789653348335596E-2</v>
      </c>
      <c r="U315" s="2">
        <f>(Table2[[#This Row],[Close Price]]-Table2[[#This Row],[200D EMA]])/Table2[[#This Row],[200D EMA]]</f>
        <v>-3.379186235026887E-3</v>
      </c>
      <c r="V315">
        <v>1.18221714602605</v>
      </c>
      <c r="W315">
        <v>1810</v>
      </c>
      <c r="X315">
        <v>1849.8</v>
      </c>
      <c r="Y315">
        <v>1802.5</v>
      </c>
      <c r="Z315">
        <v>1896</v>
      </c>
      <c r="AA315">
        <v>1802.5</v>
      </c>
      <c r="AB315">
        <v>1896</v>
      </c>
      <c r="AC315" s="2">
        <f>(Table2[[#This Row],[Close Price]]/Table2[[#This Row],[Day Low]])-1</f>
        <v>9.8895027624310572E-3</v>
      </c>
      <c r="AD315" s="2">
        <f>(Table2[[#This Row],[Day High]]/Table2[[#This Row],[Close Price]])-1</f>
        <v>1.1980961759396003E-2</v>
      </c>
      <c r="AE315" s="2">
        <f>(Table2[[#This Row],[Close Price]]/Table2[[#This Row],[Current Week Low]])-1</f>
        <v>1.4091539528432673E-2</v>
      </c>
      <c r="AF315" s="2">
        <f>(Table2[[#This Row],[Current Week High]]/Table2[[#This Row],[Close Price]])-1</f>
        <v>3.7255867388806818E-2</v>
      </c>
      <c r="AG315" s="2">
        <f>(Table2[[#This Row],[Close Price]]/Table2[[#This Row],[Current Month Low]])-1</f>
        <v>1.4091539528432673E-2</v>
      </c>
      <c r="AH315" s="2">
        <f>(Table2[[#This Row],[Current Month High]]/Table2[[#This Row],[Close Price]])-1</f>
        <v>3.7255867388806818E-2</v>
      </c>
      <c r="AI315">
        <v>34.5232233710815</v>
      </c>
      <c r="AJ315">
        <v>31.305222325982299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-0.19</v>
      </c>
      <c r="AM315" t="s">
        <v>10150</v>
      </c>
      <c r="AN315">
        <v>-4.83</v>
      </c>
      <c r="AO315" t="s">
        <v>10150</v>
      </c>
      <c r="AP315">
        <v>6.9886616233947998E-2</v>
      </c>
      <c r="AQ315">
        <f>(Table2[[#This Row],[Sharpe Ratio]]-AVERAGE(Table2[Sharpe Ratio]))/_xlfn.STDEV.P(Table2[Sharpe Ratio])</f>
        <v>0.17486565115966415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16" spans="1:44" x14ac:dyDescent="0.3">
      <c r="A316" t="s">
        <v>788</v>
      </c>
      <c r="B316" t="s">
        <v>789</v>
      </c>
      <c r="C316" t="s">
        <v>10110</v>
      </c>
      <c r="D316" t="s">
        <v>130</v>
      </c>
      <c r="E316">
        <v>20070.213958895001</v>
      </c>
      <c r="F316">
        <v>721.85</v>
      </c>
      <c r="G316">
        <v>75.645558758508301</v>
      </c>
      <c r="H316">
        <f>(Table2[[#This Row],[1Y Return vs Nifty]]-AVERAGE(Table2[1Y Return vs Nifty]))/_xlfn.STDEV.P(Table2[1Y Return vs Nifty])</f>
        <v>0.29802057190380332</v>
      </c>
      <c r="I316">
        <v>9.06421061541797</v>
      </c>
      <c r="J316">
        <f>(Table2[[#This Row],[1M Return vs Nifty]]-AVERAGE(Table2[1M Return vs Nifty]))/_xlfn.STDEV.P(Table2[1M Return vs Nifty])</f>
        <v>0.64679457528038298</v>
      </c>
      <c r="K316">
        <v>-2.03621236812939</v>
      </c>
      <c r="L316">
        <f>(Table2[[#This Row],[6M Return vs Nifty]]-AVERAGE(Table2[6M Return vs Nifty]))/_xlfn.STDEV.P(Table2[6M Return vs Nifty])</f>
        <v>-0.38282719251881253</v>
      </c>
      <c r="M316">
        <v>8.8497858405555299</v>
      </c>
      <c r="N316">
        <f>(Table2[[#This Row],[1W Return vs Nifty]]-AVERAGE(Table2[1W Return vs Nifty]))/_xlfn.STDEV.P(Table2[1W Return vs Nifty])</f>
        <v>1.7150768580226972</v>
      </c>
      <c r="O316">
        <v>671.74</v>
      </c>
      <c r="P316">
        <v>645.62400066467205</v>
      </c>
      <c r="Q316">
        <v>576.41344295644603</v>
      </c>
      <c r="R316">
        <v>68.762189385764898</v>
      </c>
      <c r="S316" s="2">
        <f>(Table2[[#This Row],[Close Price]]-Table2[[#This Row],[20D EMA]])/Table2[[#This Row],[20D EMA]]</f>
        <v>7.4597314437133438E-2</v>
      </c>
      <c r="T316" s="2">
        <f>(Table2[[#This Row],[Close Price]]-Table2[[#This Row],[50D EMA]])/Table2[[#This Row],[50D EMA]]</f>
        <v>0.11806562218389194</v>
      </c>
      <c r="U316" s="2">
        <f>(Table2[[#This Row],[Close Price]]-Table2[[#This Row],[200D EMA]])/Table2[[#This Row],[200D EMA]]</f>
        <v>0.25231291674532169</v>
      </c>
      <c r="V316">
        <v>1.4498356399918</v>
      </c>
      <c r="W316">
        <v>717</v>
      </c>
      <c r="X316">
        <v>732.95</v>
      </c>
      <c r="Y316">
        <v>665.7</v>
      </c>
      <c r="Z316">
        <v>737.15</v>
      </c>
      <c r="AA316">
        <v>665.7</v>
      </c>
      <c r="AB316">
        <v>737.15</v>
      </c>
      <c r="AC316" s="2">
        <f>(Table2[[#This Row],[Close Price]]/Table2[[#This Row],[Day Low]])-1</f>
        <v>6.7642956764295548E-3</v>
      </c>
      <c r="AD316" s="2">
        <f>(Table2[[#This Row],[Day High]]/Table2[[#This Row],[Close Price]])-1</f>
        <v>1.5377155918819829E-2</v>
      </c>
      <c r="AE316" s="2">
        <f>(Table2[[#This Row],[Close Price]]/Table2[[#This Row],[Current Week Low]])-1</f>
        <v>8.4347303590205813E-2</v>
      </c>
      <c r="AF316" s="2">
        <f>(Table2[[#This Row],[Current Week High]]/Table2[[#This Row],[Close Price]])-1</f>
        <v>2.1195539239454053E-2</v>
      </c>
      <c r="AG316" s="2">
        <f>(Table2[[#This Row],[Close Price]]/Table2[[#This Row],[Current Month Low]])-1</f>
        <v>8.4347303590205813E-2</v>
      </c>
      <c r="AH316" s="2">
        <f>(Table2[[#This Row],[Current Month High]]/Table2[[#This Row],[Close Price]])-1</f>
        <v>2.1195539239454053E-2</v>
      </c>
      <c r="AI316">
        <v>2.2096003324790301</v>
      </c>
      <c r="AJ316">
        <v>110.267987183221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0.08</v>
      </c>
      <c r="AM316" t="s">
        <v>10149</v>
      </c>
      <c r="AN316">
        <v>7.47</v>
      </c>
      <c r="AO316" t="s">
        <v>10149</v>
      </c>
      <c r="AP316">
        <v>3.8580274439446997E-2</v>
      </c>
      <c r="AQ316">
        <f>(Table2[[#This Row],[Sharpe Ratio]]-AVERAGE(Table2[Sharpe Ratio]))/_xlfn.STDEV.P(Table2[Sharpe Ratio])</f>
        <v>-0.17985544402834558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2.0972093686597253</v>
      </c>
    </row>
    <row r="317" spans="1:44" x14ac:dyDescent="0.3">
      <c r="A317" t="s">
        <v>790</v>
      </c>
      <c r="B317" t="s">
        <v>791</v>
      </c>
      <c r="C317" t="s">
        <v>10104</v>
      </c>
      <c r="D317" t="s">
        <v>574</v>
      </c>
      <c r="E317">
        <v>20038.91236206</v>
      </c>
      <c r="F317">
        <v>3936.7</v>
      </c>
      <c r="G317">
        <v>138.06087592458101</v>
      </c>
      <c r="H317">
        <f>(Table2[[#This Row],[1Y Return vs Nifty]]-AVERAGE(Table2[1Y Return vs Nifty]))/_xlfn.STDEV.P(Table2[1Y Return vs Nifty])</f>
        <v>1.001397782654581</v>
      </c>
      <c r="I317">
        <v>2.3839725594026402</v>
      </c>
      <c r="J317">
        <f>(Table2[[#This Row],[1M Return vs Nifty]]-AVERAGE(Table2[1M Return vs Nifty]))/_xlfn.STDEV.P(Table2[1M Return vs Nifty])</f>
        <v>0.10237031589972378</v>
      </c>
      <c r="K317">
        <v>11.518199282844201</v>
      </c>
      <c r="L317">
        <f>(Table2[[#This Row],[6M Return vs Nifty]]-AVERAGE(Table2[6M Return vs Nifty]))/_xlfn.STDEV.P(Table2[6M Return vs Nifty])</f>
        <v>1.6119655399447954E-2</v>
      </c>
      <c r="M317">
        <v>2.31625275623797</v>
      </c>
      <c r="N317">
        <f>(Table2[[#This Row],[1W Return vs Nifty]]-AVERAGE(Table2[1W Return vs Nifty]))/_xlfn.STDEV.P(Table2[1W Return vs Nifty])</f>
        <v>0.28613716093960972</v>
      </c>
      <c r="O317">
        <v>3845.77</v>
      </c>
      <c r="P317">
        <v>3789.4820524839902</v>
      </c>
      <c r="Q317">
        <v>3250.92519072916</v>
      </c>
      <c r="R317">
        <v>60.511786277645299</v>
      </c>
      <c r="S317" s="2">
        <f>(Table2[[#This Row],[Close Price]]-Table2[[#This Row],[20D EMA]])/Table2[[#This Row],[20D EMA]]</f>
        <v>2.3644159687136734E-2</v>
      </c>
      <c r="T317" s="2">
        <f>(Table2[[#This Row],[Close Price]]-Table2[[#This Row],[50D EMA]])/Table2[[#This Row],[50D EMA]]</f>
        <v>3.8849094804264579E-2</v>
      </c>
      <c r="U317" s="2">
        <f>(Table2[[#This Row],[Close Price]]-Table2[[#This Row],[200D EMA]])/Table2[[#This Row],[200D EMA]]</f>
        <v>0.21094758231487487</v>
      </c>
      <c r="V317">
        <v>0.55225236098084396</v>
      </c>
      <c r="W317">
        <v>3864</v>
      </c>
      <c r="X317">
        <v>3981</v>
      </c>
      <c r="Y317">
        <v>3809</v>
      </c>
      <c r="Z317">
        <v>3981</v>
      </c>
      <c r="AA317">
        <v>3809</v>
      </c>
      <c r="AB317">
        <v>3981</v>
      </c>
      <c r="AC317" s="2">
        <f>(Table2[[#This Row],[Close Price]]/Table2[[#This Row],[Day Low]])-1</f>
        <v>1.8814699792960576E-2</v>
      </c>
      <c r="AD317" s="2">
        <f>(Table2[[#This Row],[Day High]]/Table2[[#This Row],[Close Price]])-1</f>
        <v>1.125307999085523E-2</v>
      </c>
      <c r="AE317" s="2">
        <f>(Table2[[#This Row],[Close Price]]/Table2[[#This Row],[Current Week Low]])-1</f>
        <v>3.3525859805723313E-2</v>
      </c>
      <c r="AF317" s="2">
        <f>(Table2[[#This Row],[Current Week High]]/Table2[[#This Row],[Close Price]])-1</f>
        <v>1.125307999085523E-2</v>
      </c>
      <c r="AG317" s="2">
        <f>(Table2[[#This Row],[Close Price]]/Table2[[#This Row],[Current Month Low]])-1</f>
        <v>3.3525859805723313E-2</v>
      </c>
      <c r="AH317" s="2">
        <f>(Table2[[#This Row],[Current Month High]]/Table2[[#This Row],[Close Price]])-1</f>
        <v>1.125307999085523E-2</v>
      </c>
      <c r="AI317">
        <v>8.4664820788985704</v>
      </c>
      <c r="AJ317">
        <v>165.89443112356801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-0.06</v>
      </c>
      <c r="AM317" t="s">
        <v>10150</v>
      </c>
      <c r="AN317">
        <v>0.57999999999999996</v>
      </c>
      <c r="AO317" t="s">
        <v>10149</v>
      </c>
      <c r="AP317">
        <v>9.4845620694769997E-2</v>
      </c>
      <c r="AQ317">
        <f>(Table2[[#This Row],[Sharpe Ratio]]-AVERAGE(Table2[Sharpe Ratio]))/_xlfn.STDEV.P(Table2[Sharpe Ratio])</f>
        <v>0.45766731017369577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1.8636922250670584</v>
      </c>
    </row>
    <row r="318" spans="1:44" x14ac:dyDescent="0.3">
      <c r="A318" t="s">
        <v>792</v>
      </c>
      <c r="B318" t="s">
        <v>793</v>
      </c>
      <c r="C318" t="s">
        <v>10107</v>
      </c>
      <c r="D318" t="s">
        <v>221</v>
      </c>
      <c r="E318">
        <v>19952.448619399998</v>
      </c>
      <c r="F318">
        <v>1228.25</v>
      </c>
      <c r="G318">
        <v>94.762996892250698</v>
      </c>
      <c r="H318">
        <f>(Table2[[#This Row],[1Y Return vs Nifty]]-AVERAGE(Table2[1Y Return vs Nifty]))/_xlfn.STDEV.P(Table2[1Y Return vs Nifty])</f>
        <v>0.51346080231124536</v>
      </c>
      <c r="I318">
        <v>-7.27524922546338</v>
      </c>
      <c r="J318">
        <f>(Table2[[#This Row],[1M Return vs Nifty]]-AVERAGE(Table2[1M Return vs Nifty]))/_xlfn.STDEV.P(Table2[1M Return vs Nifty])</f>
        <v>-0.6848343648801648</v>
      </c>
      <c r="K318">
        <v>54.032236249856702</v>
      </c>
      <c r="L318">
        <f>(Table2[[#This Row],[6M Return vs Nifty]]-AVERAGE(Table2[6M Return vs Nifty]))/_xlfn.STDEV.P(Table2[6M Return vs Nifty])</f>
        <v>1.2674348343251058</v>
      </c>
      <c r="M318">
        <v>3.6573244895079</v>
      </c>
      <c r="N318">
        <f>(Table2[[#This Row],[1W Return vs Nifty]]-AVERAGE(Table2[1W Return vs Nifty]))/_xlfn.STDEV.P(Table2[1W Return vs Nifty])</f>
        <v>0.57944104592415902</v>
      </c>
      <c r="O318">
        <v>1197.3399999999999</v>
      </c>
      <c r="P318">
        <v>1176.6421151145501</v>
      </c>
      <c r="Q318">
        <v>959.80209932435605</v>
      </c>
      <c r="R318">
        <v>60.822916458934998</v>
      </c>
      <c r="S318" s="2">
        <f>(Table2[[#This Row],[Close Price]]-Table2[[#This Row],[20D EMA]])/Table2[[#This Row],[20D EMA]]</f>
        <v>2.5815557819834037E-2</v>
      </c>
      <c r="T318" s="2">
        <f>(Table2[[#This Row],[Close Price]]-Table2[[#This Row],[50D EMA]])/Table2[[#This Row],[50D EMA]]</f>
        <v>4.3860307414226585E-2</v>
      </c>
      <c r="U318" s="2">
        <f>(Table2[[#This Row],[Close Price]]-Table2[[#This Row],[200D EMA]])/Table2[[#This Row],[200D EMA]]</f>
        <v>0.2796908871783208</v>
      </c>
      <c r="V318">
        <v>1.4770628750946799</v>
      </c>
      <c r="W318">
        <v>1216.8</v>
      </c>
      <c r="X318">
        <v>1256.45</v>
      </c>
      <c r="Y318">
        <v>1145</v>
      </c>
      <c r="Z318">
        <v>1256.45</v>
      </c>
      <c r="AA318">
        <v>1145</v>
      </c>
      <c r="AB318">
        <v>1256.45</v>
      </c>
      <c r="AC318" s="2">
        <f>(Table2[[#This Row],[Close Price]]/Table2[[#This Row],[Day Low]])-1</f>
        <v>9.4099276791583808E-3</v>
      </c>
      <c r="AD318" s="2">
        <f>(Table2[[#This Row],[Day High]]/Table2[[#This Row],[Close Price]])-1</f>
        <v>2.2959495216771764E-2</v>
      </c>
      <c r="AE318" s="2">
        <f>(Table2[[#This Row],[Close Price]]/Table2[[#This Row],[Current Week Low]])-1</f>
        <v>7.2707423580786079E-2</v>
      </c>
      <c r="AF318" s="2">
        <f>(Table2[[#This Row],[Current Week High]]/Table2[[#This Row],[Close Price]])-1</f>
        <v>2.2959495216771764E-2</v>
      </c>
      <c r="AG318" s="2">
        <f>(Table2[[#This Row],[Close Price]]/Table2[[#This Row],[Current Month Low]])-1</f>
        <v>7.2707423580786079E-2</v>
      </c>
      <c r="AH318" s="2">
        <f>(Table2[[#This Row],[Current Month High]]/Table2[[#This Row],[Close Price]])-1</f>
        <v>2.2959495216771764E-2</v>
      </c>
      <c r="AI318">
        <v>9.3099938937512601</v>
      </c>
      <c r="AJ318">
        <v>128.172023035482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-0.03</v>
      </c>
      <c r="AM318" t="s">
        <v>10150</v>
      </c>
      <c r="AN318">
        <v>5.43</v>
      </c>
      <c r="AO318" t="s">
        <v>10149</v>
      </c>
      <c r="AP318">
        <v>0.12267626445873001</v>
      </c>
      <c r="AQ318">
        <f>(Table2[[#This Row],[Sharpe Ratio]]-AVERAGE(Table2[Sharpe Ratio]))/_xlfn.STDEV.P(Table2[Sharpe Ratio])</f>
        <v>0.77300649929202625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2.4485088169723719</v>
      </c>
    </row>
    <row r="319" spans="1:44" x14ac:dyDescent="0.3">
      <c r="A319" t="s">
        <v>794</v>
      </c>
      <c r="B319" t="s">
        <v>795</v>
      </c>
      <c r="C319" t="s">
        <v>10118</v>
      </c>
      <c r="D319" t="s">
        <v>243</v>
      </c>
      <c r="E319">
        <v>19871.386870509999</v>
      </c>
      <c r="F319">
        <v>402.65</v>
      </c>
      <c r="G319">
        <v>189.288967200305</v>
      </c>
      <c r="H319">
        <f>(Table2[[#This Row],[1Y Return vs Nifty]]-AVERAGE(Table2[1Y Return vs Nifty]))/_xlfn.STDEV.P(Table2[1Y Return vs Nifty])</f>
        <v>1.5787027390281965</v>
      </c>
      <c r="I319">
        <v>8.9916077892302297</v>
      </c>
      <c r="J319">
        <f>(Table2[[#This Row],[1M Return vs Nifty]]-AVERAGE(Table2[1M Return vs Nifty]))/_xlfn.STDEV.P(Table2[1M Return vs Nifty])</f>
        <v>0.64087760951587536</v>
      </c>
      <c r="K319">
        <v>-2.0679965652892198</v>
      </c>
      <c r="L319">
        <f>(Table2[[#This Row],[6M Return vs Nifty]]-AVERAGE(Table2[6M Return vs Nifty]))/_xlfn.STDEV.P(Table2[6M Return vs Nifty])</f>
        <v>-0.38376269644159738</v>
      </c>
      <c r="M319">
        <v>2.81398524634736</v>
      </c>
      <c r="N319">
        <f>(Table2[[#This Row],[1W Return vs Nifty]]-AVERAGE(Table2[1W Return vs Nifty]))/_xlfn.STDEV.P(Table2[1W Return vs Nifty])</f>
        <v>0.39499552355393358</v>
      </c>
      <c r="O319">
        <v>383.3</v>
      </c>
      <c r="P319">
        <v>365.96923225884501</v>
      </c>
      <c r="Q319">
        <v>312.98480342608002</v>
      </c>
      <c r="R319">
        <v>68.391543014960504</v>
      </c>
      <c r="S319" s="2">
        <f>(Table2[[#This Row],[Close Price]]-Table2[[#This Row],[20D EMA]])/Table2[[#This Row],[20D EMA]]</f>
        <v>5.0482650665275151E-2</v>
      </c>
      <c r="T319" s="2">
        <f>(Table2[[#This Row],[Close Price]]-Table2[[#This Row],[50D EMA]])/Table2[[#This Row],[50D EMA]]</f>
        <v>0.10022910263453831</v>
      </c>
      <c r="U319" s="2">
        <f>(Table2[[#This Row],[Close Price]]-Table2[[#This Row],[200D EMA]])/Table2[[#This Row],[200D EMA]]</f>
        <v>0.28648418578922114</v>
      </c>
      <c r="V319">
        <v>1.73303650134359</v>
      </c>
      <c r="W319">
        <v>401.3</v>
      </c>
      <c r="X319">
        <v>412.4</v>
      </c>
      <c r="Y319">
        <v>393</v>
      </c>
      <c r="Z319">
        <v>415</v>
      </c>
      <c r="AA319">
        <v>393</v>
      </c>
      <c r="AB319">
        <v>415</v>
      </c>
      <c r="AC319" s="2">
        <f>(Table2[[#This Row],[Close Price]]/Table2[[#This Row],[Day Low]])-1</f>
        <v>3.3640667829553106E-3</v>
      </c>
      <c r="AD319" s="2">
        <f>(Table2[[#This Row],[Day High]]/Table2[[#This Row],[Close Price]])-1</f>
        <v>2.4214578417980803E-2</v>
      </c>
      <c r="AE319" s="2">
        <f>(Table2[[#This Row],[Close Price]]/Table2[[#This Row],[Current Week Low]])-1</f>
        <v>2.4554707379134788E-2</v>
      </c>
      <c r="AF319" s="2">
        <f>(Table2[[#This Row],[Current Week High]]/Table2[[#This Row],[Close Price]])-1</f>
        <v>3.0671799329442528E-2</v>
      </c>
      <c r="AG319" s="2">
        <f>(Table2[[#This Row],[Close Price]]/Table2[[#This Row],[Current Month Low]])-1</f>
        <v>2.4554707379134788E-2</v>
      </c>
      <c r="AH319" s="2">
        <f>(Table2[[#This Row],[Current Month High]]/Table2[[#This Row],[Close Price]])-1</f>
        <v>3.0671799329442528E-2</v>
      </c>
      <c r="AI319">
        <v>3.9364212094871598</v>
      </c>
      <c r="AJ319">
        <v>220.836653386454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0.2</v>
      </c>
      <c r="AM319" t="s">
        <v>10149</v>
      </c>
      <c r="AN319">
        <v>10.66</v>
      </c>
      <c r="AO319" t="s">
        <v>10149</v>
      </c>
      <c r="AP319">
        <v>0.184293549750595</v>
      </c>
      <c r="AQ319">
        <f>(Table2[[#This Row],[Sharpe Ratio]]-AVERAGE(Table2[Sharpe Ratio]))/_xlfn.STDEV.P(Table2[Sharpe Ratio])</f>
        <v>1.4711701833377169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3.7019833589941249</v>
      </c>
    </row>
    <row r="320" spans="1:44" x14ac:dyDescent="0.3">
      <c r="A320" t="s">
        <v>796</v>
      </c>
      <c r="B320" t="s">
        <v>797</v>
      </c>
      <c r="C320" t="s">
        <v>10118</v>
      </c>
      <c r="D320" t="s">
        <v>166</v>
      </c>
      <c r="E320">
        <v>19857.433286075</v>
      </c>
      <c r="F320">
        <v>6744.65</v>
      </c>
      <c r="G320">
        <v>-27.880556930799699</v>
      </c>
      <c r="H320">
        <f>(Table2[[#This Row],[1Y Return vs Nifty]]-AVERAGE(Table2[1Y Return vs Nifty]))/_xlfn.STDEV.P(Table2[1Y Return vs Nifty])</f>
        <v>-0.86864674310248224</v>
      </c>
      <c r="I320">
        <v>5.2317657399959101</v>
      </c>
      <c r="J320">
        <f>(Table2[[#This Row],[1M Return vs Nifty]]-AVERAGE(Table2[1M Return vs Nifty]))/_xlfn.STDEV.P(Table2[1M Return vs Nifty])</f>
        <v>0.33445900498733683</v>
      </c>
      <c r="K320">
        <v>-16.867477160214001</v>
      </c>
      <c r="L320">
        <f>(Table2[[#This Row],[6M Return vs Nifty]]-AVERAGE(Table2[6M Return vs Nifty]))/_xlfn.STDEV.P(Table2[6M Return vs Nifty])</f>
        <v>-0.81935564478979184</v>
      </c>
      <c r="M320">
        <v>2.0094781881960699</v>
      </c>
      <c r="N320">
        <f>(Table2[[#This Row],[1W Return vs Nifty]]-AVERAGE(Table2[1W Return vs Nifty]))/_xlfn.STDEV.P(Table2[1W Return vs Nifty])</f>
        <v>0.21904293295096008</v>
      </c>
      <c r="O320">
        <v>6357.54</v>
      </c>
      <c r="P320">
        <v>6178.6386776661902</v>
      </c>
      <c r="Q320">
        <v>6391.3418963998101</v>
      </c>
      <c r="R320">
        <v>78.573316472308804</v>
      </c>
      <c r="S320" s="2">
        <f>(Table2[[#This Row],[Close Price]]-Table2[[#This Row],[20D EMA]])/Table2[[#This Row],[20D EMA]]</f>
        <v>6.0889903956561763E-2</v>
      </c>
      <c r="T320" s="2">
        <f>(Table2[[#This Row],[Close Price]]-Table2[[#This Row],[50D EMA]])/Table2[[#This Row],[50D EMA]]</f>
        <v>9.1607771851064862E-2</v>
      </c>
      <c r="U320" s="2">
        <f>(Table2[[#This Row],[Close Price]]-Table2[[#This Row],[200D EMA]])/Table2[[#This Row],[200D EMA]]</f>
        <v>5.5279174440535719E-2</v>
      </c>
      <c r="V320">
        <v>0.96010640239622302</v>
      </c>
      <c r="W320">
        <v>6508.45</v>
      </c>
      <c r="X320">
        <v>6792.35</v>
      </c>
      <c r="Y320">
        <v>6500</v>
      </c>
      <c r="Z320">
        <v>6792.35</v>
      </c>
      <c r="AA320">
        <v>6500</v>
      </c>
      <c r="AB320">
        <v>6792.35</v>
      </c>
      <c r="AC320" s="2">
        <f>(Table2[[#This Row],[Close Price]]/Table2[[#This Row],[Day Low]])-1</f>
        <v>3.629128287072958E-2</v>
      </c>
      <c r="AD320" s="2">
        <f>(Table2[[#This Row],[Day High]]/Table2[[#This Row],[Close Price]])-1</f>
        <v>7.0722720971436726E-3</v>
      </c>
      <c r="AE320" s="2">
        <f>(Table2[[#This Row],[Close Price]]/Table2[[#This Row],[Current Week Low]])-1</f>
        <v>3.763846153846151E-2</v>
      </c>
      <c r="AF320" s="2">
        <f>(Table2[[#This Row],[Current Week High]]/Table2[[#This Row],[Close Price]])-1</f>
        <v>7.0722720971436726E-3</v>
      </c>
      <c r="AG320" s="2">
        <f>(Table2[[#This Row],[Close Price]]/Table2[[#This Row],[Current Month Low]])-1</f>
        <v>3.763846153846151E-2</v>
      </c>
      <c r="AH320" s="2">
        <f>(Table2[[#This Row],[Current Month High]]/Table2[[#This Row],[Close Price]])-1</f>
        <v>7.0722720971436726E-3</v>
      </c>
      <c r="AI320">
        <v>12.532155115536</v>
      </c>
      <c r="AJ320">
        <v>30.335178797453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0.05</v>
      </c>
      <c r="AM320" t="s">
        <v>10149</v>
      </c>
      <c r="AN320">
        <v>7.44</v>
      </c>
      <c r="AO320" t="s">
        <v>10149</v>
      </c>
      <c r="AP320">
        <v>-0.13434976285623301</v>
      </c>
      <c r="AQ320">
        <f>(Table2[[#This Row],[Sharpe Ratio]]-AVERAGE(Table2[Sharpe Ratio]))/_xlfn.STDEV.P(Table2[Sharpe Ratio])</f>
        <v>-2.1392645830163373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21" spans="1:44" x14ac:dyDescent="0.3">
      <c r="A321" t="s">
        <v>798</v>
      </c>
      <c r="B321" t="s">
        <v>799</v>
      </c>
      <c r="C321" t="s">
        <v>10103</v>
      </c>
      <c r="D321" t="s">
        <v>21</v>
      </c>
      <c r="E321">
        <v>19802.946104539998</v>
      </c>
      <c r="F321">
        <v>717.4</v>
      </c>
      <c r="G321">
        <v>77.740879948247397</v>
      </c>
      <c r="H321">
        <f>(Table2[[#This Row],[1Y Return vs Nifty]]-AVERAGE(Table2[1Y Return vs Nifty]))/_xlfn.STDEV.P(Table2[1Y Return vs Nifty])</f>
        <v>0.32163338428676763</v>
      </c>
      <c r="I321">
        <v>7.4912597957458296</v>
      </c>
      <c r="J321">
        <f>(Table2[[#This Row],[1M Return vs Nifty]]-AVERAGE(Table2[1M Return vs Nifty]))/_xlfn.STDEV.P(Table2[1M Return vs Nifty])</f>
        <v>0.51860264890567997</v>
      </c>
      <c r="K321">
        <v>-7.8679960679066898</v>
      </c>
      <c r="L321">
        <f>(Table2[[#This Row],[6M Return vs Nifty]]-AVERAGE(Table2[6M Return vs Nifty]))/_xlfn.STDEV.P(Table2[6M Return vs Nifty])</f>
        <v>-0.55447401752874437</v>
      </c>
      <c r="M321">
        <v>2.5834270766387002</v>
      </c>
      <c r="N321">
        <f>(Table2[[#This Row],[1W Return vs Nifty]]-AVERAGE(Table2[1W Return vs Nifty]))/_xlfn.STDEV.P(Table2[1W Return vs Nifty])</f>
        <v>0.34457047527885692</v>
      </c>
      <c r="O321">
        <v>685.43</v>
      </c>
      <c r="P321">
        <v>674.95425545991895</v>
      </c>
      <c r="Q321">
        <v>643.55206020872401</v>
      </c>
      <c r="R321">
        <v>72.078292078392707</v>
      </c>
      <c r="S321" s="2">
        <f>(Table2[[#This Row],[Close Price]]-Table2[[#This Row],[20D EMA]])/Table2[[#This Row],[20D EMA]]</f>
        <v>4.6642253767707906E-2</v>
      </c>
      <c r="T321" s="2">
        <f>(Table2[[#This Row],[Close Price]]-Table2[[#This Row],[50D EMA]])/Table2[[#This Row],[50D EMA]]</f>
        <v>6.2886846325841989E-2</v>
      </c>
      <c r="U321" s="2">
        <f>(Table2[[#This Row],[Close Price]]-Table2[[#This Row],[200D EMA]])/Table2[[#This Row],[200D EMA]]</f>
        <v>0.1147505296888099</v>
      </c>
      <c r="V321">
        <v>1.25016435828934</v>
      </c>
      <c r="W321">
        <v>711.95</v>
      </c>
      <c r="X321">
        <v>725.55</v>
      </c>
      <c r="Y321">
        <v>691.1</v>
      </c>
      <c r="Z321">
        <v>725.55</v>
      </c>
      <c r="AA321">
        <v>691.1</v>
      </c>
      <c r="AB321">
        <v>725.55</v>
      </c>
      <c r="AC321" s="2">
        <f>(Table2[[#This Row],[Close Price]]/Table2[[#This Row],[Day Low]])-1</f>
        <v>7.6550319544910206E-3</v>
      </c>
      <c r="AD321" s="2">
        <f>(Table2[[#This Row],[Day High]]/Table2[[#This Row],[Close Price]])-1</f>
        <v>1.1360468357959341E-2</v>
      </c>
      <c r="AE321" s="2">
        <f>(Table2[[#This Row],[Close Price]]/Table2[[#This Row],[Current Week Low]])-1</f>
        <v>3.8055274200549771E-2</v>
      </c>
      <c r="AF321" s="2">
        <f>(Table2[[#This Row],[Current Week High]]/Table2[[#This Row],[Close Price]])-1</f>
        <v>1.1360468357959341E-2</v>
      </c>
      <c r="AG321" s="2">
        <f>(Table2[[#This Row],[Close Price]]/Table2[[#This Row],[Current Month Low]])-1</f>
        <v>3.8055274200549771E-2</v>
      </c>
      <c r="AH321" s="2">
        <f>(Table2[[#This Row],[Current Month High]]/Table2[[#This Row],[Close Price]])-1</f>
        <v>1.1360468357959341E-2</v>
      </c>
      <c r="AI321">
        <v>20.135210482297101</v>
      </c>
      <c r="AJ321">
        <v>108.78928987194401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-7.0000000000000007E-2</v>
      </c>
      <c r="AM321" t="s">
        <v>10150</v>
      </c>
      <c r="AN321">
        <v>4.91</v>
      </c>
      <c r="AO321" t="s">
        <v>10149</v>
      </c>
      <c r="AP321">
        <v>5.1770849976804E-2</v>
      </c>
      <c r="AQ321">
        <f>(Table2[[#This Row],[Sharpe Ratio]]-AVERAGE(Table2[Sharpe Ratio]))/_xlfn.STDEV.P(Table2[Sharpe Ratio])</f>
        <v>-3.0397694174183004E-2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0.59993479676837724</v>
      </c>
    </row>
    <row r="322" spans="1:44" x14ac:dyDescent="0.3">
      <c r="A322" t="s">
        <v>800</v>
      </c>
      <c r="B322" t="s">
        <v>801</v>
      </c>
      <c r="C322" t="s">
        <v>10119</v>
      </c>
      <c r="D322" t="s">
        <v>610</v>
      </c>
      <c r="E322">
        <v>19692.928862950001</v>
      </c>
      <c r="F322">
        <v>628.25</v>
      </c>
      <c r="G322">
        <v>108.188534809326</v>
      </c>
      <c r="H322">
        <f>(Table2[[#This Row],[1Y Return vs Nifty]]-AVERAGE(Table2[1Y Return vs Nifty]))/_xlfn.STDEV.P(Table2[1Y Return vs Nifty])</f>
        <v>0.66475727634525561</v>
      </c>
      <c r="I322">
        <v>-2.51743967701338</v>
      </c>
      <c r="J322">
        <f>(Table2[[#This Row],[1M Return vs Nifty]]-AVERAGE(Table2[1M Return vs Nifty]))/_xlfn.STDEV.P(Table2[1M Return vs Nifty])</f>
        <v>-0.29708367127177293</v>
      </c>
      <c r="K322">
        <v>7.5864980725828701</v>
      </c>
      <c r="L322">
        <f>(Table2[[#This Row],[6M Return vs Nifty]]-AVERAGE(Table2[6M Return vs Nifty]))/_xlfn.STDEV.P(Table2[6M Return vs Nifty])</f>
        <v>-9.9602062752553289E-2</v>
      </c>
      <c r="M322">
        <v>-1.43690542431707</v>
      </c>
      <c r="N322">
        <f>(Table2[[#This Row],[1W Return vs Nifty]]-AVERAGE(Table2[1W Return vs Nifty]))/_xlfn.STDEV.P(Table2[1W Return vs Nifty])</f>
        <v>-0.53471070872223181</v>
      </c>
      <c r="O322">
        <v>616.63</v>
      </c>
      <c r="P322">
        <v>613.23766785366001</v>
      </c>
      <c r="Q322">
        <v>540.25605247889098</v>
      </c>
      <c r="R322">
        <v>56.107653238901001</v>
      </c>
      <c r="S322" s="2">
        <f>(Table2[[#This Row],[Close Price]]-Table2[[#This Row],[20D EMA]])/Table2[[#This Row],[20D EMA]]</f>
        <v>1.8844363718923837E-2</v>
      </c>
      <c r="T322" s="2">
        <f>(Table2[[#This Row],[Close Price]]-Table2[[#This Row],[50D EMA]])/Table2[[#This Row],[50D EMA]]</f>
        <v>2.4480446869618019E-2</v>
      </c>
      <c r="U322" s="2">
        <f>(Table2[[#This Row],[Close Price]]-Table2[[#This Row],[200D EMA]])/Table2[[#This Row],[200D EMA]]</f>
        <v>0.16287452425078966</v>
      </c>
      <c r="V322">
        <v>0.98501321849213097</v>
      </c>
      <c r="W322">
        <v>616.85</v>
      </c>
      <c r="X322">
        <v>634</v>
      </c>
      <c r="Y322">
        <v>587.5</v>
      </c>
      <c r="Z322">
        <v>634</v>
      </c>
      <c r="AA322">
        <v>587.5</v>
      </c>
      <c r="AB322">
        <v>634</v>
      </c>
      <c r="AC322" s="2">
        <f>(Table2[[#This Row],[Close Price]]/Table2[[#This Row],[Day Low]])-1</f>
        <v>1.8480992137472674E-2</v>
      </c>
      <c r="AD322" s="2">
        <f>(Table2[[#This Row],[Day High]]/Table2[[#This Row],[Close Price]])-1</f>
        <v>9.1524074810982459E-3</v>
      </c>
      <c r="AE322" s="2">
        <f>(Table2[[#This Row],[Close Price]]/Table2[[#This Row],[Current Week Low]])-1</f>
        <v>6.9361702127659575E-2</v>
      </c>
      <c r="AF322" s="2">
        <f>(Table2[[#This Row],[Current Week High]]/Table2[[#This Row],[Close Price]])-1</f>
        <v>9.1524074810982459E-3</v>
      </c>
      <c r="AG322" s="2">
        <f>(Table2[[#This Row],[Close Price]]/Table2[[#This Row],[Current Month Low]])-1</f>
        <v>6.9361702127659575E-2</v>
      </c>
      <c r="AH322" s="2">
        <f>(Table2[[#This Row],[Current Month High]]/Table2[[#This Row],[Close Price]])-1</f>
        <v>9.1524074810982459E-3</v>
      </c>
      <c r="AI322">
        <v>24.5125348189415</v>
      </c>
      <c r="AJ322">
        <v>193.23220536756099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-0.09</v>
      </c>
      <c r="AM322" t="s">
        <v>10150</v>
      </c>
      <c r="AN322">
        <v>-5.18</v>
      </c>
      <c r="AO322" t="s">
        <v>10150</v>
      </c>
      <c r="AP322">
        <v>0.12819195354370899</v>
      </c>
      <c r="AQ322">
        <f>(Table2[[#This Row],[Sharpe Ratio]]-AVERAGE(Table2[Sharpe Ratio]))/_xlfn.STDEV.P(Table2[Sharpe Ratio])</f>
        <v>0.83550282306512091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0.56886365666381855</v>
      </c>
    </row>
    <row r="323" spans="1:44" x14ac:dyDescent="0.3">
      <c r="A323" t="s">
        <v>802</v>
      </c>
      <c r="B323" t="s">
        <v>803</v>
      </c>
      <c r="C323" t="s">
        <v>10109</v>
      </c>
      <c r="D323" t="s">
        <v>804</v>
      </c>
      <c r="E323">
        <v>19658.785058279998</v>
      </c>
      <c r="F323">
        <v>2048.4</v>
      </c>
      <c r="G323">
        <v>52.348162109221597</v>
      </c>
      <c r="H323">
        <f>(Table2[[#This Row],[1Y Return vs Nifty]]-AVERAGE(Table2[1Y Return vs Nifty]))/_xlfn.STDEV.P(Table2[1Y Return vs Nifty])</f>
        <v>3.5475116445679862E-2</v>
      </c>
      <c r="I323">
        <v>-0.616916482326614</v>
      </c>
      <c r="J323">
        <f>(Table2[[#This Row],[1M Return vs Nifty]]-AVERAGE(Table2[1M Return vs Nifty]))/_xlfn.STDEV.P(Table2[1M Return vs Nifty])</f>
        <v>-0.14219533884604413</v>
      </c>
      <c r="K323">
        <v>30.538505747234002</v>
      </c>
      <c r="L323">
        <f>(Table2[[#This Row],[6M Return vs Nifty]]-AVERAGE(Table2[6M Return vs Nifty]))/_xlfn.STDEV.P(Table2[6M Return vs Nifty])</f>
        <v>0.57594412479001611</v>
      </c>
      <c r="M323">
        <v>-3.9479571763830998</v>
      </c>
      <c r="N323">
        <f>(Table2[[#This Row],[1W Return vs Nifty]]-AVERAGE(Table2[1W Return vs Nifty]))/_xlfn.STDEV.P(Table2[1W Return vs Nifty])</f>
        <v>-1.0838992539780605</v>
      </c>
      <c r="O323">
        <v>1938.79</v>
      </c>
      <c r="P323">
        <v>1825.9260737209199</v>
      </c>
      <c r="Q323">
        <v>1574.4362431320301</v>
      </c>
      <c r="R323">
        <v>66.432658359898795</v>
      </c>
      <c r="S323" s="2">
        <f>(Table2[[#This Row],[Close Price]]-Table2[[#This Row],[20D EMA]])/Table2[[#This Row],[20D EMA]]</f>
        <v>5.6535261683833798E-2</v>
      </c>
      <c r="T323" s="2">
        <f>(Table2[[#This Row],[Close Price]]-Table2[[#This Row],[50D EMA]])/Table2[[#This Row],[50D EMA]]</f>
        <v>0.12184169418519611</v>
      </c>
      <c r="U323" s="2">
        <f>(Table2[[#This Row],[Close Price]]-Table2[[#This Row],[200D EMA]])/Table2[[#This Row],[200D EMA]]</f>
        <v>0.30103712292922874</v>
      </c>
      <c r="V323">
        <v>2.3855859451446801</v>
      </c>
      <c r="W323">
        <v>1951</v>
      </c>
      <c r="X323">
        <v>2077.9</v>
      </c>
      <c r="Y323">
        <v>1935.05</v>
      </c>
      <c r="Z323">
        <v>2077.9</v>
      </c>
      <c r="AA323">
        <v>1935.05</v>
      </c>
      <c r="AB323">
        <v>2077.9</v>
      </c>
      <c r="AC323" s="2">
        <f>(Table2[[#This Row],[Close Price]]/Table2[[#This Row],[Day Low]])-1</f>
        <v>4.9923116350589547E-2</v>
      </c>
      <c r="AD323" s="2">
        <f>(Table2[[#This Row],[Day High]]/Table2[[#This Row],[Close Price]])-1</f>
        <v>1.4401484085139638E-2</v>
      </c>
      <c r="AE323" s="2">
        <f>(Table2[[#This Row],[Close Price]]/Table2[[#This Row],[Current Week Low]])-1</f>
        <v>5.8577297744244472E-2</v>
      </c>
      <c r="AF323" s="2">
        <f>(Table2[[#This Row],[Current Week High]]/Table2[[#This Row],[Close Price]])-1</f>
        <v>1.4401484085139638E-2</v>
      </c>
      <c r="AG323" s="2">
        <f>(Table2[[#This Row],[Close Price]]/Table2[[#This Row],[Current Month Low]])-1</f>
        <v>5.8577297744244472E-2</v>
      </c>
      <c r="AH323" s="2">
        <f>(Table2[[#This Row],[Current Month High]]/Table2[[#This Row],[Close Price]])-1</f>
        <v>1.4401484085139638E-2</v>
      </c>
      <c r="AI323">
        <v>2.4116383518843998</v>
      </c>
      <c r="AJ323">
        <v>90.548837209302306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0.22</v>
      </c>
      <c r="AM323" t="s">
        <v>10149</v>
      </c>
      <c r="AN323">
        <v>4.1900000000000004</v>
      </c>
      <c r="AO323" t="s">
        <v>10149</v>
      </c>
      <c r="AP323">
        <v>6.0097460253006003E-2</v>
      </c>
      <c r="AQ323">
        <f>(Table2[[#This Row],[Sharpe Ratio]]-AVERAGE(Table2[Sharpe Ratio]))/_xlfn.STDEV.P(Table2[Sharpe Ratio])</f>
        <v>6.3948184234929581E-2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-0.55072716735347904</v>
      </c>
    </row>
    <row r="324" spans="1:44" x14ac:dyDescent="0.3">
      <c r="A324" t="s">
        <v>805</v>
      </c>
      <c r="B324" t="s">
        <v>806</v>
      </c>
      <c r="C324" t="s">
        <v>610</v>
      </c>
      <c r="D324" t="s">
        <v>496</v>
      </c>
      <c r="E324">
        <v>19566.453471155</v>
      </c>
      <c r="F324">
        <v>2940.05</v>
      </c>
      <c r="G324">
        <v>46.851844073324202</v>
      </c>
      <c r="H324">
        <f>(Table2[[#This Row],[1Y Return vs Nifty]]-AVERAGE(Table2[1Y Return vs Nifty]))/_xlfn.STDEV.P(Table2[1Y Return vs Nifty])</f>
        <v>-2.6464564789972778E-2</v>
      </c>
      <c r="I324">
        <v>23.108700181624101</v>
      </c>
      <c r="J324">
        <f>(Table2[[#This Row],[1M Return vs Nifty]]-AVERAGE(Table2[1M Return vs Nifty]))/_xlfn.STDEV.P(Table2[1M Return vs Nifty])</f>
        <v>1.7913886400945938</v>
      </c>
      <c r="K324">
        <v>56.431453148052597</v>
      </c>
      <c r="L324">
        <f>(Table2[[#This Row],[6M Return vs Nifty]]-AVERAGE(Table2[6M Return vs Nifty]))/_xlfn.STDEV.P(Table2[6M Return vs Nifty])</f>
        <v>1.3380509587024947</v>
      </c>
      <c r="M324">
        <v>-2.17045118687561</v>
      </c>
      <c r="N324">
        <f>(Table2[[#This Row],[1W Return vs Nifty]]-AVERAGE(Table2[1W Return vs Nifty]))/_xlfn.STDEV.P(Table2[1W Return vs Nifty])</f>
        <v>-0.69514345563262236</v>
      </c>
      <c r="O324">
        <v>2706.01</v>
      </c>
      <c r="P324">
        <v>2432.5036690320298</v>
      </c>
      <c r="Q324">
        <v>2007.4588913391599</v>
      </c>
      <c r="R324">
        <v>66.973558273636499</v>
      </c>
      <c r="S324" s="2">
        <f>(Table2[[#This Row],[Close Price]]-Table2[[#This Row],[20D EMA]])/Table2[[#This Row],[20D EMA]]</f>
        <v>8.6488963455419579E-2</v>
      </c>
      <c r="T324" s="2">
        <f>(Table2[[#This Row],[Close Price]]-Table2[[#This Row],[50D EMA]])/Table2[[#This Row],[50D EMA]]</f>
        <v>0.20865182545436367</v>
      </c>
      <c r="U324" s="2">
        <f>(Table2[[#This Row],[Close Price]]-Table2[[#This Row],[200D EMA]])/Table2[[#This Row],[200D EMA]]</f>
        <v>0.46456299189206118</v>
      </c>
      <c r="V324">
        <v>2.13104625927217</v>
      </c>
      <c r="W324">
        <v>2925</v>
      </c>
      <c r="X324">
        <v>3012.95</v>
      </c>
      <c r="Y324">
        <v>2908.15</v>
      </c>
      <c r="Z324">
        <v>3150</v>
      </c>
      <c r="AA324">
        <v>2908.15</v>
      </c>
      <c r="AB324">
        <v>3150</v>
      </c>
      <c r="AC324" s="2">
        <f>(Table2[[#This Row],[Close Price]]/Table2[[#This Row],[Day Low]])-1</f>
        <v>5.1452991452991537E-3</v>
      </c>
      <c r="AD324" s="2">
        <f>(Table2[[#This Row],[Day High]]/Table2[[#This Row],[Close Price]])-1</f>
        <v>2.4795496675226403E-2</v>
      </c>
      <c r="AE324" s="2">
        <f>(Table2[[#This Row],[Close Price]]/Table2[[#This Row],[Current Week Low]])-1</f>
        <v>1.0969172841841068E-2</v>
      </c>
      <c r="AF324" s="2">
        <f>(Table2[[#This Row],[Current Week High]]/Table2[[#This Row],[Close Price]])-1</f>
        <v>7.141035016411279E-2</v>
      </c>
      <c r="AG324" s="2">
        <f>(Table2[[#This Row],[Close Price]]/Table2[[#This Row],[Current Month Low]])-1</f>
        <v>1.0969172841841068E-2</v>
      </c>
      <c r="AH324" s="2">
        <f>(Table2[[#This Row],[Current Month High]]/Table2[[#This Row],[Close Price]])-1</f>
        <v>7.141035016411279E-2</v>
      </c>
      <c r="AI324">
        <v>7.1410350164112701</v>
      </c>
      <c r="AJ324">
        <v>97.637133638074701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0.42</v>
      </c>
      <c r="AM324" t="s">
        <v>10149</v>
      </c>
      <c r="AN324">
        <v>18.149999999999999</v>
      </c>
      <c r="AO324" t="s">
        <v>10149</v>
      </c>
      <c r="AP324">
        <v>0.20021185673695299</v>
      </c>
      <c r="AQ324">
        <f>(Table2[[#This Row],[Sharpe Ratio]]-AVERAGE(Table2[Sharpe Ratio]))/_xlfn.STDEV.P(Table2[Sharpe Ratio])</f>
        <v>1.6515348942580992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4.0593664726325924</v>
      </c>
    </row>
    <row r="325" spans="1:44" x14ac:dyDescent="0.3">
      <c r="A325" t="s">
        <v>807</v>
      </c>
      <c r="B325" t="s">
        <v>808</v>
      </c>
      <c r="C325" t="s">
        <v>10104</v>
      </c>
      <c r="D325" t="s">
        <v>392</v>
      </c>
      <c r="E325">
        <v>19441.410881836</v>
      </c>
      <c r="F325">
        <v>121.51</v>
      </c>
      <c r="G325">
        <v>-16.279036340786501</v>
      </c>
      <c r="H325">
        <f>(Table2[[#This Row],[1Y Return vs Nifty]]-AVERAGE(Table2[1Y Return vs Nifty]))/_xlfn.STDEV.P(Table2[1Y Return vs Nifty])</f>
        <v>-0.73790567562767184</v>
      </c>
      <c r="I325">
        <v>-5.5675121340787097</v>
      </c>
      <c r="J325">
        <f>(Table2[[#This Row],[1M Return vs Nifty]]-AVERAGE(Table2[1M Return vs Nifty]))/_xlfn.STDEV.P(Table2[1M Return vs Nifty])</f>
        <v>-0.54565766288272821</v>
      </c>
      <c r="K325">
        <v>-15.665636837943101</v>
      </c>
      <c r="L325">
        <f>(Table2[[#This Row],[6M Return vs Nifty]]-AVERAGE(Table2[6M Return vs Nifty]))/_xlfn.STDEV.P(Table2[6M Return vs Nifty])</f>
        <v>-0.7839818919027306</v>
      </c>
      <c r="M325">
        <v>-2.67756632046917</v>
      </c>
      <c r="N325">
        <f>(Table2[[#This Row],[1W Return vs Nifty]]-AVERAGE(Table2[1W Return vs Nifty]))/_xlfn.STDEV.P(Table2[1W Return vs Nifty])</f>
        <v>-0.80605388281371015</v>
      </c>
      <c r="O325">
        <v>119.41</v>
      </c>
      <c r="P325">
        <v>117.992753455261</v>
      </c>
      <c r="Q325">
        <v>115.52888431487099</v>
      </c>
      <c r="R325">
        <v>57.278261473156597</v>
      </c>
      <c r="S325" s="2">
        <f>(Table2[[#This Row],[Close Price]]-Table2[[#This Row],[20D EMA]])/Table2[[#This Row],[20D EMA]]</f>
        <v>1.7586466795075861E-2</v>
      </c>
      <c r="T325" s="2">
        <f>(Table2[[#This Row],[Close Price]]-Table2[[#This Row],[50D EMA]])/Table2[[#This Row],[50D EMA]]</f>
        <v>2.9809004720553749E-2</v>
      </c>
      <c r="U325" s="2">
        <f>(Table2[[#This Row],[Close Price]]-Table2[[#This Row],[200D EMA]])/Table2[[#This Row],[200D EMA]]</f>
        <v>5.1771604310032422E-2</v>
      </c>
      <c r="V325">
        <v>1.0704089615924</v>
      </c>
      <c r="W325">
        <v>119.12</v>
      </c>
      <c r="X325">
        <v>122.6</v>
      </c>
      <c r="Y325">
        <v>115.75</v>
      </c>
      <c r="Z325">
        <v>122.9</v>
      </c>
      <c r="AA325">
        <v>115.75</v>
      </c>
      <c r="AB325">
        <v>122.9</v>
      </c>
      <c r="AC325" s="2">
        <f>(Table2[[#This Row],[Close Price]]/Table2[[#This Row],[Day Low]])-1</f>
        <v>2.0063801208864973E-2</v>
      </c>
      <c r="AD325" s="2">
        <f>(Table2[[#This Row],[Day High]]/Table2[[#This Row],[Close Price]])-1</f>
        <v>8.970455106575459E-3</v>
      </c>
      <c r="AE325" s="2">
        <f>(Table2[[#This Row],[Close Price]]/Table2[[#This Row],[Current Week Low]])-1</f>
        <v>4.9762419006479597E-2</v>
      </c>
      <c r="AF325" s="2">
        <f>(Table2[[#This Row],[Current Week High]]/Table2[[#This Row],[Close Price]])-1</f>
        <v>1.1439387704715642E-2</v>
      </c>
      <c r="AG325" s="2">
        <f>(Table2[[#This Row],[Close Price]]/Table2[[#This Row],[Current Month Low]])-1</f>
        <v>4.9762419006479597E-2</v>
      </c>
      <c r="AH325" s="2">
        <f>(Table2[[#This Row],[Current Month High]]/Table2[[#This Row],[Close Price]])-1</f>
        <v>1.1439387704715642E-2</v>
      </c>
      <c r="AI325">
        <v>12.7479219817298</v>
      </c>
      <c r="AJ325">
        <v>15.7238095238095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-0.12</v>
      </c>
      <c r="AM325" t="s">
        <v>10150</v>
      </c>
      <c r="AN325">
        <v>0.54</v>
      </c>
      <c r="AO325" t="s">
        <v>10149</v>
      </c>
      <c r="AP325">
        <v>0.10422987265423</v>
      </c>
      <c r="AQ325">
        <f>(Table2[[#This Row],[Sharpe Ratio]]-AVERAGE(Table2[Sharpe Ratio]))/_xlfn.STDEV.P(Table2[Sharpe Ratio])</f>
        <v>0.5639969527244133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-2.3096021605024273</v>
      </c>
    </row>
    <row r="326" spans="1:44" x14ac:dyDescent="0.3">
      <c r="A326" t="s">
        <v>809</v>
      </c>
      <c r="B326" t="s">
        <v>810</v>
      </c>
      <c r="C326" t="s">
        <v>10114</v>
      </c>
      <c r="D326" t="s">
        <v>387</v>
      </c>
      <c r="E326">
        <v>19437.211694779999</v>
      </c>
      <c r="F326">
        <v>8191.7</v>
      </c>
      <c r="G326">
        <v>-12.9431611314305</v>
      </c>
      <c r="H326">
        <f>(Table2[[#This Row],[1Y Return vs Nifty]]-AVERAGE(Table2[1Y Return vs Nifty]))/_xlfn.STDEV.P(Table2[1Y Return vs Nifty])</f>
        <v>-0.70031268232562194</v>
      </c>
      <c r="I326">
        <v>2.1564979436227398</v>
      </c>
      <c r="J326">
        <f>(Table2[[#This Row],[1M Return vs Nifty]]-AVERAGE(Table2[1M Return vs Nifty]))/_xlfn.STDEV.P(Table2[1M Return vs Nifty])</f>
        <v>8.3831650333403729E-2</v>
      </c>
      <c r="K326">
        <v>-1.4578200809260999</v>
      </c>
      <c r="L326">
        <f>(Table2[[#This Row],[6M Return vs Nifty]]-AVERAGE(Table2[6M Return vs Nifty]))/_xlfn.STDEV.P(Table2[6M Return vs Nifty])</f>
        <v>-0.36580337873908186</v>
      </c>
      <c r="M326">
        <v>4.31424022272226</v>
      </c>
      <c r="N326">
        <f>(Table2[[#This Row],[1W Return vs Nifty]]-AVERAGE(Table2[1W Return vs Nifty]))/_xlfn.STDEV.P(Table2[1W Return vs Nifty])</f>
        <v>0.72311414847285305</v>
      </c>
      <c r="O326">
        <v>7831.21</v>
      </c>
      <c r="P326">
        <v>7397.8537861212299</v>
      </c>
      <c r="Q326">
        <v>6868.6456246811504</v>
      </c>
      <c r="R326">
        <v>73.823384551322107</v>
      </c>
      <c r="S326" s="2">
        <f>(Table2[[#This Row],[Close Price]]-Table2[[#This Row],[20D EMA]])/Table2[[#This Row],[20D EMA]]</f>
        <v>4.6032477739710691E-2</v>
      </c>
      <c r="T326" s="2">
        <f>(Table2[[#This Row],[Close Price]]-Table2[[#This Row],[50D EMA]])/Table2[[#This Row],[50D EMA]]</f>
        <v>0.10730763770542046</v>
      </c>
      <c r="U326" s="2">
        <f>(Table2[[#This Row],[Close Price]]-Table2[[#This Row],[200D EMA]])/Table2[[#This Row],[200D EMA]]</f>
        <v>0.19262230832883695</v>
      </c>
      <c r="V326">
        <v>0.34031184634381001</v>
      </c>
      <c r="W326">
        <v>8075</v>
      </c>
      <c r="X326">
        <v>8239</v>
      </c>
      <c r="Y326">
        <v>7963.25</v>
      </c>
      <c r="Z326">
        <v>8317</v>
      </c>
      <c r="AA326">
        <v>7963.25</v>
      </c>
      <c r="AB326">
        <v>8317</v>
      </c>
      <c r="AC326" s="2">
        <f>(Table2[[#This Row],[Close Price]]/Table2[[#This Row],[Day Low]])-1</f>
        <v>1.4452012383900925E-2</v>
      </c>
      <c r="AD326" s="2">
        <f>(Table2[[#This Row],[Day High]]/Table2[[#This Row],[Close Price]])-1</f>
        <v>5.774137236471022E-3</v>
      </c>
      <c r="AE326" s="2">
        <f>(Table2[[#This Row],[Close Price]]/Table2[[#This Row],[Current Week Low]])-1</f>
        <v>2.8688035663830602E-2</v>
      </c>
      <c r="AF326" s="2">
        <f>(Table2[[#This Row],[Current Week High]]/Table2[[#This Row],[Close Price]])-1</f>
        <v>1.5295970311412832E-2</v>
      </c>
      <c r="AG326" s="2">
        <f>(Table2[[#This Row],[Close Price]]/Table2[[#This Row],[Current Month Low]])-1</f>
        <v>2.8688035663830602E-2</v>
      </c>
      <c r="AH326" s="2">
        <f>(Table2[[#This Row],[Current Month High]]/Table2[[#This Row],[Close Price]])-1</f>
        <v>1.5295970311412832E-2</v>
      </c>
      <c r="AI326">
        <v>1.5295970311412801</v>
      </c>
      <c r="AJ326">
        <v>49.303758247366297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0.25</v>
      </c>
      <c r="AM326" t="s">
        <v>10149</v>
      </c>
      <c r="AN326">
        <v>2.39</v>
      </c>
      <c r="AO326" t="s">
        <v>10149</v>
      </c>
      <c r="AP326">
        <v>-8.49380620757E-4</v>
      </c>
      <c r="AQ326">
        <f>(Table2[[#This Row],[Sharpe Ratio]]-AVERAGE(Table2[Sharpe Ratio]))/_xlfn.STDEV.P(Table2[Sharpe Ratio])</f>
        <v>-0.62661893104482491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-0.88578919330327188</v>
      </c>
    </row>
    <row r="327" spans="1:44" x14ac:dyDescent="0.3">
      <c r="A327" t="s">
        <v>811</v>
      </c>
      <c r="B327" t="s">
        <v>812</v>
      </c>
      <c r="C327" t="s">
        <v>10116</v>
      </c>
      <c r="D327" t="s">
        <v>556</v>
      </c>
      <c r="E327">
        <v>19403.160076100001</v>
      </c>
      <c r="F327">
        <v>1509.65</v>
      </c>
      <c r="G327">
        <v>-32.655803937859503</v>
      </c>
      <c r="H327">
        <f>(Table2[[#This Row],[1Y Return vs Nifty]]-AVERAGE(Table2[1Y Return vs Nifty]))/_xlfn.STDEV.P(Table2[1Y Return vs Nifty])</f>
        <v>-0.92246045539260368</v>
      </c>
      <c r="I327">
        <v>0.167042210052851</v>
      </c>
      <c r="J327">
        <f>(Table2[[#This Row],[1M Return vs Nifty]]-AVERAGE(Table2[1M Return vs Nifty]))/_xlfn.STDEV.P(Table2[1M Return vs Nifty])</f>
        <v>-7.8304482426729008E-2</v>
      </c>
      <c r="K327">
        <v>-18.3333805093359</v>
      </c>
      <c r="L327">
        <f>(Table2[[#This Row],[6M Return vs Nifty]]-AVERAGE(Table2[6M Return vs Nifty]))/_xlfn.STDEV.P(Table2[6M Return vs Nifty])</f>
        <v>-0.86250156181991211</v>
      </c>
      <c r="M327">
        <v>1.8594270967408799</v>
      </c>
      <c r="N327">
        <f>(Table2[[#This Row],[1W Return vs Nifty]]-AVERAGE(Table2[1W Return vs Nifty]))/_xlfn.STDEV.P(Table2[1W Return vs Nifty])</f>
        <v>0.18622547287172306</v>
      </c>
      <c r="O327">
        <v>1461.35</v>
      </c>
      <c r="P327">
        <v>1425.7566775647699</v>
      </c>
      <c r="Q327">
        <v>1474.90471941438</v>
      </c>
      <c r="R327">
        <v>68.7043530509617</v>
      </c>
      <c r="S327" s="2">
        <f>(Table2[[#This Row],[Close Price]]-Table2[[#This Row],[20D EMA]])/Table2[[#This Row],[20D EMA]]</f>
        <v>3.3051630341807359E-2</v>
      </c>
      <c r="T327" s="2">
        <f>(Table2[[#This Row],[Close Price]]-Table2[[#This Row],[50D EMA]])/Table2[[#This Row],[50D EMA]]</f>
        <v>5.8841262155981754E-2</v>
      </c>
      <c r="U327" s="2">
        <f>(Table2[[#This Row],[Close Price]]-Table2[[#This Row],[200D EMA]])/Table2[[#This Row],[200D EMA]]</f>
        <v>2.3557644184239862E-2</v>
      </c>
      <c r="V327">
        <v>1.0489086180342699</v>
      </c>
      <c r="W327">
        <v>1485.5</v>
      </c>
      <c r="X327">
        <v>1513</v>
      </c>
      <c r="Y327">
        <v>1482.75</v>
      </c>
      <c r="Z327">
        <v>1526</v>
      </c>
      <c r="AA327">
        <v>1482.75</v>
      </c>
      <c r="AB327">
        <v>1526</v>
      </c>
      <c r="AC327" s="2">
        <f>(Table2[[#This Row],[Close Price]]/Table2[[#This Row],[Day Low]])-1</f>
        <v>1.6257152473914571E-2</v>
      </c>
      <c r="AD327" s="2">
        <f>(Table2[[#This Row],[Day High]]/Table2[[#This Row],[Close Price]])-1</f>
        <v>2.219057397409907E-3</v>
      </c>
      <c r="AE327" s="2">
        <f>(Table2[[#This Row],[Close Price]]/Table2[[#This Row],[Current Week Low]])-1</f>
        <v>1.8141965941662619E-2</v>
      </c>
      <c r="AF327" s="2">
        <f>(Table2[[#This Row],[Current Week High]]/Table2[[#This Row],[Close Price]])-1</f>
        <v>1.0830324909747224E-2</v>
      </c>
      <c r="AG327" s="2">
        <f>(Table2[[#This Row],[Close Price]]/Table2[[#This Row],[Current Month Low]])-1</f>
        <v>1.8141965941662619E-2</v>
      </c>
      <c r="AH327" s="2">
        <f>(Table2[[#This Row],[Current Month High]]/Table2[[#This Row],[Close Price]])-1</f>
        <v>1.0830324909747224E-2</v>
      </c>
      <c r="AI327">
        <v>17.3417679594608</v>
      </c>
      <c r="AJ327">
        <v>18.963750985027499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0.02</v>
      </c>
      <c r="AM327" t="s">
        <v>10149</v>
      </c>
      <c r="AN327">
        <v>3.7</v>
      </c>
      <c r="AO327" t="s">
        <v>10149</v>
      </c>
      <c r="AP327">
        <v>-9.1349764418714993E-2</v>
      </c>
      <c r="AQ327">
        <f>(Table2[[#This Row],[Sharpe Ratio]]-AVERAGE(Table2[Sharpe Ratio]))/_xlfn.STDEV.P(Table2[Sharpe Ratio])</f>
        <v>-1.6520467969536323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28" spans="1:44" x14ac:dyDescent="0.3">
      <c r="A328" t="s">
        <v>813</v>
      </c>
      <c r="B328" t="s">
        <v>814</v>
      </c>
      <c r="C328" t="s">
        <v>10110</v>
      </c>
      <c r="D328" t="s">
        <v>634</v>
      </c>
      <c r="E328">
        <v>19387.596975</v>
      </c>
      <c r="F328">
        <v>4655.5</v>
      </c>
      <c r="G328">
        <v>169.92156454862501</v>
      </c>
      <c r="H328">
        <f>(Table2[[#This Row],[1Y Return vs Nifty]]-AVERAGE(Table2[1Y Return vs Nifty]))/_xlfn.STDEV.P(Table2[1Y Return vs Nifty])</f>
        <v>1.3604455823693697</v>
      </c>
      <c r="I328">
        <v>-7.33374020425416</v>
      </c>
      <c r="J328">
        <f>(Table2[[#This Row],[1M Return vs Nifty]]-AVERAGE(Table2[1M Return vs Nifty]))/_xlfn.STDEV.P(Table2[1M Return vs Nifty])</f>
        <v>-0.68960124706933257</v>
      </c>
      <c r="K328">
        <v>48.959322515982997</v>
      </c>
      <c r="L328">
        <f>(Table2[[#This Row],[6M Return vs Nifty]]-AVERAGE(Table2[6M Return vs Nifty]))/_xlfn.STDEV.P(Table2[6M Return vs Nifty])</f>
        <v>1.1181238206121056</v>
      </c>
      <c r="M328">
        <v>-0.60199800739978604</v>
      </c>
      <c r="N328">
        <f>(Table2[[#This Row],[1W Return vs Nifty]]-AVERAGE(Table2[1W Return vs Nifty]))/_xlfn.STDEV.P(Table2[1W Return vs Nifty])</f>
        <v>-0.35210929903688981</v>
      </c>
      <c r="O328">
        <v>4410.62</v>
      </c>
      <c r="P328">
        <v>4119.4522359509201</v>
      </c>
      <c r="Q328">
        <v>3244.5378827415502</v>
      </c>
      <c r="R328">
        <v>65.062327324242005</v>
      </c>
      <c r="S328" s="2">
        <f>(Table2[[#This Row],[Close Price]]-Table2[[#This Row],[20D EMA]])/Table2[[#This Row],[20D EMA]]</f>
        <v>5.552053906253545E-2</v>
      </c>
      <c r="T328" s="2">
        <f>(Table2[[#This Row],[Close Price]]-Table2[[#This Row],[50D EMA]])/Table2[[#This Row],[50D EMA]]</f>
        <v>0.13012598116102211</v>
      </c>
      <c r="U328" s="2">
        <f>(Table2[[#This Row],[Close Price]]-Table2[[#This Row],[200D EMA]])/Table2[[#This Row],[200D EMA]]</f>
        <v>0.43487305997063086</v>
      </c>
      <c r="V328">
        <v>0.78148087305459002</v>
      </c>
      <c r="W328">
        <v>4565.05</v>
      </c>
      <c r="X328">
        <v>4749</v>
      </c>
      <c r="Y328">
        <v>4430</v>
      </c>
      <c r="Z328">
        <v>4749</v>
      </c>
      <c r="AA328">
        <v>4430</v>
      </c>
      <c r="AB328">
        <v>4749</v>
      </c>
      <c r="AC328" s="2">
        <f>(Table2[[#This Row],[Close Price]]/Table2[[#This Row],[Day Low]])-1</f>
        <v>1.9813583640923893E-2</v>
      </c>
      <c r="AD328" s="2">
        <f>(Table2[[#This Row],[Day High]]/Table2[[#This Row],[Close Price]])-1</f>
        <v>2.008377188271937E-2</v>
      </c>
      <c r="AE328" s="2">
        <f>(Table2[[#This Row],[Close Price]]/Table2[[#This Row],[Current Week Low]])-1</f>
        <v>5.0902934537246036E-2</v>
      </c>
      <c r="AF328" s="2">
        <f>(Table2[[#This Row],[Current Week High]]/Table2[[#This Row],[Close Price]])-1</f>
        <v>2.008377188271937E-2</v>
      </c>
      <c r="AG328" s="2">
        <f>(Table2[[#This Row],[Close Price]]/Table2[[#This Row],[Current Month Low]])-1</f>
        <v>5.0902934537246036E-2</v>
      </c>
      <c r="AH328" s="2">
        <f>(Table2[[#This Row],[Current Month High]]/Table2[[#This Row],[Close Price]])-1</f>
        <v>2.008377188271937E-2</v>
      </c>
      <c r="AI328">
        <v>4.1714101600257703</v>
      </c>
      <c r="AJ328">
        <v>206.484529295589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0.24</v>
      </c>
      <c r="AM328" t="s">
        <v>10149</v>
      </c>
      <c r="AN328">
        <v>-1.1299999999999999</v>
      </c>
      <c r="AO328" t="s">
        <v>10150</v>
      </c>
      <c r="AP328">
        <v>0.14390330595039999</v>
      </c>
      <c r="AQ328">
        <f>(Table2[[#This Row],[Sharpe Ratio]]-AVERAGE(Table2[Sharpe Ratio]))/_xlfn.STDEV.P(Table2[Sharpe Ratio])</f>
        <v>1.0135226047812054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2.4503814616564581</v>
      </c>
    </row>
    <row r="329" spans="1:44" x14ac:dyDescent="0.3">
      <c r="A329" t="s">
        <v>815</v>
      </c>
      <c r="B329" t="s">
        <v>816</v>
      </c>
      <c r="C329" t="s">
        <v>10113</v>
      </c>
      <c r="D329" t="s">
        <v>80</v>
      </c>
      <c r="E329">
        <v>19359.434693399999</v>
      </c>
      <c r="F329">
        <v>819.3</v>
      </c>
      <c r="G329">
        <v>-35.603298153493299</v>
      </c>
      <c r="H329">
        <f>(Table2[[#This Row],[1Y Return vs Nifty]]-AVERAGE(Table2[1Y Return vs Nifty]))/_xlfn.STDEV.P(Table2[1Y Return vs Nifty])</f>
        <v>-0.95567666503839066</v>
      </c>
      <c r="I329">
        <v>-1.68496074845413</v>
      </c>
      <c r="J329">
        <f>(Table2[[#This Row],[1M Return vs Nifty]]-AVERAGE(Table2[1M Return vs Nifty]))/_xlfn.STDEV.P(Table2[1M Return vs Nifty])</f>
        <v>-0.22923852558527105</v>
      </c>
      <c r="K329">
        <v>-31.330523643993299</v>
      </c>
      <c r="L329">
        <f>(Table2[[#This Row],[6M Return vs Nifty]]-AVERAGE(Table2[6M Return vs Nifty]))/_xlfn.STDEV.P(Table2[6M Return vs Nifty])</f>
        <v>-1.2450463316728764</v>
      </c>
      <c r="M329">
        <v>-5.0705236421753703</v>
      </c>
      <c r="N329">
        <f>(Table2[[#This Row],[1W Return vs Nifty]]-AVERAGE(Table2[1W Return vs Nifty]))/_xlfn.STDEV.P(Table2[1W Return vs Nifty])</f>
        <v>-1.3294141637341788</v>
      </c>
      <c r="O329">
        <v>836.45</v>
      </c>
      <c r="P329">
        <v>823.42724870707195</v>
      </c>
      <c r="Q329">
        <v>857.48689660388902</v>
      </c>
      <c r="R329">
        <v>38.095487766194701</v>
      </c>
      <c r="S329" s="2">
        <f>(Table2[[#This Row],[Close Price]]-Table2[[#This Row],[20D EMA]])/Table2[[#This Row],[20D EMA]]</f>
        <v>-2.0503317592205261E-2</v>
      </c>
      <c r="T329" s="2">
        <f>(Table2[[#This Row],[Close Price]]-Table2[[#This Row],[50D EMA]])/Table2[[#This Row],[50D EMA]]</f>
        <v>-5.0122809435229612E-3</v>
      </c>
      <c r="U329" s="2">
        <f>(Table2[[#This Row],[Close Price]]-Table2[[#This Row],[200D EMA]])/Table2[[#This Row],[200D EMA]]</f>
        <v>-4.4533504541153679E-2</v>
      </c>
      <c r="V329">
        <v>1.68349892766536</v>
      </c>
      <c r="W329">
        <v>816.2</v>
      </c>
      <c r="X329">
        <v>839</v>
      </c>
      <c r="Y329">
        <v>816.2</v>
      </c>
      <c r="Z329">
        <v>869.65</v>
      </c>
      <c r="AA329">
        <v>816.2</v>
      </c>
      <c r="AB329">
        <v>869.65</v>
      </c>
      <c r="AC329" s="2">
        <f>(Table2[[#This Row],[Close Price]]/Table2[[#This Row],[Day Low]])-1</f>
        <v>3.7980887037489808E-3</v>
      </c>
      <c r="AD329" s="2">
        <f>(Table2[[#This Row],[Day High]]/Table2[[#This Row],[Close Price]])-1</f>
        <v>2.4044916392041982E-2</v>
      </c>
      <c r="AE329" s="2">
        <f>(Table2[[#This Row],[Close Price]]/Table2[[#This Row],[Current Week Low]])-1</f>
        <v>3.7980887037489808E-3</v>
      </c>
      <c r="AF329" s="2">
        <f>(Table2[[#This Row],[Current Week High]]/Table2[[#This Row],[Close Price]])-1</f>
        <v>6.1454900524838374E-2</v>
      </c>
      <c r="AG329" s="2">
        <f>(Table2[[#This Row],[Close Price]]/Table2[[#This Row],[Current Month Low]])-1</f>
        <v>3.7980887037489808E-3</v>
      </c>
      <c r="AH329" s="2">
        <f>(Table2[[#This Row],[Current Month High]]/Table2[[#This Row],[Close Price]])-1</f>
        <v>6.1454900524838374E-2</v>
      </c>
      <c r="AI329">
        <v>29.159038203344299</v>
      </c>
      <c r="AJ329">
        <v>17.042857142857098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-7.0000000000000007E-2</v>
      </c>
      <c r="AM329" t="s">
        <v>10150</v>
      </c>
      <c r="AN329">
        <v>-6.4</v>
      </c>
      <c r="AO329" t="s">
        <v>10150</v>
      </c>
      <c r="AP329">
        <v>-0.112409784610579</v>
      </c>
      <c r="AQ329">
        <f>(Table2[[#This Row],[Sharpe Ratio]]-AVERAGE(Table2[Sharpe Ratio]))/_xlfn.STDEV.P(Table2[Sharpe Ratio])</f>
        <v>-1.8906704431201671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30" spans="1:44" x14ac:dyDescent="0.3">
      <c r="A330" t="s">
        <v>817</v>
      </c>
      <c r="B330" t="s">
        <v>818</v>
      </c>
      <c r="C330" t="s">
        <v>610</v>
      </c>
      <c r="D330" t="s">
        <v>610</v>
      </c>
      <c r="E330">
        <v>19268.145732569999</v>
      </c>
      <c r="F330">
        <v>38.29</v>
      </c>
      <c r="G330">
        <v>-9.9242059194093795</v>
      </c>
      <c r="H330">
        <f>(Table2[[#This Row],[1Y Return vs Nifty]]-AVERAGE(Table2[1Y Return vs Nifty]))/_xlfn.STDEV.P(Table2[1Y Return vs Nifty])</f>
        <v>-0.66629115695608987</v>
      </c>
      <c r="I330">
        <v>-5.7638156500703399</v>
      </c>
      <c r="J330">
        <f>(Table2[[#This Row],[1M Return vs Nifty]]-AVERAGE(Table2[1M Return vs Nifty]))/_xlfn.STDEV.P(Table2[1M Return vs Nifty])</f>
        <v>-0.56165595447225147</v>
      </c>
      <c r="K330">
        <v>-12.243196637572</v>
      </c>
      <c r="L330">
        <f>(Table2[[#This Row],[6M Return vs Nifty]]-AVERAGE(Table2[6M Return vs Nifty]))/_xlfn.STDEV.P(Table2[6M Return vs Nifty])</f>
        <v>-0.68324924741139137</v>
      </c>
      <c r="M330">
        <v>-2.1134117288179701</v>
      </c>
      <c r="N330">
        <f>(Table2[[#This Row],[1W Return vs Nifty]]-AVERAGE(Table2[1W Return vs Nifty]))/_xlfn.STDEV.P(Table2[1W Return vs Nifty])</f>
        <v>-0.68266843715995162</v>
      </c>
      <c r="O330">
        <v>38.409999999999997</v>
      </c>
      <c r="P330">
        <v>38.578072797422102</v>
      </c>
      <c r="Q330">
        <v>38.616831659684003</v>
      </c>
      <c r="R330">
        <v>47.000336185294302</v>
      </c>
      <c r="S330" s="2">
        <f>(Table2[[#This Row],[Close Price]]-Table2[[#This Row],[20D EMA]])/Table2[[#This Row],[20D EMA]]</f>
        <v>-3.1241864097890509E-3</v>
      </c>
      <c r="T330" s="2">
        <f>(Table2[[#This Row],[Close Price]]-Table2[[#This Row],[50D EMA]])/Table2[[#This Row],[50D EMA]]</f>
        <v>-7.4672677127965029E-3</v>
      </c>
      <c r="U330" s="2">
        <f>(Table2[[#This Row],[Close Price]]-Table2[[#This Row],[200D EMA]])/Table2[[#This Row],[200D EMA]]</f>
        <v>-8.4634509263797585E-3</v>
      </c>
      <c r="V330">
        <v>0.83685295092849599</v>
      </c>
      <c r="W330">
        <v>38.25</v>
      </c>
      <c r="X330">
        <v>38.700000000000003</v>
      </c>
      <c r="Y330">
        <v>38.119999999999997</v>
      </c>
      <c r="Z330">
        <v>40.19</v>
      </c>
      <c r="AA330">
        <v>38.119999999999997</v>
      </c>
      <c r="AB330">
        <v>40.19</v>
      </c>
      <c r="AC330" s="2">
        <f>(Table2[[#This Row],[Close Price]]/Table2[[#This Row],[Day Low]])-1</f>
        <v>1.0457516339870132E-3</v>
      </c>
      <c r="AD330" s="2">
        <f>(Table2[[#This Row],[Day High]]/Table2[[#This Row],[Close Price]])-1</f>
        <v>1.0707756594411144E-2</v>
      </c>
      <c r="AE330" s="2">
        <f>(Table2[[#This Row],[Close Price]]/Table2[[#This Row],[Current Week Low]])-1</f>
        <v>4.4596012591815448E-3</v>
      </c>
      <c r="AF330" s="2">
        <f>(Table2[[#This Row],[Current Week High]]/Table2[[#This Row],[Close Price]])-1</f>
        <v>4.9621311047270744E-2</v>
      </c>
      <c r="AG330" s="2">
        <f>(Table2[[#This Row],[Close Price]]/Table2[[#This Row],[Current Month Low]])-1</f>
        <v>4.4596012591815448E-3</v>
      </c>
      <c r="AH330" s="2">
        <f>(Table2[[#This Row],[Current Month High]]/Table2[[#This Row],[Close Price]])-1</f>
        <v>4.9621311047270744E-2</v>
      </c>
      <c r="AI330">
        <v>38.156176547401401</v>
      </c>
      <c r="AJ330">
        <v>21.170886075949301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-0.1</v>
      </c>
      <c r="AM330" t="s">
        <v>10150</v>
      </c>
      <c r="AN330">
        <v>-1.9</v>
      </c>
      <c r="AO330" t="s">
        <v>10150</v>
      </c>
      <c r="AP330">
        <v>6.7272792845741003E-2</v>
      </c>
      <c r="AQ330">
        <f>(Table2[[#This Row],[Sharpe Ratio]]-AVERAGE(Table2[Sharpe Ratio]))/_xlfn.STDEV.P(Table2[Sharpe Ratio])</f>
        <v>0.14524934207510418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31" spans="1:44" x14ac:dyDescent="0.3">
      <c r="A331" t="s">
        <v>819</v>
      </c>
      <c r="B331" t="s">
        <v>820</v>
      </c>
      <c r="C331" t="s">
        <v>10103</v>
      </c>
      <c r="D331" t="s">
        <v>821</v>
      </c>
      <c r="E331">
        <v>18961.732473479999</v>
      </c>
      <c r="F331">
        <v>1353.4</v>
      </c>
      <c r="G331">
        <v>2.02856702381465</v>
      </c>
      <c r="H331">
        <f>(Table2[[#This Row],[1Y Return vs Nifty]]-AVERAGE(Table2[1Y Return vs Nifty]))/_xlfn.STDEV.P(Table2[1Y Return vs Nifty])</f>
        <v>-0.53159171977831532</v>
      </c>
      <c r="I331">
        <v>9.0458935775096698</v>
      </c>
      <c r="J331">
        <f>(Table2[[#This Row],[1M Return vs Nifty]]-AVERAGE(Table2[1M Return vs Nifty]))/_xlfn.STDEV.P(Table2[1M Return vs Nifty])</f>
        <v>0.6453017782103303</v>
      </c>
      <c r="K331">
        <v>-9.1362385059971807</v>
      </c>
      <c r="L331">
        <f>(Table2[[#This Row],[6M Return vs Nifty]]-AVERAGE(Table2[6M Return vs Nifty]))/_xlfn.STDEV.P(Table2[6M Return vs Nifty])</f>
        <v>-0.59180218315488042</v>
      </c>
      <c r="M331">
        <v>-1.9024277990096401</v>
      </c>
      <c r="N331">
        <f>(Table2[[#This Row],[1W Return vs Nifty]]-AVERAGE(Table2[1W Return vs Nifty]))/_xlfn.STDEV.P(Table2[1W Return vs Nifty])</f>
        <v>-0.63652444295972854</v>
      </c>
      <c r="O331">
        <v>1290.3800000000001</v>
      </c>
      <c r="P331">
        <v>1220.21958941872</v>
      </c>
      <c r="Q331">
        <v>1147.6624388467501</v>
      </c>
      <c r="R331">
        <v>63.057671257186101</v>
      </c>
      <c r="S331" s="2">
        <f>(Table2[[#This Row],[Close Price]]-Table2[[#This Row],[20D EMA]])/Table2[[#This Row],[20D EMA]]</f>
        <v>4.8838326694462079E-2</v>
      </c>
      <c r="T331" s="2">
        <f>(Table2[[#This Row],[Close Price]]-Table2[[#This Row],[50D EMA]])/Table2[[#This Row],[50D EMA]]</f>
        <v>0.10914462588223456</v>
      </c>
      <c r="U331" s="2">
        <f>(Table2[[#This Row],[Close Price]]-Table2[[#This Row],[200D EMA]])/Table2[[#This Row],[200D EMA]]</f>
        <v>0.17926661550411044</v>
      </c>
      <c r="V331">
        <v>2.3015248643964501</v>
      </c>
      <c r="W331">
        <v>1347</v>
      </c>
      <c r="X331">
        <v>1385.5</v>
      </c>
      <c r="Y331">
        <v>1338</v>
      </c>
      <c r="Z331">
        <v>1388</v>
      </c>
      <c r="AA331">
        <v>1338</v>
      </c>
      <c r="AB331">
        <v>1388</v>
      </c>
      <c r="AC331" s="2">
        <f>(Table2[[#This Row],[Close Price]]/Table2[[#This Row],[Day Low]])-1</f>
        <v>4.7512991833704721E-3</v>
      </c>
      <c r="AD331" s="2">
        <f>(Table2[[#This Row],[Day High]]/Table2[[#This Row],[Close Price]])-1</f>
        <v>2.3718043446135484E-2</v>
      </c>
      <c r="AE331" s="2">
        <f>(Table2[[#This Row],[Close Price]]/Table2[[#This Row],[Current Week Low]])-1</f>
        <v>1.1509715994020953E-2</v>
      </c>
      <c r="AF331" s="2">
        <f>(Table2[[#This Row],[Current Week High]]/Table2[[#This Row],[Close Price]])-1</f>
        <v>2.5565243091473233E-2</v>
      </c>
      <c r="AG331" s="2">
        <f>(Table2[[#This Row],[Close Price]]/Table2[[#This Row],[Current Month Low]])-1</f>
        <v>1.1509715994020953E-2</v>
      </c>
      <c r="AH331" s="2">
        <f>(Table2[[#This Row],[Current Month High]]/Table2[[#This Row],[Close Price]])-1</f>
        <v>2.5565243091473233E-2</v>
      </c>
      <c r="AI331">
        <v>2.99985222402836</v>
      </c>
      <c r="AJ331">
        <v>36.9630116885088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0.16</v>
      </c>
      <c r="AM331" t="s">
        <v>10149</v>
      </c>
      <c r="AN331">
        <v>9.48</v>
      </c>
      <c r="AO331" t="s">
        <v>10149</v>
      </c>
      <c r="AP331">
        <v>2.4992335980029999E-2</v>
      </c>
      <c r="AQ331">
        <f>(Table2[[#This Row],[Sharpe Ratio]]-AVERAGE(Table2[Sharpe Ratio]))/_xlfn.STDEV.P(Table2[Sharpe Ratio])</f>
        <v>-0.33381557272400503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-1.4484321404065992</v>
      </c>
    </row>
    <row r="332" spans="1:44" x14ac:dyDescent="0.3">
      <c r="A332" t="s">
        <v>822</v>
      </c>
      <c r="B332" t="s">
        <v>823</v>
      </c>
      <c r="C332" t="s">
        <v>10109</v>
      </c>
      <c r="D332" t="s">
        <v>59</v>
      </c>
      <c r="E332">
        <v>18902.49281946</v>
      </c>
      <c r="F332">
        <v>961.65</v>
      </c>
      <c r="G332">
        <v>25.732560791663399</v>
      </c>
      <c r="H332">
        <f>(Table2[[#This Row],[1Y Return vs Nifty]]-AVERAGE(Table2[1Y Return vs Nifty]))/_xlfn.STDEV.P(Table2[1Y Return vs Nifty])</f>
        <v>-0.26446419760742462</v>
      </c>
      <c r="I332">
        <v>-6.62467427018822</v>
      </c>
      <c r="J332">
        <f>(Table2[[#This Row],[1M Return vs Nifty]]-AVERAGE(Table2[1M Return vs Nifty]))/_xlfn.STDEV.P(Table2[1M Return vs Nifty])</f>
        <v>-0.63181398069215688</v>
      </c>
      <c r="K332">
        <v>6.6298511679693304</v>
      </c>
      <c r="L332">
        <f>(Table2[[#This Row],[6M Return vs Nifty]]-AVERAGE(Table2[6M Return vs Nifty]))/_xlfn.STDEV.P(Table2[6M Return vs Nifty])</f>
        <v>-0.12775904049484571</v>
      </c>
      <c r="M332">
        <v>4.2958822378014903</v>
      </c>
      <c r="N332">
        <f>(Table2[[#This Row],[1W Return vs Nifty]]-AVERAGE(Table2[1W Return vs Nifty]))/_xlfn.STDEV.P(Table2[1W Return vs Nifty])</f>
        <v>0.71909909978890185</v>
      </c>
      <c r="O332">
        <v>915.05</v>
      </c>
      <c r="P332">
        <v>928.05941949278599</v>
      </c>
      <c r="Q332">
        <v>880.04934579981204</v>
      </c>
      <c r="R332">
        <v>66.417279338440807</v>
      </c>
      <c r="S332" s="2">
        <f>(Table2[[#This Row],[Close Price]]-Table2[[#This Row],[20D EMA]])/Table2[[#This Row],[20D EMA]]</f>
        <v>5.0926178897328041E-2</v>
      </c>
      <c r="T332" s="2">
        <f>(Table2[[#This Row],[Close Price]]-Table2[[#This Row],[50D EMA]])/Table2[[#This Row],[50D EMA]]</f>
        <v>3.6194428720493249E-2</v>
      </c>
      <c r="U332" s="2">
        <f>(Table2[[#This Row],[Close Price]]-Table2[[#This Row],[200D EMA]])/Table2[[#This Row],[200D EMA]]</f>
        <v>9.2722816725722468E-2</v>
      </c>
      <c r="V332">
        <v>2.0428216924967</v>
      </c>
      <c r="W332">
        <v>955</v>
      </c>
      <c r="X332">
        <v>990.2</v>
      </c>
      <c r="Y332">
        <v>880.45</v>
      </c>
      <c r="Z332">
        <v>990.2</v>
      </c>
      <c r="AA332">
        <v>880.45</v>
      </c>
      <c r="AB332">
        <v>990.2</v>
      </c>
      <c r="AC332" s="2">
        <f>(Table2[[#This Row],[Close Price]]/Table2[[#This Row],[Day Low]])-1</f>
        <v>6.9633507853403831E-3</v>
      </c>
      <c r="AD332" s="2">
        <f>(Table2[[#This Row],[Day High]]/Table2[[#This Row],[Close Price]])-1</f>
        <v>2.9688556127489329E-2</v>
      </c>
      <c r="AE332" s="2">
        <f>(Table2[[#This Row],[Close Price]]/Table2[[#This Row],[Current Week Low]])-1</f>
        <v>9.2225566471690446E-2</v>
      </c>
      <c r="AF332" s="2">
        <f>(Table2[[#This Row],[Current Week High]]/Table2[[#This Row],[Close Price]])-1</f>
        <v>2.9688556127489329E-2</v>
      </c>
      <c r="AG332" s="2">
        <f>(Table2[[#This Row],[Close Price]]/Table2[[#This Row],[Current Month Low]])-1</f>
        <v>9.2225566471690446E-2</v>
      </c>
      <c r="AH332" s="2">
        <f>(Table2[[#This Row],[Current Month High]]/Table2[[#This Row],[Close Price]])-1</f>
        <v>2.9688556127489329E-2</v>
      </c>
      <c r="AI332">
        <v>13.7628035147922</v>
      </c>
      <c r="AJ332">
        <v>52.739834815755998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-0.08</v>
      </c>
      <c r="AM332" t="s">
        <v>10150</v>
      </c>
      <c r="AN332">
        <v>10.79</v>
      </c>
      <c r="AO332" t="s">
        <v>10149</v>
      </c>
      <c r="AP332">
        <v>-5.7558587071637003E-2</v>
      </c>
      <c r="AQ332">
        <f>(Table2[[#This Row],[Sharpe Ratio]]-AVERAGE(Table2[Sharpe Ratio]))/_xlfn.STDEV.P(Table2[Sharpe Ratio])</f>
        <v>-1.2691709082621851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33" spans="1:44" x14ac:dyDescent="0.3">
      <c r="A333" t="s">
        <v>826</v>
      </c>
      <c r="B333" t="s">
        <v>827</v>
      </c>
      <c r="C333" t="s">
        <v>10110</v>
      </c>
      <c r="D333" t="s">
        <v>226</v>
      </c>
      <c r="E333">
        <v>18686.90551095</v>
      </c>
      <c r="F333">
        <v>2353.25</v>
      </c>
      <c r="G333">
        <v>261.88721278603202</v>
      </c>
      <c r="H333">
        <f>(Table2[[#This Row],[1Y Return vs Nifty]]-AVERAGE(Table2[1Y Return vs Nifty]))/_xlfn.STDEV.P(Table2[1Y Return vs Nifty])</f>
        <v>2.3968344702123745</v>
      </c>
      <c r="I333">
        <v>28.221234080541699</v>
      </c>
      <c r="J333">
        <f>(Table2[[#This Row],[1M Return vs Nifty]]-AVERAGE(Table2[1M Return vs Nifty]))/_xlfn.STDEV.P(Table2[1M Return vs Nifty])</f>
        <v>2.2080485642076839</v>
      </c>
      <c r="K333">
        <v>145.47564188852999</v>
      </c>
      <c r="L333">
        <f>(Table2[[#This Row],[6M Return vs Nifty]]-AVERAGE(Table2[6M Return vs Nifty]))/_xlfn.STDEV.P(Table2[6M Return vs Nifty])</f>
        <v>3.9588875791470639</v>
      </c>
      <c r="M333">
        <v>6.2647291674460197</v>
      </c>
      <c r="N333">
        <f>(Table2[[#This Row],[1W Return vs Nifty]]-AVERAGE(Table2[1W Return vs Nifty]))/_xlfn.STDEV.P(Table2[1W Return vs Nifty])</f>
        <v>1.149702802095413</v>
      </c>
      <c r="O333">
        <v>2103.6</v>
      </c>
      <c r="P333">
        <v>1818.1579626079799</v>
      </c>
      <c r="Q333">
        <v>1254.39716662259</v>
      </c>
      <c r="R333">
        <v>70.594400625349806</v>
      </c>
      <c r="S333" s="2">
        <f>(Table2[[#This Row],[Close Price]]-Table2[[#This Row],[20D EMA]])/Table2[[#This Row],[20D EMA]]</f>
        <v>0.11867750522913106</v>
      </c>
      <c r="T333" s="2">
        <f>(Table2[[#This Row],[Close Price]]-Table2[[#This Row],[50D EMA]])/Table2[[#This Row],[50D EMA]]</f>
        <v>0.29430448200687681</v>
      </c>
      <c r="U333" s="2">
        <f>(Table2[[#This Row],[Close Price]]-Table2[[#This Row],[200D EMA]])/Table2[[#This Row],[200D EMA]]</f>
        <v>0.87600072976569576</v>
      </c>
      <c r="V333">
        <v>0.67084924912012001</v>
      </c>
      <c r="W333">
        <v>2349</v>
      </c>
      <c r="X333">
        <v>2450</v>
      </c>
      <c r="Y333">
        <v>2120.0500000000002</v>
      </c>
      <c r="Z333">
        <v>2450</v>
      </c>
      <c r="AA333">
        <v>2120.0500000000002</v>
      </c>
      <c r="AB333">
        <v>2450</v>
      </c>
      <c r="AC333" s="2">
        <f>(Table2[[#This Row],[Close Price]]/Table2[[#This Row],[Day Low]])-1</f>
        <v>1.8092805449128058E-3</v>
      </c>
      <c r="AD333" s="2">
        <f>(Table2[[#This Row],[Day High]]/Table2[[#This Row],[Close Price]])-1</f>
        <v>4.1113353872304303E-2</v>
      </c>
      <c r="AE333" s="2">
        <f>(Table2[[#This Row],[Close Price]]/Table2[[#This Row],[Current Week Low]])-1</f>
        <v>0.10999740572156314</v>
      </c>
      <c r="AF333" s="2">
        <f>(Table2[[#This Row],[Current Week High]]/Table2[[#This Row],[Close Price]])-1</f>
        <v>4.1113353872304303E-2</v>
      </c>
      <c r="AG333" s="2">
        <f>(Table2[[#This Row],[Close Price]]/Table2[[#This Row],[Current Month Low]])-1</f>
        <v>0.10999740572156314</v>
      </c>
      <c r="AH333" s="2">
        <f>(Table2[[#This Row],[Current Month High]]/Table2[[#This Row],[Close Price]])-1</f>
        <v>4.1113353872304303E-2</v>
      </c>
      <c r="AI333">
        <v>4.1113353872304303</v>
      </c>
      <c r="AJ333">
        <v>290.905315614617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0.82</v>
      </c>
      <c r="AM333" t="s">
        <v>10149</v>
      </c>
      <c r="AN333">
        <v>8.09</v>
      </c>
      <c r="AO333" t="s">
        <v>10149</v>
      </c>
      <c r="AP333">
        <v>0.143210464187502</v>
      </c>
      <c r="AQ333">
        <f>(Table2[[#This Row],[Sharpe Ratio]]-AVERAGE(Table2[Sharpe Ratio]))/_xlfn.STDEV.P(Table2[Sharpe Ratio])</f>
        <v>1.0056722596166248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10.71914567527916</v>
      </c>
    </row>
    <row r="334" spans="1:44" x14ac:dyDescent="0.3">
      <c r="A334" t="s">
        <v>830</v>
      </c>
      <c r="B334" t="s">
        <v>831</v>
      </c>
      <c r="C334" t="s">
        <v>10115</v>
      </c>
      <c r="D334" t="s">
        <v>302</v>
      </c>
      <c r="E334">
        <v>18571.238075649999</v>
      </c>
      <c r="F334">
        <v>851.5</v>
      </c>
      <c r="G334">
        <v>70.847568075162499</v>
      </c>
      <c r="H334">
        <f>(Table2[[#This Row],[1Y Return vs Nifty]]-AVERAGE(Table2[1Y Return vs Nifty]))/_xlfn.STDEV.P(Table2[1Y Return vs Nifty])</f>
        <v>0.24395055420157116</v>
      </c>
      <c r="I334">
        <v>-9.4962713956617095E-2</v>
      </c>
      <c r="J334">
        <f>(Table2[[#This Row],[1M Return vs Nifty]]-AVERAGE(Table2[1M Return vs Nifty]))/_xlfn.STDEV.P(Table2[1M Return vs Nifty])</f>
        <v>-9.9657289843449195E-2</v>
      </c>
      <c r="K334">
        <v>13.031129541352</v>
      </c>
      <c r="L334">
        <f>(Table2[[#This Row],[6M Return vs Nifty]]-AVERAGE(Table2[6M Return vs Nifty]))/_xlfn.STDEV.P(Table2[6M Return vs Nifty])</f>
        <v>6.0649714932389125E-2</v>
      </c>
      <c r="M334">
        <v>4.2862684116647696</v>
      </c>
      <c r="N334">
        <f>(Table2[[#This Row],[1W Return vs Nifty]]-AVERAGE(Table2[1W Return vs Nifty]))/_xlfn.STDEV.P(Table2[1W Return vs Nifty])</f>
        <v>0.71699647359411156</v>
      </c>
      <c r="O334">
        <v>827.35</v>
      </c>
      <c r="P334">
        <v>819.12993085571304</v>
      </c>
      <c r="Q334">
        <v>728.86518364110498</v>
      </c>
      <c r="R334">
        <v>60.209453708029002</v>
      </c>
      <c r="S334" s="2">
        <f>(Table2[[#This Row],[Close Price]]-Table2[[#This Row],[20D EMA]])/Table2[[#This Row],[20D EMA]]</f>
        <v>2.9189581192965462E-2</v>
      </c>
      <c r="T334" s="2">
        <f>(Table2[[#This Row],[Close Price]]-Table2[[#This Row],[50D EMA]])/Table2[[#This Row],[50D EMA]]</f>
        <v>3.9517624646521234E-2</v>
      </c>
      <c r="U334" s="2">
        <f>(Table2[[#This Row],[Close Price]]-Table2[[#This Row],[200D EMA]])/Table2[[#This Row],[200D EMA]]</f>
        <v>0.16825445790435878</v>
      </c>
      <c r="V334">
        <v>0.99887104458637699</v>
      </c>
      <c r="W334">
        <v>841.95</v>
      </c>
      <c r="X334">
        <v>858</v>
      </c>
      <c r="Y334">
        <v>803.25</v>
      </c>
      <c r="Z334">
        <v>909.9</v>
      </c>
      <c r="AA334">
        <v>803.25</v>
      </c>
      <c r="AB334">
        <v>909.9</v>
      </c>
      <c r="AC334" s="2">
        <f>(Table2[[#This Row],[Close Price]]/Table2[[#This Row],[Day Low]])-1</f>
        <v>1.1342716313320178E-2</v>
      </c>
      <c r="AD334" s="2">
        <f>(Table2[[#This Row],[Day High]]/Table2[[#This Row],[Close Price]])-1</f>
        <v>7.6335877862594437E-3</v>
      </c>
      <c r="AE334" s="2">
        <f>(Table2[[#This Row],[Close Price]]/Table2[[#This Row],[Current Week Low]])-1</f>
        <v>6.006847183317765E-2</v>
      </c>
      <c r="AF334" s="2">
        <f>(Table2[[#This Row],[Current Week High]]/Table2[[#This Row],[Close Price]])-1</f>
        <v>6.8584850264239661E-2</v>
      </c>
      <c r="AG334" s="2">
        <f>(Table2[[#This Row],[Close Price]]/Table2[[#This Row],[Current Month Low]])-1</f>
        <v>6.006847183317765E-2</v>
      </c>
      <c r="AH334" s="2">
        <f>(Table2[[#This Row],[Current Month High]]/Table2[[#This Row],[Close Price]])-1</f>
        <v>6.8584850264239661E-2</v>
      </c>
      <c r="AI334">
        <v>12.507339988256</v>
      </c>
      <c r="AJ334">
        <v>97.449275362318801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-0.1</v>
      </c>
      <c r="AM334" t="s">
        <v>10150</v>
      </c>
      <c r="AN334">
        <v>4.0599999999999996</v>
      </c>
      <c r="AO334" t="s">
        <v>10149</v>
      </c>
      <c r="AP334">
        <v>0.17702771638852399</v>
      </c>
      <c r="AQ334">
        <f>(Table2[[#This Row],[Sharpe Ratio]]-AVERAGE(Table2[Sharpe Ratio]))/_xlfn.STDEV.P(Table2[Sharpe Ratio])</f>
        <v>1.3888435932632381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2.3107830461478609</v>
      </c>
    </row>
    <row r="335" spans="1:44" x14ac:dyDescent="0.3">
      <c r="A335" t="s">
        <v>832</v>
      </c>
      <c r="B335" t="s">
        <v>833</v>
      </c>
      <c r="C335" t="s">
        <v>10104</v>
      </c>
      <c r="D335" t="s">
        <v>392</v>
      </c>
      <c r="E335">
        <v>18324.072408495002</v>
      </c>
      <c r="F335">
        <v>3724.95</v>
      </c>
      <c r="G335">
        <v>37.221471429098102</v>
      </c>
      <c r="H335">
        <f>(Table2[[#This Row],[1Y Return vs Nifty]]-AVERAGE(Table2[1Y Return vs Nifty]))/_xlfn.STDEV.P(Table2[1Y Return vs Nifty])</f>
        <v>-0.1349921659709917</v>
      </c>
      <c r="I335">
        <v>-1.92957916223444</v>
      </c>
      <c r="J335">
        <f>(Table2[[#This Row],[1M Return vs Nifty]]-AVERAGE(Table2[1M Return vs Nifty]))/_xlfn.STDEV.P(Table2[1M Return vs Nifty])</f>
        <v>-0.24917437182854918</v>
      </c>
      <c r="K335">
        <v>25.3186820336546</v>
      </c>
      <c r="L335">
        <f>(Table2[[#This Row],[6M Return vs Nifty]]-AVERAGE(Table2[6M Return vs Nifty]))/_xlfn.STDEV.P(Table2[6M Return vs Nifty])</f>
        <v>0.42230911127233872</v>
      </c>
      <c r="M335">
        <v>2.7592612326928498</v>
      </c>
      <c r="N335">
        <f>(Table2[[#This Row],[1W Return vs Nifty]]-AVERAGE(Table2[1W Return vs Nifty]))/_xlfn.STDEV.P(Table2[1W Return vs Nifty])</f>
        <v>0.38302691262237748</v>
      </c>
      <c r="O335">
        <v>3608.41</v>
      </c>
      <c r="P335">
        <v>3452.6136478879098</v>
      </c>
      <c r="Q335">
        <v>3015.6342521193801</v>
      </c>
      <c r="R335">
        <v>59.108039675485998</v>
      </c>
      <c r="S335" s="2">
        <f>(Table2[[#This Row],[Close Price]]-Table2[[#This Row],[20D EMA]])/Table2[[#This Row],[20D EMA]]</f>
        <v>3.229677337109696E-2</v>
      </c>
      <c r="T335" s="2">
        <f>(Table2[[#This Row],[Close Price]]-Table2[[#This Row],[50D EMA]])/Table2[[#This Row],[50D EMA]]</f>
        <v>7.8878316512097479E-2</v>
      </c>
      <c r="U335" s="2">
        <f>(Table2[[#This Row],[Close Price]]-Table2[[#This Row],[200D EMA]])/Table2[[#This Row],[200D EMA]]</f>
        <v>0.23521279060354033</v>
      </c>
      <c r="V335">
        <v>0.80584956793544904</v>
      </c>
      <c r="W335">
        <v>3712.95</v>
      </c>
      <c r="X335">
        <v>3829.5</v>
      </c>
      <c r="Y335">
        <v>3601.1</v>
      </c>
      <c r="Z335">
        <v>3840</v>
      </c>
      <c r="AA335">
        <v>3601.1</v>
      </c>
      <c r="AB335">
        <v>3840</v>
      </c>
      <c r="AC335" s="2">
        <f>(Table2[[#This Row],[Close Price]]/Table2[[#This Row],[Day Low]])-1</f>
        <v>3.2319314830524526E-3</v>
      </c>
      <c r="AD335" s="2">
        <f>(Table2[[#This Row],[Day High]]/Table2[[#This Row],[Close Price]])-1</f>
        <v>2.8067490838803222E-2</v>
      </c>
      <c r="AE335" s="2">
        <f>(Table2[[#This Row],[Close Price]]/Table2[[#This Row],[Current Week Low]])-1</f>
        <v>3.4392269028907796E-2</v>
      </c>
      <c r="AF335" s="2">
        <f>(Table2[[#This Row],[Current Week High]]/Table2[[#This Row],[Close Price]])-1</f>
        <v>3.0886320621753338E-2</v>
      </c>
      <c r="AG335" s="2">
        <f>(Table2[[#This Row],[Close Price]]/Table2[[#This Row],[Current Month Low]])-1</f>
        <v>3.4392269028907796E-2</v>
      </c>
      <c r="AH335" s="2">
        <f>(Table2[[#This Row],[Current Month High]]/Table2[[#This Row],[Close Price]])-1</f>
        <v>3.0886320621753338E-2</v>
      </c>
      <c r="AI335">
        <v>3.0886320621753298</v>
      </c>
      <c r="AJ335">
        <v>67.779204107830495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0.09</v>
      </c>
      <c r="AM335" t="s">
        <v>10149</v>
      </c>
      <c r="AN335">
        <v>2.0699999999999998</v>
      </c>
      <c r="AO335" t="s">
        <v>10149</v>
      </c>
      <c r="AP335">
        <v>-6.0057315508620004E-3</v>
      </c>
      <c r="AQ335">
        <f>(Table2[[#This Row],[Sharpe Ratio]]-AVERAGE(Table2[Sharpe Ratio]))/_xlfn.STDEV.P(Table2[Sharpe Ratio])</f>
        <v>-0.68504372117542511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-0.26387423508024971</v>
      </c>
    </row>
    <row r="336" spans="1:44" x14ac:dyDescent="0.3">
      <c r="A336" t="s">
        <v>834</v>
      </c>
      <c r="B336" t="s">
        <v>835</v>
      </c>
      <c r="C336" t="s">
        <v>10110</v>
      </c>
      <c r="D336" t="s">
        <v>836</v>
      </c>
      <c r="E336">
        <v>18156.669873825002</v>
      </c>
      <c r="F336">
        <v>1525.65</v>
      </c>
      <c r="G336">
        <v>190.30613738070099</v>
      </c>
      <c r="H336">
        <f>(Table2[[#This Row],[1Y Return vs Nifty]]-AVERAGE(Table2[1Y Return vs Nifty]))/_xlfn.STDEV.P(Table2[1Y Return vs Nifty])</f>
        <v>1.5901655394565295</v>
      </c>
      <c r="I336">
        <v>-2.41136110742486</v>
      </c>
      <c r="J336">
        <f>(Table2[[#This Row],[1M Return vs Nifty]]-AVERAGE(Table2[1M Return vs Nifty]))/_xlfn.STDEV.P(Table2[1M Return vs Nifty])</f>
        <v>-0.28843850830001533</v>
      </c>
      <c r="K336">
        <v>57.337258433093503</v>
      </c>
      <c r="L336">
        <f>(Table2[[#This Row],[6M Return vs Nifty]]-AVERAGE(Table2[6M Return vs Nifty]))/_xlfn.STDEV.P(Table2[6M Return vs Nifty])</f>
        <v>1.3647115156193133</v>
      </c>
      <c r="M336">
        <v>0.60669686713145599</v>
      </c>
      <c r="N336">
        <f>(Table2[[#This Row],[1W Return vs Nifty]]-AVERAGE(Table2[1W Return vs Nifty]))/_xlfn.STDEV.P(Table2[1W Return vs Nifty])</f>
        <v>-8.775736791646184E-2</v>
      </c>
      <c r="O336">
        <v>1482.15</v>
      </c>
      <c r="P336">
        <v>1448.3874676042401</v>
      </c>
      <c r="Q336">
        <v>1162.0531244722899</v>
      </c>
      <c r="R336">
        <v>63.045620509197803</v>
      </c>
      <c r="S336" s="2">
        <f>(Table2[[#This Row],[Close Price]]-Table2[[#This Row],[20D EMA]])/Table2[[#This Row],[20D EMA]]</f>
        <v>2.9349256148163139E-2</v>
      </c>
      <c r="T336" s="2">
        <f>(Table2[[#This Row],[Close Price]]-Table2[[#This Row],[50D EMA]])/Table2[[#This Row],[50D EMA]]</f>
        <v>5.334382830829032E-2</v>
      </c>
      <c r="U336" s="2">
        <f>(Table2[[#This Row],[Close Price]]-Table2[[#This Row],[200D EMA]])/Table2[[#This Row],[200D EMA]]</f>
        <v>0.31289178426573766</v>
      </c>
      <c r="V336">
        <v>1.21144377326535</v>
      </c>
      <c r="W336">
        <v>1514.85</v>
      </c>
      <c r="X336">
        <v>1549</v>
      </c>
      <c r="Y336">
        <v>1451.2</v>
      </c>
      <c r="Z336">
        <v>1603</v>
      </c>
      <c r="AA336">
        <v>1451.2</v>
      </c>
      <c r="AB336">
        <v>1603</v>
      </c>
      <c r="AC336" s="2">
        <f>(Table2[[#This Row],[Close Price]]/Table2[[#This Row],[Day Low]])-1</f>
        <v>7.1294187543322618E-3</v>
      </c>
      <c r="AD336" s="2">
        <f>(Table2[[#This Row],[Day High]]/Table2[[#This Row],[Close Price]])-1</f>
        <v>1.530495198767734E-2</v>
      </c>
      <c r="AE336" s="2">
        <f>(Table2[[#This Row],[Close Price]]/Table2[[#This Row],[Current Week Low]])-1</f>
        <v>5.130237045203967E-2</v>
      </c>
      <c r="AF336" s="2">
        <f>(Table2[[#This Row],[Current Week High]]/Table2[[#This Row],[Close Price]])-1</f>
        <v>5.0699701766460104E-2</v>
      </c>
      <c r="AG336" s="2">
        <f>(Table2[[#This Row],[Close Price]]/Table2[[#This Row],[Current Month Low]])-1</f>
        <v>5.130237045203967E-2</v>
      </c>
      <c r="AH336" s="2">
        <f>(Table2[[#This Row],[Current Month High]]/Table2[[#This Row],[Close Price]])-1</f>
        <v>5.0699701766460104E-2</v>
      </c>
      <c r="AI336">
        <v>11.1001868056238</v>
      </c>
      <c r="AJ336">
        <v>216.32801161103001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-0.04</v>
      </c>
      <c r="AM336" t="s">
        <v>10150</v>
      </c>
      <c r="AN336">
        <v>3.3</v>
      </c>
      <c r="AO336" t="s">
        <v>10149</v>
      </c>
      <c r="AP336">
        <v>0.19518882070313701</v>
      </c>
      <c r="AQ336">
        <f>(Table2[[#This Row],[Sharpe Ratio]]-AVERAGE(Table2[Sharpe Ratio]))/_xlfn.STDEV.P(Table2[Sharpe Ratio])</f>
        <v>1.5946206481037619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4.1733018269631277</v>
      </c>
    </row>
    <row r="337" spans="1:44" x14ac:dyDescent="0.3">
      <c r="A337" t="s">
        <v>837</v>
      </c>
      <c r="B337" t="s">
        <v>838</v>
      </c>
      <c r="C337" t="s">
        <v>10118</v>
      </c>
      <c r="D337" t="s">
        <v>539</v>
      </c>
      <c r="E337">
        <v>18143.309810999999</v>
      </c>
      <c r="F337">
        <v>3659.15</v>
      </c>
      <c r="G337">
        <v>-45.063059158774401</v>
      </c>
      <c r="H337">
        <f>(Table2[[#This Row],[1Y Return vs Nifty]]-AVERAGE(Table2[1Y Return vs Nifty]))/_xlfn.STDEV.P(Table2[1Y Return vs Nifty])</f>
        <v>-1.0622815917194395</v>
      </c>
      <c r="I337">
        <v>1.16606239676767</v>
      </c>
      <c r="J337">
        <f>(Table2[[#This Row],[1M Return vs Nifty]]-AVERAGE(Table2[1M Return vs Nifty]))/_xlfn.STDEV.P(Table2[1M Return vs Nifty])</f>
        <v>3.1133982981633715E-3</v>
      </c>
      <c r="K337">
        <v>-15.827276113502499</v>
      </c>
      <c r="L337">
        <f>(Table2[[#This Row],[6M Return vs Nifty]]-AVERAGE(Table2[6M Return vs Nifty]))/_xlfn.STDEV.P(Table2[6M Return vs Nifty])</f>
        <v>-0.78873941890904542</v>
      </c>
      <c r="M337">
        <v>-0.30897848914961301</v>
      </c>
      <c r="N337">
        <f>(Table2[[#This Row],[1W Return vs Nifty]]-AVERAGE(Table2[1W Return vs Nifty]))/_xlfn.STDEV.P(Table2[1W Return vs Nifty])</f>
        <v>-0.28802341835881423</v>
      </c>
      <c r="O337">
        <v>3558.93</v>
      </c>
      <c r="P337">
        <v>3447.5412513361998</v>
      </c>
      <c r="Q337">
        <v>3546.73759529985</v>
      </c>
      <c r="R337">
        <v>61.369451464496898</v>
      </c>
      <c r="S337" s="2">
        <f>(Table2[[#This Row],[Close Price]]-Table2[[#This Row],[20D EMA]])/Table2[[#This Row],[20D EMA]]</f>
        <v>2.8160149258344574E-2</v>
      </c>
      <c r="T337" s="2">
        <f>(Table2[[#This Row],[Close Price]]-Table2[[#This Row],[50D EMA]])/Table2[[#This Row],[50D EMA]]</f>
        <v>6.1379613248074942E-2</v>
      </c>
      <c r="U337" s="2">
        <f>(Table2[[#This Row],[Close Price]]-Table2[[#This Row],[200D EMA]])/Table2[[#This Row],[200D EMA]]</f>
        <v>3.1694593039281911E-2</v>
      </c>
      <c r="V337">
        <v>1.1240642578373801</v>
      </c>
      <c r="W337">
        <v>3588.5</v>
      </c>
      <c r="X337">
        <v>3700</v>
      </c>
      <c r="Y337">
        <v>3569.05</v>
      </c>
      <c r="Z337">
        <v>3700</v>
      </c>
      <c r="AA337">
        <v>3569.05</v>
      </c>
      <c r="AB337">
        <v>3700</v>
      </c>
      <c r="AC337" s="2">
        <f>(Table2[[#This Row],[Close Price]]/Table2[[#This Row],[Day Low]])-1</f>
        <v>1.9687891876828845E-2</v>
      </c>
      <c r="AD337" s="2">
        <f>(Table2[[#This Row],[Day High]]/Table2[[#This Row],[Close Price]])-1</f>
        <v>1.1163794870393318E-2</v>
      </c>
      <c r="AE337" s="2">
        <f>(Table2[[#This Row],[Close Price]]/Table2[[#This Row],[Current Week Low]])-1</f>
        <v>2.5244813045488312E-2</v>
      </c>
      <c r="AF337" s="2">
        <f>(Table2[[#This Row],[Current Week High]]/Table2[[#This Row],[Close Price]])-1</f>
        <v>1.1163794870393318E-2</v>
      </c>
      <c r="AG337" s="2">
        <f>(Table2[[#This Row],[Close Price]]/Table2[[#This Row],[Current Month Low]])-1</f>
        <v>2.5244813045488312E-2</v>
      </c>
      <c r="AH337" s="2">
        <f>(Table2[[#This Row],[Current Month High]]/Table2[[#This Row],[Close Price]])-1</f>
        <v>1.1163794870393318E-2</v>
      </c>
      <c r="AI337">
        <v>29.107852916660899</v>
      </c>
      <c r="AJ337">
        <v>27.232740485752501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0.04</v>
      </c>
      <c r="AM337" t="s">
        <v>10149</v>
      </c>
      <c r="AN337">
        <v>1.65</v>
      </c>
      <c r="AO337" t="s">
        <v>10149</v>
      </c>
      <c r="AP337">
        <v>-6.4899312642932E-2</v>
      </c>
      <c r="AQ337">
        <f>(Table2[[#This Row],[Sharpe Ratio]]-AVERAGE(Table2[Sharpe Ratio]))/_xlfn.STDEV.P(Table2[Sharpe Ratio])</f>
        <v>-1.3523460754924161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38" spans="1:44" x14ac:dyDescent="0.3">
      <c r="A338" t="s">
        <v>839</v>
      </c>
      <c r="B338" t="s">
        <v>840</v>
      </c>
      <c r="C338" t="s">
        <v>10105</v>
      </c>
      <c r="D338" t="s">
        <v>631</v>
      </c>
      <c r="E338">
        <v>18024.8086580239</v>
      </c>
      <c r="F338">
        <v>125.02</v>
      </c>
      <c r="G338">
        <v>58.079175314741001</v>
      </c>
      <c r="H338">
        <f>(Table2[[#This Row],[1Y Return vs Nifty]]-AVERAGE(Table2[1Y Return vs Nifty]))/_xlfn.STDEV.P(Table2[1Y Return vs Nifty])</f>
        <v>0.10005964899797599</v>
      </c>
      <c r="I338">
        <v>7.5919344584145003</v>
      </c>
      <c r="J338">
        <f>(Table2[[#This Row],[1M Return vs Nifty]]-AVERAGE(Table2[1M Return vs Nifty]))/_xlfn.STDEV.P(Table2[1M Return vs Nifty])</f>
        <v>0.52680740571257767</v>
      </c>
      <c r="K338">
        <v>24.791132201084501</v>
      </c>
      <c r="L338">
        <f>(Table2[[#This Row],[6M Return vs Nifty]]-AVERAGE(Table2[6M Return vs Nifty]))/_xlfn.STDEV.P(Table2[6M Return vs Nifty])</f>
        <v>0.40678174289641</v>
      </c>
      <c r="M338">
        <v>1.5373423922051599</v>
      </c>
      <c r="N338">
        <f>(Table2[[#This Row],[1W Return vs Nifty]]-AVERAGE(Table2[1W Return vs Nifty]))/_xlfn.STDEV.P(Table2[1W Return vs Nifty])</f>
        <v>0.11578278677909722</v>
      </c>
      <c r="O338">
        <v>113.73</v>
      </c>
      <c r="P338">
        <v>107.261144865289</v>
      </c>
      <c r="Q338">
        <v>93.035218612260607</v>
      </c>
      <c r="R338">
        <v>69.835095165569598</v>
      </c>
      <c r="S338" s="2">
        <f>(Table2[[#This Row],[Close Price]]-Table2[[#This Row],[20D EMA]])/Table2[[#This Row],[20D EMA]]</f>
        <v>9.9270201354084167E-2</v>
      </c>
      <c r="T338" s="2">
        <f>(Table2[[#This Row],[Close Price]]-Table2[[#This Row],[50D EMA]])/Table2[[#This Row],[50D EMA]]</f>
        <v>0.16556652604272154</v>
      </c>
      <c r="U338" s="2">
        <f>(Table2[[#This Row],[Close Price]]-Table2[[#This Row],[200D EMA]])/Table2[[#This Row],[200D EMA]]</f>
        <v>0.34379218821467128</v>
      </c>
      <c r="V338">
        <v>1.37717821723275</v>
      </c>
      <c r="W338">
        <v>120.58</v>
      </c>
      <c r="X338">
        <v>126.59</v>
      </c>
      <c r="Y338">
        <v>111.8</v>
      </c>
      <c r="Z338">
        <v>126.59</v>
      </c>
      <c r="AA338">
        <v>111.8</v>
      </c>
      <c r="AB338">
        <v>126.59</v>
      </c>
      <c r="AC338" s="2">
        <f>(Table2[[#This Row],[Close Price]]/Table2[[#This Row],[Day Low]])-1</f>
        <v>3.6822026870127589E-2</v>
      </c>
      <c r="AD338" s="2">
        <f>(Table2[[#This Row],[Day High]]/Table2[[#This Row],[Close Price]])-1</f>
        <v>1.2557990721484558E-2</v>
      </c>
      <c r="AE338" s="2">
        <f>(Table2[[#This Row],[Close Price]]/Table2[[#This Row],[Current Week Low]])-1</f>
        <v>0.11824686940966012</v>
      </c>
      <c r="AF338" s="2">
        <f>(Table2[[#This Row],[Current Week High]]/Table2[[#This Row],[Close Price]])-1</f>
        <v>1.2557990721484558E-2</v>
      </c>
      <c r="AG338" s="2">
        <f>(Table2[[#This Row],[Close Price]]/Table2[[#This Row],[Current Month Low]])-1</f>
        <v>0.11824686940966012</v>
      </c>
      <c r="AH338" s="2">
        <f>(Table2[[#This Row],[Current Month High]]/Table2[[#This Row],[Close Price]])-1</f>
        <v>1.2557990721484558E-2</v>
      </c>
      <c r="AI338">
        <v>4.3832986722124501</v>
      </c>
      <c r="AJ338">
        <v>103.284552845528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0.2</v>
      </c>
      <c r="AM338" t="s">
        <v>10149</v>
      </c>
      <c r="AN338">
        <v>0.67</v>
      </c>
      <c r="AO338" t="s">
        <v>10149</v>
      </c>
      <c r="AP338">
        <v>2.0815743298828002E-2</v>
      </c>
      <c r="AQ338">
        <f>(Table2[[#This Row],[Sharpe Ratio]]-AVERAGE(Table2[Sharpe Ratio]))/_xlfn.STDEV.P(Table2[Sharpe Ratio])</f>
        <v>-0.38113906838361061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0.7682925160024503</v>
      </c>
    </row>
    <row r="339" spans="1:44" x14ac:dyDescent="0.3">
      <c r="A339" t="s">
        <v>841</v>
      </c>
      <c r="B339" t="s">
        <v>842</v>
      </c>
      <c r="C339" t="s">
        <v>10103</v>
      </c>
      <c r="D339" t="s">
        <v>21</v>
      </c>
      <c r="E339">
        <v>17974.298345759998</v>
      </c>
      <c r="F339">
        <v>647.6</v>
      </c>
      <c r="G339">
        <v>4.9312136045198001</v>
      </c>
      <c r="H339">
        <f>(Table2[[#This Row],[1Y Return vs Nifty]]-AVERAGE(Table2[1Y Return vs Nifty]))/_xlfn.STDEV.P(Table2[1Y Return vs Nifty])</f>
        <v>-0.49888091178387234</v>
      </c>
      <c r="I339">
        <v>13.483274929158799</v>
      </c>
      <c r="J339">
        <f>(Table2[[#This Row],[1M Return vs Nifty]]-AVERAGE(Table2[1M Return vs Nifty]))/_xlfn.STDEV.P(Table2[1M Return vs Nifty])</f>
        <v>1.0069383000983134</v>
      </c>
      <c r="K339">
        <v>-20.3784710796707</v>
      </c>
      <c r="L339">
        <f>(Table2[[#This Row],[6M Return vs Nifty]]-AVERAGE(Table2[6M Return vs Nifty]))/_xlfn.STDEV.P(Table2[6M Return vs Nifty])</f>
        <v>-0.92269468991365877</v>
      </c>
      <c r="M339">
        <v>5.4683033230229698</v>
      </c>
      <c r="N339">
        <f>(Table2[[#This Row],[1W Return vs Nifty]]-AVERAGE(Table2[1W Return vs Nifty]))/_xlfn.STDEV.P(Table2[1W Return vs Nifty])</f>
        <v>0.97551764221451132</v>
      </c>
      <c r="O339">
        <v>593.45000000000005</v>
      </c>
      <c r="P339">
        <v>600.58211652898899</v>
      </c>
      <c r="Q339">
        <v>626.80265039099299</v>
      </c>
      <c r="R339">
        <v>78.025650323893501</v>
      </c>
      <c r="S339" s="2">
        <f>(Table2[[#This Row],[Close Price]]-Table2[[#This Row],[20D EMA]])/Table2[[#This Row],[20D EMA]]</f>
        <v>9.1246103294296013E-2</v>
      </c>
      <c r="T339" s="2">
        <f>(Table2[[#This Row],[Close Price]]-Table2[[#This Row],[50D EMA]])/Table2[[#This Row],[50D EMA]]</f>
        <v>7.8287185344023749E-2</v>
      </c>
      <c r="U339" s="2">
        <f>(Table2[[#This Row],[Close Price]]-Table2[[#This Row],[200D EMA]])/Table2[[#This Row],[200D EMA]]</f>
        <v>3.3180060097119657E-2</v>
      </c>
      <c r="V339">
        <v>1.08363771060826</v>
      </c>
      <c r="W339">
        <v>627.25</v>
      </c>
      <c r="X339">
        <v>657.3</v>
      </c>
      <c r="Y339">
        <v>592.35</v>
      </c>
      <c r="Z339">
        <v>657.3</v>
      </c>
      <c r="AA339">
        <v>592.35</v>
      </c>
      <c r="AB339">
        <v>657.3</v>
      </c>
      <c r="AC339" s="2">
        <f>(Table2[[#This Row],[Close Price]]/Table2[[#This Row],[Day Low]])-1</f>
        <v>3.2443204463929787E-2</v>
      </c>
      <c r="AD339" s="2">
        <f>(Table2[[#This Row],[Day High]]/Table2[[#This Row],[Close Price]])-1</f>
        <v>1.497838171710919E-2</v>
      </c>
      <c r="AE339" s="2">
        <f>(Table2[[#This Row],[Close Price]]/Table2[[#This Row],[Current Week Low]])-1</f>
        <v>9.3272558453616927E-2</v>
      </c>
      <c r="AF339" s="2">
        <f>(Table2[[#This Row],[Current Week High]]/Table2[[#This Row],[Close Price]])-1</f>
        <v>1.497838171710919E-2</v>
      </c>
      <c r="AG339" s="2">
        <f>(Table2[[#This Row],[Close Price]]/Table2[[#This Row],[Current Month Low]])-1</f>
        <v>9.3272558453616927E-2</v>
      </c>
      <c r="AH339" s="2">
        <f>(Table2[[#This Row],[Current Month High]]/Table2[[#This Row],[Close Price]])-1</f>
        <v>1.497838171710919E-2</v>
      </c>
      <c r="AI339">
        <v>34.342186534897998</v>
      </c>
      <c r="AJ339">
        <v>37.9045996592845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-0.17</v>
      </c>
      <c r="AM339" t="s">
        <v>10150</v>
      </c>
      <c r="AN339">
        <v>15.8</v>
      </c>
      <c r="AO339" t="s">
        <v>10149</v>
      </c>
      <c r="AP339">
        <v>8.4421010802593996E-2</v>
      </c>
      <c r="AQ339">
        <f>(Table2[[#This Row],[Sharpe Ratio]]-AVERAGE(Table2[Sharpe Ratio]))/_xlfn.STDEV.P(Table2[Sharpe Ratio])</f>
        <v>0.33954973955067402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40" spans="1:44" x14ac:dyDescent="0.3">
      <c r="A340" t="s">
        <v>843</v>
      </c>
      <c r="B340" t="s">
        <v>844</v>
      </c>
      <c r="C340" t="s">
        <v>10107</v>
      </c>
      <c r="D340" t="s">
        <v>665</v>
      </c>
      <c r="E340">
        <v>17967.37209099</v>
      </c>
      <c r="F340">
        <v>747.7</v>
      </c>
      <c r="G340">
        <v>65.089000672199106</v>
      </c>
      <c r="H340">
        <f>(Table2[[#This Row],[1Y Return vs Nifty]]-AVERAGE(Table2[1Y Return vs Nifty]))/_xlfn.STDEV.P(Table2[1Y Return vs Nifty])</f>
        <v>0.17905550500972867</v>
      </c>
      <c r="I340">
        <v>-9.6354593967601403</v>
      </c>
      <c r="J340">
        <f>(Table2[[#This Row],[1M Return vs Nifty]]-AVERAGE(Table2[1M Return vs Nifty]))/_xlfn.STDEV.P(Table2[1M Return vs Nifty])</f>
        <v>-0.87718614392101468</v>
      </c>
      <c r="K340">
        <v>32.321865275080498</v>
      </c>
      <c r="L340">
        <f>(Table2[[#This Row],[6M Return vs Nifty]]-AVERAGE(Table2[6M Return vs Nifty]))/_xlfn.STDEV.P(Table2[6M Return vs Nifty])</f>
        <v>0.62843372601060854</v>
      </c>
      <c r="M340">
        <v>-0.57101381406450302</v>
      </c>
      <c r="N340">
        <f>(Table2[[#This Row],[1W Return vs Nifty]]-AVERAGE(Table2[1W Return vs Nifty]))/_xlfn.STDEV.P(Table2[1W Return vs Nifty])</f>
        <v>-0.34533279032904302</v>
      </c>
      <c r="O340">
        <v>698</v>
      </c>
      <c r="P340">
        <v>690.14351681481196</v>
      </c>
      <c r="Q340">
        <v>615.17449659724195</v>
      </c>
      <c r="R340">
        <v>77.835193058504501</v>
      </c>
      <c r="S340" s="2">
        <f>(Table2[[#This Row],[Close Price]]-Table2[[#This Row],[20D EMA]])/Table2[[#This Row],[20D EMA]]</f>
        <v>7.1203438395415541E-2</v>
      </c>
      <c r="T340" s="2">
        <f>(Table2[[#This Row],[Close Price]]-Table2[[#This Row],[50D EMA]])/Table2[[#This Row],[50D EMA]]</f>
        <v>8.3397846654889848E-2</v>
      </c>
      <c r="U340" s="2">
        <f>(Table2[[#This Row],[Close Price]]-Table2[[#This Row],[200D EMA]])/Table2[[#This Row],[200D EMA]]</f>
        <v>0.21542749924745863</v>
      </c>
      <c r="V340">
        <v>1.2353840165393299</v>
      </c>
      <c r="W340">
        <v>700.05</v>
      </c>
      <c r="X340">
        <v>754</v>
      </c>
      <c r="Y340">
        <v>686.05</v>
      </c>
      <c r="Z340">
        <v>754</v>
      </c>
      <c r="AA340">
        <v>686.05</v>
      </c>
      <c r="AB340">
        <v>754</v>
      </c>
      <c r="AC340" s="2">
        <f>(Table2[[#This Row],[Close Price]]/Table2[[#This Row],[Day Low]])-1</f>
        <v>6.806656667380917E-2</v>
      </c>
      <c r="AD340" s="2">
        <f>(Table2[[#This Row],[Day High]]/Table2[[#This Row],[Close Price]])-1</f>
        <v>8.4258392403369076E-3</v>
      </c>
      <c r="AE340" s="2">
        <f>(Table2[[#This Row],[Close Price]]/Table2[[#This Row],[Current Week Low]])-1</f>
        <v>8.9862254937686847E-2</v>
      </c>
      <c r="AF340" s="2">
        <f>(Table2[[#This Row],[Current Week High]]/Table2[[#This Row],[Close Price]])-1</f>
        <v>8.4258392403369076E-3</v>
      </c>
      <c r="AG340" s="2">
        <f>(Table2[[#This Row],[Close Price]]/Table2[[#This Row],[Current Month Low]])-1</f>
        <v>8.9862254937686847E-2</v>
      </c>
      <c r="AH340" s="2">
        <f>(Table2[[#This Row],[Current Month High]]/Table2[[#This Row],[Close Price]])-1</f>
        <v>8.4258392403369076E-3</v>
      </c>
      <c r="AI340">
        <v>10.465427310418599</v>
      </c>
      <c r="AJ340">
        <v>104.96162280701699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0.03</v>
      </c>
      <c r="AM340" t="s">
        <v>10149</v>
      </c>
      <c r="AN340">
        <v>5.33</v>
      </c>
      <c r="AO340" t="s">
        <v>10149</v>
      </c>
      <c r="AP340">
        <v>9.3306378215404995E-2</v>
      </c>
      <c r="AQ340">
        <f>(Table2[[#This Row],[Sharpe Ratio]]-AVERAGE(Table2[Sharpe Ratio]))/_xlfn.STDEV.P(Table2[Sharpe Ratio])</f>
        <v>0.44022669760949751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2.5196994379777016E-2</v>
      </c>
    </row>
    <row r="341" spans="1:44" x14ac:dyDescent="0.3">
      <c r="A341" t="s">
        <v>845</v>
      </c>
      <c r="B341" t="s">
        <v>846</v>
      </c>
      <c r="C341" t="s">
        <v>10109</v>
      </c>
      <c r="D341" t="s">
        <v>59</v>
      </c>
      <c r="E341">
        <v>17961.55606476</v>
      </c>
      <c r="F341">
        <v>1716.9</v>
      </c>
      <c r="G341">
        <v>57.294655829787501</v>
      </c>
      <c r="H341">
        <f>(Table2[[#This Row],[1Y Return vs Nifty]]-AVERAGE(Table2[1Y Return vs Nifty]))/_xlfn.STDEV.P(Table2[1Y Return vs Nifty])</f>
        <v>9.1218660084341513E-2</v>
      </c>
      <c r="I341">
        <v>-0.78996961295885904</v>
      </c>
      <c r="J341">
        <f>(Table2[[#This Row],[1M Return vs Nifty]]-AVERAGE(Table2[1M Return vs Nifty]))/_xlfn.STDEV.P(Table2[1M Return vs Nifty])</f>
        <v>-0.15629877673073561</v>
      </c>
      <c r="K341">
        <v>-1.2883194111762399</v>
      </c>
      <c r="L341">
        <f>(Table2[[#This Row],[6M Return vs Nifty]]-AVERAGE(Table2[6M Return vs Nifty]))/_xlfn.STDEV.P(Table2[6M Return vs Nifty])</f>
        <v>-0.36081446740467632</v>
      </c>
      <c r="M341">
        <v>6.2535641081730304</v>
      </c>
      <c r="N341">
        <f>(Table2[[#This Row],[1W Return vs Nifty]]-AVERAGE(Table2[1W Return vs Nifty]))/_xlfn.STDEV.P(Table2[1W Return vs Nifty])</f>
        <v>1.1472609079151026</v>
      </c>
      <c r="O341">
        <v>1544.04</v>
      </c>
      <c r="P341">
        <v>1517.8303541973701</v>
      </c>
      <c r="Q341">
        <v>1374.3291326117201</v>
      </c>
      <c r="R341">
        <v>79.034313724021004</v>
      </c>
      <c r="S341" s="2">
        <f>(Table2[[#This Row],[Close Price]]-Table2[[#This Row],[20D EMA]])/Table2[[#This Row],[20D EMA]]</f>
        <v>0.11195305821092727</v>
      </c>
      <c r="T341" s="2">
        <f>(Table2[[#This Row],[Close Price]]-Table2[[#This Row],[50D EMA]])/Table2[[#This Row],[50D EMA]]</f>
        <v>0.13115408138473961</v>
      </c>
      <c r="U341" s="2">
        <f>(Table2[[#This Row],[Close Price]]-Table2[[#This Row],[200D EMA]])/Table2[[#This Row],[200D EMA]]</f>
        <v>0.24926406583354022</v>
      </c>
      <c r="V341">
        <v>0.35178448736488699</v>
      </c>
      <c r="W341">
        <v>1551.05</v>
      </c>
      <c r="X341">
        <v>1745</v>
      </c>
      <c r="Y341">
        <v>1513.8</v>
      </c>
      <c r="Z341">
        <v>1745</v>
      </c>
      <c r="AA341">
        <v>1513.8</v>
      </c>
      <c r="AB341">
        <v>1745</v>
      </c>
      <c r="AC341" s="2">
        <f>(Table2[[#This Row],[Close Price]]/Table2[[#This Row],[Day Low]])-1</f>
        <v>0.10692756519776925</v>
      </c>
      <c r="AD341" s="2">
        <f>(Table2[[#This Row],[Day High]]/Table2[[#This Row],[Close Price]])-1</f>
        <v>1.636670743782398E-2</v>
      </c>
      <c r="AE341" s="2">
        <f>(Table2[[#This Row],[Close Price]]/Table2[[#This Row],[Current Week Low]])-1</f>
        <v>0.13416567578279825</v>
      </c>
      <c r="AF341" s="2">
        <f>(Table2[[#This Row],[Current Week High]]/Table2[[#This Row],[Close Price]])-1</f>
        <v>1.636670743782398E-2</v>
      </c>
      <c r="AG341" s="2">
        <f>(Table2[[#This Row],[Close Price]]/Table2[[#This Row],[Current Month Low]])-1</f>
        <v>0.13416567578279825</v>
      </c>
      <c r="AH341" s="2">
        <f>(Table2[[#This Row],[Current Month High]]/Table2[[#This Row],[Close Price]])-1</f>
        <v>1.636670743782398E-2</v>
      </c>
      <c r="AI341">
        <v>1.63667074378239</v>
      </c>
      <c r="AJ341">
        <v>90.756069107271799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0.03</v>
      </c>
      <c r="AM341" t="s">
        <v>10149</v>
      </c>
      <c r="AN341">
        <v>8.48</v>
      </c>
      <c r="AO341" t="s">
        <v>10149</v>
      </c>
      <c r="AQ341">
        <f>(Table2[[#This Row],[Sharpe Ratio]]-AVERAGE(Table2[Sharpe Ratio]))/_xlfn.STDEV.P(Table2[Sharpe Ratio])</f>
        <v>-0.61699489940279773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0.1043714244612346</v>
      </c>
    </row>
    <row r="342" spans="1:44" x14ac:dyDescent="0.3">
      <c r="A342" t="s">
        <v>847</v>
      </c>
      <c r="B342" t="s">
        <v>848</v>
      </c>
      <c r="C342" t="s">
        <v>10106</v>
      </c>
      <c r="D342" t="s">
        <v>119</v>
      </c>
      <c r="E342">
        <v>17891.058671899998</v>
      </c>
      <c r="F342">
        <v>714.55</v>
      </c>
      <c r="G342">
        <v>49.604424901957998</v>
      </c>
      <c r="H342">
        <f>(Table2[[#This Row],[1Y Return vs Nifty]]-AVERAGE(Table2[1Y Return vs Nifty]))/_xlfn.STDEV.P(Table2[1Y Return vs Nifty])</f>
        <v>4.5551065586319668E-3</v>
      </c>
      <c r="I342">
        <v>20.303704421005701</v>
      </c>
      <c r="J342">
        <f>(Table2[[#This Row],[1M Return vs Nifty]]-AVERAGE(Table2[1M Return vs Nifty]))/_xlfn.STDEV.P(Table2[1M Return vs Nifty])</f>
        <v>1.5627878437254505</v>
      </c>
      <c r="K342">
        <v>13.683714714483299</v>
      </c>
      <c r="L342">
        <f>(Table2[[#This Row],[6M Return vs Nifty]]-AVERAGE(Table2[6M Return vs Nifty]))/_xlfn.STDEV.P(Table2[6M Return vs Nifty])</f>
        <v>7.9857247101461484E-2</v>
      </c>
      <c r="M342">
        <v>-1.73152486317659</v>
      </c>
      <c r="N342">
        <f>(Table2[[#This Row],[1W Return vs Nifty]]-AVERAGE(Table2[1W Return vs Nifty]))/_xlfn.STDEV.P(Table2[1W Return vs Nifty])</f>
        <v>-0.59914650575358408</v>
      </c>
      <c r="O342">
        <v>696.65</v>
      </c>
      <c r="P342">
        <v>637.33073789914897</v>
      </c>
      <c r="Q342">
        <v>549.06223537911296</v>
      </c>
      <c r="R342">
        <v>53.739769082859098</v>
      </c>
      <c r="S342" s="2">
        <f>(Table2[[#This Row],[Close Price]]-Table2[[#This Row],[20D EMA]])/Table2[[#This Row],[20D EMA]]</f>
        <v>2.5694394602741661E-2</v>
      </c>
      <c r="T342" s="2">
        <f>(Table2[[#This Row],[Close Price]]-Table2[[#This Row],[50D EMA]])/Table2[[#This Row],[50D EMA]]</f>
        <v>0.1211604234802655</v>
      </c>
      <c r="U342" s="2">
        <f>(Table2[[#This Row],[Close Price]]-Table2[[#This Row],[200D EMA]])/Table2[[#This Row],[200D EMA]]</f>
        <v>0.30140074104098974</v>
      </c>
      <c r="V342">
        <v>0.75355117278420303</v>
      </c>
      <c r="W342">
        <v>711.25</v>
      </c>
      <c r="X342">
        <v>729.95</v>
      </c>
      <c r="Y342">
        <v>711.25</v>
      </c>
      <c r="Z342">
        <v>739</v>
      </c>
      <c r="AA342">
        <v>711.25</v>
      </c>
      <c r="AB342">
        <v>739</v>
      </c>
      <c r="AC342" s="2">
        <f>(Table2[[#This Row],[Close Price]]/Table2[[#This Row],[Day Low]])-1</f>
        <v>4.6397188049207561E-3</v>
      </c>
      <c r="AD342" s="2">
        <f>(Table2[[#This Row],[Day High]]/Table2[[#This Row],[Close Price]])-1</f>
        <v>2.1552025750472437E-2</v>
      </c>
      <c r="AE342" s="2">
        <f>(Table2[[#This Row],[Close Price]]/Table2[[#This Row],[Current Week Low]])-1</f>
        <v>4.6397188049207561E-3</v>
      </c>
      <c r="AF342" s="2">
        <f>(Table2[[#This Row],[Current Week High]]/Table2[[#This Row],[Close Price]])-1</f>
        <v>3.4217339584353912E-2</v>
      </c>
      <c r="AG342" s="2">
        <f>(Table2[[#This Row],[Close Price]]/Table2[[#This Row],[Current Month Low]])-1</f>
        <v>4.6397188049207561E-3</v>
      </c>
      <c r="AH342" s="2">
        <f>(Table2[[#This Row],[Current Month High]]/Table2[[#This Row],[Close Price]])-1</f>
        <v>3.4217339584353912E-2</v>
      </c>
      <c r="AI342">
        <v>4.5413197117066799</v>
      </c>
      <c r="AJ342">
        <v>77.175799652863802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0.26</v>
      </c>
      <c r="AM342" t="s">
        <v>10149</v>
      </c>
      <c r="AN342">
        <v>-2.34</v>
      </c>
      <c r="AO342" t="s">
        <v>10150</v>
      </c>
      <c r="AQ342">
        <f>(Table2[[#This Row],[Sharpe Ratio]]-AVERAGE(Table2[Sharpe Ratio]))/_xlfn.STDEV.P(Table2[Sharpe Ratio])</f>
        <v>-0.61699489940279773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0.43105879222916221</v>
      </c>
    </row>
    <row r="343" spans="1:44" x14ac:dyDescent="0.3">
      <c r="A343" t="s">
        <v>849</v>
      </c>
      <c r="B343" t="s">
        <v>850</v>
      </c>
      <c r="C343" t="s">
        <v>10109</v>
      </c>
      <c r="D343" t="s">
        <v>59</v>
      </c>
      <c r="E343">
        <v>17822.125</v>
      </c>
      <c r="F343">
        <v>7128.85</v>
      </c>
      <c r="G343">
        <v>65.936490977237597</v>
      </c>
      <c r="H343">
        <f>(Table2[[#This Row],[1Y Return vs Nifty]]-AVERAGE(Table2[1Y Return vs Nifty]))/_xlfn.STDEV.P(Table2[1Y Return vs Nifty])</f>
        <v>0.18860613126562351</v>
      </c>
      <c r="I343">
        <v>-5.3093910038078898</v>
      </c>
      <c r="J343">
        <f>(Table2[[#This Row],[1M Return vs Nifty]]-AVERAGE(Table2[1M Return vs Nifty]))/_xlfn.STDEV.P(Table2[1M Return vs Nifty])</f>
        <v>-0.52462137585226098</v>
      </c>
      <c r="K343">
        <v>15.3925756889172</v>
      </c>
      <c r="L343">
        <f>(Table2[[#This Row],[6M Return vs Nifty]]-AVERAGE(Table2[6M Return vs Nifty]))/_xlfn.STDEV.P(Table2[6M Return vs Nifty])</f>
        <v>0.13015413322502575</v>
      </c>
      <c r="M343">
        <v>-1.57806418872058</v>
      </c>
      <c r="N343">
        <f>(Table2[[#This Row],[1W Return vs Nifty]]-AVERAGE(Table2[1W Return vs Nifty]))/_xlfn.STDEV.P(Table2[1W Return vs Nifty])</f>
        <v>-0.56558334064194038</v>
      </c>
      <c r="O343">
        <v>6366.24</v>
      </c>
      <c r="P343">
        <v>6067.3065563998898</v>
      </c>
      <c r="Q343">
        <v>5361.9280752899003</v>
      </c>
      <c r="R343">
        <v>84.656945081732005</v>
      </c>
      <c r="S343" s="2">
        <f>(Table2[[#This Row],[Close Price]]-Table2[[#This Row],[20D EMA]])/Table2[[#This Row],[20D EMA]]</f>
        <v>0.11978970318429727</v>
      </c>
      <c r="T343" s="2">
        <f>(Table2[[#This Row],[Close Price]]-Table2[[#This Row],[50D EMA]])/Table2[[#This Row],[50D EMA]]</f>
        <v>0.17496123423669402</v>
      </c>
      <c r="U343" s="2">
        <f>(Table2[[#This Row],[Close Price]]-Table2[[#This Row],[200D EMA]])/Table2[[#This Row],[200D EMA]]</f>
        <v>0.32953107537060145</v>
      </c>
      <c r="V343">
        <v>1.83246352798265</v>
      </c>
      <c r="W343">
        <v>6398.1</v>
      </c>
      <c r="X343">
        <v>7572.2</v>
      </c>
      <c r="Y343">
        <v>6150</v>
      </c>
      <c r="Z343">
        <v>7572.2</v>
      </c>
      <c r="AA343">
        <v>6150</v>
      </c>
      <c r="AB343">
        <v>7572.2</v>
      </c>
      <c r="AC343" s="2">
        <f>(Table2[[#This Row],[Close Price]]/Table2[[#This Row],[Day Low]])-1</f>
        <v>0.11421359466091485</v>
      </c>
      <c r="AD343" s="2">
        <f>(Table2[[#This Row],[Day High]]/Table2[[#This Row],[Close Price]])-1</f>
        <v>6.219095646562911E-2</v>
      </c>
      <c r="AE343" s="2">
        <f>(Table2[[#This Row],[Close Price]]/Table2[[#This Row],[Current Week Low]])-1</f>
        <v>0.15916260162601636</v>
      </c>
      <c r="AF343" s="2">
        <f>(Table2[[#This Row],[Current Week High]]/Table2[[#This Row],[Close Price]])-1</f>
        <v>6.219095646562911E-2</v>
      </c>
      <c r="AG343" s="2">
        <f>(Table2[[#This Row],[Close Price]]/Table2[[#This Row],[Current Month Low]])-1</f>
        <v>0.15916260162601636</v>
      </c>
      <c r="AH343" s="2">
        <f>(Table2[[#This Row],[Current Month High]]/Table2[[#This Row],[Close Price]])-1</f>
        <v>6.219095646562911E-2</v>
      </c>
      <c r="AI343">
        <v>6.2190956465629101</v>
      </c>
      <c r="AJ343">
        <v>92.671621621621597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0.26</v>
      </c>
      <c r="AM343" t="s">
        <v>10149</v>
      </c>
      <c r="AN343">
        <v>10.71</v>
      </c>
      <c r="AO343" t="s">
        <v>10149</v>
      </c>
      <c r="AP343">
        <v>5.8811022911876003E-2</v>
      </c>
      <c r="AQ343">
        <f>(Table2[[#This Row],[Sharpe Ratio]]-AVERAGE(Table2[Sharpe Ratio]))/_xlfn.STDEV.P(Table2[Sharpe Ratio])</f>
        <v>4.9372017350540066E-2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-0.72207243465301207</v>
      </c>
    </row>
    <row r="344" spans="1:44" x14ac:dyDescent="0.3">
      <c r="A344" t="s">
        <v>851</v>
      </c>
      <c r="B344" t="s">
        <v>852</v>
      </c>
      <c r="C344" t="s">
        <v>10110</v>
      </c>
      <c r="D344" t="s">
        <v>62</v>
      </c>
      <c r="E344">
        <v>17801.222622929999</v>
      </c>
      <c r="F344">
        <v>3179.7</v>
      </c>
      <c r="G344">
        <v>44.090852520591</v>
      </c>
      <c r="H344">
        <f>(Table2[[#This Row],[1Y Return vs Nifty]]-AVERAGE(Table2[1Y Return vs Nifty]))/_xlfn.STDEV.P(Table2[1Y Return vs Nifty])</f>
        <v>-5.7579019148999364E-2</v>
      </c>
      <c r="I344">
        <v>0.62475200440601397</v>
      </c>
      <c r="J344">
        <f>(Table2[[#This Row],[1M Return vs Nifty]]-AVERAGE(Table2[1M Return vs Nifty]))/_xlfn.STDEV.P(Table2[1M Return vs Nifty])</f>
        <v>-4.1002171683834333E-2</v>
      </c>
      <c r="K344">
        <v>56.978890248565001</v>
      </c>
      <c r="L344">
        <f>(Table2[[#This Row],[6M Return vs Nifty]]-AVERAGE(Table2[6M Return vs Nifty]))/_xlfn.STDEV.P(Table2[6M Return vs Nifty])</f>
        <v>1.354163668815386</v>
      </c>
      <c r="M344">
        <v>3.0180477863960502</v>
      </c>
      <c r="N344">
        <f>(Table2[[#This Row],[1W Return vs Nifty]]-AVERAGE(Table2[1W Return vs Nifty]))/_xlfn.STDEV.P(Table2[1W Return vs Nifty])</f>
        <v>0.43962575047711105</v>
      </c>
      <c r="O344">
        <v>2984.69</v>
      </c>
      <c r="P344">
        <v>2877.9556357372498</v>
      </c>
      <c r="Q344">
        <v>2424.4669115494498</v>
      </c>
      <c r="R344">
        <v>76.185547135759194</v>
      </c>
      <c r="S344" s="2">
        <f>(Table2[[#This Row],[Close Price]]-Table2[[#This Row],[20D EMA]])/Table2[[#This Row],[20D EMA]]</f>
        <v>6.5336768642639528E-2</v>
      </c>
      <c r="T344" s="2">
        <f>(Table2[[#This Row],[Close Price]]-Table2[[#This Row],[50D EMA]])/Table2[[#This Row],[50D EMA]]</f>
        <v>0.10484677404884725</v>
      </c>
      <c r="U344" s="2">
        <f>(Table2[[#This Row],[Close Price]]-Table2[[#This Row],[200D EMA]])/Table2[[#This Row],[200D EMA]]</f>
        <v>0.31150480332515196</v>
      </c>
      <c r="V344">
        <v>0.86153227636933305</v>
      </c>
      <c r="W344">
        <v>3120.05</v>
      </c>
      <c r="X344">
        <v>3224.95</v>
      </c>
      <c r="Y344">
        <v>2984</v>
      </c>
      <c r="Z344">
        <v>3224.95</v>
      </c>
      <c r="AA344">
        <v>2984</v>
      </c>
      <c r="AB344">
        <v>3224.95</v>
      </c>
      <c r="AC344" s="2">
        <f>(Table2[[#This Row],[Close Price]]/Table2[[#This Row],[Day Low]])-1</f>
        <v>1.9118283360843424E-2</v>
      </c>
      <c r="AD344" s="2">
        <f>(Table2[[#This Row],[Day High]]/Table2[[#This Row],[Close Price]])-1</f>
        <v>1.4230902286379132E-2</v>
      </c>
      <c r="AE344" s="2">
        <f>(Table2[[#This Row],[Close Price]]/Table2[[#This Row],[Current Week Low]])-1</f>
        <v>6.5583109919570948E-2</v>
      </c>
      <c r="AF344" s="2">
        <f>(Table2[[#This Row],[Current Week High]]/Table2[[#This Row],[Close Price]])-1</f>
        <v>1.4230902286379132E-2</v>
      </c>
      <c r="AG344" s="2">
        <f>(Table2[[#This Row],[Close Price]]/Table2[[#This Row],[Current Month Low]])-1</f>
        <v>6.5583109919570948E-2</v>
      </c>
      <c r="AH344" s="2">
        <f>(Table2[[#This Row],[Current Month High]]/Table2[[#This Row],[Close Price]])-1</f>
        <v>1.4230902286379132E-2</v>
      </c>
      <c r="AI344">
        <v>8.3089599647765606</v>
      </c>
      <c r="AJ344">
        <v>83.268011527377496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</v>
      </c>
      <c r="AM344">
        <v>0</v>
      </c>
      <c r="AN344">
        <v>2.97</v>
      </c>
      <c r="AO344" t="s">
        <v>10149</v>
      </c>
      <c r="AP344">
        <v>0.16666747820618799</v>
      </c>
      <c r="AQ344">
        <f>(Table2[[#This Row],[Sharpe Ratio]]-AVERAGE(Table2[Sharpe Ratio]))/_xlfn.STDEV.P(Table2[Sharpe Ratio])</f>
        <v>1.2714553957354011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2.9666636241950646</v>
      </c>
    </row>
    <row r="345" spans="1:44" x14ac:dyDescent="0.3">
      <c r="A345" t="s">
        <v>855</v>
      </c>
      <c r="B345" t="s">
        <v>856</v>
      </c>
      <c r="C345" t="s">
        <v>10114</v>
      </c>
      <c r="D345" t="s">
        <v>449</v>
      </c>
      <c r="E345">
        <v>17693.848098535</v>
      </c>
      <c r="F345">
        <v>1239.3499999999999</v>
      </c>
      <c r="G345">
        <v>45.229379041960598</v>
      </c>
      <c r="H345">
        <f>(Table2[[#This Row],[1Y Return vs Nifty]]-AVERAGE(Table2[1Y Return vs Nifty]))/_xlfn.STDEV.P(Table2[1Y Return vs Nifty])</f>
        <v>-4.4748617168729771E-2</v>
      </c>
      <c r="I345">
        <v>8.8937768750616808</v>
      </c>
      <c r="J345">
        <f>(Table2[[#This Row],[1M Return vs Nifty]]-AVERAGE(Table2[1M Return vs Nifty]))/_xlfn.STDEV.P(Table2[1M Return vs Nifty])</f>
        <v>0.63290461176577506</v>
      </c>
      <c r="K345">
        <v>14.9087720854703</v>
      </c>
      <c r="L345">
        <f>(Table2[[#This Row],[6M Return vs Nifty]]-AVERAGE(Table2[6M Return vs Nifty]))/_xlfn.STDEV.P(Table2[6M Return vs Nifty])</f>
        <v>0.11591434712610107</v>
      </c>
      <c r="M345">
        <v>2.1582479532017098</v>
      </c>
      <c r="N345">
        <f>(Table2[[#This Row],[1W Return vs Nifty]]-AVERAGE(Table2[1W Return vs Nifty]))/_xlfn.STDEV.P(Table2[1W Return vs Nifty])</f>
        <v>0.2515801559509544</v>
      </c>
      <c r="O345">
        <v>1181.58</v>
      </c>
      <c r="P345">
        <v>1117.26981668447</v>
      </c>
      <c r="Q345">
        <v>972.27183735877998</v>
      </c>
      <c r="R345">
        <v>69.944325546826704</v>
      </c>
      <c r="S345" s="2">
        <f>(Table2[[#This Row],[Close Price]]-Table2[[#This Row],[20D EMA]])/Table2[[#This Row],[20D EMA]]</f>
        <v>4.8892161343286097E-2</v>
      </c>
      <c r="T345" s="2">
        <f>(Table2[[#This Row],[Close Price]]-Table2[[#This Row],[50D EMA]])/Table2[[#This Row],[50D EMA]]</f>
        <v>0.10926651869805837</v>
      </c>
      <c r="U345" s="2">
        <f>(Table2[[#This Row],[Close Price]]-Table2[[#This Row],[200D EMA]])/Table2[[#This Row],[200D EMA]]</f>
        <v>0.27469494885992968</v>
      </c>
      <c r="V345">
        <v>0.70448002456949299</v>
      </c>
      <c r="W345">
        <v>1230.0999999999999</v>
      </c>
      <c r="X345">
        <v>1274.75</v>
      </c>
      <c r="Y345">
        <v>1206.05</v>
      </c>
      <c r="Z345">
        <v>1274.75</v>
      </c>
      <c r="AA345">
        <v>1206.05</v>
      </c>
      <c r="AB345">
        <v>1274.75</v>
      </c>
      <c r="AC345" s="2">
        <f>(Table2[[#This Row],[Close Price]]/Table2[[#This Row],[Day Low]])-1</f>
        <v>7.5197138444029754E-3</v>
      </c>
      <c r="AD345" s="2">
        <f>(Table2[[#This Row],[Day High]]/Table2[[#This Row],[Close Price]])-1</f>
        <v>2.8563359825715118E-2</v>
      </c>
      <c r="AE345" s="2">
        <f>(Table2[[#This Row],[Close Price]]/Table2[[#This Row],[Current Week Low]])-1</f>
        <v>2.7610795572322822E-2</v>
      </c>
      <c r="AF345" s="2">
        <f>(Table2[[#This Row],[Current Week High]]/Table2[[#This Row],[Close Price]])-1</f>
        <v>2.8563359825715118E-2</v>
      </c>
      <c r="AG345" s="2">
        <f>(Table2[[#This Row],[Close Price]]/Table2[[#This Row],[Current Month Low]])-1</f>
        <v>2.7610795572322822E-2</v>
      </c>
      <c r="AH345" s="2">
        <f>(Table2[[#This Row],[Current Month High]]/Table2[[#This Row],[Close Price]])-1</f>
        <v>2.8563359825715118E-2</v>
      </c>
      <c r="AI345">
        <v>2.85633598257151</v>
      </c>
      <c r="AJ345">
        <v>72.599401155908296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0.18</v>
      </c>
      <c r="AM345" t="s">
        <v>10149</v>
      </c>
      <c r="AN345">
        <v>0.99</v>
      </c>
      <c r="AO345" t="s">
        <v>10149</v>
      </c>
      <c r="AP345">
        <v>0.13351057540803801</v>
      </c>
      <c r="AQ345">
        <f>(Table2[[#This Row],[Sharpe Ratio]]-AVERAGE(Table2[Sharpe Ratio]))/_xlfn.STDEV.P(Table2[Sharpe Ratio])</f>
        <v>0.89576624780473935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1.8514167454788399</v>
      </c>
    </row>
    <row r="346" spans="1:44" x14ac:dyDescent="0.3">
      <c r="A346" t="s">
        <v>857</v>
      </c>
      <c r="B346" t="s">
        <v>858</v>
      </c>
      <c r="C346" t="s">
        <v>10104</v>
      </c>
      <c r="D346" t="s">
        <v>49</v>
      </c>
      <c r="E346">
        <v>17640.546187088999</v>
      </c>
      <c r="F346">
        <v>208.41</v>
      </c>
      <c r="G346">
        <v>37.001080796991801</v>
      </c>
      <c r="H346">
        <f>(Table2[[#This Row],[1Y Return vs Nifty]]-AVERAGE(Table2[1Y Return vs Nifty]))/_xlfn.STDEV.P(Table2[1Y Return vs Nifty])</f>
        <v>-0.13747581509952317</v>
      </c>
      <c r="I346">
        <v>11.4280322825183</v>
      </c>
      <c r="J346">
        <f>(Table2[[#This Row],[1M Return vs Nifty]]-AVERAGE(Table2[1M Return vs Nifty]))/_xlfn.STDEV.P(Table2[1M Return vs Nifty])</f>
        <v>0.83944068304299813</v>
      </c>
      <c r="K346">
        <v>5.9961858534051098</v>
      </c>
      <c r="L346">
        <f>(Table2[[#This Row],[6M Return vs Nifty]]-AVERAGE(Table2[6M Return vs Nifty]))/_xlfn.STDEV.P(Table2[6M Return vs Nifty])</f>
        <v>-0.1464097046763759</v>
      </c>
      <c r="M346">
        <v>4.5722060014061903</v>
      </c>
      <c r="N346">
        <f>(Table2[[#This Row],[1W Return vs Nifty]]-AVERAGE(Table2[1W Return vs Nifty]))/_xlfn.STDEV.P(Table2[1W Return vs Nifty])</f>
        <v>0.77953347579442278</v>
      </c>
      <c r="O346">
        <v>196.26</v>
      </c>
      <c r="P346">
        <v>188.53551367561101</v>
      </c>
      <c r="Q346">
        <v>171.45837142381899</v>
      </c>
      <c r="R346">
        <v>68.288709819340795</v>
      </c>
      <c r="S346" s="2">
        <f>(Table2[[#This Row],[Close Price]]-Table2[[#This Row],[20D EMA]])/Table2[[#This Row],[20D EMA]]</f>
        <v>6.190767349434427E-2</v>
      </c>
      <c r="T346" s="2">
        <f>(Table2[[#This Row],[Close Price]]-Table2[[#This Row],[50D EMA]])/Table2[[#This Row],[50D EMA]]</f>
        <v>0.10541508035766924</v>
      </c>
      <c r="U346" s="2">
        <f>(Table2[[#This Row],[Close Price]]-Table2[[#This Row],[200D EMA]])/Table2[[#This Row],[200D EMA]]</f>
        <v>0.21551370323495148</v>
      </c>
      <c r="V346">
        <v>1.21575349172491</v>
      </c>
      <c r="W346">
        <v>207.43</v>
      </c>
      <c r="X346">
        <v>209.95</v>
      </c>
      <c r="Y346">
        <v>204.9</v>
      </c>
      <c r="Z346">
        <v>214.63</v>
      </c>
      <c r="AA346">
        <v>204.9</v>
      </c>
      <c r="AB346">
        <v>214.63</v>
      </c>
      <c r="AC346" s="2">
        <f>(Table2[[#This Row],[Close Price]]/Table2[[#This Row],[Day Low]])-1</f>
        <v>4.7244853685579624E-3</v>
      </c>
      <c r="AD346" s="2">
        <f>(Table2[[#This Row],[Day High]]/Table2[[#This Row],[Close Price]])-1</f>
        <v>7.3892807446858111E-3</v>
      </c>
      <c r="AE346" s="2">
        <f>(Table2[[#This Row],[Close Price]]/Table2[[#This Row],[Current Week Low]])-1</f>
        <v>1.7130307467057015E-2</v>
      </c>
      <c r="AF346" s="2">
        <f>(Table2[[#This Row],[Current Week High]]/Table2[[#This Row],[Close Price]])-1</f>
        <v>2.9845017033731658E-2</v>
      </c>
      <c r="AG346" s="2">
        <f>(Table2[[#This Row],[Close Price]]/Table2[[#This Row],[Current Month Low]])-1</f>
        <v>1.7130307467057015E-2</v>
      </c>
      <c r="AH346" s="2">
        <f>(Table2[[#This Row],[Current Month High]]/Table2[[#This Row],[Close Price]])-1</f>
        <v>2.9845017033731658E-2</v>
      </c>
      <c r="AI346">
        <v>2.98450170337316</v>
      </c>
      <c r="AJ346">
        <v>69.9918433931484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-0.02</v>
      </c>
      <c r="AM346" t="s">
        <v>10150</v>
      </c>
      <c r="AN346">
        <v>8.69</v>
      </c>
      <c r="AO346" t="s">
        <v>10149</v>
      </c>
      <c r="AP346">
        <v>-7.824020576988E-3</v>
      </c>
      <c r="AQ346">
        <f>(Table2[[#This Row],[Sharpe Ratio]]-AVERAGE(Table2[Sharpe Ratio]))/_xlfn.STDEV.P(Table2[Sharpe Ratio])</f>
        <v>-0.70564611154570611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0.62944252751581575</v>
      </c>
    </row>
    <row r="347" spans="1:44" x14ac:dyDescent="0.3">
      <c r="A347" t="s">
        <v>859</v>
      </c>
      <c r="B347" t="s">
        <v>860</v>
      </c>
      <c r="C347" t="s">
        <v>10110</v>
      </c>
      <c r="D347" t="s">
        <v>384</v>
      </c>
      <c r="E347">
        <v>17592.883671719999</v>
      </c>
      <c r="F347">
        <v>552.9</v>
      </c>
      <c r="G347">
        <v>77.838126741511203</v>
      </c>
      <c r="H347">
        <f>(Table2[[#This Row],[1Y Return vs Nifty]]-AVERAGE(Table2[1Y Return vs Nifty]))/_xlfn.STDEV.P(Table2[1Y Return vs Nifty])</f>
        <v>0.32272928800569539</v>
      </c>
      <c r="I347">
        <v>-7.1281585907457004</v>
      </c>
      <c r="J347">
        <f>(Table2[[#This Row],[1M Return vs Nifty]]-AVERAGE(Table2[1M Return vs Nifty]))/_xlfn.STDEV.P(Table2[1M Return vs Nifty])</f>
        <v>-0.67284681156297499</v>
      </c>
      <c r="K347">
        <v>11.280791066334899</v>
      </c>
      <c r="L347">
        <f>(Table2[[#This Row],[6M Return vs Nifty]]-AVERAGE(Table2[6M Return vs Nifty]))/_xlfn.STDEV.P(Table2[6M Return vs Nifty])</f>
        <v>9.1320219937974303E-3</v>
      </c>
      <c r="M347">
        <v>-1.0638967834333199</v>
      </c>
      <c r="N347">
        <f>(Table2[[#This Row],[1W Return vs Nifty]]-AVERAGE(Table2[1W Return vs Nifty]))/_xlfn.STDEV.P(Table2[1W Return vs Nifty])</f>
        <v>-0.45313052118278607</v>
      </c>
      <c r="O347">
        <v>550.51</v>
      </c>
      <c r="P347">
        <v>539.76512447837104</v>
      </c>
      <c r="Q347">
        <v>464.804853176118</v>
      </c>
      <c r="R347">
        <v>52.078324726925402</v>
      </c>
      <c r="S347" s="2">
        <f>(Table2[[#This Row],[Close Price]]-Table2[[#This Row],[20D EMA]])/Table2[[#This Row],[20D EMA]]</f>
        <v>4.3414288568781427E-3</v>
      </c>
      <c r="T347" s="2">
        <f>(Table2[[#This Row],[Close Price]]-Table2[[#This Row],[50D EMA]])/Table2[[#This Row],[50D EMA]]</f>
        <v>2.4334427931635049E-2</v>
      </c>
      <c r="U347" s="2">
        <f>(Table2[[#This Row],[Close Price]]-Table2[[#This Row],[200D EMA]])/Table2[[#This Row],[200D EMA]]</f>
        <v>0.18953146943692104</v>
      </c>
      <c r="V347">
        <v>0.69269748266539499</v>
      </c>
      <c r="W347">
        <v>550.45000000000005</v>
      </c>
      <c r="X347">
        <v>564.5</v>
      </c>
      <c r="Y347">
        <v>537.95000000000005</v>
      </c>
      <c r="Z347">
        <v>564.5</v>
      </c>
      <c r="AA347">
        <v>537.95000000000005</v>
      </c>
      <c r="AB347">
        <v>564.5</v>
      </c>
      <c r="AC347" s="2">
        <f>(Table2[[#This Row],[Close Price]]/Table2[[#This Row],[Day Low]])-1</f>
        <v>4.4509038059767914E-3</v>
      </c>
      <c r="AD347" s="2">
        <f>(Table2[[#This Row],[Day High]]/Table2[[#This Row],[Close Price]])-1</f>
        <v>2.0980285765961337E-2</v>
      </c>
      <c r="AE347" s="2">
        <f>(Table2[[#This Row],[Close Price]]/Table2[[#This Row],[Current Week Low]])-1</f>
        <v>2.7790686866808967E-2</v>
      </c>
      <c r="AF347" s="2">
        <f>(Table2[[#This Row],[Current Week High]]/Table2[[#This Row],[Close Price]])-1</f>
        <v>2.0980285765961337E-2</v>
      </c>
      <c r="AG347" s="2">
        <f>(Table2[[#This Row],[Close Price]]/Table2[[#This Row],[Current Month Low]])-1</f>
        <v>2.7790686866808967E-2</v>
      </c>
      <c r="AH347" s="2">
        <f>(Table2[[#This Row],[Current Month High]]/Table2[[#This Row],[Close Price]])-1</f>
        <v>2.0980285765961337E-2</v>
      </c>
      <c r="AI347">
        <v>8.1569904141797807</v>
      </c>
      <c r="AJ347">
        <v>110.42816365366301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</v>
      </c>
      <c r="AM347" t="s">
        <v>10148</v>
      </c>
      <c r="AN347">
        <v>-0.95</v>
      </c>
      <c r="AO347" t="s">
        <v>10150</v>
      </c>
      <c r="AP347">
        <v>0.13694153979359799</v>
      </c>
      <c r="AQ347">
        <f>(Table2[[#This Row],[Sharpe Ratio]]-AVERAGE(Table2[Sharpe Ratio]))/_xlfn.STDEV.P(Table2[Sharpe Ratio])</f>
        <v>0.93464129275204355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0.1405252700057753</v>
      </c>
    </row>
    <row r="348" spans="1:44" x14ac:dyDescent="0.3">
      <c r="A348" t="s">
        <v>861</v>
      </c>
      <c r="B348" t="s">
        <v>862</v>
      </c>
      <c r="C348" t="s">
        <v>10104</v>
      </c>
      <c r="D348" t="s">
        <v>49</v>
      </c>
      <c r="E348">
        <v>17558.847304020001</v>
      </c>
      <c r="F348">
        <v>212.85</v>
      </c>
      <c r="G348">
        <v>-14.4938415393783</v>
      </c>
      <c r="H348">
        <f>(Table2[[#This Row],[1Y Return vs Nifty]]-AVERAGE(Table2[1Y Return vs Nifty]))/_xlfn.STDEV.P(Table2[1Y Return vs Nifty])</f>
        <v>-0.71778777192912535</v>
      </c>
      <c r="I348">
        <v>-12.0679994635134</v>
      </c>
      <c r="J348">
        <f>(Table2[[#This Row],[1M Return vs Nifty]]-AVERAGE(Table2[1M Return vs Nifty]))/_xlfn.STDEV.P(Table2[1M Return vs Nifty])</f>
        <v>-1.0754326454904317</v>
      </c>
      <c r="K348">
        <v>-2.03202162174978</v>
      </c>
      <c r="L348">
        <f>(Table2[[#This Row],[6M Return vs Nifty]]-AVERAGE(Table2[6M Return vs Nifty]))/_xlfn.STDEV.P(Table2[6M Return vs Nifty])</f>
        <v>-0.38270384632706173</v>
      </c>
      <c r="M348">
        <v>-2.1827847760461299</v>
      </c>
      <c r="N348">
        <f>(Table2[[#This Row],[1W Return vs Nifty]]-AVERAGE(Table2[1W Return vs Nifty]))/_xlfn.STDEV.P(Table2[1W Return vs Nifty])</f>
        <v>-0.69784091731925146</v>
      </c>
      <c r="O348">
        <v>215.89</v>
      </c>
      <c r="P348">
        <v>218.36835360331099</v>
      </c>
      <c r="Q348">
        <v>212.28877812428101</v>
      </c>
      <c r="R348">
        <v>40.890894765660597</v>
      </c>
      <c r="S348" s="2">
        <f>(Table2[[#This Row],[Close Price]]-Table2[[#This Row],[20D EMA]])/Table2[[#This Row],[20D EMA]]</f>
        <v>-1.408124507851217E-2</v>
      </c>
      <c r="T348" s="2">
        <f>(Table2[[#This Row],[Close Price]]-Table2[[#This Row],[50D EMA]])/Table2[[#This Row],[50D EMA]]</f>
        <v>-2.52708486016965E-2</v>
      </c>
      <c r="U348" s="2">
        <f>(Table2[[#This Row],[Close Price]]-Table2[[#This Row],[200D EMA]])/Table2[[#This Row],[200D EMA]]</f>
        <v>2.6436718920226053E-3</v>
      </c>
      <c r="V348">
        <v>0.84332824391996697</v>
      </c>
      <c r="W348">
        <v>211.75</v>
      </c>
      <c r="X348">
        <v>216.2</v>
      </c>
      <c r="Y348">
        <v>210.77</v>
      </c>
      <c r="Z348">
        <v>218.5</v>
      </c>
      <c r="AA348">
        <v>210.77</v>
      </c>
      <c r="AB348">
        <v>218.5</v>
      </c>
      <c r="AC348" s="2">
        <f>(Table2[[#This Row],[Close Price]]/Table2[[#This Row],[Day Low]])-1</f>
        <v>5.1948051948051965E-3</v>
      </c>
      <c r="AD348" s="2">
        <f>(Table2[[#This Row],[Day High]]/Table2[[#This Row],[Close Price]])-1</f>
        <v>1.5738783180643701E-2</v>
      </c>
      <c r="AE348" s="2">
        <f>(Table2[[#This Row],[Close Price]]/Table2[[#This Row],[Current Week Low]])-1</f>
        <v>9.8685771219813034E-3</v>
      </c>
      <c r="AF348" s="2">
        <f>(Table2[[#This Row],[Current Week High]]/Table2[[#This Row],[Close Price]])-1</f>
        <v>2.654451491660792E-2</v>
      </c>
      <c r="AG348" s="2">
        <f>(Table2[[#This Row],[Close Price]]/Table2[[#This Row],[Current Month Low]])-1</f>
        <v>9.8685771219813034E-3</v>
      </c>
      <c r="AH348" s="2">
        <f>(Table2[[#This Row],[Current Month High]]/Table2[[#This Row],[Close Price]])-1</f>
        <v>2.654451491660792E-2</v>
      </c>
      <c r="AI348">
        <v>35.893821940333503</v>
      </c>
      <c r="AJ348">
        <v>16.295588034421499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-0.23</v>
      </c>
      <c r="AM348" t="s">
        <v>10150</v>
      </c>
      <c r="AN348">
        <v>-4.37</v>
      </c>
      <c r="AO348" t="s">
        <v>10150</v>
      </c>
      <c r="AP348">
        <v>2.8772988295250001E-2</v>
      </c>
      <c r="AQ348">
        <f>(Table2[[#This Row],[Sharpe Ratio]]-AVERAGE(Table2[Sharpe Ratio]))/_xlfn.STDEV.P(Table2[Sharpe Ratio])</f>
        <v>-0.29097833742570883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49" spans="1:44" x14ac:dyDescent="0.3">
      <c r="A349" t="s">
        <v>863</v>
      </c>
      <c r="B349" t="s">
        <v>864</v>
      </c>
      <c r="C349" t="s">
        <v>10110</v>
      </c>
      <c r="D349" t="s">
        <v>226</v>
      </c>
      <c r="E349">
        <v>17519.6580813</v>
      </c>
      <c r="F349">
        <v>5033.25</v>
      </c>
      <c r="G349">
        <v>110.331947569599</v>
      </c>
      <c r="H349">
        <f>(Table2[[#This Row],[1Y Return vs Nifty]]-AVERAGE(Table2[1Y Return vs Nifty]))/_xlfn.STDEV.P(Table2[1Y Return vs Nifty])</f>
        <v>0.68891204727747712</v>
      </c>
      <c r="I349">
        <v>-7.6815215170471998</v>
      </c>
      <c r="J349">
        <f>(Table2[[#This Row],[1M Return vs Nifty]]-AVERAGE(Table2[1M Return vs Nifty]))/_xlfn.STDEV.P(Table2[1M Return vs Nifty])</f>
        <v>-0.71794463574143075</v>
      </c>
      <c r="K349">
        <v>31.931894894297098</v>
      </c>
      <c r="L349">
        <f>(Table2[[#This Row],[6M Return vs Nifty]]-AVERAGE(Table2[6M Return vs Nifty]))/_xlfn.STDEV.P(Table2[6M Return vs Nifty])</f>
        <v>0.6169557321145146</v>
      </c>
      <c r="M349">
        <v>2.2023071811972801</v>
      </c>
      <c r="N349">
        <f>(Table2[[#This Row],[1W Return vs Nifty]]-AVERAGE(Table2[1W Return vs Nifty]))/_xlfn.STDEV.P(Table2[1W Return vs Nifty])</f>
        <v>0.26121628683040504</v>
      </c>
      <c r="O349">
        <v>4765.05</v>
      </c>
      <c r="P349">
        <v>4602.7078468518002</v>
      </c>
      <c r="Q349">
        <v>3847.95103427711</v>
      </c>
      <c r="R349">
        <v>77.863063395243003</v>
      </c>
      <c r="S349" s="2">
        <f>(Table2[[#This Row],[Close Price]]-Table2[[#This Row],[20D EMA]])/Table2[[#This Row],[20D EMA]]</f>
        <v>5.6284823873831297E-2</v>
      </c>
      <c r="T349" s="2">
        <f>(Table2[[#This Row],[Close Price]]-Table2[[#This Row],[50D EMA]])/Table2[[#This Row],[50D EMA]]</f>
        <v>9.3541056150823407E-2</v>
      </c>
      <c r="U349" s="2">
        <f>(Table2[[#This Row],[Close Price]]-Table2[[#This Row],[200D EMA]])/Table2[[#This Row],[200D EMA]]</f>
        <v>0.30803379647100021</v>
      </c>
      <c r="V349">
        <v>1.1511793454665</v>
      </c>
      <c r="W349">
        <v>4941</v>
      </c>
      <c r="X349">
        <v>5089</v>
      </c>
      <c r="Y349">
        <v>4711</v>
      </c>
      <c r="Z349">
        <v>5140</v>
      </c>
      <c r="AA349">
        <v>4711</v>
      </c>
      <c r="AB349">
        <v>5140</v>
      </c>
      <c r="AC349" s="2">
        <f>(Table2[[#This Row],[Close Price]]/Table2[[#This Row],[Day Low]])-1</f>
        <v>1.8670309653916251E-2</v>
      </c>
      <c r="AD349" s="2">
        <f>(Table2[[#This Row],[Day High]]/Table2[[#This Row],[Close Price]])-1</f>
        <v>1.1076342323548483E-2</v>
      </c>
      <c r="AE349" s="2">
        <f>(Table2[[#This Row],[Close Price]]/Table2[[#This Row],[Current Week Low]])-1</f>
        <v>6.8403735937168308E-2</v>
      </c>
      <c r="AF349" s="2">
        <f>(Table2[[#This Row],[Current Week High]]/Table2[[#This Row],[Close Price]])-1</f>
        <v>2.1208960413251932E-2</v>
      </c>
      <c r="AG349" s="2">
        <f>(Table2[[#This Row],[Close Price]]/Table2[[#This Row],[Current Month Low]])-1</f>
        <v>6.8403735937168308E-2</v>
      </c>
      <c r="AH349" s="2">
        <f>(Table2[[#This Row],[Current Month High]]/Table2[[#This Row],[Close Price]])-1</f>
        <v>2.1208960413251932E-2</v>
      </c>
      <c r="AI349">
        <v>3.1142899716882702</v>
      </c>
      <c r="AJ349">
        <v>149.99379144212301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7.0000000000000007E-2</v>
      </c>
      <c r="AM349" t="s">
        <v>10149</v>
      </c>
      <c r="AN349">
        <v>6.8</v>
      </c>
      <c r="AO349" t="s">
        <v>10149</v>
      </c>
      <c r="AP349">
        <v>0.17876808713575801</v>
      </c>
      <c r="AQ349">
        <f>(Table2[[#This Row],[Sharpe Ratio]]-AVERAGE(Table2[Sharpe Ratio]))/_xlfn.STDEV.P(Table2[Sharpe Ratio])</f>
        <v>1.4085631191517742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2.2577025496327403</v>
      </c>
    </row>
    <row r="350" spans="1:44" x14ac:dyDescent="0.3">
      <c r="A350" t="s">
        <v>865</v>
      </c>
      <c r="B350" t="s">
        <v>866</v>
      </c>
      <c r="C350" t="s">
        <v>10107</v>
      </c>
      <c r="D350" t="s">
        <v>46</v>
      </c>
      <c r="E350">
        <v>17385.650888100001</v>
      </c>
      <c r="F350">
        <v>1798.1</v>
      </c>
      <c r="G350">
        <v>14.4293340775997</v>
      </c>
      <c r="H350">
        <f>(Table2[[#This Row],[1Y Return vs Nifty]]-AVERAGE(Table2[1Y Return vs Nifty]))/_xlfn.STDEV.P(Table2[1Y Return vs Nifty])</f>
        <v>-0.39184370058211176</v>
      </c>
      <c r="I350">
        <v>4.8002341547201999</v>
      </c>
      <c r="J350">
        <f>(Table2[[#This Row],[1M Return vs Nifty]]-AVERAGE(Table2[1M Return vs Nifty]))/_xlfn.STDEV.P(Table2[1M Return vs Nifty])</f>
        <v>0.29929015894575933</v>
      </c>
      <c r="K350">
        <v>53.209105580157697</v>
      </c>
      <c r="L350">
        <f>(Table2[[#This Row],[6M Return vs Nifty]]-AVERAGE(Table2[6M Return vs Nifty]))/_xlfn.STDEV.P(Table2[6M Return vs Nifty])</f>
        <v>1.2432076384454767</v>
      </c>
      <c r="M350">
        <v>-1.77425990591163</v>
      </c>
      <c r="N350">
        <f>(Table2[[#This Row],[1W Return vs Nifty]]-AVERAGE(Table2[1W Return vs Nifty]))/_xlfn.STDEV.P(Table2[1W Return vs Nifty])</f>
        <v>-0.60849302596440491</v>
      </c>
      <c r="O350">
        <v>1712.26</v>
      </c>
      <c r="P350">
        <v>1594.30032978022</v>
      </c>
      <c r="Q350">
        <v>1367.1927280769501</v>
      </c>
      <c r="R350">
        <v>63.569864005771301</v>
      </c>
      <c r="S350" s="2">
        <f>(Table2[[#This Row],[Close Price]]-Table2[[#This Row],[20D EMA]])/Table2[[#This Row],[20D EMA]]</f>
        <v>5.0132573324144648E-2</v>
      </c>
      <c r="T350" s="2">
        <f>(Table2[[#This Row],[Close Price]]-Table2[[#This Row],[50D EMA]])/Table2[[#This Row],[50D EMA]]</f>
        <v>0.12783016249383483</v>
      </c>
      <c r="U350" s="2">
        <f>(Table2[[#This Row],[Close Price]]-Table2[[#This Row],[200D EMA]])/Table2[[#This Row],[200D EMA]]</f>
        <v>0.31517668509629243</v>
      </c>
      <c r="V350">
        <v>0.74476069131964695</v>
      </c>
      <c r="W350">
        <v>1776.7</v>
      </c>
      <c r="X350">
        <v>1841.95</v>
      </c>
      <c r="Y350">
        <v>1707.3</v>
      </c>
      <c r="Z350">
        <v>1844.85</v>
      </c>
      <c r="AA350">
        <v>1707.3</v>
      </c>
      <c r="AB350">
        <v>1844.85</v>
      </c>
      <c r="AC350" s="2">
        <f>(Table2[[#This Row],[Close Price]]/Table2[[#This Row],[Day Low]])-1</f>
        <v>1.2044802161310209E-2</v>
      </c>
      <c r="AD350" s="2">
        <f>(Table2[[#This Row],[Day High]]/Table2[[#This Row],[Close Price]])-1</f>
        <v>2.4386852789055169E-2</v>
      </c>
      <c r="AE350" s="2">
        <f>(Table2[[#This Row],[Close Price]]/Table2[[#This Row],[Current Week Low]])-1</f>
        <v>5.3183388976746793E-2</v>
      </c>
      <c r="AF350" s="2">
        <f>(Table2[[#This Row],[Current Week High]]/Table2[[#This Row],[Close Price]])-1</f>
        <v>2.599966631444306E-2</v>
      </c>
      <c r="AG350" s="2">
        <f>(Table2[[#This Row],[Close Price]]/Table2[[#This Row],[Current Month Low]])-1</f>
        <v>5.3183388976746793E-2</v>
      </c>
      <c r="AH350" s="2">
        <f>(Table2[[#This Row],[Current Month High]]/Table2[[#This Row],[Close Price]])-1</f>
        <v>2.599966631444306E-2</v>
      </c>
      <c r="AI350">
        <v>3.4425226628107501</v>
      </c>
      <c r="AJ350">
        <v>75.432947948680393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0.24</v>
      </c>
      <c r="AM350" t="s">
        <v>10149</v>
      </c>
      <c r="AN350">
        <v>5.28</v>
      </c>
      <c r="AO350" t="s">
        <v>10149</v>
      </c>
      <c r="AP350">
        <v>-3.0583029685095998E-2</v>
      </c>
      <c r="AQ350">
        <f>(Table2[[#This Row],[Sharpe Ratio]]-AVERAGE(Table2[Sharpe Ratio]))/_xlfn.STDEV.P(Table2[Sharpe Ratio])</f>
        <v>-0.96352040069820011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-0.4213593298534809</v>
      </c>
    </row>
    <row r="351" spans="1:44" x14ac:dyDescent="0.3">
      <c r="A351" t="s">
        <v>867</v>
      </c>
      <c r="B351" t="s">
        <v>868</v>
      </c>
      <c r="C351" t="s">
        <v>10106</v>
      </c>
      <c r="D351" t="s">
        <v>40</v>
      </c>
      <c r="E351">
        <v>17328.575910359999</v>
      </c>
      <c r="F351">
        <v>471.9</v>
      </c>
      <c r="G351">
        <v>78.792300372226407</v>
      </c>
      <c r="H351">
        <f>(Table2[[#This Row],[1Y Return vs Nifty]]-AVERAGE(Table2[1Y Return vs Nifty]))/_xlfn.STDEV.P(Table2[1Y Return vs Nifty])</f>
        <v>0.33348216113711987</v>
      </c>
      <c r="I351">
        <v>10.766151625728</v>
      </c>
      <c r="J351">
        <f>(Table2[[#This Row],[1M Return vs Nifty]]-AVERAGE(Table2[1M Return vs Nifty]))/_xlfn.STDEV.P(Table2[1M Return vs Nifty])</f>
        <v>0.7854989098082904</v>
      </c>
      <c r="K351">
        <v>-18.3066392158035</v>
      </c>
      <c r="L351">
        <f>(Table2[[#This Row],[6M Return vs Nifty]]-AVERAGE(Table2[6M Return vs Nifty]))/_xlfn.STDEV.P(Table2[6M Return vs Nifty])</f>
        <v>-0.86171448562370989</v>
      </c>
      <c r="M351">
        <v>12.436368668644301</v>
      </c>
      <c r="N351">
        <f>(Table2[[#This Row],[1W Return vs Nifty]]-AVERAGE(Table2[1W Return vs Nifty]))/_xlfn.STDEV.P(Table2[1W Return vs Nifty])</f>
        <v>2.4994932700607921</v>
      </c>
      <c r="O351">
        <v>444.67</v>
      </c>
      <c r="P351">
        <v>439.65062204090202</v>
      </c>
      <c r="Q351">
        <v>414.64842780746602</v>
      </c>
      <c r="R351">
        <v>67.370881004635805</v>
      </c>
      <c r="S351" s="2">
        <f>(Table2[[#This Row],[Close Price]]-Table2[[#This Row],[20D EMA]])/Table2[[#This Row],[20D EMA]]</f>
        <v>6.1236422515573256E-2</v>
      </c>
      <c r="T351" s="2">
        <f>(Table2[[#This Row],[Close Price]]-Table2[[#This Row],[50D EMA]])/Table2[[#This Row],[50D EMA]]</f>
        <v>7.3352285524794961E-2</v>
      </c>
      <c r="U351" s="2">
        <f>(Table2[[#This Row],[Close Price]]-Table2[[#This Row],[200D EMA]])/Table2[[#This Row],[200D EMA]]</f>
        <v>0.13807256546289767</v>
      </c>
      <c r="V351">
        <v>1.0939222458079501</v>
      </c>
      <c r="W351">
        <v>470.8</v>
      </c>
      <c r="X351">
        <v>480.3</v>
      </c>
      <c r="Y351">
        <v>430.2</v>
      </c>
      <c r="Z351">
        <v>491.45</v>
      </c>
      <c r="AA351">
        <v>430.2</v>
      </c>
      <c r="AB351">
        <v>491.45</v>
      </c>
      <c r="AC351" s="2">
        <f>(Table2[[#This Row],[Close Price]]/Table2[[#This Row],[Day Low]])-1</f>
        <v>2.3364485981307581E-3</v>
      </c>
      <c r="AD351" s="2">
        <f>(Table2[[#This Row],[Day High]]/Table2[[#This Row],[Close Price]])-1</f>
        <v>1.7800381436745116E-2</v>
      </c>
      <c r="AE351" s="2">
        <f>(Table2[[#This Row],[Close Price]]/Table2[[#This Row],[Current Week Low]])-1</f>
        <v>9.6931659693165972E-2</v>
      </c>
      <c r="AF351" s="2">
        <f>(Table2[[#This Row],[Current Week High]]/Table2[[#This Row],[Close Price]])-1</f>
        <v>4.1428268700995918E-2</v>
      </c>
      <c r="AG351" s="2">
        <f>(Table2[[#This Row],[Close Price]]/Table2[[#This Row],[Current Month Low]])-1</f>
        <v>9.6931659693165972E-2</v>
      </c>
      <c r="AH351" s="2">
        <f>(Table2[[#This Row],[Current Month High]]/Table2[[#This Row],[Close Price]])-1</f>
        <v>4.1428268700995918E-2</v>
      </c>
      <c r="AI351">
        <v>17.397753761390099</v>
      </c>
      <c r="AJ351">
        <v>115.037593984962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0.03</v>
      </c>
      <c r="AM351" t="s">
        <v>10149</v>
      </c>
      <c r="AN351">
        <v>6.62</v>
      </c>
      <c r="AO351" t="s">
        <v>10149</v>
      </c>
      <c r="AP351">
        <v>9.9659210029754003E-2</v>
      </c>
      <c r="AQ351">
        <f>(Table2[[#This Row],[Sharpe Ratio]]-AVERAGE(Table2[Sharpe Ratio]))/_xlfn.STDEV.P(Table2[Sharpe Ratio])</f>
        <v>0.51220838980219363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3.2689682451846864</v>
      </c>
    </row>
    <row r="352" spans="1:44" x14ac:dyDescent="0.3">
      <c r="A352" t="s">
        <v>869</v>
      </c>
      <c r="B352" t="s">
        <v>870</v>
      </c>
      <c r="C352" t="s">
        <v>10108</v>
      </c>
      <c r="D352" t="s">
        <v>634</v>
      </c>
      <c r="E352">
        <v>17325.40842208</v>
      </c>
      <c r="F352">
        <v>959.2</v>
      </c>
      <c r="G352">
        <v>89.586144539276802</v>
      </c>
      <c r="H352">
        <f>(Table2[[#This Row],[1Y Return vs Nifty]]-AVERAGE(Table2[1Y Return vs Nifty]))/_xlfn.STDEV.P(Table2[1Y Return vs Nifty])</f>
        <v>0.45512127711401251</v>
      </c>
      <c r="I352">
        <v>27.407796507896599</v>
      </c>
      <c r="J352">
        <f>(Table2[[#This Row],[1M Return vs Nifty]]-AVERAGE(Table2[1M Return vs Nifty]))/_xlfn.STDEV.P(Table2[1M Return vs Nifty])</f>
        <v>2.1417552458668903</v>
      </c>
      <c r="K352">
        <v>18.1444243032416</v>
      </c>
      <c r="L352">
        <f>(Table2[[#This Row],[6M Return vs Nifty]]-AVERAGE(Table2[6M Return vs Nifty]))/_xlfn.STDEV.P(Table2[6M Return vs Nifty])</f>
        <v>0.21114926299549397</v>
      </c>
      <c r="M352">
        <v>5.3438843104513296</v>
      </c>
      <c r="N352">
        <f>(Table2[[#This Row],[1W Return vs Nifty]]-AVERAGE(Table2[1W Return vs Nifty]))/_xlfn.STDEV.P(Table2[1W Return vs Nifty])</f>
        <v>0.94830613752920723</v>
      </c>
      <c r="O352">
        <v>855.69</v>
      </c>
      <c r="P352">
        <v>789.22765316096195</v>
      </c>
      <c r="Q352">
        <v>697.923330323242</v>
      </c>
      <c r="R352">
        <v>81.857797222359295</v>
      </c>
      <c r="S352" s="2">
        <f>(Table2[[#This Row],[Close Price]]-Table2[[#This Row],[20D EMA]])/Table2[[#This Row],[20D EMA]]</f>
        <v>0.12096670523203495</v>
      </c>
      <c r="T352" s="2">
        <f>(Table2[[#This Row],[Close Price]]-Table2[[#This Row],[50D EMA]])/Table2[[#This Row],[50D EMA]]</f>
        <v>0.21536542233191677</v>
      </c>
      <c r="U352" s="2">
        <f>(Table2[[#This Row],[Close Price]]-Table2[[#This Row],[200D EMA]])/Table2[[#This Row],[200D EMA]]</f>
        <v>0.37436299708701271</v>
      </c>
      <c r="V352">
        <v>1.87489327738808</v>
      </c>
      <c r="W352">
        <v>946.05</v>
      </c>
      <c r="X352">
        <v>976.6</v>
      </c>
      <c r="Y352">
        <v>883.95</v>
      </c>
      <c r="Z352">
        <v>976.6</v>
      </c>
      <c r="AA352">
        <v>883.95</v>
      </c>
      <c r="AB352">
        <v>976.6</v>
      </c>
      <c r="AC352" s="2">
        <f>(Table2[[#This Row],[Close Price]]/Table2[[#This Row],[Day Low]])-1</f>
        <v>1.3899899582474617E-2</v>
      </c>
      <c r="AD352" s="2">
        <f>(Table2[[#This Row],[Day High]]/Table2[[#This Row],[Close Price]])-1</f>
        <v>1.8140116763969871E-2</v>
      </c>
      <c r="AE352" s="2">
        <f>(Table2[[#This Row],[Close Price]]/Table2[[#This Row],[Current Week Low]])-1</f>
        <v>8.5129249391934003E-2</v>
      </c>
      <c r="AF352" s="2">
        <f>(Table2[[#This Row],[Current Week High]]/Table2[[#This Row],[Close Price]])-1</f>
        <v>1.8140116763969871E-2</v>
      </c>
      <c r="AG352" s="2">
        <f>(Table2[[#This Row],[Close Price]]/Table2[[#This Row],[Current Month Low]])-1</f>
        <v>8.5129249391934003E-2</v>
      </c>
      <c r="AH352" s="2">
        <f>(Table2[[#This Row],[Current Month High]]/Table2[[#This Row],[Close Price]])-1</f>
        <v>1.8140116763969871E-2</v>
      </c>
      <c r="AI352">
        <v>1.81401167639698</v>
      </c>
      <c r="AJ352">
        <v>120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0.16</v>
      </c>
      <c r="AM352" t="s">
        <v>10149</v>
      </c>
      <c r="AN352">
        <v>18.52</v>
      </c>
      <c r="AO352" t="s">
        <v>10149</v>
      </c>
      <c r="AP352">
        <v>0.21251959087740899</v>
      </c>
      <c r="AQ352">
        <f>(Table2[[#This Row],[Sharpe Ratio]]-AVERAGE(Table2[Sharpe Ratio]))/_xlfn.STDEV.P(Table2[Sharpe Ratio])</f>
        <v>1.7909894802408111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5.5473214037464142</v>
      </c>
    </row>
    <row r="353" spans="1:44" x14ac:dyDescent="0.3">
      <c r="A353" t="s">
        <v>871</v>
      </c>
      <c r="B353" t="s">
        <v>872</v>
      </c>
      <c r="C353" t="s">
        <v>10102</v>
      </c>
      <c r="D353" t="s">
        <v>179</v>
      </c>
      <c r="E353">
        <v>17304.362901920002</v>
      </c>
      <c r="F353">
        <v>306.7</v>
      </c>
      <c r="G353">
        <v>-19.1632891045506</v>
      </c>
      <c r="H353">
        <f>(Table2[[#This Row],[1Y Return vs Nifty]]-AVERAGE(Table2[1Y Return vs Nifty]))/_xlfn.STDEV.P(Table2[1Y Return vs Nifty])</f>
        <v>-0.77040919809922592</v>
      </c>
      <c r="I353">
        <v>-6.0656272565957501</v>
      </c>
      <c r="J353">
        <f>(Table2[[#This Row],[1M Return vs Nifty]]-AVERAGE(Table2[1M Return vs Nifty]))/_xlfn.STDEV.P(Table2[1M Return vs Nifty])</f>
        <v>-0.58625291628368337</v>
      </c>
      <c r="K353">
        <v>-20.4182243610143</v>
      </c>
      <c r="L353">
        <f>(Table2[[#This Row],[6M Return vs Nifty]]-AVERAGE(Table2[6M Return vs Nifty]))/_xlfn.STDEV.P(Table2[6M Return vs Nifty])</f>
        <v>-0.92386474780291417</v>
      </c>
      <c r="M353">
        <v>1.25065392836617</v>
      </c>
      <c r="N353">
        <f>(Table2[[#This Row],[1W Return vs Nifty]]-AVERAGE(Table2[1W Return vs Nifty]))/_xlfn.STDEV.P(Table2[1W Return vs Nifty])</f>
        <v>5.3081561976454049E-2</v>
      </c>
      <c r="O353">
        <v>300.23</v>
      </c>
      <c r="P353">
        <v>305.22921975512799</v>
      </c>
      <c r="Q353">
        <v>311.47580607804701</v>
      </c>
      <c r="R353">
        <v>66.042469090817804</v>
      </c>
      <c r="S353" s="2">
        <f>(Table2[[#This Row],[Close Price]]-Table2[[#This Row],[20D EMA]])/Table2[[#This Row],[20D EMA]]</f>
        <v>2.1550144888918397E-2</v>
      </c>
      <c r="T353" s="2">
        <f>(Table2[[#This Row],[Close Price]]-Table2[[#This Row],[50D EMA]])/Table2[[#This Row],[50D EMA]]</f>
        <v>4.8186089328274189E-3</v>
      </c>
      <c r="U353" s="2">
        <f>(Table2[[#This Row],[Close Price]]-Table2[[#This Row],[200D EMA]])/Table2[[#This Row],[200D EMA]]</f>
        <v>-1.5332831587087519E-2</v>
      </c>
      <c r="V353">
        <v>0.42828955139783598</v>
      </c>
      <c r="W353">
        <v>301.89999999999998</v>
      </c>
      <c r="X353">
        <v>309</v>
      </c>
      <c r="Y353">
        <v>295.10000000000002</v>
      </c>
      <c r="Z353">
        <v>309</v>
      </c>
      <c r="AA353">
        <v>295.10000000000002</v>
      </c>
      <c r="AB353">
        <v>309</v>
      </c>
      <c r="AC353" s="2">
        <f>(Table2[[#This Row],[Close Price]]/Table2[[#This Row],[Day Low]])-1</f>
        <v>1.5899304405432302E-2</v>
      </c>
      <c r="AD353" s="2">
        <f>(Table2[[#This Row],[Day High]]/Table2[[#This Row],[Close Price]])-1</f>
        <v>7.4991848712095965E-3</v>
      </c>
      <c r="AE353" s="2">
        <f>(Table2[[#This Row],[Close Price]]/Table2[[#This Row],[Current Week Low]])-1</f>
        <v>3.9308708912233037E-2</v>
      </c>
      <c r="AF353" s="2">
        <f>(Table2[[#This Row],[Current Week High]]/Table2[[#This Row],[Close Price]])-1</f>
        <v>7.4991848712095965E-3</v>
      </c>
      <c r="AG353" s="2">
        <f>(Table2[[#This Row],[Close Price]]/Table2[[#This Row],[Current Month Low]])-1</f>
        <v>3.9308708912233037E-2</v>
      </c>
      <c r="AH353" s="2">
        <f>(Table2[[#This Row],[Current Month High]]/Table2[[#This Row],[Close Price]])-1</f>
        <v>7.4991848712095965E-3</v>
      </c>
      <c r="AI353">
        <v>32.621454189761899</v>
      </c>
      <c r="AJ353">
        <v>20.5108055009823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-0.24</v>
      </c>
      <c r="AM353" t="s">
        <v>10150</v>
      </c>
      <c r="AN353">
        <v>0.94</v>
      </c>
      <c r="AO353" t="s">
        <v>10149</v>
      </c>
      <c r="AP353">
        <v>-5.0367536476318003E-2</v>
      </c>
      <c r="AQ353">
        <f>(Table2[[#This Row],[Sharpe Ratio]]-AVERAGE(Table2[Sharpe Ratio]))/_xlfn.STDEV.P(Table2[Sharpe Ratio])</f>
        <v>-1.1876916552894856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54" spans="1:44" x14ac:dyDescent="0.3">
      <c r="A354" t="s">
        <v>873</v>
      </c>
      <c r="B354" t="s">
        <v>874</v>
      </c>
      <c r="C354" t="s">
        <v>10114</v>
      </c>
      <c r="D354" t="s">
        <v>875</v>
      </c>
      <c r="E354">
        <v>17225.617812654</v>
      </c>
      <c r="F354">
        <v>220.34</v>
      </c>
      <c r="G354">
        <v>-11.6922245192543</v>
      </c>
      <c r="H354">
        <f>(Table2[[#This Row],[1Y Return vs Nifty]]-AVERAGE(Table2[1Y Return vs Nifty]))/_xlfn.STDEV.P(Table2[1Y Return vs Nifty])</f>
        <v>-0.68621549681012806</v>
      </c>
      <c r="I354">
        <v>0.52634729257566804</v>
      </c>
      <c r="J354">
        <f>(Table2[[#This Row],[1M Return vs Nifty]]-AVERAGE(Table2[1M Return vs Nifty]))/_xlfn.STDEV.P(Table2[1M Return vs Nifty])</f>
        <v>-4.9021932642736347E-2</v>
      </c>
      <c r="K354">
        <v>13.835544601949699</v>
      </c>
      <c r="L354">
        <f>(Table2[[#This Row],[6M Return vs Nifty]]-AVERAGE(Table2[6M Return vs Nifty]))/_xlfn.STDEV.P(Table2[6M Return vs Nifty])</f>
        <v>8.4326054496738856E-2</v>
      </c>
      <c r="M354">
        <v>1.5061843280860301</v>
      </c>
      <c r="N354">
        <f>(Table2[[#This Row],[1W Return vs Nifty]]-AVERAGE(Table2[1W Return vs Nifty]))/_xlfn.STDEV.P(Table2[1W Return vs Nifty])</f>
        <v>0.10896825104024051</v>
      </c>
      <c r="O354">
        <v>215.79</v>
      </c>
      <c r="P354">
        <v>212.807400018603</v>
      </c>
      <c r="Q354">
        <v>195.62845082789801</v>
      </c>
      <c r="R354">
        <v>60.081681375576302</v>
      </c>
      <c r="S354" s="2">
        <f>(Table2[[#This Row],[Close Price]]-Table2[[#This Row],[20D EMA]])/Table2[[#This Row],[20D EMA]]</f>
        <v>2.1085314426062429E-2</v>
      </c>
      <c r="T354" s="2">
        <f>(Table2[[#This Row],[Close Price]]-Table2[[#This Row],[50D EMA]])/Table2[[#This Row],[50D EMA]]</f>
        <v>3.5396325413207065E-2</v>
      </c>
      <c r="U354" s="2">
        <f>(Table2[[#This Row],[Close Price]]-Table2[[#This Row],[200D EMA]])/Table2[[#This Row],[200D EMA]]</f>
        <v>0.12631878986682624</v>
      </c>
      <c r="V354">
        <v>0.83542978442501103</v>
      </c>
      <c r="W354">
        <v>219.31</v>
      </c>
      <c r="X354">
        <v>223.39</v>
      </c>
      <c r="Y354">
        <v>215</v>
      </c>
      <c r="Z354">
        <v>225.9</v>
      </c>
      <c r="AA354">
        <v>215</v>
      </c>
      <c r="AB354">
        <v>225.9</v>
      </c>
      <c r="AC354" s="2">
        <f>(Table2[[#This Row],[Close Price]]/Table2[[#This Row],[Day Low]])-1</f>
        <v>4.6965482650129786E-3</v>
      </c>
      <c r="AD354" s="2">
        <f>(Table2[[#This Row],[Day High]]/Table2[[#This Row],[Close Price]])-1</f>
        <v>1.384224380502852E-2</v>
      </c>
      <c r="AE354" s="2">
        <f>(Table2[[#This Row],[Close Price]]/Table2[[#This Row],[Current Week Low]])-1</f>
        <v>2.4837209302325691E-2</v>
      </c>
      <c r="AF354" s="2">
        <f>(Table2[[#This Row],[Current Week High]]/Table2[[#This Row],[Close Price]])-1</f>
        <v>2.5233729690478324E-2</v>
      </c>
      <c r="AG354" s="2">
        <f>(Table2[[#This Row],[Close Price]]/Table2[[#This Row],[Current Month Low]])-1</f>
        <v>2.4837209302325691E-2</v>
      </c>
      <c r="AH354" s="2">
        <f>(Table2[[#This Row],[Current Month High]]/Table2[[#This Row],[Close Price]])-1</f>
        <v>2.5233729690478324E-2</v>
      </c>
      <c r="AI354">
        <v>7.8106562585095798</v>
      </c>
      <c r="AJ354">
        <v>61.776798825256897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-0.1</v>
      </c>
      <c r="AM354" t="s">
        <v>10150</v>
      </c>
      <c r="AN354">
        <v>1.7</v>
      </c>
      <c r="AO354" t="s">
        <v>10149</v>
      </c>
      <c r="AP354">
        <v>7.3801950960870003E-3</v>
      </c>
      <c r="AQ354">
        <f>(Table2[[#This Row],[Sharpe Ratio]]-AVERAGE(Table2[Sharpe Ratio]))/_xlfn.STDEV.P(Table2[Sharpe Ratio])</f>
        <v>-0.53337251693570931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-1.0753156408515943</v>
      </c>
    </row>
    <row r="355" spans="1:44" x14ac:dyDescent="0.3">
      <c r="A355" t="s">
        <v>876</v>
      </c>
      <c r="B355" t="s">
        <v>877</v>
      </c>
      <c r="C355" t="s">
        <v>10109</v>
      </c>
      <c r="D355" t="s">
        <v>295</v>
      </c>
      <c r="E355">
        <v>17178.145988429998</v>
      </c>
      <c r="F355">
        <v>345.1</v>
      </c>
      <c r="G355">
        <v>-19.4270788524327</v>
      </c>
      <c r="H355">
        <f>(Table2[[#This Row],[1Y Return vs Nifty]]-AVERAGE(Table2[1Y Return vs Nifty]))/_xlfn.STDEV.P(Table2[1Y Return vs Nifty])</f>
        <v>-0.77338192507578318</v>
      </c>
      <c r="I355">
        <v>-11.446559796325401</v>
      </c>
      <c r="J355">
        <f>(Table2[[#This Row],[1M Return vs Nifty]]-AVERAGE(Table2[1M Return vs Nifty]))/_xlfn.STDEV.P(Table2[1M Return vs Nifty])</f>
        <v>-1.0247867212401818</v>
      </c>
      <c r="K355">
        <v>-26.2858120765992</v>
      </c>
      <c r="L355">
        <f>(Table2[[#This Row],[6M Return vs Nifty]]-AVERAGE(Table2[6M Return vs Nifty]))/_xlfn.STDEV.P(Table2[6M Return vs Nifty])</f>
        <v>-1.0965653920133447</v>
      </c>
      <c r="M355">
        <v>-2.9220088307306198</v>
      </c>
      <c r="N355">
        <f>(Table2[[#This Row],[1W Return vs Nifty]]-AVERAGE(Table2[1W Return vs Nifty]))/_xlfn.STDEV.P(Table2[1W Return vs Nifty])</f>
        <v>-0.85951555539720648</v>
      </c>
      <c r="O355">
        <v>353.59</v>
      </c>
      <c r="P355">
        <v>367.489304547507</v>
      </c>
      <c r="Q355">
        <v>374.21223468208001</v>
      </c>
      <c r="R355">
        <v>36.3843129903399</v>
      </c>
      <c r="S355" s="2">
        <f>(Table2[[#This Row],[Close Price]]-Table2[[#This Row],[20D EMA]])/Table2[[#This Row],[20D EMA]]</f>
        <v>-2.4010860035634359E-2</v>
      </c>
      <c r="T355" s="2">
        <f>(Table2[[#This Row],[Close Price]]-Table2[[#This Row],[50D EMA]])/Table2[[#This Row],[50D EMA]]</f>
        <v>-6.092505079862158E-2</v>
      </c>
      <c r="U355" s="2">
        <f>(Table2[[#This Row],[Close Price]]-Table2[[#This Row],[200D EMA]])/Table2[[#This Row],[200D EMA]]</f>
        <v>-7.7796052571110899E-2</v>
      </c>
      <c r="V355">
        <v>1.45468951736432</v>
      </c>
      <c r="W355">
        <v>343.35</v>
      </c>
      <c r="X355">
        <v>349.9</v>
      </c>
      <c r="Y355">
        <v>343.35</v>
      </c>
      <c r="Z355">
        <v>353.95</v>
      </c>
      <c r="AA355">
        <v>343.35</v>
      </c>
      <c r="AB355">
        <v>353.95</v>
      </c>
      <c r="AC355" s="2">
        <f>(Table2[[#This Row],[Close Price]]/Table2[[#This Row],[Day Low]])-1</f>
        <v>5.0968399592252744E-3</v>
      </c>
      <c r="AD355" s="2">
        <f>(Table2[[#This Row],[Day High]]/Table2[[#This Row],[Close Price]])-1</f>
        <v>1.3909011880614219E-2</v>
      </c>
      <c r="AE355" s="2">
        <f>(Table2[[#This Row],[Close Price]]/Table2[[#This Row],[Current Week Low]])-1</f>
        <v>5.0968399592252744E-3</v>
      </c>
      <c r="AF355" s="2">
        <f>(Table2[[#This Row],[Current Week High]]/Table2[[#This Row],[Close Price]])-1</f>
        <v>2.5644740654882536E-2</v>
      </c>
      <c r="AG355" s="2">
        <f>(Table2[[#This Row],[Close Price]]/Table2[[#This Row],[Current Month Low]])-1</f>
        <v>5.0968399592252744E-3</v>
      </c>
      <c r="AH355" s="2">
        <f>(Table2[[#This Row],[Current Month High]]/Table2[[#This Row],[Close Price]])-1</f>
        <v>2.5644740654882536E-2</v>
      </c>
      <c r="AI355">
        <v>61.692263112141397</v>
      </c>
      <c r="AJ355">
        <v>20.243902439024399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-0.39</v>
      </c>
      <c r="AM355" t="s">
        <v>10150</v>
      </c>
      <c r="AN355">
        <v>-2.42</v>
      </c>
      <c r="AO355" t="s">
        <v>10150</v>
      </c>
      <c r="AP355">
        <v>0.10672379092161501</v>
      </c>
      <c r="AQ355">
        <f>(Table2[[#This Row],[Sharpe Ratio]]-AVERAGE(Table2[Sharpe Ratio]))/_xlfn.STDEV.P(Table2[Sharpe Ratio])</f>
        <v>0.59225465925950205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56" spans="1:44" x14ac:dyDescent="0.3">
      <c r="A356" t="s">
        <v>878</v>
      </c>
      <c r="B356" t="s">
        <v>879</v>
      </c>
      <c r="C356" t="s">
        <v>10104</v>
      </c>
      <c r="D356" t="s">
        <v>484</v>
      </c>
      <c r="E356">
        <v>17169.695374409999</v>
      </c>
      <c r="F356">
        <v>344.1</v>
      </c>
      <c r="G356">
        <v>14.0947140190717</v>
      </c>
      <c r="H356">
        <f>(Table2[[#This Row],[1Y Return vs Nifty]]-AVERAGE(Table2[1Y Return vs Nifty]))/_xlfn.STDEV.P(Table2[1Y Return vs Nifty])</f>
        <v>-0.39561463589278933</v>
      </c>
      <c r="I356">
        <v>1.99475773813266</v>
      </c>
      <c r="J356">
        <f>(Table2[[#This Row],[1M Return vs Nifty]]-AVERAGE(Table2[1M Return vs Nifty]))/_xlfn.STDEV.P(Table2[1M Return vs Nifty])</f>
        <v>7.0650190204640584E-2</v>
      </c>
      <c r="K356">
        <v>-7.9285584120635102</v>
      </c>
      <c r="L356">
        <f>(Table2[[#This Row],[6M Return vs Nifty]]-AVERAGE(Table2[6M Return vs Nifty]))/_xlfn.STDEV.P(Table2[6M Return vs Nifty])</f>
        <v>-0.55625654833318317</v>
      </c>
      <c r="M356">
        <v>2.82122479093462</v>
      </c>
      <c r="N356">
        <f>(Table2[[#This Row],[1W Return vs Nifty]]-AVERAGE(Table2[1W Return vs Nifty]))/_xlfn.STDEV.P(Table2[1W Return vs Nifty])</f>
        <v>0.39657887401929964</v>
      </c>
      <c r="O356">
        <v>333.63</v>
      </c>
      <c r="P356">
        <v>327.91046805007102</v>
      </c>
      <c r="Q356">
        <v>318.18276103765999</v>
      </c>
      <c r="R356">
        <v>60.130945947901303</v>
      </c>
      <c r="S356" s="2">
        <f>(Table2[[#This Row],[Close Price]]-Table2[[#This Row],[20D EMA]])/Table2[[#This Row],[20D EMA]]</f>
        <v>3.1382069957737693E-2</v>
      </c>
      <c r="T356" s="2">
        <f>(Table2[[#This Row],[Close Price]]-Table2[[#This Row],[50D EMA]])/Table2[[#This Row],[50D EMA]]</f>
        <v>4.9371805804799461E-2</v>
      </c>
      <c r="U356" s="2">
        <f>(Table2[[#This Row],[Close Price]]-Table2[[#This Row],[200D EMA]])/Table2[[#This Row],[200D EMA]]</f>
        <v>8.1453938226629705E-2</v>
      </c>
      <c r="V356">
        <v>0.32023793968042003</v>
      </c>
      <c r="W356">
        <v>341.25</v>
      </c>
      <c r="X356">
        <v>350</v>
      </c>
      <c r="Y356">
        <v>334.4</v>
      </c>
      <c r="Z356">
        <v>350</v>
      </c>
      <c r="AA356">
        <v>334.4</v>
      </c>
      <c r="AB356">
        <v>350</v>
      </c>
      <c r="AC356" s="2">
        <f>(Table2[[#This Row],[Close Price]]/Table2[[#This Row],[Day Low]])-1</f>
        <v>8.3516483516483664E-3</v>
      </c>
      <c r="AD356" s="2">
        <f>(Table2[[#This Row],[Day High]]/Table2[[#This Row],[Close Price]])-1</f>
        <v>1.7146178436501014E-2</v>
      </c>
      <c r="AE356" s="2">
        <f>(Table2[[#This Row],[Close Price]]/Table2[[#This Row],[Current Week Low]])-1</f>
        <v>2.9007177033492981E-2</v>
      </c>
      <c r="AF356" s="2">
        <f>(Table2[[#This Row],[Current Week High]]/Table2[[#This Row],[Close Price]])-1</f>
        <v>1.7146178436501014E-2</v>
      </c>
      <c r="AG356" s="2">
        <f>(Table2[[#This Row],[Close Price]]/Table2[[#This Row],[Current Month Low]])-1</f>
        <v>2.9007177033492981E-2</v>
      </c>
      <c r="AH356" s="2">
        <f>(Table2[[#This Row],[Current Month High]]/Table2[[#This Row],[Close Price]])-1</f>
        <v>1.7146178436501014E-2</v>
      </c>
      <c r="AI356">
        <v>13.920371984888099</v>
      </c>
      <c r="AJ356">
        <v>40.678659035159399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-0.04</v>
      </c>
      <c r="AM356" t="s">
        <v>10150</v>
      </c>
      <c r="AN356">
        <v>0.15</v>
      </c>
      <c r="AO356" t="s">
        <v>10149</v>
      </c>
      <c r="AP356">
        <v>-3.6759811831744003E-2</v>
      </c>
      <c r="AQ356">
        <f>(Table2[[#This Row],[Sharpe Ratio]]-AVERAGE(Table2[Sharpe Ratio]))/_xlfn.STDEV.P(Table2[Sharpe Ratio])</f>
        <v>-1.0335073363222653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-1.5181494563242974</v>
      </c>
    </row>
    <row r="357" spans="1:44" x14ac:dyDescent="0.3">
      <c r="A357" t="s">
        <v>882</v>
      </c>
      <c r="B357" t="s">
        <v>883</v>
      </c>
      <c r="C357" t="s">
        <v>10103</v>
      </c>
      <c r="D357" t="s">
        <v>21</v>
      </c>
      <c r="E357">
        <v>17052.319402199999</v>
      </c>
      <c r="F357">
        <v>752.3</v>
      </c>
      <c r="G357">
        <v>70.865271686969606</v>
      </c>
      <c r="H357">
        <f>(Table2[[#This Row],[1Y Return vs Nifty]]-AVERAGE(Table2[1Y Return vs Nifty]))/_xlfn.STDEV.P(Table2[1Y Return vs Nifty])</f>
        <v>0.24415006159268102</v>
      </c>
      <c r="I357">
        <v>15.17812865376</v>
      </c>
      <c r="J357">
        <f>(Table2[[#This Row],[1M Return vs Nifty]]-AVERAGE(Table2[1M Return vs Nifty]))/_xlfn.STDEV.P(Table2[1M Return vs Nifty])</f>
        <v>1.1450650369057962</v>
      </c>
      <c r="K357">
        <v>16.447185299383399</v>
      </c>
      <c r="L357">
        <f>(Table2[[#This Row],[6M Return vs Nifty]]-AVERAGE(Table2[6M Return vs Nifty]))/_xlfn.STDEV.P(Table2[6M Return vs Nifty])</f>
        <v>0.16119444620309401</v>
      </c>
      <c r="M357">
        <v>-2.3475233771343</v>
      </c>
      <c r="N357">
        <f>(Table2[[#This Row],[1W Return vs Nifty]]-AVERAGE(Table2[1W Return vs Nifty]))/_xlfn.STDEV.P(Table2[1W Return vs Nifty])</f>
        <v>-0.73387066167026049</v>
      </c>
      <c r="O357">
        <v>719.79</v>
      </c>
      <c r="P357">
        <v>667.413166990273</v>
      </c>
      <c r="Q357">
        <v>572.81621512850097</v>
      </c>
      <c r="R357">
        <v>68.290917032428396</v>
      </c>
      <c r="S357" s="2">
        <f>(Table2[[#This Row],[Close Price]]-Table2[[#This Row],[20D EMA]])/Table2[[#This Row],[20D EMA]]</f>
        <v>4.5165951180205326E-2</v>
      </c>
      <c r="T357" s="2">
        <f>(Table2[[#This Row],[Close Price]]-Table2[[#This Row],[50D EMA]])/Table2[[#This Row],[50D EMA]]</f>
        <v>0.12718783087922525</v>
      </c>
      <c r="U357" s="2">
        <f>(Table2[[#This Row],[Close Price]]-Table2[[#This Row],[200D EMA]])/Table2[[#This Row],[200D EMA]]</f>
        <v>0.3133357264183505</v>
      </c>
      <c r="V357">
        <v>0.53594692859283</v>
      </c>
      <c r="W357">
        <v>743</v>
      </c>
      <c r="X357">
        <v>769.45</v>
      </c>
      <c r="Y357">
        <v>738</v>
      </c>
      <c r="Z357">
        <v>769.45</v>
      </c>
      <c r="AA357">
        <v>738</v>
      </c>
      <c r="AB357">
        <v>769.45</v>
      </c>
      <c r="AC357" s="2">
        <f>(Table2[[#This Row],[Close Price]]/Table2[[#This Row],[Day Low]])-1</f>
        <v>1.2516823687752199E-2</v>
      </c>
      <c r="AD357" s="2">
        <f>(Table2[[#This Row],[Day High]]/Table2[[#This Row],[Close Price]])-1</f>
        <v>2.2796756613053359E-2</v>
      </c>
      <c r="AE357" s="2">
        <f>(Table2[[#This Row],[Close Price]]/Table2[[#This Row],[Current Week Low]])-1</f>
        <v>1.9376693766937514E-2</v>
      </c>
      <c r="AF357" s="2">
        <f>(Table2[[#This Row],[Current Week High]]/Table2[[#This Row],[Close Price]])-1</f>
        <v>2.2796756613053359E-2</v>
      </c>
      <c r="AG357" s="2">
        <f>(Table2[[#This Row],[Close Price]]/Table2[[#This Row],[Current Month Low]])-1</f>
        <v>1.9376693766937514E-2</v>
      </c>
      <c r="AH357" s="2">
        <f>(Table2[[#This Row],[Current Month High]]/Table2[[#This Row],[Close Price]])-1</f>
        <v>2.2796756613053359E-2</v>
      </c>
      <c r="AI357">
        <v>2.2796756613053302</v>
      </c>
      <c r="AJ357">
        <v>97.402256625557499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0.16</v>
      </c>
      <c r="AM357" t="s">
        <v>10149</v>
      </c>
      <c r="AN357">
        <v>7.1</v>
      </c>
      <c r="AO357" t="s">
        <v>10149</v>
      </c>
      <c r="AP357">
        <v>7.5617681898820996E-2</v>
      </c>
      <c r="AQ357">
        <f>(Table2[[#This Row],[Sharpe Ratio]]-AVERAGE(Table2[Sharpe Ratio]))/_xlfn.STDEV.P(Table2[Sharpe Ratio])</f>
        <v>0.23980233084528732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1.056341213876598</v>
      </c>
    </row>
    <row r="358" spans="1:44" x14ac:dyDescent="0.3">
      <c r="A358" t="s">
        <v>884</v>
      </c>
      <c r="B358" t="s">
        <v>885</v>
      </c>
      <c r="C358" t="s">
        <v>10109</v>
      </c>
      <c r="D358" t="s">
        <v>295</v>
      </c>
      <c r="E358">
        <v>17019.1093223549</v>
      </c>
      <c r="F358">
        <v>2126.65</v>
      </c>
      <c r="G358">
        <v>-3.6592037025834698</v>
      </c>
      <c r="H358">
        <f>(Table2[[#This Row],[1Y Return vs Nifty]]-AVERAGE(Table2[1Y Return vs Nifty]))/_xlfn.STDEV.P(Table2[1Y Return vs Nifty])</f>
        <v>-0.5956889396687316</v>
      </c>
      <c r="I358">
        <v>4.2504317148938497</v>
      </c>
      <c r="J358">
        <f>(Table2[[#This Row],[1M Return vs Nifty]]-AVERAGE(Table2[1M Return vs Nifty]))/_xlfn.STDEV.P(Table2[1M Return vs Nifty])</f>
        <v>0.25448250634442615</v>
      </c>
      <c r="K358">
        <v>-4.7290910204648702</v>
      </c>
      <c r="L358">
        <f>(Table2[[#This Row],[6M Return vs Nifty]]-AVERAGE(Table2[6M Return vs Nifty]))/_xlfn.STDEV.P(Table2[6M Return vs Nifty])</f>
        <v>-0.46208666005154359</v>
      </c>
      <c r="M358">
        <v>-1.3099729000167299</v>
      </c>
      <c r="N358">
        <f>(Table2[[#This Row],[1W Return vs Nifty]]-AVERAGE(Table2[1W Return vs Nifty]))/_xlfn.STDEV.P(Table2[1W Return vs Nifty])</f>
        <v>-0.5069494774736929</v>
      </c>
      <c r="O358">
        <v>2053.0500000000002</v>
      </c>
      <c r="P358">
        <v>2010.8469581224999</v>
      </c>
      <c r="Q358">
        <v>1962.33867186458</v>
      </c>
      <c r="R358">
        <v>64.330581384407495</v>
      </c>
      <c r="S358" s="2">
        <f>(Table2[[#This Row],[Close Price]]-Table2[[#This Row],[20D EMA]])/Table2[[#This Row],[20D EMA]]</f>
        <v>3.5849102554735592E-2</v>
      </c>
      <c r="T358" s="2">
        <f>(Table2[[#This Row],[Close Price]]-Table2[[#This Row],[50D EMA]])/Table2[[#This Row],[50D EMA]]</f>
        <v>5.7589187187882196E-2</v>
      </c>
      <c r="U358" s="2">
        <f>(Table2[[#This Row],[Close Price]]-Table2[[#This Row],[200D EMA]])/Table2[[#This Row],[200D EMA]]</f>
        <v>8.3732400778350036E-2</v>
      </c>
      <c r="V358">
        <v>1.05957943841185</v>
      </c>
      <c r="W358">
        <v>2097</v>
      </c>
      <c r="X358">
        <v>2159</v>
      </c>
      <c r="Y358">
        <v>2080</v>
      </c>
      <c r="Z358">
        <v>2159</v>
      </c>
      <c r="AA358">
        <v>2080</v>
      </c>
      <c r="AB358">
        <v>2159</v>
      </c>
      <c r="AC358" s="2">
        <f>(Table2[[#This Row],[Close Price]]/Table2[[#This Row],[Day Low]])-1</f>
        <v>1.4139246542680173E-2</v>
      </c>
      <c r="AD358" s="2">
        <f>(Table2[[#This Row],[Day High]]/Table2[[#This Row],[Close Price]])-1</f>
        <v>1.5211717960172066E-2</v>
      </c>
      <c r="AE358" s="2">
        <f>(Table2[[#This Row],[Close Price]]/Table2[[#This Row],[Current Week Low]])-1</f>
        <v>2.2427884615384697E-2</v>
      </c>
      <c r="AF358" s="2">
        <f>(Table2[[#This Row],[Current Week High]]/Table2[[#This Row],[Close Price]])-1</f>
        <v>1.5211717960172066E-2</v>
      </c>
      <c r="AG358" s="2">
        <f>(Table2[[#This Row],[Close Price]]/Table2[[#This Row],[Current Month Low]])-1</f>
        <v>2.2427884615384697E-2</v>
      </c>
      <c r="AH358" s="2">
        <f>(Table2[[#This Row],[Current Month High]]/Table2[[#This Row],[Close Price]])-1</f>
        <v>1.5211717960172066E-2</v>
      </c>
      <c r="AI358">
        <v>10.803376202007801</v>
      </c>
      <c r="AJ358">
        <v>23.642441860465102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</v>
      </c>
      <c r="AM358" t="s">
        <v>10148</v>
      </c>
      <c r="AN358">
        <v>4.24</v>
      </c>
      <c r="AO358" t="s">
        <v>10149</v>
      </c>
      <c r="AP358">
        <v>5.023079450035E-2</v>
      </c>
      <c r="AQ358">
        <f>(Table2[[#This Row],[Sharpe Ratio]]-AVERAGE(Table2[Sharpe Ratio]))/_xlfn.STDEV.P(Table2[Sharpe Ratio])</f>
        <v>-4.7847518521082946E-2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-1.3580900893706249</v>
      </c>
    </row>
    <row r="359" spans="1:44" x14ac:dyDescent="0.3">
      <c r="A359" t="s">
        <v>886</v>
      </c>
      <c r="B359" t="s">
        <v>887</v>
      </c>
      <c r="C359" t="s">
        <v>10112</v>
      </c>
      <c r="D359" t="s">
        <v>130</v>
      </c>
      <c r="E359">
        <v>16965.277265649998</v>
      </c>
      <c r="F359">
        <v>57.89</v>
      </c>
      <c r="G359">
        <v>8.7075474780052602</v>
      </c>
      <c r="H359">
        <f>(Table2[[#This Row],[1Y Return vs Nifty]]-AVERAGE(Table2[1Y Return vs Nifty]))/_xlfn.STDEV.P(Table2[1Y Return vs Nifty])</f>
        <v>-0.45632425570330826</v>
      </c>
      <c r="I359">
        <v>-15.7655940440559</v>
      </c>
      <c r="J359">
        <f>(Table2[[#This Row],[1M Return vs Nifty]]-AVERAGE(Table2[1M Return vs Nifty]))/_xlfn.STDEV.P(Table2[1M Return vs Nifty])</f>
        <v>-1.3767782224177536</v>
      </c>
      <c r="K359">
        <v>1.1815418183011199</v>
      </c>
      <c r="L359">
        <f>(Table2[[#This Row],[6M Return vs Nifty]]-AVERAGE(Table2[6M Return vs Nifty]))/_xlfn.STDEV.P(Table2[6M Return vs Nifty])</f>
        <v>-0.28811906920753388</v>
      </c>
      <c r="M359">
        <v>-0.64679120403040602</v>
      </c>
      <c r="N359">
        <f>(Table2[[#This Row],[1W Return vs Nifty]]-AVERAGE(Table2[1W Return vs Nifty]))/_xlfn.STDEV.P(Table2[1W Return vs Nifty])</f>
        <v>-0.36190595514908996</v>
      </c>
      <c r="O359">
        <v>58.44</v>
      </c>
      <c r="P359">
        <v>59.774911227787598</v>
      </c>
      <c r="Q359">
        <v>55.672839234131999</v>
      </c>
      <c r="R359">
        <v>48.754055412197303</v>
      </c>
      <c r="S359" s="2">
        <f>(Table2[[#This Row],[Close Price]]-Table2[[#This Row],[20D EMA]])/Table2[[#This Row],[20D EMA]]</f>
        <v>-9.4113620807665492E-3</v>
      </c>
      <c r="T359" s="2">
        <f>(Table2[[#This Row],[Close Price]]-Table2[[#This Row],[50D EMA]])/Table2[[#This Row],[50D EMA]]</f>
        <v>-3.1533484351062617E-2</v>
      </c>
      <c r="U359" s="2">
        <f>(Table2[[#This Row],[Close Price]]-Table2[[#This Row],[200D EMA]])/Table2[[#This Row],[200D EMA]]</f>
        <v>3.9824819361982546E-2</v>
      </c>
      <c r="V359">
        <v>0.37206550394198701</v>
      </c>
      <c r="W359">
        <v>57.55</v>
      </c>
      <c r="X359">
        <v>58.62</v>
      </c>
      <c r="Y359">
        <v>56.8</v>
      </c>
      <c r="Z359">
        <v>58.62</v>
      </c>
      <c r="AA359">
        <v>56.8</v>
      </c>
      <c r="AB359">
        <v>58.62</v>
      </c>
      <c r="AC359" s="2">
        <f>(Table2[[#This Row],[Close Price]]/Table2[[#This Row],[Day Low]])-1</f>
        <v>5.9079061685491929E-3</v>
      </c>
      <c r="AD359" s="2">
        <f>(Table2[[#This Row],[Day High]]/Table2[[#This Row],[Close Price]])-1</f>
        <v>1.2610122646398381E-2</v>
      </c>
      <c r="AE359" s="2">
        <f>(Table2[[#This Row],[Close Price]]/Table2[[#This Row],[Current Week Low]])-1</f>
        <v>1.9190140845070536E-2</v>
      </c>
      <c r="AF359" s="2">
        <f>(Table2[[#This Row],[Current Week High]]/Table2[[#This Row],[Close Price]])-1</f>
        <v>1.2610122646398381E-2</v>
      </c>
      <c r="AG359" s="2">
        <f>(Table2[[#This Row],[Close Price]]/Table2[[#This Row],[Current Month Low]])-1</f>
        <v>1.9190140845070536E-2</v>
      </c>
      <c r="AH359" s="2">
        <f>(Table2[[#This Row],[Current Month High]]/Table2[[#This Row],[Close Price]])-1</f>
        <v>1.2610122646398381E-2</v>
      </c>
      <c r="AI359">
        <v>27.310416306788699</v>
      </c>
      <c r="AJ359">
        <v>47.867177522349898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-0.17</v>
      </c>
      <c r="AM359" t="s">
        <v>10150</v>
      </c>
      <c r="AN359">
        <v>-2.74</v>
      </c>
      <c r="AO359" t="s">
        <v>10150</v>
      </c>
      <c r="AQ359">
        <f>(Table2[[#This Row],[Sharpe Ratio]]-AVERAGE(Table2[Sharpe Ratio]))/_xlfn.STDEV.P(Table2[Sharpe Ratio])</f>
        <v>-0.61699489940279773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60" spans="1:44" x14ac:dyDescent="0.3">
      <c r="A360" t="s">
        <v>888</v>
      </c>
      <c r="B360" t="s">
        <v>889</v>
      </c>
      <c r="C360" t="s">
        <v>10117</v>
      </c>
      <c r="D360" t="s">
        <v>140</v>
      </c>
      <c r="E360">
        <v>16773.160342179999</v>
      </c>
      <c r="F360">
        <v>490.6</v>
      </c>
      <c r="G360">
        <v>150.19775907211999</v>
      </c>
      <c r="H360">
        <f>(Table2[[#This Row],[1Y Return vs Nifty]]-AVERAGE(Table2[1Y Return vs Nifty]))/_xlfn.STDEV.P(Table2[1Y Return vs Nifty])</f>
        <v>1.1381720137749582</v>
      </c>
      <c r="I360">
        <v>14.365860928015501</v>
      </c>
      <c r="J360">
        <f>(Table2[[#This Row],[1M Return vs Nifty]]-AVERAGE(Table2[1M Return vs Nifty]))/_xlfn.STDEV.P(Table2[1M Return vs Nifty])</f>
        <v>1.0788670584356939</v>
      </c>
      <c r="K360">
        <v>46.424788528256997</v>
      </c>
      <c r="L360">
        <f>(Table2[[#This Row],[6M Return vs Nifty]]-AVERAGE(Table2[6M Return vs Nifty]))/_xlfn.STDEV.P(Table2[6M Return vs Nifty])</f>
        <v>1.0435249098381099</v>
      </c>
      <c r="M360">
        <v>9.0773878248184694</v>
      </c>
      <c r="N360">
        <f>(Table2[[#This Row],[1W Return vs Nifty]]-AVERAGE(Table2[1W Return vs Nifty]))/_xlfn.STDEV.P(Table2[1W Return vs Nifty])</f>
        <v>1.764855363197614</v>
      </c>
      <c r="O360">
        <v>438.88</v>
      </c>
      <c r="P360">
        <v>404.53804010831101</v>
      </c>
      <c r="Q360">
        <v>323.53552300588802</v>
      </c>
      <c r="R360">
        <v>80.813984412910003</v>
      </c>
      <c r="S360" s="2">
        <f>(Table2[[#This Row],[Close Price]]-Table2[[#This Row],[20D EMA]])/Table2[[#This Row],[20D EMA]]</f>
        <v>0.11784542471746269</v>
      </c>
      <c r="T360" s="2">
        <f>(Table2[[#This Row],[Close Price]]-Table2[[#This Row],[50D EMA]])/Table2[[#This Row],[50D EMA]]</f>
        <v>0.21274132803097279</v>
      </c>
      <c r="U360" s="2">
        <f>(Table2[[#This Row],[Close Price]]-Table2[[#This Row],[200D EMA]])/Table2[[#This Row],[200D EMA]]</f>
        <v>0.51637135682028834</v>
      </c>
      <c r="V360">
        <v>0.90535340784027596</v>
      </c>
      <c r="W360">
        <v>479.15</v>
      </c>
      <c r="X360">
        <v>498</v>
      </c>
      <c r="Y360">
        <v>430.6</v>
      </c>
      <c r="Z360">
        <v>498</v>
      </c>
      <c r="AA360">
        <v>430.6</v>
      </c>
      <c r="AB360">
        <v>498</v>
      </c>
      <c r="AC360" s="2">
        <f>(Table2[[#This Row],[Close Price]]/Table2[[#This Row],[Day Low]])-1</f>
        <v>2.3896483355942966E-2</v>
      </c>
      <c r="AD360" s="2">
        <f>(Table2[[#This Row],[Day High]]/Table2[[#This Row],[Close Price]])-1</f>
        <v>1.5083571137382679E-2</v>
      </c>
      <c r="AE360" s="2">
        <f>(Table2[[#This Row],[Close Price]]/Table2[[#This Row],[Current Week Low]])-1</f>
        <v>0.13934045517882021</v>
      </c>
      <c r="AF360" s="2">
        <f>(Table2[[#This Row],[Current Week High]]/Table2[[#This Row],[Close Price]])-1</f>
        <v>1.5083571137382679E-2</v>
      </c>
      <c r="AG360" s="2">
        <f>(Table2[[#This Row],[Close Price]]/Table2[[#This Row],[Current Month Low]])-1</f>
        <v>0.13934045517882021</v>
      </c>
      <c r="AH360" s="2">
        <f>(Table2[[#This Row],[Current Month High]]/Table2[[#This Row],[Close Price]])-1</f>
        <v>1.5083571137382679E-2</v>
      </c>
      <c r="AI360">
        <v>1.5083571137382601</v>
      </c>
      <c r="AJ360">
        <v>179.54415954415899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0.24</v>
      </c>
      <c r="AM360" t="s">
        <v>10149</v>
      </c>
      <c r="AN360">
        <v>10.78</v>
      </c>
      <c r="AO360" t="s">
        <v>10149</v>
      </c>
      <c r="AP360">
        <v>0.20467875281324499</v>
      </c>
      <c r="AQ360">
        <f>(Table2[[#This Row],[Sharpe Ratio]]-AVERAGE(Table2[Sharpe Ratio]))/_xlfn.STDEV.P(Table2[Sharpe Ratio])</f>
        <v>1.7021477150940245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6.7275670603404008</v>
      </c>
    </row>
    <row r="361" spans="1:44" x14ac:dyDescent="0.3">
      <c r="A361" t="s">
        <v>890</v>
      </c>
      <c r="B361" t="s">
        <v>891</v>
      </c>
      <c r="C361" t="s">
        <v>10108</v>
      </c>
      <c r="D361" t="s">
        <v>184</v>
      </c>
      <c r="E361">
        <v>16736.74174935</v>
      </c>
      <c r="F361">
        <v>688.5</v>
      </c>
      <c r="G361">
        <v>8.7494609473959706</v>
      </c>
      <c r="H361">
        <f>(Table2[[#This Row],[1Y Return vs Nifty]]-AVERAGE(Table2[1Y Return vs Nifty]))/_xlfn.STDEV.P(Table2[1Y Return vs Nifty])</f>
        <v>-0.45585192005668351</v>
      </c>
      <c r="I361">
        <v>8.8949754038713191</v>
      </c>
      <c r="J361">
        <f>(Table2[[#This Row],[1M Return vs Nifty]]-AVERAGE(Table2[1M Return vs Nifty]))/_xlfn.STDEV.P(Table2[1M Return vs Nifty])</f>
        <v>0.63300228914703927</v>
      </c>
      <c r="K361">
        <v>7.4388045767041699</v>
      </c>
      <c r="L361">
        <f>(Table2[[#This Row],[6M Return vs Nifty]]-AVERAGE(Table2[6M Return vs Nifty]))/_xlfn.STDEV.P(Table2[6M Return vs Nifty])</f>
        <v>-0.10394912378006781</v>
      </c>
      <c r="M361">
        <v>0.91498678501131903</v>
      </c>
      <c r="N361">
        <f>(Table2[[#This Row],[1W Return vs Nifty]]-AVERAGE(Table2[1W Return vs Nifty]))/_xlfn.STDEV.P(Table2[1W Return vs Nifty])</f>
        <v>-2.0331719927256721E-2</v>
      </c>
      <c r="O361">
        <v>662.97</v>
      </c>
      <c r="P361">
        <v>629.53321917611197</v>
      </c>
      <c r="Q361">
        <v>579.801609833513</v>
      </c>
      <c r="R361">
        <v>60.0963769432677</v>
      </c>
      <c r="S361" s="2">
        <f>(Table2[[#This Row],[Close Price]]-Table2[[#This Row],[20D EMA]])/Table2[[#This Row],[20D EMA]]</f>
        <v>3.8508529797728362E-2</v>
      </c>
      <c r="T361" s="2">
        <f>(Table2[[#This Row],[Close Price]]-Table2[[#This Row],[50D EMA]])/Table2[[#This Row],[50D EMA]]</f>
        <v>9.3667465080015208E-2</v>
      </c>
      <c r="U361" s="2">
        <f>(Table2[[#This Row],[Close Price]]-Table2[[#This Row],[200D EMA]])/Table2[[#This Row],[200D EMA]]</f>
        <v>0.18747514377840238</v>
      </c>
      <c r="V361">
        <v>0.96509349848119896</v>
      </c>
      <c r="W361">
        <v>683</v>
      </c>
      <c r="X361">
        <v>706.45</v>
      </c>
      <c r="Y361">
        <v>674.5</v>
      </c>
      <c r="Z361">
        <v>706.45</v>
      </c>
      <c r="AA361">
        <v>674.5</v>
      </c>
      <c r="AB361">
        <v>706.45</v>
      </c>
      <c r="AC361" s="2">
        <f>(Table2[[#This Row],[Close Price]]/Table2[[#This Row],[Day Low]])-1</f>
        <v>8.052708638360162E-3</v>
      </c>
      <c r="AD361" s="2">
        <f>(Table2[[#This Row],[Day High]]/Table2[[#This Row],[Close Price]])-1</f>
        <v>2.6071169208424116E-2</v>
      </c>
      <c r="AE361" s="2">
        <f>(Table2[[#This Row],[Close Price]]/Table2[[#This Row],[Current Week Low]])-1</f>
        <v>2.0756115641215711E-2</v>
      </c>
      <c r="AF361" s="2">
        <f>(Table2[[#This Row],[Current Week High]]/Table2[[#This Row],[Close Price]])-1</f>
        <v>2.6071169208424116E-2</v>
      </c>
      <c r="AG361" s="2">
        <f>(Table2[[#This Row],[Close Price]]/Table2[[#This Row],[Current Month Low]])-1</f>
        <v>2.0756115641215711E-2</v>
      </c>
      <c r="AH361" s="2">
        <f>(Table2[[#This Row],[Current Month High]]/Table2[[#This Row],[Close Price]])-1</f>
        <v>2.6071169208424116E-2</v>
      </c>
      <c r="AI361">
        <v>4.8656499636891803</v>
      </c>
      <c r="AJ361">
        <v>40.052888527257899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7.0000000000000007E-2</v>
      </c>
      <c r="AM361" t="s">
        <v>10149</v>
      </c>
      <c r="AN361">
        <v>2.83</v>
      </c>
      <c r="AO361" t="s">
        <v>10149</v>
      </c>
      <c r="AP361">
        <v>5.2518304959812002E-2</v>
      </c>
      <c r="AQ361">
        <f>(Table2[[#This Row],[Sharpe Ratio]]-AVERAGE(Table2[Sharpe Ratio]))/_xlfn.STDEV.P(Table2[Sharpe Ratio])</f>
        <v>-2.1928545912890274E-2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3.094097947014094E-2</v>
      </c>
    </row>
    <row r="362" spans="1:44" x14ac:dyDescent="0.3">
      <c r="A362" t="s">
        <v>892</v>
      </c>
      <c r="B362" t="s">
        <v>893</v>
      </c>
      <c r="C362" t="s">
        <v>10104</v>
      </c>
      <c r="D362" t="s">
        <v>24</v>
      </c>
      <c r="E362">
        <v>16557.872827973999</v>
      </c>
      <c r="F362">
        <v>205.77</v>
      </c>
      <c r="G362">
        <v>34.701739785975498</v>
      </c>
      <c r="H362">
        <f>(Table2[[#This Row],[1Y Return vs Nifty]]-AVERAGE(Table2[1Y Return vs Nifty]))/_xlfn.STDEV.P(Table2[1Y Return vs Nifty])</f>
        <v>-0.16338778895988582</v>
      </c>
      <c r="I362">
        <v>-3.4543560706424699</v>
      </c>
      <c r="J362">
        <f>(Table2[[#This Row],[1M Return vs Nifty]]-AVERAGE(Table2[1M Return vs Nifty]))/_xlfn.STDEV.P(Table2[1M Return vs Nifty])</f>
        <v>-0.3734402336316735</v>
      </c>
      <c r="K362">
        <v>11.220225560494899</v>
      </c>
      <c r="L362">
        <f>(Table2[[#This Row],[6M Return vs Nifty]]-AVERAGE(Table2[6M Return vs Nifty]))/_xlfn.STDEV.P(Table2[6M Return vs Nifty])</f>
        <v>7.3493981315726686E-3</v>
      </c>
      <c r="M362">
        <v>0.23008709843535699</v>
      </c>
      <c r="N362">
        <f>(Table2[[#This Row],[1W Return vs Nifty]]-AVERAGE(Table2[1W Return vs Nifty]))/_xlfn.STDEV.P(Table2[1W Return vs Nifty])</f>
        <v>-0.17012515298069655</v>
      </c>
      <c r="O362">
        <v>205.14</v>
      </c>
      <c r="P362">
        <v>200.10575722851601</v>
      </c>
      <c r="Q362">
        <v>174.97071477556599</v>
      </c>
      <c r="R362">
        <v>49.6782086723113</v>
      </c>
      <c r="S362" s="2">
        <f>(Table2[[#This Row],[Close Price]]-Table2[[#This Row],[20D EMA]])/Table2[[#This Row],[20D EMA]]</f>
        <v>3.0710734132788531E-3</v>
      </c>
      <c r="T362" s="2">
        <f>(Table2[[#This Row],[Close Price]]-Table2[[#This Row],[50D EMA]])/Table2[[#This Row],[50D EMA]]</f>
        <v>2.8306245906835992E-2</v>
      </c>
      <c r="U362" s="2">
        <f>(Table2[[#This Row],[Close Price]]-Table2[[#This Row],[200D EMA]])/Table2[[#This Row],[200D EMA]]</f>
        <v>0.17602537238268756</v>
      </c>
      <c r="V362">
        <v>0.64558105982738301</v>
      </c>
      <c r="W362">
        <v>203.4</v>
      </c>
      <c r="X362">
        <v>206.5</v>
      </c>
      <c r="Y362">
        <v>202.31</v>
      </c>
      <c r="Z362">
        <v>212.07</v>
      </c>
      <c r="AA362">
        <v>202.31</v>
      </c>
      <c r="AB362">
        <v>212.07</v>
      </c>
      <c r="AC362" s="2">
        <f>(Table2[[#This Row],[Close Price]]/Table2[[#This Row],[Day Low]])-1</f>
        <v>1.1651917404129852E-2</v>
      </c>
      <c r="AD362" s="2">
        <f>(Table2[[#This Row],[Day High]]/Table2[[#This Row],[Close Price]])-1</f>
        <v>3.5476502891578221E-3</v>
      </c>
      <c r="AE362" s="2">
        <f>(Table2[[#This Row],[Close Price]]/Table2[[#This Row],[Current Week Low]])-1</f>
        <v>1.7102466511788927E-2</v>
      </c>
      <c r="AF362" s="2">
        <f>(Table2[[#This Row],[Current Week High]]/Table2[[#This Row],[Close Price]])-1</f>
        <v>3.061670797492333E-2</v>
      </c>
      <c r="AG362" s="2">
        <f>(Table2[[#This Row],[Close Price]]/Table2[[#This Row],[Current Month Low]])-1</f>
        <v>1.7102466511788927E-2</v>
      </c>
      <c r="AH362" s="2">
        <f>(Table2[[#This Row],[Current Month High]]/Table2[[#This Row],[Close Price]])-1</f>
        <v>3.061670797492333E-2</v>
      </c>
      <c r="AI362">
        <v>6.8668902172328297</v>
      </c>
      <c r="AJ362">
        <v>78.001730103806196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-0.02</v>
      </c>
      <c r="AM362" t="s">
        <v>10150</v>
      </c>
      <c r="AN362">
        <v>-3.8</v>
      </c>
      <c r="AO362" t="s">
        <v>10150</v>
      </c>
      <c r="AP362">
        <v>0.15177285246002101</v>
      </c>
      <c r="AQ362">
        <f>(Table2[[#This Row],[Sharpe Ratio]]-AVERAGE(Table2[Sharpe Ratio]))/_xlfn.STDEV.P(Table2[Sharpe Ratio])</f>
        <v>1.1026896551778786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0.4030858777371954</v>
      </c>
    </row>
    <row r="363" spans="1:44" x14ac:dyDescent="0.3">
      <c r="A363" t="s">
        <v>894</v>
      </c>
      <c r="B363" t="s">
        <v>895</v>
      </c>
      <c r="C363" t="s">
        <v>10107</v>
      </c>
      <c r="D363" t="s">
        <v>337</v>
      </c>
      <c r="E363">
        <v>16511.3928455799</v>
      </c>
      <c r="F363">
        <v>707.8</v>
      </c>
      <c r="G363">
        <v>125.400730360316</v>
      </c>
      <c r="H363">
        <f>(Table2[[#This Row],[1Y Return vs Nifty]]-AVERAGE(Table2[1Y Return vs Nifty]))/_xlfn.STDEV.P(Table2[1Y Return vs Nifty])</f>
        <v>0.85872674805905391</v>
      </c>
      <c r="I363">
        <v>-9.8279709734849305</v>
      </c>
      <c r="J363">
        <f>(Table2[[#This Row],[1M Return vs Nifty]]-AVERAGE(Table2[1M Return vs Nifty]))/_xlfn.STDEV.P(Table2[1M Return vs Nifty])</f>
        <v>-0.89287540105552965</v>
      </c>
      <c r="K363">
        <v>46.767638988860398</v>
      </c>
      <c r="L363">
        <f>(Table2[[#This Row],[6M Return vs Nifty]]-AVERAGE(Table2[6M Return vs Nifty]))/_xlfn.STDEV.P(Table2[6M Return vs Nifty])</f>
        <v>1.0536160236457111</v>
      </c>
      <c r="M363">
        <v>-1.6588752905270301</v>
      </c>
      <c r="N363">
        <f>(Table2[[#This Row],[1W Return vs Nifty]]-AVERAGE(Table2[1W Return vs Nifty]))/_xlfn.STDEV.P(Table2[1W Return vs Nifty])</f>
        <v>-0.58325742139519043</v>
      </c>
      <c r="O363">
        <v>724.7</v>
      </c>
      <c r="P363">
        <v>703.10781409273</v>
      </c>
      <c r="Q363">
        <v>556.49965585144196</v>
      </c>
      <c r="R363">
        <v>43.096636241922901</v>
      </c>
      <c r="S363" s="2">
        <f>(Table2[[#This Row],[Close Price]]-Table2[[#This Row],[20D EMA]])/Table2[[#This Row],[20D EMA]]</f>
        <v>-2.3319994480474802E-2</v>
      </c>
      <c r="T363" s="2">
        <f>(Table2[[#This Row],[Close Price]]-Table2[[#This Row],[50D EMA]])/Table2[[#This Row],[50D EMA]]</f>
        <v>6.6734941828581725E-3</v>
      </c>
      <c r="U363" s="2">
        <f>(Table2[[#This Row],[Close Price]]-Table2[[#This Row],[200D EMA]])/Table2[[#This Row],[200D EMA]]</f>
        <v>0.27187859427706051</v>
      </c>
      <c r="V363">
        <v>0.41551743409300101</v>
      </c>
      <c r="W363">
        <v>701</v>
      </c>
      <c r="X363">
        <v>734</v>
      </c>
      <c r="Y363">
        <v>686.9</v>
      </c>
      <c r="Z363">
        <v>734</v>
      </c>
      <c r="AA363">
        <v>686.9</v>
      </c>
      <c r="AB363">
        <v>734</v>
      </c>
      <c r="AC363" s="2">
        <f>(Table2[[#This Row],[Close Price]]/Table2[[#This Row],[Day Low]])-1</f>
        <v>9.7004279600569898E-3</v>
      </c>
      <c r="AD363" s="2">
        <f>(Table2[[#This Row],[Day High]]/Table2[[#This Row],[Close Price]])-1</f>
        <v>3.7016106244701863E-2</v>
      </c>
      <c r="AE363" s="2">
        <f>(Table2[[#This Row],[Close Price]]/Table2[[#This Row],[Current Week Low]])-1</f>
        <v>3.0426554083563762E-2</v>
      </c>
      <c r="AF363" s="2">
        <f>(Table2[[#This Row],[Current Week High]]/Table2[[#This Row],[Close Price]])-1</f>
        <v>3.7016106244701863E-2</v>
      </c>
      <c r="AG363" s="2">
        <f>(Table2[[#This Row],[Close Price]]/Table2[[#This Row],[Current Month Low]])-1</f>
        <v>3.0426554083563762E-2</v>
      </c>
      <c r="AH363" s="2">
        <f>(Table2[[#This Row],[Current Month High]]/Table2[[#This Row],[Close Price]])-1</f>
        <v>3.7016106244701863E-2</v>
      </c>
      <c r="AI363">
        <v>16.9821983611189</v>
      </c>
      <c r="AJ363">
        <v>179.76284584980201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0.3</v>
      </c>
      <c r="AM363" t="s">
        <v>10149</v>
      </c>
      <c r="AN363">
        <v>-7.13</v>
      </c>
      <c r="AO363" t="s">
        <v>10150</v>
      </c>
      <c r="AP363">
        <v>8.5342037244237001E-2</v>
      </c>
      <c r="AQ363">
        <f>(Table2[[#This Row],[Sharpe Ratio]]-AVERAGE(Table2[Sharpe Ratio]))/_xlfn.STDEV.P(Table2[Sharpe Ratio])</f>
        <v>0.34998556466947178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0.78619551392351683</v>
      </c>
    </row>
    <row r="364" spans="1:44" x14ac:dyDescent="0.3">
      <c r="A364" t="s">
        <v>896</v>
      </c>
      <c r="B364" t="s">
        <v>897</v>
      </c>
      <c r="C364" t="s">
        <v>10102</v>
      </c>
      <c r="D364" t="s">
        <v>179</v>
      </c>
      <c r="E364">
        <v>16457.859481470001</v>
      </c>
      <c r="F364">
        <v>1666.15</v>
      </c>
      <c r="G364">
        <v>30.136449403255</v>
      </c>
      <c r="H364">
        <f>(Table2[[#This Row],[1Y Return vs Nifty]]-AVERAGE(Table2[1Y Return vs Nifty]))/_xlfn.STDEV.P(Table2[1Y Return vs Nifty])</f>
        <v>-0.21483543613151265</v>
      </c>
      <c r="I364">
        <v>14.857431902570699</v>
      </c>
      <c r="J364">
        <f>(Table2[[#This Row],[1M Return vs Nifty]]-AVERAGE(Table2[1M Return vs Nifty]))/_xlfn.STDEV.P(Table2[1M Return vs Nifty])</f>
        <v>1.1189289786114662</v>
      </c>
      <c r="K364">
        <v>23.429741973584498</v>
      </c>
      <c r="L364">
        <f>(Table2[[#This Row],[6M Return vs Nifty]]-AVERAGE(Table2[6M Return vs Nifty]))/_xlfn.STDEV.P(Table2[6M Return vs Nifty])</f>
        <v>0.36671195941681217</v>
      </c>
      <c r="M364">
        <v>12.1350968792455</v>
      </c>
      <c r="N364">
        <f>(Table2[[#This Row],[1W Return vs Nifty]]-AVERAGE(Table2[1W Return vs Nifty]))/_xlfn.STDEV.P(Table2[1W Return vs Nifty])</f>
        <v>2.4336025469363425</v>
      </c>
      <c r="O364">
        <v>1535.09</v>
      </c>
      <c r="P364">
        <v>1450.7983612481801</v>
      </c>
      <c r="Q364">
        <v>1305.7584686605401</v>
      </c>
      <c r="R364">
        <v>68.748529002097698</v>
      </c>
      <c r="S364" s="2">
        <f>(Table2[[#This Row],[Close Price]]-Table2[[#This Row],[20D EMA]])/Table2[[#This Row],[20D EMA]]</f>
        <v>8.5376101726934689E-2</v>
      </c>
      <c r="T364" s="2">
        <f>(Table2[[#This Row],[Close Price]]-Table2[[#This Row],[50D EMA]])/Table2[[#This Row],[50D EMA]]</f>
        <v>0.14843664323313982</v>
      </c>
      <c r="U364" s="2">
        <f>(Table2[[#This Row],[Close Price]]-Table2[[#This Row],[200D EMA]])/Table2[[#This Row],[200D EMA]]</f>
        <v>0.2760016802411806</v>
      </c>
      <c r="V364">
        <v>2.4359488417868702</v>
      </c>
      <c r="W364">
        <v>1657.4</v>
      </c>
      <c r="X364">
        <v>1701.8</v>
      </c>
      <c r="Y364">
        <v>1596.1</v>
      </c>
      <c r="Z364">
        <v>1858.35</v>
      </c>
      <c r="AA364">
        <v>1596.1</v>
      </c>
      <c r="AB364">
        <v>1858.35</v>
      </c>
      <c r="AC364" s="2">
        <f>(Table2[[#This Row],[Close Price]]/Table2[[#This Row],[Day Low]])-1</f>
        <v>5.2793532038131197E-3</v>
      </c>
      <c r="AD364" s="2">
        <f>(Table2[[#This Row],[Day High]]/Table2[[#This Row],[Close Price]])-1</f>
        <v>2.1396632956216299E-2</v>
      </c>
      <c r="AE364" s="2">
        <f>(Table2[[#This Row],[Close Price]]/Table2[[#This Row],[Current Week Low]])-1</f>
        <v>4.3888227554664594E-2</v>
      </c>
      <c r="AF364" s="2">
        <f>(Table2[[#This Row],[Current Week High]]/Table2[[#This Row],[Close Price]])-1</f>
        <v>0.1153557602856885</v>
      </c>
      <c r="AG364" s="2">
        <f>(Table2[[#This Row],[Close Price]]/Table2[[#This Row],[Current Month Low]])-1</f>
        <v>4.3888227554664594E-2</v>
      </c>
      <c r="AH364" s="2">
        <f>(Table2[[#This Row],[Current Month High]]/Table2[[#This Row],[Close Price]])-1</f>
        <v>0.1153557602856885</v>
      </c>
      <c r="AI364">
        <v>11.5355760285688</v>
      </c>
      <c r="AJ364">
        <v>71.6707021791767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0.09</v>
      </c>
      <c r="AM364" t="s">
        <v>10149</v>
      </c>
      <c r="AN364">
        <v>13.22</v>
      </c>
      <c r="AO364" t="s">
        <v>10149</v>
      </c>
      <c r="AP364">
        <v>3.6531303614430002E-3</v>
      </c>
      <c r="AQ364">
        <f>(Table2[[#This Row],[Sharpe Ratio]]-AVERAGE(Table2[Sharpe Ratio]))/_xlfn.STDEV.P(Table2[Sharpe Ratio])</f>
        <v>-0.57560257029639139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3.1288054785367168</v>
      </c>
    </row>
    <row r="365" spans="1:44" x14ac:dyDescent="0.3">
      <c r="A365" t="s">
        <v>898</v>
      </c>
      <c r="B365" t="s">
        <v>899</v>
      </c>
      <c r="C365" t="s">
        <v>10112</v>
      </c>
      <c r="D365" t="s">
        <v>130</v>
      </c>
      <c r="E365">
        <v>16441.656249329899</v>
      </c>
      <c r="F365">
        <v>926.55</v>
      </c>
      <c r="G365">
        <v>1064.96773547253</v>
      </c>
      <c r="H365">
        <f>(Table2[[#This Row],[1Y Return vs Nifty]]-AVERAGE(Table2[1Y Return vs Nifty]))/_xlfn.STDEV.P(Table2[1Y Return vs Nifty])</f>
        <v>11.446993368748787</v>
      </c>
      <c r="I365">
        <v>-4.7155409272546098</v>
      </c>
      <c r="J365">
        <f>(Table2[[#This Row],[1M Return vs Nifty]]-AVERAGE(Table2[1M Return vs Nifty]))/_xlfn.STDEV.P(Table2[1M Return vs Nifty])</f>
        <v>-0.4762239407010479</v>
      </c>
      <c r="K365">
        <v>-3.06995539495025</v>
      </c>
      <c r="L365">
        <f>(Table2[[#This Row],[6M Return vs Nifty]]-AVERAGE(Table2[6M Return vs Nifty]))/_xlfn.STDEV.P(Table2[6M Return vs Nifty])</f>
        <v>-0.41325333957168309</v>
      </c>
      <c r="M365">
        <v>5.2852794248141297</v>
      </c>
      <c r="N365">
        <f>(Table2[[#This Row],[1W Return vs Nifty]]-AVERAGE(Table2[1W Return vs Nifty]))/_xlfn.STDEV.P(Table2[1W Return vs Nifty])</f>
        <v>0.93548874662458059</v>
      </c>
      <c r="O365">
        <v>908.53</v>
      </c>
      <c r="P365">
        <v>927.56175154131199</v>
      </c>
      <c r="Q365">
        <v>801.57062517715497</v>
      </c>
      <c r="R365">
        <v>57.126572068168301</v>
      </c>
      <c r="S365" s="2">
        <f>(Table2[[#This Row],[Close Price]]-Table2[[#This Row],[20D EMA]])/Table2[[#This Row],[20D EMA]]</f>
        <v>1.9834237724676105E-2</v>
      </c>
      <c r="T365" s="2">
        <f>(Table2[[#This Row],[Close Price]]-Table2[[#This Row],[50D EMA]])/Table2[[#This Row],[50D EMA]]</f>
        <v>-1.0907646198550433E-3</v>
      </c>
      <c r="U365" s="2">
        <f>(Table2[[#This Row],[Close Price]]-Table2[[#This Row],[200D EMA]])/Table2[[#This Row],[200D EMA]]</f>
        <v>0.15591810739724066</v>
      </c>
      <c r="V365">
        <v>0.80852290738982402</v>
      </c>
      <c r="W365">
        <v>906.2</v>
      </c>
      <c r="X365">
        <v>947.65</v>
      </c>
      <c r="Y365">
        <v>873</v>
      </c>
      <c r="Z365">
        <v>962.6</v>
      </c>
      <c r="AA365">
        <v>873</v>
      </c>
      <c r="AB365">
        <v>962.6</v>
      </c>
      <c r="AC365" s="2">
        <f>(Table2[[#This Row],[Close Price]]/Table2[[#This Row],[Day Low]])-1</f>
        <v>2.2456411388214415E-2</v>
      </c>
      <c r="AD365" s="2">
        <f>(Table2[[#This Row],[Day High]]/Table2[[#This Row],[Close Price]])-1</f>
        <v>2.2772651233069041E-2</v>
      </c>
      <c r="AE365" s="2">
        <f>(Table2[[#This Row],[Close Price]]/Table2[[#This Row],[Current Week Low]])-1</f>
        <v>6.1340206185567014E-2</v>
      </c>
      <c r="AF365" s="2">
        <f>(Table2[[#This Row],[Current Week High]]/Table2[[#This Row],[Close Price]])-1</f>
        <v>3.8907776158868979E-2</v>
      </c>
      <c r="AG365" s="2">
        <f>(Table2[[#This Row],[Close Price]]/Table2[[#This Row],[Current Month Low]])-1</f>
        <v>6.1340206185567014E-2</v>
      </c>
      <c r="AH365" s="2">
        <f>(Table2[[#This Row],[Current Month High]]/Table2[[#This Row],[Close Price]])-1</f>
        <v>3.8907776158868979E-2</v>
      </c>
      <c r="AI365">
        <v>41.816415735794003</v>
      </c>
      <c r="AJ365">
        <v>1135.3999999999901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-0.19</v>
      </c>
      <c r="AM365" t="s">
        <v>10150</v>
      </c>
      <c r="AN365">
        <v>3.28</v>
      </c>
      <c r="AO365" t="s">
        <v>10149</v>
      </c>
      <c r="AP365">
        <v>0.22204231563021201</v>
      </c>
      <c r="AQ365">
        <f>(Table2[[#This Row],[Sharpe Ratio]]-AVERAGE(Table2[Sharpe Ratio]))/_xlfn.STDEV.P(Table2[Sharpe Ratio])</f>
        <v>1.8988881090765057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66" spans="1:44" x14ac:dyDescent="0.3">
      <c r="A366" t="s">
        <v>900</v>
      </c>
      <c r="B366" t="s">
        <v>901</v>
      </c>
      <c r="C366" t="s">
        <v>10104</v>
      </c>
      <c r="D366" t="s">
        <v>902</v>
      </c>
      <c r="E366">
        <v>16329.7724327</v>
      </c>
      <c r="F366">
        <v>183.64</v>
      </c>
      <c r="G366">
        <v>22.100090682504501</v>
      </c>
      <c r="H366">
        <f>(Table2[[#This Row],[1Y Return vs Nifty]]-AVERAGE(Table2[1Y Return vs Nifty]))/_xlfn.STDEV.P(Table2[1Y Return vs Nifty])</f>
        <v>-0.30539960913016834</v>
      </c>
      <c r="I366">
        <v>9.6513575156155404</v>
      </c>
      <c r="J366">
        <f>(Table2[[#This Row],[1M Return vs Nifty]]-AVERAGE(Table2[1M Return vs Nifty]))/_xlfn.STDEV.P(Table2[1M Return vs Nifty])</f>
        <v>0.69464571675278475</v>
      </c>
      <c r="K366">
        <v>-1.5572496766059201</v>
      </c>
      <c r="L366">
        <f>(Table2[[#This Row],[6M Return vs Nifty]]-AVERAGE(Table2[6M Return vs Nifty]))/_xlfn.STDEV.P(Table2[6M Return vs Nifty])</f>
        <v>-0.36872988892688502</v>
      </c>
      <c r="M366">
        <v>2.6638484582885402</v>
      </c>
      <c r="N366">
        <f>(Table2[[#This Row],[1W Return vs Nifty]]-AVERAGE(Table2[1W Return vs Nifty]))/_xlfn.STDEV.P(Table2[1W Return vs Nifty])</f>
        <v>0.36215932089281144</v>
      </c>
      <c r="O366">
        <v>177.47</v>
      </c>
      <c r="P366">
        <v>166.68670144502499</v>
      </c>
      <c r="Q366">
        <v>151.90473708025601</v>
      </c>
      <c r="R366">
        <v>58.957751630386703</v>
      </c>
      <c r="S366" s="2">
        <f>(Table2[[#This Row],[Close Price]]-Table2[[#This Row],[20D EMA]])/Table2[[#This Row],[20D EMA]]</f>
        <v>3.4766439398208081E-2</v>
      </c>
      <c r="T366" s="2">
        <f>(Table2[[#This Row],[Close Price]]-Table2[[#This Row],[50D EMA]])/Table2[[#This Row],[50D EMA]]</f>
        <v>0.10170756519869323</v>
      </c>
      <c r="U366" s="2">
        <f>(Table2[[#This Row],[Close Price]]-Table2[[#This Row],[200D EMA]])/Table2[[#This Row],[200D EMA]]</f>
        <v>0.20891555806437587</v>
      </c>
      <c r="V366">
        <v>1.0132242121244901</v>
      </c>
      <c r="W366">
        <v>182.8</v>
      </c>
      <c r="X366">
        <v>186.6</v>
      </c>
      <c r="Y366">
        <v>181</v>
      </c>
      <c r="Z366">
        <v>191.2</v>
      </c>
      <c r="AA366">
        <v>181</v>
      </c>
      <c r="AB366">
        <v>191.2</v>
      </c>
      <c r="AC366" s="2">
        <f>(Table2[[#This Row],[Close Price]]/Table2[[#This Row],[Day Low]])-1</f>
        <v>4.5951859956234742E-3</v>
      </c>
      <c r="AD366" s="2">
        <f>(Table2[[#This Row],[Day High]]/Table2[[#This Row],[Close Price]])-1</f>
        <v>1.6118492703114828E-2</v>
      </c>
      <c r="AE366" s="2">
        <f>(Table2[[#This Row],[Close Price]]/Table2[[#This Row],[Current Week Low]])-1</f>
        <v>1.4585635359116056E-2</v>
      </c>
      <c r="AF366" s="2">
        <f>(Table2[[#This Row],[Current Week High]]/Table2[[#This Row],[Close Price]])-1</f>
        <v>4.1167501633631032E-2</v>
      </c>
      <c r="AG366" s="2">
        <f>(Table2[[#This Row],[Close Price]]/Table2[[#This Row],[Current Month Low]])-1</f>
        <v>1.4585635359116056E-2</v>
      </c>
      <c r="AH366" s="2">
        <f>(Table2[[#This Row],[Current Month High]]/Table2[[#This Row],[Close Price]])-1</f>
        <v>4.1167501633631032E-2</v>
      </c>
      <c r="AI366">
        <v>4.1167501633630996</v>
      </c>
      <c r="AJ366">
        <v>54.3193277310924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0.19</v>
      </c>
      <c r="AM366" t="s">
        <v>10149</v>
      </c>
      <c r="AN366">
        <v>-1.2</v>
      </c>
      <c r="AO366" t="s">
        <v>10150</v>
      </c>
      <c r="AP366">
        <v>1.5309176601413E-2</v>
      </c>
      <c r="AQ366">
        <f>(Table2[[#This Row],[Sharpe Ratio]]-AVERAGE(Table2[Sharpe Ratio]))/_xlfn.STDEV.P(Table2[Sharpe Ratio])</f>
        <v>-0.44353202960707649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-6.0856490018533715E-2</v>
      </c>
    </row>
    <row r="367" spans="1:44" x14ac:dyDescent="0.3">
      <c r="A367" t="s">
        <v>903</v>
      </c>
      <c r="B367" t="s">
        <v>904</v>
      </c>
      <c r="C367" t="s">
        <v>10104</v>
      </c>
      <c r="D367" t="s">
        <v>240</v>
      </c>
      <c r="E367">
        <v>16311.153556634999</v>
      </c>
      <c r="F367">
        <v>3899.55</v>
      </c>
      <c r="G367">
        <v>322.66560289325901</v>
      </c>
      <c r="H367">
        <f>(Table2[[#This Row],[1Y Return vs Nifty]]-AVERAGE(Table2[1Y Return vs Nifty]))/_xlfn.STDEV.P(Table2[1Y Return vs Nifty])</f>
        <v>3.0817646515939057</v>
      </c>
      <c r="I367">
        <v>-14.1690747025067</v>
      </c>
      <c r="J367">
        <f>(Table2[[#This Row],[1M Return vs Nifty]]-AVERAGE(Table2[1M Return vs Nifty]))/_xlfn.STDEV.P(Table2[1M Return vs Nifty])</f>
        <v>-1.2466655149331527</v>
      </c>
      <c r="K367">
        <v>33.975834969467101</v>
      </c>
      <c r="L367">
        <f>(Table2[[#This Row],[6M Return vs Nifty]]-AVERAGE(Table2[6M Return vs Nifty]))/_xlfn.STDEV.P(Table2[6M Return vs Nifty])</f>
        <v>0.67711499769682504</v>
      </c>
      <c r="M367">
        <v>-0.329174724246665</v>
      </c>
      <c r="N367">
        <f>(Table2[[#This Row],[1W Return vs Nifty]]-AVERAGE(Table2[1W Return vs Nifty]))/_xlfn.STDEV.P(Table2[1W Return vs Nifty])</f>
        <v>-0.29244050811551431</v>
      </c>
      <c r="O367">
        <v>3925.45</v>
      </c>
      <c r="P367">
        <v>3913.4958462535701</v>
      </c>
      <c r="Q367">
        <v>3159.2263758893901</v>
      </c>
      <c r="R367">
        <v>46.572328659650601</v>
      </c>
      <c r="S367" s="2">
        <f>(Table2[[#This Row],[Close Price]]-Table2[[#This Row],[20D EMA]])/Table2[[#This Row],[20D EMA]]</f>
        <v>-6.5979696595293881E-3</v>
      </c>
      <c r="T367" s="2">
        <f>(Table2[[#This Row],[Close Price]]-Table2[[#This Row],[50D EMA]])/Table2[[#This Row],[50D EMA]]</f>
        <v>-3.5635265249918248E-3</v>
      </c>
      <c r="U367" s="2">
        <f>(Table2[[#This Row],[Close Price]]-Table2[[#This Row],[200D EMA]])/Table2[[#This Row],[200D EMA]]</f>
        <v>0.2343369977411616</v>
      </c>
      <c r="V367">
        <v>0.56579949526311701</v>
      </c>
      <c r="W367">
        <v>3860.5</v>
      </c>
      <c r="X367">
        <v>3902.5</v>
      </c>
      <c r="Y367">
        <v>3855</v>
      </c>
      <c r="Z367">
        <v>3959.05</v>
      </c>
      <c r="AA367">
        <v>3855</v>
      </c>
      <c r="AB367">
        <v>3959.05</v>
      </c>
      <c r="AC367" s="2">
        <f>(Table2[[#This Row],[Close Price]]/Table2[[#This Row],[Day Low]])-1</f>
        <v>1.0115270042740709E-2</v>
      </c>
      <c r="AD367" s="2">
        <f>(Table2[[#This Row],[Day High]]/Table2[[#This Row],[Close Price]])-1</f>
        <v>7.5649754458839702E-4</v>
      </c>
      <c r="AE367" s="2">
        <f>(Table2[[#This Row],[Close Price]]/Table2[[#This Row],[Current Week Low]])-1</f>
        <v>1.1556420233463038E-2</v>
      </c>
      <c r="AF367" s="2">
        <f>(Table2[[#This Row],[Current Week High]]/Table2[[#This Row],[Close Price]])-1</f>
        <v>1.525817081458114E-2</v>
      </c>
      <c r="AG367" s="2">
        <f>(Table2[[#This Row],[Close Price]]/Table2[[#This Row],[Current Month Low]])-1</f>
        <v>1.1556420233463038E-2</v>
      </c>
      <c r="AH367" s="2">
        <f>(Table2[[#This Row],[Current Month High]]/Table2[[#This Row],[Close Price]])-1</f>
        <v>1.525817081458114E-2</v>
      </c>
      <c r="AI367">
        <v>10.2678514187534</v>
      </c>
      <c r="AJ367">
        <v>349.77508650519002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-0.18</v>
      </c>
      <c r="AM367" t="s">
        <v>10150</v>
      </c>
      <c r="AN367">
        <v>-2.87</v>
      </c>
      <c r="AO367" t="s">
        <v>10150</v>
      </c>
      <c r="AP367">
        <v>0.28783846513033001</v>
      </c>
      <c r="AQ367">
        <f>(Table2[[#This Row],[Sharpe Ratio]]-AVERAGE(Table2[Sharpe Ratio]))/_xlfn.STDEV.P(Table2[Sharpe Ratio])</f>
        <v>2.6444010266520577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4.8641746528941212</v>
      </c>
    </row>
    <row r="368" spans="1:44" x14ac:dyDescent="0.3">
      <c r="A368" t="s">
        <v>905</v>
      </c>
      <c r="B368" t="s">
        <v>906</v>
      </c>
      <c r="C368" t="s">
        <v>10118</v>
      </c>
      <c r="D368" t="s">
        <v>539</v>
      </c>
      <c r="E368">
        <v>16296.85034316</v>
      </c>
      <c r="F368">
        <v>5315.35</v>
      </c>
      <c r="G368">
        <v>-16.600358067467099</v>
      </c>
      <c r="H368">
        <f>(Table2[[#This Row],[1Y Return vs Nifty]]-AVERAGE(Table2[1Y Return vs Nifty]))/_xlfn.STDEV.P(Table2[1Y Return vs Nifty])</f>
        <v>-0.74152674798824103</v>
      </c>
      <c r="I368">
        <v>7.5349103006125802</v>
      </c>
      <c r="J368">
        <f>(Table2[[#This Row],[1M Return vs Nifty]]-AVERAGE(Table2[1M Return vs Nifty]))/_xlfn.STDEV.P(Table2[1M Return vs Nifty])</f>
        <v>0.52216006610913934</v>
      </c>
      <c r="K368">
        <v>-2.2674556925436402</v>
      </c>
      <c r="L368">
        <f>(Table2[[#This Row],[6M Return vs Nifty]]-AVERAGE(Table2[6M Return vs Nifty]))/_xlfn.STDEV.P(Table2[6M Return vs Nifty])</f>
        <v>-0.38963337472374643</v>
      </c>
      <c r="M368">
        <v>4.6434552959248903</v>
      </c>
      <c r="N368">
        <f>(Table2[[#This Row],[1W Return vs Nifty]]-AVERAGE(Table2[1W Return vs Nifty]))/_xlfn.STDEV.P(Table2[1W Return vs Nifty])</f>
        <v>0.7951163073211065</v>
      </c>
      <c r="O368">
        <v>4869.3</v>
      </c>
      <c r="P368">
        <v>4642.9423313699899</v>
      </c>
      <c r="Q368">
        <v>4545.9151743792099</v>
      </c>
      <c r="R368">
        <v>89.502084100515304</v>
      </c>
      <c r="S368" s="2">
        <f>(Table2[[#This Row],[Close Price]]-Table2[[#This Row],[20D EMA]])/Table2[[#This Row],[20D EMA]]</f>
        <v>9.1604542747417528E-2</v>
      </c>
      <c r="T368" s="2">
        <f>(Table2[[#This Row],[Close Price]]-Table2[[#This Row],[50D EMA]])/Table2[[#This Row],[50D EMA]]</f>
        <v>0.14482360982321388</v>
      </c>
      <c r="U368" s="2">
        <f>(Table2[[#This Row],[Close Price]]-Table2[[#This Row],[200D EMA]])/Table2[[#This Row],[200D EMA]]</f>
        <v>0.16925850925624991</v>
      </c>
      <c r="V368">
        <v>2.07776114504837</v>
      </c>
      <c r="W368">
        <v>5170.05</v>
      </c>
      <c r="X368">
        <v>5423.45</v>
      </c>
      <c r="Y368">
        <v>4914.05</v>
      </c>
      <c r="Z368">
        <v>5423.45</v>
      </c>
      <c r="AA368">
        <v>4914.05</v>
      </c>
      <c r="AB368">
        <v>5423.45</v>
      </c>
      <c r="AC368" s="2">
        <f>(Table2[[#This Row],[Close Price]]/Table2[[#This Row],[Day Low]])-1</f>
        <v>2.8104176942195913E-2</v>
      </c>
      <c r="AD368" s="2">
        <f>(Table2[[#This Row],[Day High]]/Table2[[#This Row],[Close Price]])-1</f>
        <v>2.0337324917455879E-2</v>
      </c>
      <c r="AE368" s="2">
        <f>(Table2[[#This Row],[Close Price]]/Table2[[#This Row],[Current Week Low]])-1</f>
        <v>8.16638007346282E-2</v>
      </c>
      <c r="AF368" s="2">
        <f>(Table2[[#This Row],[Current Week High]]/Table2[[#This Row],[Close Price]])-1</f>
        <v>2.0337324917455879E-2</v>
      </c>
      <c r="AG368" s="2">
        <f>(Table2[[#This Row],[Close Price]]/Table2[[#This Row],[Current Month Low]])-1</f>
        <v>8.16638007346282E-2</v>
      </c>
      <c r="AH368" s="2">
        <f>(Table2[[#This Row],[Current Month High]]/Table2[[#This Row],[Close Price]])-1</f>
        <v>2.0337324917455879E-2</v>
      </c>
      <c r="AI368">
        <v>2.0337324917455799</v>
      </c>
      <c r="AJ368">
        <v>32.189753792588903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0.16</v>
      </c>
      <c r="AM368" t="s">
        <v>10149</v>
      </c>
      <c r="AN368">
        <v>14.03</v>
      </c>
      <c r="AO368" t="s">
        <v>10149</v>
      </c>
      <c r="AP368">
        <v>3.7259225664687999E-2</v>
      </c>
      <c r="AQ368">
        <f>(Table2[[#This Row],[Sharpe Ratio]]-AVERAGE(Table2[Sharpe Ratio]))/_xlfn.STDEV.P(Table2[Sharpe Ratio])</f>
        <v>-0.19482378083547777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-8.7075301172194752E-3</v>
      </c>
    </row>
    <row r="369" spans="1:44" x14ac:dyDescent="0.3">
      <c r="A369" t="s">
        <v>907</v>
      </c>
      <c r="B369" t="s">
        <v>908</v>
      </c>
      <c r="C369" t="s">
        <v>10115</v>
      </c>
      <c r="D369" t="s">
        <v>151</v>
      </c>
      <c r="E369">
        <v>16181.119759589999</v>
      </c>
      <c r="F369">
        <v>2699.15</v>
      </c>
      <c r="G369">
        <v>-28.898267670330601</v>
      </c>
      <c r="H369">
        <f>(Table2[[#This Row],[1Y Return vs Nifty]]-AVERAGE(Table2[1Y Return vs Nifty]))/_xlfn.STDEV.P(Table2[1Y Return vs Nifty])</f>
        <v>-0.88011563525627334</v>
      </c>
      <c r="I369">
        <v>0.93386822960584503</v>
      </c>
      <c r="J369">
        <f>(Table2[[#This Row],[1M Return vs Nifty]]-AVERAGE(Table2[1M Return vs Nifty]))/_xlfn.STDEV.P(Table2[1M Return vs Nifty])</f>
        <v>-1.5809900007913553E-2</v>
      </c>
      <c r="K369">
        <v>-13.319954065025399</v>
      </c>
      <c r="L369">
        <f>(Table2[[#This Row],[6M Return vs Nifty]]-AVERAGE(Table2[6M Return vs Nifty]))/_xlfn.STDEV.P(Table2[6M Return vs Nifty])</f>
        <v>-0.71494143684141021</v>
      </c>
      <c r="M369">
        <v>-0.23877243496202</v>
      </c>
      <c r="N369">
        <f>(Table2[[#This Row],[1W Return vs Nifty]]-AVERAGE(Table2[1W Return vs Nifty]))/_xlfn.STDEV.P(Table2[1W Return vs Nifty])</f>
        <v>-0.27266875243617328</v>
      </c>
      <c r="O369">
        <v>2640.15</v>
      </c>
      <c r="P369">
        <v>2617.8232006152798</v>
      </c>
      <c r="Q369">
        <v>2653.5246063315099</v>
      </c>
      <c r="R369">
        <v>69.697058180122596</v>
      </c>
      <c r="S369" s="2">
        <f>(Table2[[#This Row],[Close Price]]-Table2[[#This Row],[20D EMA]])/Table2[[#This Row],[20D EMA]]</f>
        <v>2.2347215120353009E-2</v>
      </c>
      <c r="T369" s="2">
        <f>(Table2[[#This Row],[Close Price]]-Table2[[#This Row],[50D EMA]])/Table2[[#This Row],[50D EMA]]</f>
        <v>3.106657445988165E-2</v>
      </c>
      <c r="U369" s="2">
        <f>(Table2[[#This Row],[Close Price]]-Table2[[#This Row],[200D EMA]])/Table2[[#This Row],[200D EMA]]</f>
        <v>1.7194260629663883E-2</v>
      </c>
      <c r="V369">
        <v>0.87999986861898805</v>
      </c>
      <c r="W369">
        <v>2678.35</v>
      </c>
      <c r="X369">
        <v>2720.75</v>
      </c>
      <c r="Y369">
        <v>2638.2</v>
      </c>
      <c r="Z369">
        <v>2742.75</v>
      </c>
      <c r="AA369">
        <v>2638.2</v>
      </c>
      <c r="AB369">
        <v>2742.75</v>
      </c>
      <c r="AC369" s="2">
        <f>(Table2[[#This Row],[Close Price]]/Table2[[#This Row],[Day Low]])-1</f>
        <v>7.7659753206265059E-3</v>
      </c>
      <c r="AD369" s="2">
        <f>(Table2[[#This Row],[Day High]]/Table2[[#This Row],[Close Price]])-1</f>
        <v>8.0025193116350923E-3</v>
      </c>
      <c r="AE369" s="2">
        <f>(Table2[[#This Row],[Close Price]]/Table2[[#This Row],[Current Week Low]])-1</f>
        <v>2.3102873171101601E-2</v>
      </c>
      <c r="AF369" s="2">
        <f>(Table2[[#This Row],[Current Week High]]/Table2[[#This Row],[Close Price]])-1</f>
        <v>1.6153233425337588E-2</v>
      </c>
      <c r="AG369" s="2">
        <f>(Table2[[#This Row],[Close Price]]/Table2[[#This Row],[Current Month Low]])-1</f>
        <v>2.3102873171101601E-2</v>
      </c>
      <c r="AH369" s="2">
        <f>(Table2[[#This Row],[Current Month High]]/Table2[[#This Row],[Close Price]])-1</f>
        <v>1.6153233425337588E-2</v>
      </c>
      <c r="AI369">
        <v>23.577793008910199</v>
      </c>
      <c r="AJ369">
        <v>21.038116591928201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-0.03</v>
      </c>
      <c r="AM369" t="s">
        <v>10150</v>
      </c>
      <c r="AN369">
        <v>5.29</v>
      </c>
      <c r="AO369" t="s">
        <v>10149</v>
      </c>
      <c r="AP369">
        <v>-9.2283353650806005E-2</v>
      </c>
      <c r="AQ369">
        <f>(Table2[[#This Row],[Sharpe Ratio]]-AVERAGE(Table2[Sharpe Ratio]))/_xlfn.STDEV.P(Table2[Sharpe Ratio])</f>
        <v>-1.6626249666112969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70" spans="1:44" x14ac:dyDescent="0.3">
      <c r="A370" t="s">
        <v>909</v>
      </c>
      <c r="B370" t="s">
        <v>910</v>
      </c>
      <c r="C370" t="s">
        <v>10104</v>
      </c>
      <c r="D370" t="s">
        <v>24</v>
      </c>
      <c r="E370">
        <v>16139.815655529999</v>
      </c>
      <c r="F370">
        <v>266.14999999999998</v>
      </c>
      <c r="G370">
        <v>22.345852789005399</v>
      </c>
      <c r="H370">
        <f>(Table2[[#This Row],[1Y Return vs Nifty]]-AVERAGE(Table2[1Y Return vs Nifty]))/_xlfn.STDEV.P(Table2[1Y Return vs Nifty])</f>
        <v>-0.30263004113263842</v>
      </c>
      <c r="I370">
        <v>-5.7863324713894801</v>
      </c>
      <c r="J370">
        <f>(Table2[[#This Row],[1M Return vs Nifty]]-AVERAGE(Table2[1M Return vs Nifty]))/_xlfn.STDEV.P(Table2[1M Return vs Nifty])</f>
        <v>-0.56349102437058252</v>
      </c>
      <c r="K370">
        <v>-19.2226774731541</v>
      </c>
      <c r="L370">
        <f>(Table2[[#This Row],[6M Return vs Nifty]]-AVERAGE(Table2[6M Return vs Nifty]))/_xlfn.STDEV.P(Table2[6M Return vs Nifty])</f>
        <v>-0.88867622950112191</v>
      </c>
      <c r="M370">
        <v>3.4717889135827402</v>
      </c>
      <c r="N370">
        <f>(Table2[[#This Row],[1W Return vs Nifty]]-AVERAGE(Table2[1W Return vs Nifty]))/_xlfn.STDEV.P(Table2[1W Return vs Nifty])</f>
        <v>0.53886282488522375</v>
      </c>
      <c r="O370">
        <v>259.70999999999998</v>
      </c>
      <c r="P370">
        <v>256.14046631445001</v>
      </c>
      <c r="Q370">
        <v>244.78224628004199</v>
      </c>
      <c r="R370">
        <v>57.807592914820198</v>
      </c>
      <c r="S370" s="2">
        <f>(Table2[[#This Row],[Close Price]]-Table2[[#This Row],[20D EMA]])/Table2[[#This Row],[20D EMA]]</f>
        <v>2.4796888837549567E-2</v>
      </c>
      <c r="T370" s="2">
        <f>(Table2[[#This Row],[Close Price]]-Table2[[#This Row],[50D EMA]])/Table2[[#This Row],[50D EMA]]</f>
        <v>3.9078298831789419E-2</v>
      </c>
      <c r="U370" s="2">
        <f>(Table2[[#This Row],[Close Price]]-Table2[[#This Row],[200D EMA]])/Table2[[#This Row],[200D EMA]]</f>
        <v>8.7292906428811462E-2</v>
      </c>
      <c r="V370">
        <v>0.84010999802250197</v>
      </c>
      <c r="W370">
        <v>262.55</v>
      </c>
      <c r="X370">
        <v>270.3</v>
      </c>
      <c r="Y370">
        <v>257.5</v>
      </c>
      <c r="Z370">
        <v>270.3</v>
      </c>
      <c r="AA370">
        <v>257.5</v>
      </c>
      <c r="AB370">
        <v>270.3</v>
      </c>
      <c r="AC370" s="2">
        <f>(Table2[[#This Row],[Close Price]]/Table2[[#This Row],[Day Low]])-1</f>
        <v>1.3711673966863236E-2</v>
      </c>
      <c r="AD370" s="2">
        <f>(Table2[[#This Row],[Day High]]/Table2[[#This Row],[Close Price]])-1</f>
        <v>1.5592710877325056E-2</v>
      </c>
      <c r="AE370" s="2">
        <f>(Table2[[#This Row],[Close Price]]/Table2[[#This Row],[Current Week Low]])-1</f>
        <v>3.3592233009708705E-2</v>
      </c>
      <c r="AF370" s="2">
        <f>(Table2[[#This Row],[Current Week High]]/Table2[[#This Row],[Close Price]])-1</f>
        <v>1.5592710877325056E-2</v>
      </c>
      <c r="AG370" s="2">
        <f>(Table2[[#This Row],[Close Price]]/Table2[[#This Row],[Current Month Low]])-1</f>
        <v>3.3592233009708705E-2</v>
      </c>
      <c r="AH370" s="2">
        <f>(Table2[[#This Row],[Current Month High]]/Table2[[#This Row],[Close Price]])-1</f>
        <v>1.5592710877325056E-2</v>
      </c>
      <c r="AI370">
        <v>12.981401465339101</v>
      </c>
      <c r="AJ370">
        <v>47.206858407079601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-0.05</v>
      </c>
      <c r="AM370" t="s">
        <v>10150</v>
      </c>
      <c r="AN370">
        <v>2.44</v>
      </c>
      <c r="AO370" t="s">
        <v>10149</v>
      </c>
      <c r="AP370">
        <v>1.1457879353288E-2</v>
      </c>
      <c r="AQ370">
        <f>(Table2[[#This Row],[Sharpe Ratio]]-AVERAGE(Table2[Sharpe Ratio]))/_xlfn.STDEV.P(Table2[Sharpe Ratio])</f>
        <v>-0.48716971767414519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-1.7031041877932642</v>
      </c>
    </row>
    <row r="371" spans="1:44" x14ac:dyDescent="0.3">
      <c r="A371" t="s">
        <v>911</v>
      </c>
      <c r="B371" t="s">
        <v>912</v>
      </c>
      <c r="C371" t="s">
        <v>10116</v>
      </c>
      <c r="D371" t="s">
        <v>913</v>
      </c>
      <c r="E371">
        <v>16068.661501750001</v>
      </c>
      <c r="F371">
        <v>723.25</v>
      </c>
      <c r="G371">
        <v>-16.749583794779799</v>
      </c>
      <c r="H371">
        <f>(Table2[[#This Row],[1Y Return vs Nifty]]-AVERAGE(Table2[1Y Return vs Nifty]))/_xlfn.STDEV.P(Table2[1Y Return vs Nifty])</f>
        <v>-0.74320841813933847</v>
      </c>
      <c r="I371">
        <v>-2.4072250527389998</v>
      </c>
      <c r="J371">
        <f>(Table2[[#This Row],[1M Return vs Nifty]]-AVERAGE(Table2[1M Return vs Nifty]))/_xlfn.STDEV.P(Table2[1M Return vs Nifty])</f>
        <v>-0.28810142921836801</v>
      </c>
      <c r="K371">
        <v>-17.581823646935401</v>
      </c>
      <c r="L371">
        <f>(Table2[[#This Row],[6M Return vs Nifty]]-AVERAGE(Table2[6M Return vs Nifty]))/_xlfn.STDEV.P(Table2[6M Return vs Nifty])</f>
        <v>-0.84038099701734614</v>
      </c>
      <c r="M371">
        <v>-1.7468642512822901</v>
      </c>
      <c r="N371">
        <f>(Table2[[#This Row],[1W Return vs Nifty]]-AVERAGE(Table2[1W Return vs Nifty]))/_xlfn.STDEV.P(Table2[1W Return vs Nifty])</f>
        <v>-0.60250136143585065</v>
      </c>
      <c r="O371">
        <v>712.01</v>
      </c>
      <c r="P371">
        <v>691.26745321816702</v>
      </c>
      <c r="Q371">
        <v>676.22843548801995</v>
      </c>
      <c r="R371">
        <v>52.291610567010601</v>
      </c>
      <c r="S371" s="2">
        <f>(Table2[[#This Row],[Close Price]]-Table2[[#This Row],[20D EMA]])/Table2[[#This Row],[20D EMA]]</f>
        <v>1.5786295136304279E-2</v>
      </c>
      <c r="T371" s="2">
        <f>(Table2[[#This Row],[Close Price]]-Table2[[#This Row],[50D EMA]])/Table2[[#This Row],[50D EMA]]</f>
        <v>4.6266530606843354E-2</v>
      </c>
      <c r="U371" s="2">
        <f>(Table2[[#This Row],[Close Price]]-Table2[[#This Row],[200D EMA]])/Table2[[#This Row],[200D EMA]]</f>
        <v>6.9535029945976115E-2</v>
      </c>
      <c r="V371">
        <v>1.1754338075733</v>
      </c>
      <c r="W371">
        <v>707.5</v>
      </c>
      <c r="X371">
        <v>728</v>
      </c>
      <c r="Y371">
        <v>707.5</v>
      </c>
      <c r="Z371">
        <v>766.05</v>
      </c>
      <c r="AA371">
        <v>707.5</v>
      </c>
      <c r="AB371">
        <v>766.05</v>
      </c>
      <c r="AC371" s="2">
        <f>(Table2[[#This Row],[Close Price]]/Table2[[#This Row],[Day Low]])-1</f>
        <v>2.226148409893991E-2</v>
      </c>
      <c r="AD371" s="2">
        <f>(Table2[[#This Row],[Day High]]/Table2[[#This Row],[Close Price]])-1</f>
        <v>6.5675769097821579E-3</v>
      </c>
      <c r="AE371" s="2">
        <f>(Table2[[#This Row],[Close Price]]/Table2[[#This Row],[Current Week Low]])-1</f>
        <v>2.226148409893991E-2</v>
      </c>
      <c r="AF371" s="2">
        <f>(Table2[[#This Row],[Current Week High]]/Table2[[#This Row],[Close Price]])-1</f>
        <v>5.9177324576564105E-2</v>
      </c>
      <c r="AG371" s="2">
        <f>(Table2[[#This Row],[Close Price]]/Table2[[#This Row],[Current Month Low]])-1</f>
        <v>2.226148409893991E-2</v>
      </c>
      <c r="AH371" s="2">
        <f>(Table2[[#This Row],[Current Month High]]/Table2[[#This Row],[Close Price]])-1</f>
        <v>5.9177324576564105E-2</v>
      </c>
      <c r="AI371">
        <v>17.455928102315902</v>
      </c>
      <c r="AJ371">
        <v>21.759259259259199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0.03</v>
      </c>
      <c r="AM371" t="s">
        <v>10149</v>
      </c>
      <c r="AN371">
        <v>-0.12</v>
      </c>
      <c r="AO371" t="s">
        <v>10150</v>
      </c>
      <c r="AP371">
        <v>4.644625912131E-2</v>
      </c>
      <c r="AQ371">
        <f>(Table2[[#This Row],[Sharpe Ratio]]-AVERAGE(Table2[Sharpe Ratio]))/_xlfn.STDEV.P(Table2[Sharpe Ratio])</f>
        <v>-9.072875144324577E-2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-2.5649209572541491</v>
      </c>
    </row>
    <row r="372" spans="1:44" x14ac:dyDescent="0.3">
      <c r="A372" t="s">
        <v>914</v>
      </c>
      <c r="B372" t="s">
        <v>915</v>
      </c>
      <c r="C372" t="s">
        <v>10114</v>
      </c>
      <c r="D372" t="s">
        <v>916</v>
      </c>
      <c r="E372">
        <v>16022.02188174</v>
      </c>
      <c r="F372">
        <v>232.61</v>
      </c>
      <c r="G372">
        <v>53.8428916388714</v>
      </c>
      <c r="H372">
        <f>(Table2[[#This Row],[1Y Return vs Nifty]]-AVERAGE(Table2[1Y Return vs Nifty]))/_xlfn.STDEV.P(Table2[1Y Return vs Nifty])</f>
        <v>5.2319678568058858E-2</v>
      </c>
      <c r="I372">
        <v>11.1992363433324</v>
      </c>
      <c r="J372">
        <f>(Table2[[#This Row],[1M Return vs Nifty]]-AVERAGE(Table2[1M Return vs Nifty]))/_xlfn.STDEV.P(Table2[1M Return vs Nifty])</f>
        <v>0.82079433261415047</v>
      </c>
      <c r="K372">
        <v>10.7593867211255</v>
      </c>
      <c r="L372">
        <f>(Table2[[#This Row],[6M Return vs Nifty]]-AVERAGE(Table2[6M Return vs Nifty]))/_xlfn.STDEV.P(Table2[6M Return vs Nifty])</f>
        <v>-6.2144663207457686E-3</v>
      </c>
      <c r="M372">
        <v>5.6354960130087504</v>
      </c>
      <c r="N372">
        <f>(Table2[[#This Row],[1W Return vs Nifty]]-AVERAGE(Table2[1W Return vs Nifty]))/_xlfn.STDEV.P(Table2[1W Return vs Nifty])</f>
        <v>1.0120841168461681</v>
      </c>
      <c r="O372">
        <v>210.25</v>
      </c>
      <c r="P372">
        <v>203.28765106999199</v>
      </c>
      <c r="Q372">
        <v>186.468719588174</v>
      </c>
      <c r="R372">
        <v>80.585984533015804</v>
      </c>
      <c r="S372" s="2">
        <f>(Table2[[#This Row],[Close Price]]-Table2[[#This Row],[20D EMA]])/Table2[[#This Row],[20D EMA]]</f>
        <v>0.10634958382877534</v>
      </c>
      <c r="T372" s="2">
        <f>(Table2[[#This Row],[Close Price]]-Table2[[#This Row],[50D EMA]])/Table2[[#This Row],[50D EMA]]</f>
        <v>0.14424067952810535</v>
      </c>
      <c r="U372" s="2">
        <f>(Table2[[#This Row],[Close Price]]-Table2[[#This Row],[200D EMA]])/Table2[[#This Row],[200D EMA]]</f>
        <v>0.24744783207463145</v>
      </c>
      <c r="V372">
        <v>1.9909599818414701</v>
      </c>
      <c r="W372">
        <v>224.76</v>
      </c>
      <c r="X372">
        <v>235</v>
      </c>
      <c r="Y372">
        <v>208.45</v>
      </c>
      <c r="Z372">
        <v>235</v>
      </c>
      <c r="AA372">
        <v>208.45</v>
      </c>
      <c r="AB372">
        <v>235</v>
      </c>
      <c r="AC372" s="2">
        <f>(Table2[[#This Row],[Close Price]]/Table2[[#This Row],[Day Low]])-1</f>
        <v>3.4926143441893709E-2</v>
      </c>
      <c r="AD372" s="2">
        <f>(Table2[[#This Row],[Day High]]/Table2[[#This Row],[Close Price]])-1</f>
        <v>1.0274708739950844E-2</v>
      </c>
      <c r="AE372" s="2">
        <f>(Table2[[#This Row],[Close Price]]/Table2[[#This Row],[Current Week Low]])-1</f>
        <v>0.11590309426721057</v>
      </c>
      <c r="AF372" s="2">
        <f>(Table2[[#This Row],[Current Week High]]/Table2[[#This Row],[Close Price]])-1</f>
        <v>1.0274708739950844E-2</v>
      </c>
      <c r="AG372" s="2">
        <f>(Table2[[#This Row],[Close Price]]/Table2[[#This Row],[Current Month Low]])-1</f>
        <v>0.11590309426721057</v>
      </c>
      <c r="AH372" s="2">
        <f>(Table2[[#This Row],[Current Month High]]/Table2[[#This Row],[Close Price]])-1</f>
        <v>1.0274708739950844E-2</v>
      </c>
      <c r="AI372">
        <v>1.02747087399508</v>
      </c>
      <c r="AJ372">
        <v>86.835341365461801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0.05</v>
      </c>
      <c r="AM372" t="s">
        <v>10149</v>
      </c>
      <c r="AN372">
        <v>16.29</v>
      </c>
      <c r="AO372" t="s">
        <v>10149</v>
      </c>
      <c r="AP372">
        <v>-1.1597145866093001E-2</v>
      </c>
      <c r="AQ372">
        <f>(Table2[[#This Row],[Sharpe Ratio]]-AVERAGE(Table2[Sharpe Ratio]))/_xlfn.STDEV.P(Table2[Sharpe Ratio])</f>
        <v>-0.74839806077115012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1.1305856009364814</v>
      </c>
    </row>
    <row r="373" spans="1:44" x14ac:dyDescent="0.3">
      <c r="A373" t="s">
        <v>917</v>
      </c>
      <c r="B373" t="s">
        <v>918</v>
      </c>
      <c r="C373" t="s">
        <v>10110</v>
      </c>
      <c r="D373" t="s">
        <v>130</v>
      </c>
      <c r="E373">
        <v>16002.22507601</v>
      </c>
      <c r="F373">
        <v>610.45000000000005</v>
      </c>
      <c r="G373">
        <v>103.427436255167</v>
      </c>
      <c r="H373">
        <f>(Table2[[#This Row],[1Y Return vs Nifty]]-AVERAGE(Table2[1Y Return vs Nifty]))/_xlfn.STDEV.P(Table2[1Y Return vs Nifty])</f>
        <v>0.61110300727820255</v>
      </c>
      <c r="I373">
        <v>-1.85973568770885</v>
      </c>
      <c r="J373">
        <f>(Table2[[#This Row],[1M Return vs Nifty]]-AVERAGE(Table2[1M Return vs Nifty]))/_xlfn.STDEV.P(Table2[1M Return vs Nifty])</f>
        <v>-0.24348228696984769</v>
      </c>
      <c r="K373">
        <v>-2.8272473568918599</v>
      </c>
      <c r="L373">
        <f>(Table2[[#This Row],[6M Return vs Nifty]]-AVERAGE(Table2[6M Return vs Nifty]))/_xlfn.STDEV.P(Table2[6M Return vs Nifty])</f>
        <v>-0.40610971657710881</v>
      </c>
      <c r="M373">
        <v>3.9446435310768999</v>
      </c>
      <c r="N373">
        <f>(Table2[[#This Row],[1W Return vs Nifty]]-AVERAGE(Table2[1W Return vs Nifty]))/_xlfn.STDEV.P(Table2[1W Return vs Nifty])</f>
        <v>0.64228018348225613</v>
      </c>
      <c r="O373">
        <v>557.47</v>
      </c>
      <c r="P373">
        <v>559.18413242287704</v>
      </c>
      <c r="Q373">
        <v>506.46088156635301</v>
      </c>
      <c r="R373">
        <v>77.212826154115405</v>
      </c>
      <c r="S373" s="2">
        <f>(Table2[[#This Row],[Close Price]]-Table2[[#This Row],[20D EMA]])/Table2[[#This Row],[20D EMA]]</f>
        <v>9.5036504206504419E-2</v>
      </c>
      <c r="T373" s="2">
        <f>(Table2[[#This Row],[Close Price]]-Table2[[#This Row],[50D EMA]])/Table2[[#This Row],[50D EMA]]</f>
        <v>9.1679760931330817E-2</v>
      </c>
      <c r="U373" s="2">
        <f>(Table2[[#This Row],[Close Price]]-Table2[[#This Row],[200D EMA]])/Table2[[#This Row],[200D EMA]]</f>
        <v>0.2053250748844323</v>
      </c>
      <c r="V373">
        <v>1.8949291670077</v>
      </c>
      <c r="W373">
        <v>591.4</v>
      </c>
      <c r="X373">
        <v>613.70000000000005</v>
      </c>
      <c r="Y373">
        <v>544.85</v>
      </c>
      <c r="Z373">
        <v>613.70000000000005</v>
      </c>
      <c r="AA373">
        <v>544.85</v>
      </c>
      <c r="AB373">
        <v>613.70000000000005</v>
      </c>
      <c r="AC373" s="2">
        <f>(Table2[[#This Row],[Close Price]]/Table2[[#This Row],[Day Low]])-1</f>
        <v>3.221170104836002E-2</v>
      </c>
      <c r="AD373" s="2">
        <f>(Table2[[#This Row],[Day High]]/Table2[[#This Row],[Close Price]])-1</f>
        <v>5.3239413547383485E-3</v>
      </c>
      <c r="AE373" s="2">
        <f>(Table2[[#This Row],[Close Price]]/Table2[[#This Row],[Current Week Low]])-1</f>
        <v>0.12040011012205198</v>
      </c>
      <c r="AF373" s="2">
        <f>(Table2[[#This Row],[Current Week High]]/Table2[[#This Row],[Close Price]])-1</f>
        <v>5.3239413547383485E-3</v>
      </c>
      <c r="AG373" s="2">
        <f>(Table2[[#This Row],[Close Price]]/Table2[[#This Row],[Current Month Low]])-1</f>
        <v>0.12040011012205198</v>
      </c>
      <c r="AH373" s="2">
        <f>(Table2[[#This Row],[Current Month High]]/Table2[[#This Row],[Close Price]])-1</f>
        <v>5.3239413547383485E-3</v>
      </c>
      <c r="AI373">
        <v>3.5138012941272598</v>
      </c>
      <c r="AJ373">
        <v>130.53247734138901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-0.02</v>
      </c>
      <c r="AM373" t="s">
        <v>10150</v>
      </c>
      <c r="AN373">
        <v>12.95</v>
      </c>
      <c r="AO373" t="s">
        <v>10149</v>
      </c>
      <c r="AP373">
        <v>0.13425886705590601</v>
      </c>
      <c r="AQ373">
        <f>(Table2[[#This Row],[Sharpe Ratio]]-AVERAGE(Table2[Sharpe Ratio]))/_xlfn.STDEV.P(Table2[Sharpe Ratio])</f>
        <v>0.90424487601988268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74" spans="1:44" x14ac:dyDescent="0.3">
      <c r="A374" t="s">
        <v>919</v>
      </c>
      <c r="B374" t="s">
        <v>920</v>
      </c>
      <c r="C374" t="s">
        <v>10107</v>
      </c>
      <c r="D374" t="s">
        <v>46</v>
      </c>
      <c r="E374">
        <v>15924.924336525</v>
      </c>
      <c r="F374">
        <v>1479.75</v>
      </c>
      <c r="G374">
        <v>274.64722265201902</v>
      </c>
      <c r="H374">
        <f>(Table2[[#This Row],[1Y Return vs Nifty]]-AVERAGE(Table2[1Y Return vs Nifty]))/_xlfn.STDEV.P(Table2[1Y Return vs Nifty])</f>
        <v>2.5406309060265144</v>
      </c>
      <c r="I374">
        <v>1.3179283970226701</v>
      </c>
      <c r="J374">
        <f>(Table2[[#This Row],[1M Return vs Nifty]]-AVERAGE(Table2[1M Return vs Nifty]))/_xlfn.STDEV.P(Table2[1M Return vs Nifty])</f>
        <v>1.5490133082260065E-2</v>
      </c>
      <c r="K374">
        <v>70.456822040964198</v>
      </c>
      <c r="L374">
        <f>(Table2[[#This Row],[6M Return vs Nifty]]-AVERAGE(Table2[6M Return vs Nifty]))/_xlfn.STDEV.P(Table2[6M Return vs Nifty])</f>
        <v>1.7508594859037472</v>
      </c>
      <c r="M374">
        <v>-0.55954720370745903</v>
      </c>
      <c r="N374">
        <f>(Table2[[#This Row],[1W Return vs Nifty]]-AVERAGE(Table2[1W Return vs Nifty]))/_xlfn.STDEV.P(Table2[1W Return vs Nifty])</f>
        <v>-0.34282494434147265</v>
      </c>
      <c r="O374">
        <v>1448.53</v>
      </c>
      <c r="P374">
        <v>1274.2143220324101</v>
      </c>
      <c r="Q374">
        <v>900.66029454219904</v>
      </c>
      <c r="R374">
        <v>48.601973699795202</v>
      </c>
      <c r="S374" s="2">
        <f>(Table2[[#This Row],[Close Price]]-Table2[[#This Row],[20D EMA]])/Table2[[#This Row],[20D EMA]]</f>
        <v>2.1552884648574782E-2</v>
      </c>
      <c r="T374" s="2">
        <f>(Table2[[#This Row],[Close Price]]-Table2[[#This Row],[50D EMA]])/Table2[[#This Row],[50D EMA]]</f>
        <v>0.16130385164699321</v>
      </c>
      <c r="U374" s="2">
        <f>(Table2[[#This Row],[Close Price]]-Table2[[#This Row],[200D EMA]])/Table2[[#This Row],[200D EMA]]</f>
        <v>0.64296129069634322</v>
      </c>
      <c r="V374">
        <v>0.26278347016646397</v>
      </c>
      <c r="W374">
        <v>1471.55</v>
      </c>
      <c r="X374">
        <v>1558.95</v>
      </c>
      <c r="Y374">
        <v>1471.55</v>
      </c>
      <c r="Z374">
        <v>1599</v>
      </c>
      <c r="AA374">
        <v>1471.55</v>
      </c>
      <c r="AB374">
        <v>1599</v>
      </c>
      <c r="AC374" s="2">
        <f>(Table2[[#This Row],[Close Price]]/Table2[[#This Row],[Day Low]])-1</f>
        <v>5.5723556793856321E-3</v>
      </c>
      <c r="AD374" s="2">
        <f>(Table2[[#This Row],[Day High]]/Table2[[#This Row],[Close Price]])-1</f>
        <v>5.3522554485555096E-2</v>
      </c>
      <c r="AE374" s="2">
        <f>(Table2[[#This Row],[Close Price]]/Table2[[#This Row],[Current Week Low]])-1</f>
        <v>5.5723556793856321E-3</v>
      </c>
      <c r="AF374" s="2">
        <f>(Table2[[#This Row],[Current Week High]]/Table2[[#This Row],[Close Price]])-1</f>
        <v>8.0587937151545885E-2</v>
      </c>
      <c r="AG374" s="2">
        <f>(Table2[[#This Row],[Close Price]]/Table2[[#This Row],[Current Month Low]])-1</f>
        <v>5.5723556793856321E-3</v>
      </c>
      <c r="AH374" s="2">
        <f>(Table2[[#This Row],[Current Month High]]/Table2[[#This Row],[Close Price]])-1</f>
        <v>8.0587937151545885E-2</v>
      </c>
      <c r="AI374">
        <v>8.0587937151545894</v>
      </c>
      <c r="AJ374">
        <v>307.64462809917302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0.64</v>
      </c>
      <c r="AM374" t="s">
        <v>10149</v>
      </c>
      <c r="AN374">
        <v>-1.17</v>
      </c>
      <c r="AO374" t="s">
        <v>10150</v>
      </c>
      <c r="AP374">
        <v>0.157419777306505</v>
      </c>
      <c r="AQ374">
        <f>(Table2[[#This Row],[Sharpe Ratio]]-AVERAGE(Table2[Sharpe Ratio]))/_xlfn.STDEV.P(Table2[Sharpe Ratio])</f>
        <v>1.1666729649857666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5.130828545656815</v>
      </c>
    </row>
    <row r="375" spans="1:44" x14ac:dyDescent="0.3">
      <c r="A375" t="s">
        <v>921</v>
      </c>
      <c r="B375" t="s">
        <v>922</v>
      </c>
      <c r="C375" t="s">
        <v>10104</v>
      </c>
      <c r="D375" t="s">
        <v>124</v>
      </c>
      <c r="E375">
        <v>15908.928727437</v>
      </c>
      <c r="F375">
        <v>60.87</v>
      </c>
      <c r="G375">
        <v>386.41192853437201</v>
      </c>
      <c r="H375">
        <f>(Table2[[#This Row],[1Y Return vs Nifty]]-AVERAGE(Table2[1Y Return vs Nifty]))/_xlfn.STDEV.P(Table2[1Y Return vs Nifty])</f>
        <v>3.8001414020597255</v>
      </c>
      <c r="I375">
        <v>-6.47648352897422</v>
      </c>
      <c r="J375">
        <f>(Table2[[#This Row],[1M Return vs Nifty]]-AVERAGE(Table2[1M Return vs Nifty]))/_xlfn.STDEV.P(Table2[1M Return vs Nifty])</f>
        <v>-0.61973677118914305</v>
      </c>
      <c r="K375">
        <v>93.078022635143995</v>
      </c>
      <c r="L375">
        <f>(Table2[[#This Row],[6M Return vs Nifty]]-AVERAGE(Table2[6M Return vs Nifty]))/_xlfn.STDEV.P(Table2[6M Return vs Nifty])</f>
        <v>2.4166690323126825</v>
      </c>
      <c r="M375">
        <v>-5.2492766019228103</v>
      </c>
      <c r="N375">
        <f>(Table2[[#This Row],[1W Return vs Nifty]]-AVERAGE(Table2[1W Return vs Nifty]))/_xlfn.STDEV.P(Table2[1W Return vs Nifty])</f>
        <v>-1.3685089684681311</v>
      </c>
      <c r="O375">
        <v>60.79</v>
      </c>
      <c r="P375">
        <v>57.286325633877297</v>
      </c>
      <c r="Q375">
        <v>42.617347016091401</v>
      </c>
      <c r="R375">
        <v>48.195475081130901</v>
      </c>
      <c r="S375" s="2">
        <f>(Table2[[#This Row],[Close Price]]-Table2[[#This Row],[20D EMA]])/Table2[[#This Row],[20D EMA]]</f>
        <v>1.3160059220266212E-3</v>
      </c>
      <c r="T375" s="2">
        <f>(Table2[[#This Row],[Close Price]]-Table2[[#This Row],[50D EMA]])/Table2[[#This Row],[50D EMA]]</f>
        <v>6.2557239035129011E-2</v>
      </c>
      <c r="U375" s="2">
        <f>(Table2[[#This Row],[Close Price]]-Table2[[#This Row],[200D EMA]])/Table2[[#This Row],[200D EMA]]</f>
        <v>0.42829162915788221</v>
      </c>
      <c r="V375">
        <v>0.72343903568140799</v>
      </c>
      <c r="W375">
        <v>60.66</v>
      </c>
      <c r="X375">
        <v>62.69</v>
      </c>
      <c r="Y375">
        <v>59.35</v>
      </c>
      <c r="Z375">
        <v>62.69</v>
      </c>
      <c r="AA375">
        <v>59.35</v>
      </c>
      <c r="AB375">
        <v>62.69</v>
      </c>
      <c r="AC375" s="2">
        <f>(Table2[[#This Row],[Close Price]]/Table2[[#This Row],[Day Low]])-1</f>
        <v>3.4619188921860555E-3</v>
      </c>
      <c r="AD375" s="2">
        <f>(Table2[[#This Row],[Day High]]/Table2[[#This Row],[Close Price]])-1</f>
        <v>2.9899786430096942E-2</v>
      </c>
      <c r="AE375" s="2">
        <f>(Table2[[#This Row],[Close Price]]/Table2[[#This Row],[Current Week Low]])-1</f>
        <v>2.5610783487784339E-2</v>
      </c>
      <c r="AF375" s="2">
        <f>(Table2[[#This Row],[Current Week High]]/Table2[[#This Row],[Close Price]])-1</f>
        <v>2.9899786430096942E-2</v>
      </c>
      <c r="AG375" s="2">
        <f>(Table2[[#This Row],[Close Price]]/Table2[[#This Row],[Current Month Low]])-1</f>
        <v>2.5610783487784339E-2</v>
      </c>
      <c r="AH375" s="2">
        <f>(Table2[[#This Row],[Current Month High]]/Table2[[#This Row],[Close Price]])-1</f>
        <v>2.9899786430096942E-2</v>
      </c>
      <c r="AI375">
        <v>17.956300312140598</v>
      </c>
      <c r="AJ375">
        <v>415.84745762711799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0.28000000000000003</v>
      </c>
      <c r="AM375" t="s">
        <v>10149</v>
      </c>
      <c r="AN375">
        <v>-5.89</v>
      </c>
      <c r="AO375" t="s">
        <v>10150</v>
      </c>
      <c r="AP375">
        <v>0.117743833673717</v>
      </c>
      <c r="AQ375">
        <f>(Table2[[#This Row],[Sharpe Ratio]]-AVERAGE(Table2[Sharpe Ratio]))/_xlfn.STDEV.P(Table2[Sharpe Ratio])</f>
        <v>0.7171188691919107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4.9456835639070444</v>
      </c>
    </row>
    <row r="376" spans="1:44" x14ac:dyDescent="0.3">
      <c r="A376" t="s">
        <v>925</v>
      </c>
      <c r="B376" t="s">
        <v>926</v>
      </c>
      <c r="C376" t="s">
        <v>10118</v>
      </c>
      <c r="D376" t="s">
        <v>539</v>
      </c>
      <c r="E376">
        <v>15747.40254159</v>
      </c>
      <c r="F376">
        <v>1481.95</v>
      </c>
      <c r="G376">
        <v>-18.553512403650402</v>
      </c>
      <c r="H376">
        <f>(Table2[[#This Row],[1Y Return vs Nifty]]-AVERAGE(Table2[1Y Return vs Nifty]))/_xlfn.STDEV.P(Table2[1Y Return vs Nifty])</f>
        <v>-0.76353743881746527</v>
      </c>
      <c r="I376">
        <v>4.4747910903353301</v>
      </c>
      <c r="J376">
        <f>(Table2[[#This Row],[1M Return vs Nifty]]-AVERAGE(Table2[1M Return vs Nifty]))/_xlfn.STDEV.P(Table2[1M Return vs Nifty])</f>
        <v>0.27276728688452179</v>
      </c>
      <c r="K376">
        <v>-17.704969630058802</v>
      </c>
      <c r="L376">
        <f>(Table2[[#This Row],[6M Return vs Nifty]]-AVERAGE(Table2[6M Return vs Nifty]))/_xlfn.STDEV.P(Table2[6M Return vs Nifty])</f>
        <v>-0.84400555137396016</v>
      </c>
      <c r="M376">
        <v>3.5636868237358099</v>
      </c>
      <c r="N376">
        <f>(Table2[[#This Row],[1W Return vs Nifty]]-AVERAGE(Table2[1W Return vs Nifty]))/_xlfn.STDEV.P(Table2[1W Return vs Nifty])</f>
        <v>0.5589616856703471</v>
      </c>
      <c r="O376">
        <v>1426.08</v>
      </c>
      <c r="P376">
        <v>1384.77558063218</v>
      </c>
      <c r="Q376">
        <v>1392.05424666265</v>
      </c>
      <c r="R376">
        <v>62.762959202037401</v>
      </c>
      <c r="S376" s="2">
        <f>(Table2[[#This Row],[Close Price]]-Table2[[#This Row],[20D EMA]])/Table2[[#This Row],[20D EMA]]</f>
        <v>3.9177325255245234E-2</v>
      </c>
      <c r="T376" s="2">
        <f>(Table2[[#This Row],[Close Price]]-Table2[[#This Row],[50D EMA]])/Table2[[#This Row],[50D EMA]]</f>
        <v>7.0173406237751423E-2</v>
      </c>
      <c r="U376" s="2">
        <f>(Table2[[#This Row],[Close Price]]-Table2[[#This Row],[200D EMA]])/Table2[[#This Row],[200D EMA]]</f>
        <v>6.4577765954788494E-2</v>
      </c>
      <c r="V376">
        <v>1.8432487527168899</v>
      </c>
      <c r="W376">
        <v>1467.1</v>
      </c>
      <c r="X376">
        <v>1512.9</v>
      </c>
      <c r="Y376">
        <v>1446.1</v>
      </c>
      <c r="Z376">
        <v>1550</v>
      </c>
      <c r="AA376">
        <v>1446.1</v>
      </c>
      <c r="AB376">
        <v>1550</v>
      </c>
      <c r="AC376" s="2">
        <f>(Table2[[#This Row],[Close Price]]/Table2[[#This Row],[Day Low]])-1</f>
        <v>1.0122009406311916E-2</v>
      </c>
      <c r="AD376" s="2">
        <f>(Table2[[#This Row],[Day High]]/Table2[[#This Row],[Close Price]])-1</f>
        <v>2.0884645230945686E-2</v>
      </c>
      <c r="AE376" s="2">
        <f>(Table2[[#This Row],[Close Price]]/Table2[[#This Row],[Current Week Low]])-1</f>
        <v>2.4790816679344463E-2</v>
      </c>
      <c r="AF376" s="2">
        <f>(Table2[[#This Row],[Current Week High]]/Table2[[#This Row],[Close Price]])-1</f>
        <v>4.5919228044130955E-2</v>
      </c>
      <c r="AG376" s="2">
        <f>(Table2[[#This Row],[Close Price]]/Table2[[#This Row],[Current Month Low]])-1</f>
        <v>2.4790816679344463E-2</v>
      </c>
      <c r="AH376" s="2">
        <f>(Table2[[#This Row],[Current Month High]]/Table2[[#This Row],[Close Price]])-1</f>
        <v>4.5919228044130955E-2</v>
      </c>
      <c r="AI376">
        <v>9.4503863153277692</v>
      </c>
      <c r="AJ376">
        <v>19.2236524537409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0.04</v>
      </c>
      <c r="AM376" t="s">
        <v>10149</v>
      </c>
      <c r="AN376">
        <v>8.69</v>
      </c>
      <c r="AO376" t="s">
        <v>10149</v>
      </c>
      <c r="AP376">
        <v>-5.8764759976727997E-2</v>
      </c>
      <c r="AQ376">
        <f>(Table2[[#This Row],[Sharpe Ratio]]-AVERAGE(Table2[Sharpe Ratio]))/_xlfn.STDEV.P(Table2[Sharpe Ratio])</f>
        <v>-1.2828376271873307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77" spans="1:44" x14ac:dyDescent="0.3">
      <c r="A377" t="s">
        <v>927</v>
      </c>
      <c r="B377" t="s">
        <v>928</v>
      </c>
      <c r="C377" t="s">
        <v>10105</v>
      </c>
      <c r="D377" t="s">
        <v>929</v>
      </c>
      <c r="E377">
        <v>15613.653500550001</v>
      </c>
      <c r="F377">
        <v>486.5</v>
      </c>
      <c r="G377">
        <v>250.86935796684099</v>
      </c>
      <c r="H377">
        <f>(Table2[[#This Row],[1Y Return vs Nifty]]-AVERAGE(Table2[1Y Return vs Nifty]))/_xlfn.STDEV.P(Table2[1Y Return vs Nifty])</f>
        <v>2.2726709099991114</v>
      </c>
      <c r="I377">
        <v>6.5739328209353802</v>
      </c>
      <c r="J377">
        <f>(Table2[[#This Row],[1M Return vs Nifty]]-AVERAGE(Table2[1M Return vs Nifty]))/_xlfn.STDEV.P(Table2[1M Return vs Nifty])</f>
        <v>0.44384257977590202</v>
      </c>
      <c r="K377">
        <v>24.728725830884098</v>
      </c>
      <c r="L377">
        <f>(Table2[[#This Row],[6M Return vs Nifty]]-AVERAGE(Table2[6M Return vs Nifty]))/_xlfn.STDEV.P(Table2[6M Return vs Nifty])</f>
        <v>0.40494493689386524</v>
      </c>
      <c r="M377">
        <v>0.93289402181492698</v>
      </c>
      <c r="N377">
        <f>(Table2[[#This Row],[1W Return vs Nifty]]-AVERAGE(Table2[1W Return vs Nifty]))/_xlfn.STDEV.P(Table2[1W Return vs Nifty])</f>
        <v>-1.641525372076235E-2</v>
      </c>
      <c r="O377">
        <v>452.55</v>
      </c>
      <c r="P377">
        <v>425.54374885361102</v>
      </c>
      <c r="Q377">
        <v>348.70306066140398</v>
      </c>
      <c r="R377">
        <v>70.339374653846207</v>
      </c>
      <c r="S377" s="2">
        <f>(Table2[[#This Row],[Close Price]]-Table2[[#This Row],[20D EMA]])/Table2[[#This Row],[20D EMA]]</f>
        <v>7.5019334880123717E-2</v>
      </c>
      <c r="T377" s="2">
        <f>(Table2[[#This Row],[Close Price]]-Table2[[#This Row],[50D EMA]])/Table2[[#This Row],[50D EMA]]</f>
        <v>0.14324320662822898</v>
      </c>
      <c r="U377" s="2">
        <f>(Table2[[#This Row],[Close Price]]-Table2[[#This Row],[200D EMA]])/Table2[[#This Row],[200D EMA]]</f>
        <v>0.39516985906928692</v>
      </c>
      <c r="V377">
        <v>2.10259808606218</v>
      </c>
      <c r="W377">
        <v>480.5</v>
      </c>
      <c r="X377">
        <v>495</v>
      </c>
      <c r="Y377">
        <v>463.5</v>
      </c>
      <c r="Z377">
        <v>495</v>
      </c>
      <c r="AA377">
        <v>463.5</v>
      </c>
      <c r="AB377">
        <v>495</v>
      </c>
      <c r="AC377" s="2">
        <f>(Table2[[#This Row],[Close Price]]/Table2[[#This Row],[Day Low]])-1</f>
        <v>1.2486992715921019E-2</v>
      </c>
      <c r="AD377" s="2">
        <f>(Table2[[#This Row],[Day High]]/Table2[[#This Row],[Close Price]])-1</f>
        <v>1.747173689619741E-2</v>
      </c>
      <c r="AE377" s="2">
        <f>(Table2[[#This Row],[Close Price]]/Table2[[#This Row],[Current Week Low]])-1</f>
        <v>4.9622437971952538E-2</v>
      </c>
      <c r="AF377" s="2">
        <f>(Table2[[#This Row],[Current Week High]]/Table2[[#This Row],[Close Price]])-1</f>
        <v>1.747173689619741E-2</v>
      </c>
      <c r="AG377" s="2">
        <f>(Table2[[#This Row],[Close Price]]/Table2[[#This Row],[Current Month Low]])-1</f>
        <v>4.9622437971952538E-2</v>
      </c>
      <c r="AH377" s="2">
        <f>(Table2[[#This Row],[Current Month High]]/Table2[[#This Row],[Close Price]])-1</f>
        <v>1.747173689619741E-2</v>
      </c>
      <c r="AI377">
        <v>5.4470709146968002</v>
      </c>
      <c r="AJ377">
        <v>282.46855345911899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0.2</v>
      </c>
      <c r="AM377" t="s">
        <v>10149</v>
      </c>
      <c r="AN377">
        <v>11.84</v>
      </c>
      <c r="AO377" t="s">
        <v>10149</v>
      </c>
      <c r="AP377">
        <v>0.10667384175111599</v>
      </c>
      <c r="AQ377">
        <f>(Table2[[#This Row],[Sharpe Ratio]]-AVERAGE(Table2[Sharpe Ratio]))/_xlfn.STDEV.P(Table2[Sharpe Ratio])</f>
        <v>0.59168870286065334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3.6967318758087693</v>
      </c>
    </row>
    <row r="378" spans="1:44" x14ac:dyDescent="0.3">
      <c r="A378" t="s">
        <v>930</v>
      </c>
      <c r="B378" t="s">
        <v>931</v>
      </c>
      <c r="C378" t="s">
        <v>10119</v>
      </c>
      <c r="D378" t="s">
        <v>166</v>
      </c>
      <c r="E378">
        <v>15589.5182058149</v>
      </c>
      <c r="F378">
        <v>1008.95</v>
      </c>
      <c r="G378">
        <v>-10.7204285753746</v>
      </c>
      <c r="H378">
        <f>(Table2[[#This Row],[1Y Return vs Nifty]]-AVERAGE(Table2[1Y Return vs Nifty]))/_xlfn.STDEV.P(Table2[1Y Return vs Nifty])</f>
        <v>-0.6752640324667476</v>
      </c>
      <c r="I378">
        <v>-7.8843788857514401</v>
      </c>
      <c r="J378">
        <f>(Table2[[#This Row],[1M Return vs Nifty]]-AVERAGE(Table2[1M Return vs Nifty]))/_xlfn.STDEV.P(Table2[1M Return vs Nifty])</f>
        <v>-0.73447705147132636</v>
      </c>
      <c r="K378">
        <v>-23.8251293792053</v>
      </c>
      <c r="L378">
        <f>(Table2[[#This Row],[6M Return vs Nifty]]-AVERAGE(Table2[6M Return vs Nifty]))/_xlfn.STDEV.P(Table2[6M Return vs Nifty])</f>
        <v>-1.0241401454493018</v>
      </c>
      <c r="M378">
        <v>-0.91429935364339199</v>
      </c>
      <c r="N378">
        <f>(Table2[[#This Row],[1W Return vs Nifty]]-AVERAGE(Table2[1W Return vs Nifty]))/_xlfn.STDEV.P(Table2[1W Return vs Nifty])</f>
        <v>-0.42041228079895299</v>
      </c>
      <c r="O378">
        <v>1002.98</v>
      </c>
      <c r="P378">
        <v>987.89451525322397</v>
      </c>
      <c r="Q378">
        <v>965.99089710576504</v>
      </c>
      <c r="R378">
        <v>51.959886264937602</v>
      </c>
      <c r="S378" s="2">
        <f>(Table2[[#This Row],[Close Price]]-Table2[[#This Row],[20D EMA]])/Table2[[#This Row],[20D EMA]]</f>
        <v>5.9522622584697871E-3</v>
      </c>
      <c r="T378" s="2">
        <f>(Table2[[#This Row],[Close Price]]-Table2[[#This Row],[50D EMA]])/Table2[[#This Row],[50D EMA]]</f>
        <v>2.1313494934607453E-2</v>
      </c>
      <c r="U378" s="2">
        <f>(Table2[[#This Row],[Close Price]]-Table2[[#This Row],[200D EMA]])/Table2[[#This Row],[200D EMA]]</f>
        <v>4.447154007656396E-2</v>
      </c>
      <c r="V378">
        <v>0.47011008130229798</v>
      </c>
      <c r="W378">
        <v>1004.5</v>
      </c>
      <c r="X378">
        <v>1019.95</v>
      </c>
      <c r="Y378">
        <v>986.35</v>
      </c>
      <c r="Z378">
        <v>1033.95</v>
      </c>
      <c r="AA378">
        <v>986.35</v>
      </c>
      <c r="AB378">
        <v>1033.95</v>
      </c>
      <c r="AC378" s="2">
        <f>(Table2[[#This Row],[Close Price]]/Table2[[#This Row],[Day Low]])-1</f>
        <v>4.4300647088104661E-3</v>
      </c>
      <c r="AD378" s="2">
        <f>(Table2[[#This Row],[Day High]]/Table2[[#This Row],[Close Price]])-1</f>
        <v>1.0902423311363263E-2</v>
      </c>
      <c r="AE378" s="2">
        <f>(Table2[[#This Row],[Close Price]]/Table2[[#This Row],[Current Week Low]])-1</f>
        <v>2.2912759162569074E-2</v>
      </c>
      <c r="AF378" s="2">
        <f>(Table2[[#This Row],[Current Week High]]/Table2[[#This Row],[Close Price]])-1</f>
        <v>2.4778234798553012E-2</v>
      </c>
      <c r="AG378" s="2">
        <f>(Table2[[#This Row],[Close Price]]/Table2[[#This Row],[Current Month Low]])-1</f>
        <v>2.2912759162569074E-2</v>
      </c>
      <c r="AH378" s="2">
        <f>(Table2[[#This Row],[Current Month High]]/Table2[[#This Row],[Close Price]])-1</f>
        <v>2.4778234798553012E-2</v>
      </c>
      <c r="AI378">
        <v>16.457703553198801</v>
      </c>
      <c r="AJ378">
        <v>22.104562507563799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</v>
      </c>
      <c r="AM378">
        <v>0</v>
      </c>
      <c r="AN378">
        <v>-0.62</v>
      </c>
      <c r="AO378" t="s">
        <v>10150</v>
      </c>
      <c r="AP378">
        <v>-1.5280561659272E-2</v>
      </c>
      <c r="AQ378">
        <f>(Table2[[#This Row],[Sharpe Ratio]]-AVERAGE(Table2[Sharpe Ratio]))/_xlfn.STDEV.P(Table2[Sharpe Ratio])</f>
        <v>-0.79013354340166209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-3.6444270535879904</v>
      </c>
    </row>
    <row r="379" spans="1:44" x14ac:dyDescent="0.3">
      <c r="A379" t="s">
        <v>934</v>
      </c>
      <c r="B379" t="s">
        <v>935</v>
      </c>
      <c r="C379" t="s">
        <v>10106</v>
      </c>
      <c r="D379" t="s">
        <v>936</v>
      </c>
      <c r="E379">
        <v>15339.5189920799</v>
      </c>
      <c r="F379">
        <v>797.85</v>
      </c>
      <c r="G379">
        <v>46.333194337990797</v>
      </c>
      <c r="H379">
        <f>(Table2[[#This Row],[1Y Return vs Nifty]]-AVERAGE(Table2[1Y Return vs Nifty]))/_xlfn.STDEV.P(Table2[1Y Return vs Nifty])</f>
        <v>-3.2309386554232565E-2</v>
      </c>
      <c r="I379">
        <v>41.631373864186898</v>
      </c>
      <c r="J379">
        <f>(Table2[[#This Row],[1M Return vs Nifty]]-AVERAGE(Table2[1M Return vs Nifty]))/_xlfn.STDEV.P(Table2[1M Return vs Nifty])</f>
        <v>3.3009445596322808</v>
      </c>
      <c r="K379">
        <v>28.0519003647745</v>
      </c>
      <c r="L379">
        <f>(Table2[[#This Row],[6M Return vs Nifty]]-AVERAGE(Table2[6M Return vs Nifty]))/_xlfn.STDEV.P(Table2[6M Return vs Nifty])</f>
        <v>0.50275589612370264</v>
      </c>
      <c r="M379">
        <v>17.3592806429068</v>
      </c>
      <c r="N379">
        <f>(Table2[[#This Row],[1W Return vs Nifty]]-AVERAGE(Table2[1W Return vs Nifty]))/_xlfn.STDEV.P(Table2[1W Return vs Nifty])</f>
        <v>3.5761763226276155</v>
      </c>
      <c r="O379">
        <v>672.33</v>
      </c>
      <c r="P379">
        <v>609.359616955246</v>
      </c>
      <c r="Q379">
        <v>542.41510664291297</v>
      </c>
      <c r="R379">
        <v>84.442593483293706</v>
      </c>
      <c r="S379" s="2">
        <f>(Table2[[#This Row],[Close Price]]-Table2[[#This Row],[20D EMA]])/Table2[[#This Row],[20D EMA]]</f>
        <v>0.18669403417964389</v>
      </c>
      <c r="T379" s="2">
        <f>(Table2[[#This Row],[Close Price]]-Table2[[#This Row],[50D EMA]])/Table2[[#This Row],[50D EMA]]</f>
        <v>0.30932536026357255</v>
      </c>
      <c r="U379" s="2">
        <f>(Table2[[#This Row],[Close Price]]-Table2[[#This Row],[200D EMA]])/Table2[[#This Row],[200D EMA]]</f>
        <v>0.47092142204152693</v>
      </c>
      <c r="V379">
        <v>2.9897886098693198</v>
      </c>
      <c r="W379">
        <v>781.05</v>
      </c>
      <c r="X379">
        <v>809.9</v>
      </c>
      <c r="Y379">
        <v>675</v>
      </c>
      <c r="Z379">
        <v>841.95</v>
      </c>
      <c r="AA379">
        <v>675</v>
      </c>
      <c r="AB379">
        <v>841.95</v>
      </c>
      <c r="AC379" s="2">
        <f>(Table2[[#This Row],[Close Price]]/Table2[[#This Row],[Day Low]])-1</f>
        <v>2.1509506433647019E-2</v>
      </c>
      <c r="AD379" s="2">
        <f>(Table2[[#This Row],[Day High]]/Table2[[#This Row],[Close Price]])-1</f>
        <v>1.5103089553174076E-2</v>
      </c>
      <c r="AE379" s="2">
        <f>(Table2[[#This Row],[Close Price]]/Table2[[#This Row],[Current Week Low]])-1</f>
        <v>0.18199999999999994</v>
      </c>
      <c r="AF379" s="2">
        <f>(Table2[[#This Row],[Current Week High]]/Table2[[#This Row],[Close Price]])-1</f>
        <v>5.5273547659334454E-2</v>
      </c>
      <c r="AG379" s="2">
        <f>(Table2[[#This Row],[Close Price]]/Table2[[#This Row],[Current Month Low]])-1</f>
        <v>0.18199999999999994</v>
      </c>
      <c r="AH379" s="2">
        <f>(Table2[[#This Row],[Current Month High]]/Table2[[#This Row],[Close Price]])-1</f>
        <v>5.5273547659334454E-2</v>
      </c>
      <c r="AI379">
        <v>5.5273547659334401</v>
      </c>
      <c r="AJ379">
        <v>78.749859975355605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0.44</v>
      </c>
      <c r="AM379" t="s">
        <v>10149</v>
      </c>
      <c r="AN379">
        <v>31.57</v>
      </c>
      <c r="AO379" t="s">
        <v>10149</v>
      </c>
      <c r="AP379">
        <v>-2.9445475581938999E-2</v>
      </c>
      <c r="AQ379">
        <f>(Table2[[#This Row],[Sharpe Ratio]]-AVERAGE(Table2[Sharpe Ratio]))/_xlfn.STDEV.P(Table2[Sharpe Ratio])</f>
        <v>-0.95063117716783085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6.3969362146615358</v>
      </c>
    </row>
    <row r="380" spans="1:44" x14ac:dyDescent="0.3">
      <c r="A380" t="s">
        <v>937</v>
      </c>
      <c r="B380" t="s">
        <v>938</v>
      </c>
      <c r="C380" t="s">
        <v>10115</v>
      </c>
      <c r="D380" t="s">
        <v>916</v>
      </c>
      <c r="E380">
        <v>15221.516063700001</v>
      </c>
      <c r="F380">
        <v>370.05</v>
      </c>
      <c r="G380">
        <v>56.068791279470098</v>
      </c>
      <c r="H380">
        <f>(Table2[[#This Row],[1Y Return vs Nifty]]-AVERAGE(Table2[1Y Return vs Nifty]))/_xlfn.STDEV.P(Table2[1Y Return vs Nifty])</f>
        <v>7.7404019266827495E-2</v>
      </c>
      <c r="I380">
        <v>10.1577348915312</v>
      </c>
      <c r="J380">
        <f>(Table2[[#This Row],[1M Return vs Nifty]]-AVERAGE(Table2[1M Return vs Nifty]))/_xlfn.STDEV.P(Table2[1M Return vs Nifty])</f>
        <v>0.73591432507756749</v>
      </c>
      <c r="K380">
        <v>-2.7024376724696202</v>
      </c>
      <c r="L380">
        <f>(Table2[[#This Row],[6M Return vs Nifty]]-AVERAGE(Table2[6M Return vs Nifty]))/_xlfn.STDEV.P(Table2[6M Return vs Nifty])</f>
        <v>-0.40243619451860257</v>
      </c>
      <c r="M380">
        <v>3.6201989171185902</v>
      </c>
      <c r="N380">
        <f>(Table2[[#This Row],[1W Return vs Nifty]]-AVERAGE(Table2[1W Return vs Nifty]))/_xlfn.STDEV.P(Table2[1W Return vs Nifty])</f>
        <v>0.57132136496756403</v>
      </c>
      <c r="O380">
        <v>354.61</v>
      </c>
      <c r="P380">
        <v>342.87181277146601</v>
      </c>
      <c r="Q380">
        <v>315.400155934292</v>
      </c>
      <c r="R380">
        <v>59.720474430940897</v>
      </c>
      <c r="S380" s="2">
        <f>(Table2[[#This Row],[Close Price]]-Table2[[#This Row],[20D EMA]])/Table2[[#This Row],[20D EMA]]</f>
        <v>4.3540791291841734E-2</v>
      </c>
      <c r="T380" s="2">
        <f>(Table2[[#This Row],[Close Price]]-Table2[[#This Row],[50D EMA]])/Table2[[#This Row],[50D EMA]]</f>
        <v>7.926632116198204E-2</v>
      </c>
      <c r="U380" s="2">
        <f>(Table2[[#This Row],[Close Price]]-Table2[[#This Row],[200D EMA]])/Table2[[#This Row],[200D EMA]]</f>
        <v>0.17327145544307634</v>
      </c>
      <c r="V380">
        <v>1.52234412136723</v>
      </c>
      <c r="W380">
        <v>368.95</v>
      </c>
      <c r="X380">
        <v>383.8</v>
      </c>
      <c r="Y380">
        <v>348</v>
      </c>
      <c r="Z380">
        <v>383.8</v>
      </c>
      <c r="AA380">
        <v>348</v>
      </c>
      <c r="AB380">
        <v>383.8</v>
      </c>
      <c r="AC380" s="2">
        <f>(Table2[[#This Row],[Close Price]]/Table2[[#This Row],[Day Low]])-1</f>
        <v>2.9814337986178163E-3</v>
      </c>
      <c r="AD380" s="2">
        <f>(Table2[[#This Row],[Day High]]/Table2[[#This Row],[Close Price]])-1</f>
        <v>3.715714092690181E-2</v>
      </c>
      <c r="AE380" s="2">
        <f>(Table2[[#This Row],[Close Price]]/Table2[[#This Row],[Current Week Low]])-1</f>
        <v>6.3362068965517215E-2</v>
      </c>
      <c r="AF380" s="2">
        <f>(Table2[[#This Row],[Current Week High]]/Table2[[#This Row],[Close Price]])-1</f>
        <v>3.715714092690181E-2</v>
      </c>
      <c r="AG380" s="2">
        <f>(Table2[[#This Row],[Close Price]]/Table2[[#This Row],[Current Month Low]])-1</f>
        <v>6.3362068965517215E-2</v>
      </c>
      <c r="AH380" s="2">
        <f>(Table2[[#This Row],[Current Month High]]/Table2[[#This Row],[Close Price]])-1</f>
        <v>3.715714092690181E-2</v>
      </c>
      <c r="AI380">
        <v>16.187001756519301</v>
      </c>
      <c r="AJ380">
        <v>83.511033969749505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0.01</v>
      </c>
      <c r="AM380" t="s">
        <v>10149</v>
      </c>
      <c r="AN380">
        <v>3.21</v>
      </c>
      <c r="AO380" t="s">
        <v>10149</v>
      </c>
      <c r="AP380">
        <v>0.21182005018274</v>
      </c>
      <c r="AQ380">
        <f>(Table2[[#This Row],[Sharpe Ratio]]-AVERAGE(Table2[Sharpe Ratio]))/_xlfn.STDEV.P(Table2[Sharpe Ratio])</f>
        <v>1.7830632318477411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2.765266746641097</v>
      </c>
    </row>
    <row r="381" spans="1:44" x14ac:dyDescent="0.3">
      <c r="A381" t="s">
        <v>939</v>
      </c>
      <c r="B381" t="s">
        <v>940</v>
      </c>
      <c r="C381" t="s">
        <v>10116</v>
      </c>
      <c r="D381" t="s">
        <v>329</v>
      </c>
      <c r="E381">
        <v>15159.988857484999</v>
      </c>
      <c r="F381">
        <v>4499.3500000000004</v>
      </c>
      <c r="G381">
        <v>75.927558126680097</v>
      </c>
      <c r="H381">
        <f>(Table2[[#This Row],[1Y Return vs Nifty]]-AVERAGE(Table2[1Y Return vs Nifty]))/_xlfn.STDEV.P(Table2[1Y Return vs Nifty])</f>
        <v>0.30119850863510905</v>
      </c>
      <c r="I381">
        <v>9.4321072533729602</v>
      </c>
      <c r="J381">
        <f>(Table2[[#This Row],[1M Return vs Nifty]]-AVERAGE(Table2[1M Return vs Nifty]))/_xlfn.STDEV.P(Table2[1M Return vs Nifty])</f>
        <v>0.67677731735750457</v>
      </c>
      <c r="K381">
        <v>28.8372110981168</v>
      </c>
      <c r="L381">
        <f>(Table2[[#This Row],[6M Return vs Nifty]]-AVERAGE(Table2[6M Return vs Nifty]))/_xlfn.STDEV.P(Table2[6M Return vs Nifty])</f>
        <v>0.52586993823565109</v>
      </c>
      <c r="M381">
        <v>2.6500270077816799</v>
      </c>
      <c r="N381">
        <f>(Table2[[#This Row],[1W Return vs Nifty]]-AVERAGE(Table2[1W Return vs Nifty]))/_xlfn.STDEV.P(Table2[1W Return vs Nifty])</f>
        <v>0.35913645117658888</v>
      </c>
      <c r="O381">
        <v>4178.0600000000004</v>
      </c>
      <c r="P381">
        <v>3974.4378114526498</v>
      </c>
      <c r="Q381">
        <v>3528.2874909216398</v>
      </c>
      <c r="R381">
        <v>75.4579595855039</v>
      </c>
      <c r="S381" s="2">
        <f>(Table2[[#This Row],[Close Price]]-Table2[[#This Row],[20D EMA]])/Table2[[#This Row],[20D EMA]]</f>
        <v>7.6899326481668515E-2</v>
      </c>
      <c r="T381" s="2">
        <f>(Table2[[#This Row],[Close Price]]-Table2[[#This Row],[50D EMA]])/Table2[[#This Row],[50D EMA]]</f>
        <v>0.13207205986083753</v>
      </c>
      <c r="U381" s="2">
        <f>(Table2[[#This Row],[Close Price]]-Table2[[#This Row],[200D EMA]])/Table2[[#This Row],[200D EMA]]</f>
        <v>0.27522204796999267</v>
      </c>
      <c r="V381">
        <v>1.3151410049840699</v>
      </c>
      <c r="W381">
        <v>4456.05</v>
      </c>
      <c r="X381">
        <v>4548.95</v>
      </c>
      <c r="Y381">
        <v>4416.1499999999996</v>
      </c>
      <c r="Z381">
        <v>4665</v>
      </c>
      <c r="AA381">
        <v>4416.1499999999996</v>
      </c>
      <c r="AB381">
        <v>4665</v>
      </c>
      <c r="AC381" s="2">
        <f>(Table2[[#This Row],[Close Price]]/Table2[[#This Row],[Day Low]])-1</f>
        <v>9.717126154329625E-3</v>
      </c>
      <c r="AD381" s="2">
        <f>(Table2[[#This Row],[Day High]]/Table2[[#This Row],[Close Price]])-1</f>
        <v>1.1023814550990663E-2</v>
      </c>
      <c r="AE381" s="2">
        <f>(Table2[[#This Row],[Close Price]]/Table2[[#This Row],[Current Week Low]])-1</f>
        <v>1.883993976653886E-2</v>
      </c>
      <c r="AF381" s="2">
        <f>(Table2[[#This Row],[Current Week High]]/Table2[[#This Row],[Close Price]])-1</f>
        <v>3.6816429039750131E-2</v>
      </c>
      <c r="AG381" s="2">
        <f>(Table2[[#This Row],[Close Price]]/Table2[[#This Row],[Current Month Low]])-1</f>
        <v>1.883993976653886E-2</v>
      </c>
      <c r="AH381" s="2">
        <f>(Table2[[#This Row],[Current Month High]]/Table2[[#This Row],[Close Price]])-1</f>
        <v>3.6816429039750131E-2</v>
      </c>
      <c r="AI381">
        <v>3.68164290397501</v>
      </c>
      <c r="AJ381">
        <v>107.247812068171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0.13</v>
      </c>
      <c r="AM381" t="s">
        <v>10149</v>
      </c>
      <c r="AN381">
        <v>12.21</v>
      </c>
      <c r="AO381" t="s">
        <v>10149</v>
      </c>
      <c r="AP381">
        <v>2.0214833561215E-2</v>
      </c>
      <c r="AQ381">
        <f>(Table2[[#This Row],[Sharpe Ratio]]-AVERAGE(Table2[Sharpe Ratio]))/_xlfn.STDEV.P(Table2[Sharpe Ratio])</f>
        <v>-0.38794776425853605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1.4750344511463176</v>
      </c>
    </row>
    <row r="382" spans="1:44" x14ac:dyDescent="0.3">
      <c r="A382" t="s">
        <v>941</v>
      </c>
      <c r="B382" t="s">
        <v>942</v>
      </c>
      <c r="C382" t="s">
        <v>10109</v>
      </c>
      <c r="D382" t="s">
        <v>59</v>
      </c>
      <c r="E382">
        <v>15158.179634849999</v>
      </c>
      <c r="F382">
        <v>6581.75</v>
      </c>
      <c r="G382">
        <v>25.318109443209799</v>
      </c>
      <c r="H382">
        <f>(Table2[[#This Row],[1Y Return vs Nifty]]-AVERAGE(Table2[1Y Return vs Nifty]))/_xlfn.STDEV.P(Table2[1Y Return vs Nifty])</f>
        <v>-0.26913477602796737</v>
      </c>
      <c r="I382">
        <v>8.2219906560547091</v>
      </c>
      <c r="J382">
        <f>(Table2[[#This Row],[1M Return vs Nifty]]-AVERAGE(Table2[1M Return vs Nifty]))/_xlfn.STDEV.P(Table2[1M Return vs Nifty])</f>
        <v>0.57815555766347848</v>
      </c>
      <c r="K382">
        <v>13.6417619913337</v>
      </c>
      <c r="L382">
        <f>(Table2[[#This Row],[6M Return vs Nifty]]-AVERAGE(Table2[6M Return vs Nifty]))/_xlfn.STDEV.P(Table2[6M Return vs Nifty])</f>
        <v>7.8622453065903486E-2</v>
      </c>
      <c r="M382">
        <v>-2.0661627399197302</v>
      </c>
      <c r="N382">
        <f>(Table2[[#This Row],[1W Return vs Nifty]]-AVERAGE(Table2[1W Return vs Nifty]))/_xlfn.STDEV.P(Table2[1W Return vs Nifty])</f>
        <v>-0.67233467822547976</v>
      </c>
      <c r="O382">
        <v>7224.38</v>
      </c>
      <c r="P382">
        <v>6032.9332933301903</v>
      </c>
      <c r="Q382">
        <v>5305.9970105357697</v>
      </c>
      <c r="R382">
        <v>51.8829352807346</v>
      </c>
      <c r="S382" s="2">
        <f>(Table2[[#This Row],[Close Price]]-Table2[[#This Row],[20D EMA]])/Table2[[#This Row],[20D EMA]]</f>
        <v>-8.8952962053491111E-2</v>
      </c>
      <c r="T382" s="2">
        <f>(Table2[[#This Row],[Close Price]]-Table2[[#This Row],[50D EMA]])/Table2[[#This Row],[50D EMA]]</f>
        <v>9.0970126799937129E-2</v>
      </c>
      <c r="U382" s="2">
        <f>(Table2[[#This Row],[Close Price]]-Table2[[#This Row],[200D EMA]])/Table2[[#This Row],[200D EMA]]</f>
        <v>0.24043605507712337</v>
      </c>
      <c r="V382">
        <v>0.47823415891624299</v>
      </c>
      <c r="W382">
        <v>6567</v>
      </c>
      <c r="X382">
        <v>6680</v>
      </c>
      <c r="Y382">
        <v>6511.1</v>
      </c>
      <c r="Z382">
        <v>6680</v>
      </c>
      <c r="AA382">
        <v>6511.1</v>
      </c>
      <c r="AB382">
        <v>6680</v>
      </c>
      <c r="AC382" s="2">
        <f>(Table2[[#This Row],[Close Price]]/Table2[[#This Row],[Day Low]])-1</f>
        <v>2.2460788792446618E-3</v>
      </c>
      <c r="AD382" s="2">
        <f>(Table2[[#This Row],[Day High]]/Table2[[#This Row],[Close Price]])-1</f>
        <v>1.4927640825008526E-2</v>
      </c>
      <c r="AE382" s="2">
        <f>(Table2[[#This Row],[Close Price]]/Table2[[#This Row],[Current Week Low]])-1</f>
        <v>1.0850701110411309E-2</v>
      </c>
      <c r="AF382" s="2">
        <f>(Table2[[#This Row],[Current Week High]]/Table2[[#This Row],[Close Price]])-1</f>
        <v>1.4927640825008526E-2</v>
      </c>
      <c r="AG382" s="2">
        <f>(Table2[[#This Row],[Close Price]]/Table2[[#This Row],[Current Month Low]])-1</f>
        <v>1.0850701110411309E-2</v>
      </c>
      <c r="AH382" s="2">
        <f>(Table2[[#This Row],[Current Month High]]/Table2[[#This Row],[Close Price]])-1</f>
        <v>1.4927640825008526E-2</v>
      </c>
      <c r="AI382">
        <v>14.553120370722</v>
      </c>
      <c r="AJ382">
        <v>53.622208637469498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-0.28999999999999998</v>
      </c>
      <c r="AM382" t="s">
        <v>10150</v>
      </c>
      <c r="AN382">
        <v>-8.34</v>
      </c>
      <c r="AO382" t="s">
        <v>10150</v>
      </c>
      <c r="AP382">
        <v>5.2266567012210002E-3</v>
      </c>
      <c r="AQ382">
        <f>(Table2[[#This Row],[Sharpe Ratio]]-AVERAGE(Table2[Sharpe Ratio]))/_xlfn.STDEV.P(Table2[Sharpe Ratio])</f>
        <v>-0.55777349942579624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-0.84246494294986141</v>
      </c>
    </row>
    <row r="383" spans="1:44" x14ac:dyDescent="0.3">
      <c r="A383" t="s">
        <v>943</v>
      </c>
      <c r="B383" t="s">
        <v>944</v>
      </c>
      <c r="C383" t="s">
        <v>10107</v>
      </c>
      <c r="D383" t="s">
        <v>46</v>
      </c>
      <c r="E383">
        <v>15116.129621835</v>
      </c>
      <c r="F383">
        <v>268.95</v>
      </c>
      <c r="G383">
        <v>111.398983215399</v>
      </c>
      <c r="H383">
        <f>(Table2[[#This Row],[1Y Return vs Nifty]]-AVERAGE(Table2[1Y Return vs Nifty]))/_xlfn.STDEV.P(Table2[1Y Return vs Nifty])</f>
        <v>0.70093679681640009</v>
      </c>
      <c r="I383">
        <v>-8.3248991575835802</v>
      </c>
      <c r="J383">
        <f>(Table2[[#This Row],[1M Return vs Nifty]]-AVERAGE(Table2[1M Return vs Nifty]))/_xlfn.STDEV.P(Table2[1M Return vs Nifty])</f>
        <v>-0.77037845509247738</v>
      </c>
      <c r="K383">
        <v>21.5223461408542</v>
      </c>
      <c r="L383">
        <f>(Table2[[#This Row],[6M Return vs Nifty]]-AVERAGE(Table2[6M Return vs Nifty]))/_xlfn.STDEV.P(Table2[6M Return vs Nifty])</f>
        <v>0.31057159900909798</v>
      </c>
      <c r="M383">
        <v>4.6030618482682897</v>
      </c>
      <c r="N383">
        <f>(Table2[[#This Row],[1W Return vs Nifty]]-AVERAGE(Table2[1W Return vs Nifty]))/_xlfn.STDEV.P(Table2[1W Return vs Nifty])</f>
        <v>0.78628191402827863</v>
      </c>
      <c r="O383">
        <v>254.94</v>
      </c>
      <c r="P383">
        <v>246.30406690656201</v>
      </c>
      <c r="Q383">
        <v>204.46882947691799</v>
      </c>
      <c r="R383">
        <v>67.725540060508393</v>
      </c>
      <c r="S383" s="2">
        <f>(Table2[[#This Row],[Close Price]]-Table2[[#This Row],[20D EMA]])/Table2[[#This Row],[20D EMA]]</f>
        <v>5.4954106848670241E-2</v>
      </c>
      <c r="T383" s="2">
        <f>(Table2[[#This Row],[Close Price]]-Table2[[#This Row],[50D EMA]])/Table2[[#This Row],[50D EMA]]</f>
        <v>9.1942992975544105E-2</v>
      </c>
      <c r="U383" s="2">
        <f>(Table2[[#This Row],[Close Price]]-Table2[[#This Row],[200D EMA]])/Table2[[#This Row],[200D EMA]]</f>
        <v>0.31535941535949924</v>
      </c>
      <c r="V383">
        <v>0.66921960481274401</v>
      </c>
      <c r="W383">
        <v>260</v>
      </c>
      <c r="X383">
        <v>270</v>
      </c>
      <c r="Y383">
        <v>248.4</v>
      </c>
      <c r="Z383">
        <v>270</v>
      </c>
      <c r="AA383">
        <v>248.4</v>
      </c>
      <c r="AB383">
        <v>270</v>
      </c>
      <c r="AC383" s="2">
        <f>(Table2[[#This Row],[Close Price]]/Table2[[#This Row],[Day Low]])-1</f>
        <v>3.442307692307689E-2</v>
      </c>
      <c r="AD383" s="2">
        <f>(Table2[[#This Row],[Day High]]/Table2[[#This Row],[Close Price]])-1</f>
        <v>3.9040713887339429E-3</v>
      </c>
      <c r="AE383" s="2">
        <f>(Table2[[#This Row],[Close Price]]/Table2[[#This Row],[Current Week Low]])-1</f>
        <v>8.2729468599033851E-2</v>
      </c>
      <c r="AF383" s="2">
        <f>(Table2[[#This Row],[Current Week High]]/Table2[[#This Row],[Close Price]])-1</f>
        <v>3.9040713887339429E-3</v>
      </c>
      <c r="AG383" s="2">
        <f>(Table2[[#This Row],[Close Price]]/Table2[[#This Row],[Current Month Low]])-1</f>
        <v>8.2729468599033851E-2</v>
      </c>
      <c r="AH383" s="2">
        <f>(Table2[[#This Row],[Current Month High]]/Table2[[#This Row],[Close Price]])-1</f>
        <v>3.9040713887339429E-3</v>
      </c>
      <c r="AI383">
        <v>7.7895519613311004</v>
      </c>
      <c r="AJ383">
        <v>138.32521045635801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0.16</v>
      </c>
      <c r="AM383" t="s">
        <v>10149</v>
      </c>
      <c r="AN383">
        <v>-0.73</v>
      </c>
      <c r="AO383" t="s">
        <v>10150</v>
      </c>
      <c r="AP383">
        <v>0.121104160502679</v>
      </c>
      <c r="AQ383">
        <f>(Table2[[#This Row],[Sharpe Ratio]]-AVERAGE(Table2[Sharpe Ratio]))/_xlfn.STDEV.P(Table2[Sharpe Ratio])</f>
        <v>0.75519354494877022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1.7826053997100695</v>
      </c>
    </row>
    <row r="384" spans="1:44" x14ac:dyDescent="0.3">
      <c r="A384" t="s">
        <v>945</v>
      </c>
      <c r="B384" t="s">
        <v>946</v>
      </c>
      <c r="C384" t="s">
        <v>10110</v>
      </c>
      <c r="D384" t="s">
        <v>148</v>
      </c>
      <c r="E384">
        <v>15104.3592883</v>
      </c>
      <c r="F384">
        <v>1346.2</v>
      </c>
      <c r="G384">
        <v>94.338028184972799</v>
      </c>
      <c r="H384">
        <f>(Table2[[#This Row],[1Y Return vs Nifty]]-AVERAGE(Table2[1Y Return vs Nifty]))/_xlfn.STDEV.P(Table2[1Y Return vs Nifty])</f>
        <v>0.50867170057222588</v>
      </c>
      <c r="I384">
        <v>9.0032516200124899</v>
      </c>
      <c r="J384">
        <f>(Table2[[#This Row],[1M Return vs Nifty]]-AVERAGE(Table2[1M Return vs Nifty]))/_xlfn.STDEV.P(Table2[1M Return vs Nifty])</f>
        <v>0.6418265553314032</v>
      </c>
      <c r="K384">
        <v>32.792876937474297</v>
      </c>
      <c r="L384">
        <f>(Table2[[#This Row],[6M Return vs Nifty]]-AVERAGE(Table2[6M Return vs Nifty]))/_xlfn.STDEV.P(Table2[6M Return vs Nifty])</f>
        <v>0.64229700705027282</v>
      </c>
      <c r="M384">
        <v>-0.59317528387503105</v>
      </c>
      <c r="N384">
        <f>(Table2[[#This Row],[1W Return vs Nifty]]-AVERAGE(Table2[1W Return vs Nifty]))/_xlfn.STDEV.P(Table2[1W Return vs Nifty])</f>
        <v>-0.35017969376540631</v>
      </c>
      <c r="O384">
        <v>1283.0899999999999</v>
      </c>
      <c r="P384">
        <v>1194.3281346542301</v>
      </c>
      <c r="Q384">
        <v>995.60644499690602</v>
      </c>
      <c r="R384">
        <v>70.803754725247003</v>
      </c>
      <c r="S384" s="2">
        <f>(Table2[[#This Row],[Close Price]]-Table2[[#This Row],[20D EMA]])/Table2[[#This Row],[20D EMA]]</f>
        <v>4.9185949543679816E-2</v>
      </c>
      <c r="T384" s="2">
        <f>(Table2[[#This Row],[Close Price]]-Table2[[#This Row],[50D EMA]])/Table2[[#This Row],[50D EMA]]</f>
        <v>0.12716092080484931</v>
      </c>
      <c r="U384" s="2">
        <f>(Table2[[#This Row],[Close Price]]-Table2[[#This Row],[200D EMA]])/Table2[[#This Row],[200D EMA]]</f>
        <v>0.35214070455739521</v>
      </c>
      <c r="V384">
        <v>0.68887097972317102</v>
      </c>
      <c r="W384">
        <v>1338.05</v>
      </c>
      <c r="X384">
        <v>1364</v>
      </c>
      <c r="Y384">
        <v>1301.05</v>
      </c>
      <c r="Z384">
        <v>1400</v>
      </c>
      <c r="AA384">
        <v>1301.05</v>
      </c>
      <c r="AB384">
        <v>1400</v>
      </c>
      <c r="AC384" s="2">
        <f>(Table2[[#This Row],[Close Price]]/Table2[[#This Row],[Day Low]])-1</f>
        <v>6.0909532528681254E-3</v>
      </c>
      <c r="AD384" s="2">
        <f>(Table2[[#This Row],[Day High]]/Table2[[#This Row],[Close Price]])-1</f>
        <v>1.3222403803298199E-2</v>
      </c>
      <c r="AE384" s="2">
        <f>(Table2[[#This Row],[Close Price]]/Table2[[#This Row],[Current Week Low]])-1</f>
        <v>3.4702740094538997E-2</v>
      </c>
      <c r="AF384" s="2">
        <f>(Table2[[#This Row],[Current Week High]]/Table2[[#This Row],[Close Price]])-1</f>
        <v>3.9964344079631564E-2</v>
      </c>
      <c r="AG384" s="2">
        <f>(Table2[[#This Row],[Close Price]]/Table2[[#This Row],[Current Month Low]])-1</f>
        <v>3.4702740094538997E-2</v>
      </c>
      <c r="AH384" s="2">
        <f>(Table2[[#This Row],[Current Month High]]/Table2[[#This Row],[Close Price]])-1</f>
        <v>3.9964344079631564E-2</v>
      </c>
      <c r="AI384">
        <v>3.9964344079631502</v>
      </c>
      <c r="AJ384">
        <v>120.219204973008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0.24</v>
      </c>
      <c r="AM384" t="s">
        <v>10149</v>
      </c>
      <c r="AN384">
        <v>3.52</v>
      </c>
      <c r="AO384" t="s">
        <v>10149</v>
      </c>
      <c r="AP384">
        <v>0.223438222209283</v>
      </c>
      <c r="AQ384">
        <f>(Table2[[#This Row],[Sharpe Ratio]]-AVERAGE(Table2[Sharpe Ratio]))/_xlfn.STDEV.P(Table2[Sharpe Ratio])</f>
        <v>1.914704633209491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3.3573202023979869</v>
      </c>
    </row>
    <row r="385" spans="1:44" x14ac:dyDescent="0.3">
      <c r="A385" t="s">
        <v>947</v>
      </c>
      <c r="B385" t="s">
        <v>948</v>
      </c>
      <c r="C385" t="s">
        <v>10103</v>
      </c>
      <c r="D385" t="s">
        <v>285</v>
      </c>
      <c r="E385">
        <v>15059.7142471799</v>
      </c>
      <c r="F385">
        <v>1097.4000000000001</v>
      </c>
      <c r="G385">
        <v>54.781626848052603</v>
      </c>
      <c r="H385">
        <f>(Table2[[#This Row],[1Y Return vs Nifty]]-AVERAGE(Table2[1Y Return vs Nifty]))/_xlfn.STDEV.P(Table2[1Y Return vs Nifty])</f>
        <v>6.289857142717159E-2</v>
      </c>
      <c r="I385">
        <v>11.5298645512415</v>
      </c>
      <c r="J385">
        <f>(Table2[[#This Row],[1M Return vs Nifty]]-AVERAGE(Table2[1M Return vs Nifty]))/_xlfn.STDEV.P(Table2[1M Return vs Nifty])</f>
        <v>0.84773978211937884</v>
      </c>
      <c r="K385">
        <v>21.841061080661799</v>
      </c>
      <c r="L385">
        <f>(Table2[[#This Row],[6M Return vs Nifty]]-AVERAGE(Table2[6M Return vs Nifty]))/_xlfn.STDEV.P(Table2[6M Return vs Nifty])</f>
        <v>0.31995233230057701</v>
      </c>
      <c r="M385">
        <v>2.1383707630699398</v>
      </c>
      <c r="N385">
        <f>(Table2[[#This Row],[1W Return vs Nifty]]-AVERAGE(Table2[1W Return vs Nifty]))/_xlfn.STDEV.P(Table2[1W Return vs Nifty])</f>
        <v>0.24723284406331267</v>
      </c>
      <c r="O385">
        <v>1043.57</v>
      </c>
      <c r="P385">
        <v>1010.43031747386</v>
      </c>
      <c r="Q385">
        <v>898.89562577936397</v>
      </c>
      <c r="R385">
        <v>69.132513416405899</v>
      </c>
      <c r="S385" s="2">
        <f>(Table2[[#This Row],[Close Price]]-Table2[[#This Row],[20D EMA]])/Table2[[#This Row],[20D EMA]]</f>
        <v>5.1582548367622834E-2</v>
      </c>
      <c r="T385" s="2">
        <f>(Table2[[#This Row],[Close Price]]-Table2[[#This Row],[50D EMA]])/Table2[[#This Row],[50D EMA]]</f>
        <v>8.6071925022568441E-2</v>
      </c>
      <c r="U385" s="2">
        <f>(Table2[[#This Row],[Close Price]]-Table2[[#This Row],[200D EMA]])/Table2[[#This Row],[200D EMA]]</f>
        <v>0.22083139413269265</v>
      </c>
      <c r="V385">
        <v>1.0727497394313401</v>
      </c>
      <c r="W385">
        <v>1080</v>
      </c>
      <c r="X385">
        <v>1102.5999999999999</v>
      </c>
      <c r="Y385">
        <v>1070</v>
      </c>
      <c r="Z385">
        <v>1143.1500000000001</v>
      </c>
      <c r="AA385">
        <v>1070</v>
      </c>
      <c r="AB385">
        <v>1143.1500000000001</v>
      </c>
      <c r="AC385" s="2">
        <f>(Table2[[#This Row],[Close Price]]/Table2[[#This Row],[Day Low]])-1</f>
        <v>1.6111111111111187E-2</v>
      </c>
      <c r="AD385" s="2">
        <f>(Table2[[#This Row],[Day High]]/Table2[[#This Row],[Close Price]])-1</f>
        <v>4.7384727537815863E-3</v>
      </c>
      <c r="AE385" s="2">
        <f>(Table2[[#This Row],[Close Price]]/Table2[[#This Row],[Current Week Low]])-1</f>
        <v>2.5607476635514104E-2</v>
      </c>
      <c r="AF385" s="2">
        <f>(Table2[[#This Row],[Current Week High]]/Table2[[#This Row],[Close Price]])-1</f>
        <v>4.1689447785675293E-2</v>
      </c>
      <c r="AG385" s="2">
        <f>(Table2[[#This Row],[Close Price]]/Table2[[#This Row],[Current Month Low]])-1</f>
        <v>2.5607476635514104E-2</v>
      </c>
      <c r="AH385" s="2">
        <f>(Table2[[#This Row],[Current Month High]]/Table2[[#This Row],[Close Price]])-1</f>
        <v>4.1689447785675293E-2</v>
      </c>
      <c r="AI385">
        <v>9.2582467650810898</v>
      </c>
      <c r="AJ385">
        <v>91.853146853146797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-0.02</v>
      </c>
      <c r="AM385" t="s">
        <v>10150</v>
      </c>
      <c r="AN385">
        <v>4.21</v>
      </c>
      <c r="AO385" t="s">
        <v>10149</v>
      </c>
      <c r="AP385">
        <v>2.8260201974694001E-2</v>
      </c>
      <c r="AQ385">
        <f>(Table2[[#This Row],[Sharpe Ratio]]-AVERAGE(Table2[Sharpe Ratio]))/_xlfn.STDEV.P(Table2[Sharpe Ratio])</f>
        <v>-0.29678853800484528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1.1810349919055949</v>
      </c>
    </row>
    <row r="386" spans="1:44" x14ac:dyDescent="0.3">
      <c r="A386" t="s">
        <v>949</v>
      </c>
      <c r="B386" t="s">
        <v>950</v>
      </c>
      <c r="C386" t="s">
        <v>10110</v>
      </c>
      <c r="D386" t="s">
        <v>130</v>
      </c>
      <c r="E386">
        <v>15059.306045699999</v>
      </c>
      <c r="F386">
        <v>1107.75</v>
      </c>
      <c r="G386">
        <v>86.438909226314394</v>
      </c>
      <c r="H386">
        <f>(Table2[[#This Row],[1Y Return vs Nifty]]-AVERAGE(Table2[1Y Return vs Nifty]))/_xlfn.STDEV.P(Table2[1Y Return vs Nifty])</f>
        <v>0.41965412423361104</v>
      </c>
      <c r="I386">
        <v>2.7684202895730099</v>
      </c>
      <c r="J386">
        <f>(Table2[[#This Row],[1M Return vs Nifty]]-AVERAGE(Table2[1M Return vs Nifty]))/_xlfn.STDEV.P(Table2[1M Return vs Nifty])</f>
        <v>0.13370193447581763</v>
      </c>
      <c r="K386">
        <v>28.682175297232799</v>
      </c>
      <c r="L386">
        <f>(Table2[[#This Row],[6M Return vs Nifty]]-AVERAGE(Table2[6M Return vs Nifty]))/_xlfn.STDEV.P(Table2[6M Return vs Nifty])</f>
        <v>0.52130677122628022</v>
      </c>
      <c r="M386">
        <v>-1.01411881243721</v>
      </c>
      <c r="N386">
        <f>(Table2[[#This Row],[1W Return vs Nifty]]-AVERAGE(Table2[1W Return vs Nifty]))/_xlfn.STDEV.P(Table2[1W Return vs Nifty])</f>
        <v>-0.44224365218271555</v>
      </c>
      <c r="O386">
        <v>1066.28</v>
      </c>
      <c r="P386">
        <v>987.72339222926598</v>
      </c>
      <c r="Q386">
        <v>792.82025555881</v>
      </c>
      <c r="R386">
        <v>62.1217939463588</v>
      </c>
      <c r="S386" s="2">
        <f>(Table2[[#This Row],[Close Price]]-Table2[[#This Row],[20D EMA]])/Table2[[#This Row],[20D EMA]]</f>
        <v>3.8892223430993765E-2</v>
      </c>
      <c r="T386" s="2">
        <f>(Table2[[#This Row],[Close Price]]-Table2[[#This Row],[50D EMA]])/Table2[[#This Row],[50D EMA]]</f>
        <v>0.12151844202032827</v>
      </c>
      <c r="U386" s="2">
        <f>(Table2[[#This Row],[Close Price]]-Table2[[#This Row],[200D EMA]])/Table2[[#This Row],[200D EMA]]</f>
        <v>0.39722716748604697</v>
      </c>
      <c r="V386">
        <v>0.61744610616417295</v>
      </c>
      <c r="W386">
        <v>1101</v>
      </c>
      <c r="X386">
        <v>1129</v>
      </c>
      <c r="Y386">
        <v>1066</v>
      </c>
      <c r="Z386">
        <v>1129</v>
      </c>
      <c r="AA386">
        <v>1066</v>
      </c>
      <c r="AB386">
        <v>1129</v>
      </c>
      <c r="AC386" s="2">
        <f>(Table2[[#This Row],[Close Price]]/Table2[[#This Row],[Day Low]])-1</f>
        <v>6.1307901907357021E-3</v>
      </c>
      <c r="AD386" s="2">
        <f>(Table2[[#This Row],[Day High]]/Table2[[#This Row],[Close Price]])-1</f>
        <v>1.9183028661701629E-2</v>
      </c>
      <c r="AE386" s="2">
        <f>(Table2[[#This Row],[Close Price]]/Table2[[#This Row],[Current Week Low]])-1</f>
        <v>3.9165103189493511E-2</v>
      </c>
      <c r="AF386" s="2">
        <f>(Table2[[#This Row],[Current Week High]]/Table2[[#This Row],[Close Price]])-1</f>
        <v>1.9183028661701629E-2</v>
      </c>
      <c r="AG386" s="2">
        <f>(Table2[[#This Row],[Close Price]]/Table2[[#This Row],[Current Month Low]])-1</f>
        <v>3.9165103189493511E-2</v>
      </c>
      <c r="AH386" s="2">
        <f>(Table2[[#This Row],[Current Month High]]/Table2[[#This Row],[Close Price]])-1</f>
        <v>1.9183028661701629E-2</v>
      </c>
      <c r="AI386">
        <v>6.0257278266756904</v>
      </c>
      <c r="AJ386">
        <v>118.254359176435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0.21</v>
      </c>
      <c r="AM386" t="s">
        <v>10149</v>
      </c>
      <c r="AN386">
        <v>1.73</v>
      </c>
      <c r="AO386" t="s">
        <v>10149</v>
      </c>
      <c r="AP386">
        <v>0.100716037148484</v>
      </c>
      <c r="AQ386">
        <f>(Table2[[#This Row],[Sharpe Ratio]]-AVERAGE(Table2[Sharpe Ratio]))/_xlfn.STDEV.P(Table2[Sharpe Ratio])</f>
        <v>0.52418292440099945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1.1566021021539927</v>
      </c>
    </row>
    <row r="387" spans="1:44" x14ac:dyDescent="0.3">
      <c r="A387" t="s">
        <v>951</v>
      </c>
      <c r="B387" t="s">
        <v>952</v>
      </c>
      <c r="C387" t="s">
        <v>10105</v>
      </c>
      <c r="D387" t="s">
        <v>29</v>
      </c>
      <c r="E387">
        <v>14992.340738363</v>
      </c>
      <c r="F387">
        <v>76.69</v>
      </c>
      <c r="G387">
        <v>-24.615450159040702</v>
      </c>
      <c r="H387">
        <f>(Table2[[#This Row],[1Y Return vs Nifty]]-AVERAGE(Table2[1Y Return vs Nifty]))/_xlfn.STDEV.P(Table2[1Y Return vs Nifty])</f>
        <v>-0.83185126086832806</v>
      </c>
      <c r="I387">
        <v>-7.32143485557439</v>
      </c>
      <c r="J387">
        <f>(Table2[[#This Row],[1M Return vs Nifty]]-AVERAGE(Table2[1M Return vs Nifty]))/_xlfn.STDEV.P(Table2[1M Return vs Nifty])</f>
        <v>-0.68859838904462911</v>
      </c>
      <c r="K387">
        <v>-28.676781966104301</v>
      </c>
      <c r="L387">
        <f>(Table2[[#This Row],[6M Return vs Nifty]]-AVERAGE(Table2[6M Return vs Nifty]))/_xlfn.STDEV.P(Table2[6M Return vs Nifty])</f>
        <v>-1.1669387822753274</v>
      </c>
      <c r="M387">
        <v>-6.73466157320986</v>
      </c>
      <c r="N387">
        <f>(Table2[[#This Row],[1W Return vs Nifty]]-AVERAGE(Table2[1W Return vs Nifty]))/_xlfn.STDEV.P(Table2[1W Return vs Nifty])</f>
        <v>-1.693375395794777</v>
      </c>
      <c r="O387">
        <v>77.39</v>
      </c>
      <c r="P387">
        <v>77.982345694874198</v>
      </c>
      <c r="Q387">
        <v>82.672980860891002</v>
      </c>
      <c r="R387">
        <v>44.187132730616497</v>
      </c>
      <c r="S387" s="2">
        <f>(Table2[[#This Row],[Close Price]]-Table2[[#This Row],[20D EMA]])/Table2[[#This Row],[20D EMA]]</f>
        <v>-9.045096265667435E-3</v>
      </c>
      <c r="T387" s="2">
        <f>(Table2[[#This Row],[Close Price]]-Table2[[#This Row],[50D EMA]])/Table2[[#This Row],[50D EMA]]</f>
        <v>-1.6572285475110377E-2</v>
      </c>
      <c r="U387" s="2">
        <f>(Table2[[#This Row],[Close Price]]-Table2[[#This Row],[200D EMA]])/Table2[[#This Row],[200D EMA]]</f>
        <v>-7.2369240815910785E-2</v>
      </c>
      <c r="V387">
        <v>1.0659825646819701</v>
      </c>
      <c r="W387">
        <v>76.5</v>
      </c>
      <c r="X387">
        <v>77.930000000000007</v>
      </c>
      <c r="Y387">
        <v>76.5</v>
      </c>
      <c r="Z387">
        <v>79</v>
      </c>
      <c r="AA387">
        <v>76.5</v>
      </c>
      <c r="AB387">
        <v>79</v>
      </c>
      <c r="AC387" s="2">
        <f>(Table2[[#This Row],[Close Price]]/Table2[[#This Row],[Day Low]])-1</f>
        <v>2.4836601307189898E-3</v>
      </c>
      <c r="AD387" s="2">
        <f>(Table2[[#This Row],[Day High]]/Table2[[#This Row],[Close Price]])-1</f>
        <v>1.6168992045899166E-2</v>
      </c>
      <c r="AE387" s="2">
        <f>(Table2[[#This Row],[Close Price]]/Table2[[#This Row],[Current Week Low]])-1</f>
        <v>2.4836601307189898E-3</v>
      </c>
      <c r="AF387" s="2">
        <f>(Table2[[#This Row],[Current Week High]]/Table2[[#This Row],[Close Price]])-1</f>
        <v>3.0121267440344379E-2</v>
      </c>
      <c r="AG387" s="2">
        <f>(Table2[[#This Row],[Close Price]]/Table2[[#This Row],[Current Month Low]])-1</f>
        <v>2.4836601307189898E-3</v>
      </c>
      <c r="AH387" s="2">
        <f>(Table2[[#This Row],[Current Month High]]/Table2[[#This Row],[Close Price]])-1</f>
        <v>3.0121267440344379E-2</v>
      </c>
      <c r="AI387">
        <v>42.2610509844829</v>
      </c>
      <c r="AJ387">
        <v>17.893927747886199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-0.09</v>
      </c>
      <c r="AM387" t="s">
        <v>10150</v>
      </c>
      <c r="AN387">
        <v>-2.29</v>
      </c>
      <c r="AO387" t="s">
        <v>10150</v>
      </c>
      <c r="AP387">
        <v>5.2852819730139999E-2</v>
      </c>
      <c r="AQ387">
        <f>(Table2[[#This Row],[Sharpe Ratio]]-AVERAGE(Table2[Sharpe Ratio]))/_xlfn.STDEV.P(Table2[Sharpe Ratio])</f>
        <v>-1.813827726808313E-2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88" spans="1:44" x14ac:dyDescent="0.3">
      <c r="A388" t="s">
        <v>953</v>
      </c>
      <c r="B388" t="s">
        <v>954</v>
      </c>
      <c r="C388" t="s">
        <v>10103</v>
      </c>
      <c r="D388" t="s">
        <v>21</v>
      </c>
      <c r="E388">
        <v>14805.058888879999</v>
      </c>
      <c r="F388">
        <v>2626.6</v>
      </c>
      <c r="G388">
        <v>163.64107150966399</v>
      </c>
      <c r="H388">
        <f>(Table2[[#This Row],[1Y Return vs Nifty]]-AVERAGE(Table2[1Y Return vs Nifty]))/_xlfn.STDEV.P(Table2[1Y Return vs Nifty])</f>
        <v>1.2896687942913732</v>
      </c>
      <c r="I388">
        <v>1.4603898369158399</v>
      </c>
      <c r="J388">
        <f>(Table2[[#This Row],[1M Return vs Nifty]]-AVERAGE(Table2[1M Return vs Nifty]))/_xlfn.STDEV.P(Table2[1M Return vs Nifty])</f>
        <v>2.7100417514309846E-2</v>
      </c>
      <c r="K388">
        <v>109.166030727077</v>
      </c>
      <c r="L388">
        <f>(Table2[[#This Row],[6M Return vs Nifty]]-AVERAGE(Table2[6M Return vs Nifty]))/_xlfn.STDEV.P(Table2[6M Return vs Nifty])</f>
        <v>2.8901871962013472</v>
      </c>
      <c r="M388">
        <v>-0.33504983200822602</v>
      </c>
      <c r="N388">
        <f>(Table2[[#This Row],[1W Return vs Nifty]]-AVERAGE(Table2[1W Return vs Nifty]))/_xlfn.STDEV.P(Table2[1W Return vs Nifty])</f>
        <v>-0.29372544454987426</v>
      </c>
      <c r="O388">
        <v>2528.16</v>
      </c>
      <c r="P388">
        <v>2286.7163018589199</v>
      </c>
      <c r="Q388">
        <v>1558.07459838399</v>
      </c>
      <c r="R388">
        <v>58.9788542546437</v>
      </c>
      <c r="S388" s="2">
        <f>(Table2[[#This Row],[Close Price]]-Table2[[#This Row],[20D EMA]])/Table2[[#This Row],[20D EMA]]</f>
        <v>3.8937409024745295E-2</v>
      </c>
      <c r="T388" s="2">
        <f>(Table2[[#This Row],[Close Price]]-Table2[[#This Row],[50D EMA]])/Table2[[#This Row],[50D EMA]]</f>
        <v>0.1486339594748948</v>
      </c>
      <c r="U388" s="2">
        <f>(Table2[[#This Row],[Close Price]]-Table2[[#This Row],[200D EMA]])/Table2[[#This Row],[200D EMA]]</f>
        <v>0.6857986149856159</v>
      </c>
      <c r="V388">
        <v>0.72074862996628097</v>
      </c>
      <c r="W388">
        <v>2612.6</v>
      </c>
      <c r="X388">
        <v>2676.75</v>
      </c>
      <c r="Y388">
        <v>2598.0500000000002</v>
      </c>
      <c r="Z388">
        <v>2771.95</v>
      </c>
      <c r="AA388">
        <v>2598.0500000000002</v>
      </c>
      <c r="AB388">
        <v>2771.95</v>
      </c>
      <c r="AC388" s="2">
        <f>(Table2[[#This Row],[Close Price]]/Table2[[#This Row],[Day Low]])-1</f>
        <v>5.3586465589834376E-3</v>
      </c>
      <c r="AD388" s="2">
        <f>(Table2[[#This Row],[Day High]]/Table2[[#This Row],[Close Price]])-1</f>
        <v>1.9093124190969313E-2</v>
      </c>
      <c r="AE388" s="2">
        <f>(Table2[[#This Row],[Close Price]]/Table2[[#This Row],[Current Week Low]])-1</f>
        <v>1.098901098901095E-2</v>
      </c>
      <c r="AF388" s="2">
        <f>(Table2[[#This Row],[Current Week High]]/Table2[[#This Row],[Close Price]])-1</f>
        <v>5.533769892636875E-2</v>
      </c>
      <c r="AG388" s="2">
        <f>(Table2[[#This Row],[Close Price]]/Table2[[#This Row],[Current Month Low]])-1</f>
        <v>1.098901098901095E-2</v>
      </c>
      <c r="AH388" s="2">
        <f>(Table2[[#This Row],[Current Month High]]/Table2[[#This Row],[Close Price]])-1</f>
        <v>5.533769892636875E-2</v>
      </c>
      <c r="AI388">
        <v>5.5337698926368697</v>
      </c>
      <c r="AJ388">
        <v>255.618738153262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0.51</v>
      </c>
      <c r="AM388" t="s">
        <v>10149</v>
      </c>
      <c r="AN388">
        <v>3.59</v>
      </c>
      <c r="AO388" t="s">
        <v>10149</v>
      </c>
      <c r="AQ388">
        <f>(Table2[[#This Row],[Sharpe Ratio]]-AVERAGE(Table2[Sharpe Ratio]))/_xlfn.STDEV.P(Table2[Sharpe Ratio])</f>
        <v>-0.61699489940279773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3.2962360640543578</v>
      </c>
    </row>
    <row r="389" spans="1:44" x14ac:dyDescent="0.3">
      <c r="A389" t="s">
        <v>955</v>
      </c>
      <c r="B389" t="s">
        <v>956</v>
      </c>
      <c r="C389" t="s">
        <v>10108</v>
      </c>
      <c r="D389" t="s">
        <v>218</v>
      </c>
      <c r="E389">
        <v>14793.41122951</v>
      </c>
      <c r="F389">
        <v>1802.3</v>
      </c>
      <c r="G389">
        <v>57.081908588650599</v>
      </c>
      <c r="H389">
        <f>(Table2[[#This Row],[1Y Return vs Nifty]]-AVERAGE(Table2[1Y Return vs Nifty]))/_xlfn.STDEV.P(Table2[1Y Return vs Nifty])</f>
        <v>8.882114665558434E-2</v>
      </c>
      <c r="I389">
        <v>-6.3828142783282296</v>
      </c>
      <c r="J389">
        <f>(Table2[[#This Row],[1M Return vs Nifty]]-AVERAGE(Table2[1M Return vs Nifty]))/_xlfn.STDEV.P(Table2[1M Return vs Nifty])</f>
        <v>-0.61210293958283302</v>
      </c>
      <c r="K389">
        <v>21.3806299349033</v>
      </c>
      <c r="L389">
        <f>(Table2[[#This Row],[6M Return vs Nifty]]-AVERAGE(Table2[6M Return vs Nifty]))/_xlfn.STDEV.P(Table2[6M Return vs Nifty])</f>
        <v>0.30640046748979033</v>
      </c>
      <c r="M389">
        <v>-1.80643080855455</v>
      </c>
      <c r="N389">
        <f>(Table2[[#This Row],[1W Return vs Nifty]]-AVERAGE(Table2[1W Return vs Nifty]))/_xlfn.STDEV.P(Table2[1W Return vs Nifty])</f>
        <v>-0.61552907817141167</v>
      </c>
      <c r="O389">
        <v>1781.28</v>
      </c>
      <c r="P389">
        <v>1766.34867091507</v>
      </c>
      <c r="Q389">
        <v>1572.30369124972</v>
      </c>
      <c r="R389">
        <v>53.976043206923997</v>
      </c>
      <c r="S389" s="2">
        <f>(Table2[[#This Row],[Close Price]]-Table2[[#This Row],[20D EMA]])/Table2[[#This Row],[20D EMA]]</f>
        <v>1.1800503009072118E-2</v>
      </c>
      <c r="T389" s="2">
        <f>(Table2[[#This Row],[Close Price]]-Table2[[#This Row],[50D EMA]])/Table2[[#This Row],[50D EMA]]</f>
        <v>2.0353472492101524E-2</v>
      </c>
      <c r="U389" s="2">
        <f>(Table2[[#This Row],[Close Price]]-Table2[[#This Row],[200D EMA]])/Table2[[#This Row],[200D EMA]]</f>
        <v>0.14627982496655662</v>
      </c>
      <c r="V389">
        <v>1.3750384581728099</v>
      </c>
      <c r="W389">
        <v>1800</v>
      </c>
      <c r="X389">
        <v>1824.8</v>
      </c>
      <c r="Y389">
        <v>1765.35</v>
      </c>
      <c r="Z389">
        <v>1875.5</v>
      </c>
      <c r="AA389">
        <v>1765.35</v>
      </c>
      <c r="AB389">
        <v>1875.5</v>
      </c>
      <c r="AC389" s="2">
        <f>(Table2[[#This Row],[Close Price]]/Table2[[#This Row],[Day Low]])-1</f>
        <v>1.2777777777777111E-3</v>
      </c>
      <c r="AD389" s="2">
        <f>(Table2[[#This Row],[Day High]]/Table2[[#This Row],[Close Price]])-1</f>
        <v>1.2484048160683603E-2</v>
      </c>
      <c r="AE389" s="2">
        <f>(Table2[[#This Row],[Close Price]]/Table2[[#This Row],[Current Week Low]])-1</f>
        <v>2.0930693630158315E-2</v>
      </c>
      <c r="AF389" s="2">
        <f>(Table2[[#This Row],[Current Week High]]/Table2[[#This Row],[Close Price]])-1</f>
        <v>4.0614770016090596E-2</v>
      </c>
      <c r="AG389" s="2">
        <f>(Table2[[#This Row],[Close Price]]/Table2[[#This Row],[Current Month Low]])-1</f>
        <v>2.0930693630158315E-2</v>
      </c>
      <c r="AH389" s="2">
        <f>(Table2[[#This Row],[Current Month High]]/Table2[[#This Row],[Close Price]])-1</f>
        <v>4.0614770016090596E-2</v>
      </c>
      <c r="AI389">
        <v>23.284136936137099</v>
      </c>
      <c r="AJ389">
        <v>84.851282051281999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-0.11</v>
      </c>
      <c r="AM389" t="s">
        <v>10150</v>
      </c>
      <c r="AN389">
        <v>0.3</v>
      </c>
      <c r="AO389" t="s">
        <v>10149</v>
      </c>
      <c r="AP389">
        <v>0.17520145313417401</v>
      </c>
      <c r="AQ389">
        <f>(Table2[[#This Row],[Sharpe Ratio]]-AVERAGE(Table2[Sharpe Ratio]))/_xlfn.STDEV.P(Table2[Sharpe Ratio])</f>
        <v>1.3681508497310495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0.53574044612217964</v>
      </c>
    </row>
    <row r="390" spans="1:44" x14ac:dyDescent="0.3">
      <c r="A390" t="s">
        <v>957</v>
      </c>
      <c r="B390" t="s">
        <v>958</v>
      </c>
      <c r="C390" t="s">
        <v>10118</v>
      </c>
      <c r="D390" t="s">
        <v>539</v>
      </c>
      <c r="E390">
        <v>14766.88658726</v>
      </c>
      <c r="F390">
        <v>785.3</v>
      </c>
      <c r="G390">
        <v>53.022222652019103</v>
      </c>
      <c r="H390">
        <f>(Table2[[#This Row],[1Y Return vs Nifty]]-AVERAGE(Table2[1Y Return vs Nifty]))/_xlfn.STDEV.P(Table2[1Y Return vs Nifty])</f>
        <v>4.3071309912237829E-2</v>
      </c>
      <c r="I390">
        <v>10.630704626260799</v>
      </c>
      <c r="J390">
        <f>(Table2[[#This Row],[1M Return vs Nifty]]-AVERAGE(Table2[1M Return vs Nifty]))/_xlfn.STDEV.P(Table2[1M Return vs Nifty])</f>
        <v>0.77446028637123154</v>
      </c>
      <c r="K390">
        <v>28.6691706476884</v>
      </c>
      <c r="L390">
        <f>(Table2[[#This Row],[6M Return vs Nifty]]-AVERAGE(Table2[6M Return vs Nifty]))/_xlfn.STDEV.P(Table2[6M Return vs Nifty])</f>
        <v>0.52092400552035245</v>
      </c>
      <c r="M390">
        <v>2.4660109927035401</v>
      </c>
      <c r="N390">
        <f>(Table2[[#This Row],[1W Return vs Nifty]]-AVERAGE(Table2[1W Return vs Nifty]))/_xlfn.STDEV.P(Table2[1W Return vs Nifty])</f>
        <v>0.3188905711219906</v>
      </c>
      <c r="O390">
        <v>756.82</v>
      </c>
      <c r="P390">
        <v>719.85578652396998</v>
      </c>
      <c r="Q390">
        <v>624.75257204878005</v>
      </c>
      <c r="R390">
        <v>64.066255549948806</v>
      </c>
      <c r="S390" s="2">
        <f>(Table2[[#This Row],[Close Price]]-Table2[[#This Row],[20D EMA]])/Table2[[#This Row],[20D EMA]]</f>
        <v>3.7631140826087976E-2</v>
      </c>
      <c r="T390" s="2">
        <f>(Table2[[#This Row],[Close Price]]-Table2[[#This Row],[50D EMA]])/Table2[[#This Row],[50D EMA]]</f>
        <v>9.0912950484215896E-2</v>
      </c>
      <c r="U390" s="2">
        <f>(Table2[[#This Row],[Close Price]]-Table2[[#This Row],[200D EMA]])/Table2[[#This Row],[200D EMA]]</f>
        <v>0.25697761823489462</v>
      </c>
      <c r="V390">
        <v>1.3239667152153101</v>
      </c>
      <c r="W390">
        <v>770.15</v>
      </c>
      <c r="X390">
        <v>793.75</v>
      </c>
      <c r="Y390">
        <v>749</v>
      </c>
      <c r="Z390">
        <v>793.75</v>
      </c>
      <c r="AA390">
        <v>749</v>
      </c>
      <c r="AB390">
        <v>793.75</v>
      </c>
      <c r="AC390" s="2">
        <f>(Table2[[#This Row],[Close Price]]/Table2[[#This Row],[Day Low]])-1</f>
        <v>1.9671492566383231E-2</v>
      </c>
      <c r="AD390" s="2">
        <f>(Table2[[#This Row],[Day High]]/Table2[[#This Row],[Close Price]])-1</f>
        <v>1.0760219024576578E-2</v>
      </c>
      <c r="AE390" s="2">
        <f>(Table2[[#This Row],[Close Price]]/Table2[[#This Row],[Current Week Low]])-1</f>
        <v>4.8464619492656791E-2</v>
      </c>
      <c r="AF390" s="2">
        <f>(Table2[[#This Row],[Current Week High]]/Table2[[#This Row],[Close Price]])-1</f>
        <v>1.0760219024576578E-2</v>
      </c>
      <c r="AG390" s="2">
        <f>(Table2[[#This Row],[Close Price]]/Table2[[#This Row],[Current Month Low]])-1</f>
        <v>4.8464619492656791E-2</v>
      </c>
      <c r="AH390" s="2">
        <f>(Table2[[#This Row],[Current Month High]]/Table2[[#This Row],[Close Price]])-1</f>
        <v>1.0760219024576578E-2</v>
      </c>
      <c r="AI390">
        <v>4.5205653890233002</v>
      </c>
      <c r="AJ390">
        <v>92.0048899755501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0.13</v>
      </c>
      <c r="AM390" t="s">
        <v>10149</v>
      </c>
      <c r="AN390">
        <v>8.0399999999999991</v>
      </c>
      <c r="AO390" t="s">
        <v>10149</v>
      </c>
      <c r="AP390">
        <v>9.2443944606333997E-2</v>
      </c>
      <c r="AQ390">
        <f>(Table2[[#This Row],[Sharpe Ratio]]-AVERAGE(Table2[Sharpe Ratio]))/_xlfn.STDEV.P(Table2[Sharpe Ratio])</f>
        <v>0.43045476716982062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2.087800940095633</v>
      </c>
    </row>
    <row r="391" spans="1:44" x14ac:dyDescent="0.3">
      <c r="A391" t="s">
        <v>959</v>
      </c>
      <c r="B391" t="s">
        <v>960</v>
      </c>
      <c r="C391" t="s">
        <v>10108</v>
      </c>
      <c r="D391" t="s">
        <v>457</v>
      </c>
      <c r="E391">
        <v>14691.332138</v>
      </c>
      <c r="F391">
        <v>530</v>
      </c>
      <c r="G391">
        <v>216.676208159265</v>
      </c>
      <c r="H391">
        <f>(Table2[[#This Row],[1Y Return vs Nifty]]-AVERAGE(Table2[1Y Return vs Nifty]))/_xlfn.STDEV.P(Table2[1Y Return vs Nifty])</f>
        <v>1.8873378951168351</v>
      </c>
      <c r="I391">
        <v>-4.2915163966716197</v>
      </c>
      <c r="J391">
        <f>(Table2[[#This Row],[1M Return vs Nifty]]-AVERAGE(Table2[1M Return vs Nifty]))/_xlfn.STDEV.P(Table2[1M Return vs Nifty])</f>
        <v>-0.44166690260058616</v>
      </c>
      <c r="K391">
        <v>4.10026186531557</v>
      </c>
      <c r="L391">
        <f>(Table2[[#This Row],[6M Return vs Nifty]]-AVERAGE(Table2[6M Return vs Nifty]))/_xlfn.STDEV.P(Table2[6M Return vs Nifty])</f>
        <v>-0.20221241440790533</v>
      </c>
      <c r="M391">
        <v>3.3438851069702</v>
      </c>
      <c r="N391">
        <f>(Table2[[#This Row],[1W Return vs Nifty]]-AVERAGE(Table2[1W Return vs Nifty]))/_xlfn.STDEV.P(Table2[1W Return vs Nifty])</f>
        <v>0.51088916586826827</v>
      </c>
      <c r="O391">
        <v>503.8</v>
      </c>
      <c r="P391">
        <v>499.23124490077998</v>
      </c>
      <c r="Q391">
        <v>427.13704364885302</v>
      </c>
      <c r="R391">
        <v>74.773954156296199</v>
      </c>
      <c r="S391" s="2">
        <f>(Table2[[#This Row],[Close Price]]-Table2[[#This Row],[20D EMA]])/Table2[[#This Row],[20D EMA]]</f>
        <v>5.2004763795156783E-2</v>
      </c>
      <c r="T391" s="2">
        <f>(Table2[[#This Row],[Close Price]]-Table2[[#This Row],[50D EMA]])/Table2[[#This Row],[50D EMA]]</f>
        <v>6.1632270442798849E-2</v>
      </c>
      <c r="U391" s="2">
        <f>(Table2[[#This Row],[Close Price]]-Table2[[#This Row],[200D EMA]])/Table2[[#This Row],[200D EMA]]</f>
        <v>0.24081956337111804</v>
      </c>
      <c r="V391">
        <v>0.94284743952526895</v>
      </c>
      <c r="W391">
        <v>526.20000000000005</v>
      </c>
      <c r="X391">
        <v>544.5</v>
      </c>
      <c r="Y391">
        <v>497.3</v>
      </c>
      <c r="Z391">
        <v>544.5</v>
      </c>
      <c r="AA391">
        <v>497.3</v>
      </c>
      <c r="AB391">
        <v>544.5</v>
      </c>
      <c r="AC391" s="2">
        <f>(Table2[[#This Row],[Close Price]]/Table2[[#This Row],[Day Low]])-1</f>
        <v>7.2215887495248321E-3</v>
      </c>
      <c r="AD391" s="2">
        <f>(Table2[[#This Row],[Day High]]/Table2[[#This Row],[Close Price]])-1</f>
        <v>2.7358490566037785E-2</v>
      </c>
      <c r="AE391" s="2">
        <f>(Table2[[#This Row],[Close Price]]/Table2[[#This Row],[Current Week Low]])-1</f>
        <v>6.5755077418057528E-2</v>
      </c>
      <c r="AF391" s="2">
        <f>(Table2[[#This Row],[Current Week High]]/Table2[[#This Row],[Close Price]])-1</f>
        <v>2.7358490566037785E-2</v>
      </c>
      <c r="AG391" s="2">
        <f>(Table2[[#This Row],[Close Price]]/Table2[[#This Row],[Current Month Low]])-1</f>
        <v>6.5755077418057528E-2</v>
      </c>
      <c r="AH391" s="2">
        <f>(Table2[[#This Row],[Current Month High]]/Table2[[#This Row],[Close Price]])-1</f>
        <v>2.7358490566037785E-2</v>
      </c>
      <c r="AI391">
        <v>15.4716981132075</v>
      </c>
      <c r="AJ391">
        <v>250.87719298245599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0.01</v>
      </c>
      <c r="AM391" t="s">
        <v>10149</v>
      </c>
      <c r="AN391">
        <v>3.55</v>
      </c>
      <c r="AO391" t="s">
        <v>10149</v>
      </c>
      <c r="AP391">
        <v>0.205160001205798</v>
      </c>
      <c r="AQ391">
        <f>(Table2[[#This Row],[Sharpe Ratio]]-AVERAGE(Table2[Sharpe Ratio]))/_xlfn.STDEV.P(Table2[Sharpe Ratio])</f>
        <v>1.7076005705564872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3.4619483145330991</v>
      </c>
    </row>
    <row r="392" spans="1:44" x14ac:dyDescent="0.3">
      <c r="A392" t="s">
        <v>961</v>
      </c>
      <c r="B392" t="s">
        <v>962</v>
      </c>
      <c r="C392" t="s">
        <v>610</v>
      </c>
      <c r="D392" t="s">
        <v>610</v>
      </c>
      <c r="E392">
        <v>14523.916642045901</v>
      </c>
      <c r="F392">
        <v>150.97</v>
      </c>
      <c r="G392">
        <v>34.594256550324197</v>
      </c>
      <c r="H392">
        <f>(Table2[[#This Row],[1Y Return vs Nifty]]-AVERAGE(Table2[1Y Return vs Nifty]))/_xlfn.STDEV.P(Table2[1Y Return vs Nifty])</f>
        <v>-0.16459905026444224</v>
      </c>
      <c r="I392">
        <v>2.5412597957458498</v>
      </c>
      <c r="J392">
        <f>(Table2[[#This Row],[1M Return vs Nifty]]-AVERAGE(Table2[1M Return vs Nifty]))/_xlfn.STDEV.P(Table2[1M Return vs Nifty])</f>
        <v>0.11518886913662151</v>
      </c>
      <c r="K392">
        <v>-11.402395825077701</v>
      </c>
      <c r="L392">
        <f>(Table2[[#This Row],[6M Return vs Nifty]]-AVERAGE(Table2[6M Return vs Nifty]))/_xlfn.STDEV.P(Table2[6M Return vs Nifty])</f>
        <v>-0.65850196641468206</v>
      </c>
      <c r="M392">
        <v>0.145770558673288</v>
      </c>
      <c r="N392">
        <f>(Table2[[#This Row],[1W Return vs Nifty]]-AVERAGE(Table2[1W Return vs Nifty]))/_xlfn.STDEV.P(Table2[1W Return vs Nifty])</f>
        <v>-0.18856590306672594</v>
      </c>
      <c r="O392">
        <v>147.44</v>
      </c>
      <c r="P392">
        <v>145.71372486831501</v>
      </c>
      <c r="Q392">
        <v>139.50366654320601</v>
      </c>
      <c r="R392">
        <v>56.670166748867999</v>
      </c>
      <c r="S392" s="2">
        <f>(Table2[[#This Row],[Close Price]]-Table2[[#This Row],[20D EMA]])/Table2[[#This Row],[20D EMA]]</f>
        <v>2.3941942485078683E-2</v>
      </c>
      <c r="T392" s="2">
        <f>(Table2[[#This Row],[Close Price]]-Table2[[#This Row],[50D EMA]])/Table2[[#This Row],[50D EMA]]</f>
        <v>3.6072615235354176E-2</v>
      </c>
      <c r="U392" s="2">
        <f>(Table2[[#This Row],[Close Price]]-Table2[[#This Row],[200D EMA]])/Table2[[#This Row],[200D EMA]]</f>
        <v>8.2193778421176658E-2</v>
      </c>
      <c r="V392">
        <v>1.4731579198845799</v>
      </c>
      <c r="W392">
        <v>150.51</v>
      </c>
      <c r="X392">
        <v>154.94999999999999</v>
      </c>
      <c r="Y392">
        <v>149.80000000000001</v>
      </c>
      <c r="Z392">
        <v>156.5</v>
      </c>
      <c r="AA392">
        <v>149.80000000000001</v>
      </c>
      <c r="AB392">
        <v>156.5</v>
      </c>
      <c r="AC392" s="2">
        <f>(Table2[[#This Row],[Close Price]]/Table2[[#This Row],[Day Low]])-1</f>
        <v>3.0562753305429791E-3</v>
      </c>
      <c r="AD392" s="2">
        <f>(Table2[[#This Row],[Day High]]/Table2[[#This Row],[Close Price]])-1</f>
        <v>2.6362853547062359E-2</v>
      </c>
      <c r="AE392" s="2">
        <f>(Table2[[#This Row],[Close Price]]/Table2[[#This Row],[Current Week Low]])-1</f>
        <v>7.8104138851802229E-3</v>
      </c>
      <c r="AF392" s="2">
        <f>(Table2[[#This Row],[Current Week High]]/Table2[[#This Row],[Close Price]])-1</f>
        <v>3.6629793998807614E-2</v>
      </c>
      <c r="AG392" s="2">
        <f>(Table2[[#This Row],[Close Price]]/Table2[[#This Row],[Current Month Low]])-1</f>
        <v>7.8104138851802229E-3</v>
      </c>
      <c r="AH392" s="2">
        <f>(Table2[[#This Row],[Current Month High]]/Table2[[#This Row],[Close Price]])-1</f>
        <v>3.6629793998807614E-2</v>
      </c>
      <c r="AI392">
        <v>13.4331324104126</v>
      </c>
      <c r="AJ392">
        <v>62.683189655172399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-0.08</v>
      </c>
      <c r="AM392" t="s">
        <v>10150</v>
      </c>
      <c r="AN392">
        <v>1.73</v>
      </c>
      <c r="AO392" t="s">
        <v>10149</v>
      </c>
      <c r="AP392">
        <v>1.7493459132833001E-2</v>
      </c>
      <c r="AQ392">
        <f>(Table2[[#This Row],[Sharpe Ratio]]-AVERAGE(Table2[Sharpe Ratio]))/_xlfn.STDEV.P(Table2[Sharpe Ratio])</f>
        <v>-0.41878269617069791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-1.3152607467799267</v>
      </c>
    </row>
    <row r="393" spans="1:44" x14ac:dyDescent="0.3">
      <c r="A393" t="s">
        <v>963</v>
      </c>
      <c r="B393" t="s">
        <v>964</v>
      </c>
      <c r="C393" t="s">
        <v>10120</v>
      </c>
      <c r="D393" t="s">
        <v>965</v>
      </c>
      <c r="E393">
        <v>14425.27288977</v>
      </c>
      <c r="F393">
        <v>1469.95</v>
      </c>
      <c r="G393">
        <v>-19.020899618723099</v>
      </c>
      <c r="H393">
        <f>(Table2[[#This Row],[1Y Return vs Nifty]]-AVERAGE(Table2[1Y Return vs Nifty]))/_xlfn.STDEV.P(Table2[1Y Return vs Nifty])</f>
        <v>-0.76880456763463811</v>
      </c>
      <c r="I393">
        <v>-6.7487174800557803E-3</v>
      </c>
      <c r="J393">
        <f>(Table2[[#This Row],[1M Return vs Nifty]]-AVERAGE(Table2[1M Return vs Nifty]))/_xlfn.STDEV.P(Table2[1M Return vs Nifty])</f>
        <v>-9.2468049086450371E-2</v>
      </c>
      <c r="K393">
        <v>-23.934452821867101</v>
      </c>
      <c r="L393">
        <f>(Table2[[#This Row],[6M Return vs Nifty]]-AVERAGE(Table2[6M Return vs Nifty]))/_xlfn.STDEV.P(Table2[6M Return vs Nifty])</f>
        <v>-1.0273578611256855</v>
      </c>
      <c r="M393">
        <v>-0.60743189175537604</v>
      </c>
      <c r="N393">
        <f>(Table2[[#This Row],[1W Return vs Nifty]]-AVERAGE(Table2[1W Return vs Nifty]))/_xlfn.STDEV.P(Table2[1W Return vs Nifty])</f>
        <v>-0.3532977361297851</v>
      </c>
      <c r="O393">
        <v>1421.93</v>
      </c>
      <c r="P393">
        <v>1390.8863227812999</v>
      </c>
      <c r="Q393">
        <v>1462.52406181625</v>
      </c>
      <c r="R393">
        <v>60.917468550092799</v>
      </c>
      <c r="S393" s="2">
        <f>(Table2[[#This Row],[Close Price]]-Table2[[#This Row],[20D EMA]])/Table2[[#This Row],[20D EMA]]</f>
        <v>3.3771001385440903E-2</v>
      </c>
      <c r="T393" s="2">
        <f>(Table2[[#This Row],[Close Price]]-Table2[[#This Row],[50D EMA]])/Table2[[#This Row],[50D EMA]]</f>
        <v>5.6844097122617232E-2</v>
      </c>
      <c r="U393" s="2">
        <f>(Table2[[#This Row],[Close Price]]-Table2[[#This Row],[200D EMA]])/Table2[[#This Row],[200D EMA]]</f>
        <v>5.0774810327073195E-3</v>
      </c>
      <c r="V393">
        <v>1.4501867993667401</v>
      </c>
      <c r="W393">
        <v>1455.3</v>
      </c>
      <c r="X393">
        <v>1482</v>
      </c>
      <c r="Y393">
        <v>1433.15</v>
      </c>
      <c r="Z393">
        <v>1513</v>
      </c>
      <c r="AA393">
        <v>1433.15</v>
      </c>
      <c r="AB393">
        <v>1513</v>
      </c>
      <c r="AC393" s="2">
        <f>(Table2[[#This Row],[Close Price]]/Table2[[#This Row],[Day Low]])-1</f>
        <v>1.0066652923795827E-2</v>
      </c>
      <c r="AD393" s="2">
        <f>(Table2[[#This Row],[Day High]]/Table2[[#This Row],[Close Price]])-1</f>
        <v>8.1975577400592581E-3</v>
      </c>
      <c r="AE393" s="2">
        <f>(Table2[[#This Row],[Close Price]]/Table2[[#This Row],[Current Week Low]])-1</f>
        <v>2.5677702962006776E-2</v>
      </c>
      <c r="AF393" s="2">
        <f>(Table2[[#This Row],[Current Week High]]/Table2[[#This Row],[Close Price]])-1</f>
        <v>2.9286710432327556E-2</v>
      </c>
      <c r="AG393" s="2">
        <f>(Table2[[#This Row],[Close Price]]/Table2[[#This Row],[Current Month Low]])-1</f>
        <v>2.5677702962006776E-2</v>
      </c>
      <c r="AH393" s="2">
        <f>(Table2[[#This Row],[Current Month High]]/Table2[[#This Row],[Close Price]])-1</f>
        <v>2.9286710432327556E-2</v>
      </c>
      <c r="AI393">
        <v>27.585972311983401</v>
      </c>
      <c r="AJ393">
        <v>22.068593256934001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-0.05</v>
      </c>
      <c r="AM393" t="s">
        <v>10150</v>
      </c>
      <c r="AN393">
        <v>4.75</v>
      </c>
      <c r="AO393" t="s">
        <v>10149</v>
      </c>
      <c r="AP393">
        <v>-3.7394250412862998E-2</v>
      </c>
      <c r="AQ393">
        <f>(Table2[[#This Row],[Sharpe Ratio]]-AVERAGE(Table2[Sharpe Ratio]))/_xlfn.STDEV.P(Table2[Sharpe Ratio])</f>
        <v>-1.0406959356738379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94" spans="1:44" x14ac:dyDescent="0.3">
      <c r="A394" t="s">
        <v>966</v>
      </c>
      <c r="B394" t="s">
        <v>967</v>
      </c>
      <c r="C394" t="s">
        <v>10120</v>
      </c>
      <c r="D394" t="s">
        <v>613</v>
      </c>
      <c r="E394">
        <v>14409.71233884</v>
      </c>
      <c r="F394">
        <v>150.02000000000001</v>
      </c>
      <c r="G394">
        <v>-43.083662522001099</v>
      </c>
      <c r="H394">
        <f>(Table2[[#This Row],[1Y Return vs Nifty]]-AVERAGE(Table2[1Y Return vs Nifty]))/_xlfn.STDEV.P(Table2[1Y Return vs Nifty])</f>
        <v>-1.0399751684157079</v>
      </c>
      <c r="I394">
        <v>-12.483576805561301</v>
      </c>
      <c r="J394">
        <f>(Table2[[#This Row],[1M Return vs Nifty]]-AVERAGE(Table2[1M Return vs Nifty]))/_xlfn.STDEV.P(Table2[1M Return vs Nifty])</f>
        <v>-1.1093012568726384</v>
      </c>
      <c r="K394">
        <v>-60.592861237149002</v>
      </c>
      <c r="L394">
        <f>(Table2[[#This Row],[6M Return vs Nifty]]-AVERAGE(Table2[6M Return vs Nifty]))/_xlfn.STDEV.P(Table2[6M Return vs Nifty])</f>
        <v>-2.1063243897781097</v>
      </c>
      <c r="M394">
        <v>-5.9453850023505597</v>
      </c>
      <c r="N394">
        <f>(Table2[[#This Row],[1W Return vs Nifty]]-AVERAGE(Table2[1W Return vs Nifty]))/_xlfn.STDEV.P(Table2[1W Return vs Nifty])</f>
        <v>-1.5207538433325121</v>
      </c>
      <c r="O394">
        <v>152.97999999999999</v>
      </c>
      <c r="P394">
        <v>152.239720688593</v>
      </c>
      <c r="Q394">
        <v>184.521876127197</v>
      </c>
      <c r="R394">
        <v>40.473832252821701</v>
      </c>
      <c r="S394" s="2">
        <f>(Table2[[#This Row],[Close Price]]-Table2[[#This Row],[20D EMA]])/Table2[[#This Row],[20D EMA]]</f>
        <v>-1.9348934501241859E-2</v>
      </c>
      <c r="T394" s="2">
        <f>(Table2[[#This Row],[Close Price]]-Table2[[#This Row],[50D EMA]])/Table2[[#This Row],[50D EMA]]</f>
        <v>-1.4580430642890064E-2</v>
      </c>
      <c r="U394" s="2">
        <f>(Table2[[#This Row],[Close Price]]-Table2[[#This Row],[200D EMA]])/Table2[[#This Row],[200D EMA]]</f>
        <v>-0.1869798684651012</v>
      </c>
      <c r="V394">
        <v>1.2521381103165501</v>
      </c>
      <c r="W394">
        <v>148.4</v>
      </c>
      <c r="X394">
        <v>152.29</v>
      </c>
      <c r="Y394">
        <v>148.4</v>
      </c>
      <c r="Z394">
        <v>156.29</v>
      </c>
      <c r="AA394">
        <v>148.4</v>
      </c>
      <c r="AB394">
        <v>156.29</v>
      </c>
      <c r="AC394" s="2">
        <f>(Table2[[#This Row],[Close Price]]/Table2[[#This Row],[Day Low]])-1</f>
        <v>1.0916442048517494E-2</v>
      </c>
      <c r="AD394" s="2">
        <f>(Table2[[#This Row],[Day High]]/Table2[[#This Row],[Close Price]])-1</f>
        <v>1.5131315824556513E-2</v>
      </c>
      <c r="AE394" s="2">
        <f>(Table2[[#This Row],[Close Price]]/Table2[[#This Row],[Current Week Low]])-1</f>
        <v>1.0916442048517494E-2</v>
      </c>
      <c r="AF394" s="2">
        <f>(Table2[[#This Row],[Current Week High]]/Table2[[#This Row],[Close Price]])-1</f>
        <v>4.1794427409678647E-2</v>
      </c>
      <c r="AG394" s="2">
        <f>(Table2[[#This Row],[Close Price]]/Table2[[#This Row],[Current Month Low]])-1</f>
        <v>1.0916442048517494E-2</v>
      </c>
      <c r="AH394" s="2">
        <f>(Table2[[#This Row],[Current Month High]]/Table2[[#This Row],[Close Price]])-1</f>
        <v>4.1794427409678647E-2</v>
      </c>
      <c r="AI394">
        <v>99.773363551526401</v>
      </c>
      <c r="AJ394">
        <v>19.5378486055777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-0.05</v>
      </c>
      <c r="AM394" t="s">
        <v>10150</v>
      </c>
      <c r="AN394">
        <v>-6.77</v>
      </c>
      <c r="AO394" t="s">
        <v>10150</v>
      </c>
      <c r="AP394">
        <v>-4.4067029107764999E-2</v>
      </c>
      <c r="AQ394">
        <f>(Table2[[#This Row],[Sharpe Ratio]]-AVERAGE(Table2[Sharpe Ratio]))/_xlfn.STDEV.P(Table2[Sharpe Ratio])</f>
        <v>-1.1163028329006042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95" spans="1:44" x14ac:dyDescent="0.3">
      <c r="A395" t="s">
        <v>968</v>
      </c>
      <c r="B395" t="s">
        <v>969</v>
      </c>
      <c r="C395" t="s">
        <v>10106</v>
      </c>
      <c r="D395" t="s">
        <v>251</v>
      </c>
      <c r="E395">
        <v>14375.4534165</v>
      </c>
      <c r="F395">
        <v>2060.35</v>
      </c>
      <c r="G395">
        <v>77.560083673988998</v>
      </c>
      <c r="H395">
        <f>(Table2[[#This Row],[1Y Return vs Nifty]]-AVERAGE(Table2[1Y Return vs Nifty]))/_xlfn.STDEV.P(Table2[1Y Return vs Nifty])</f>
        <v>0.3195959360308589</v>
      </c>
      <c r="I395">
        <v>30.772674826212999</v>
      </c>
      <c r="J395">
        <f>(Table2[[#This Row],[1M Return vs Nifty]]-AVERAGE(Table2[1M Return vs Nifty]))/_xlfn.STDEV.P(Table2[1M Return vs Nifty])</f>
        <v>2.4159852015951686</v>
      </c>
      <c r="K395">
        <v>17.124700273073</v>
      </c>
      <c r="L395">
        <f>(Table2[[#This Row],[6M Return vs Nifty]]-AVERAGE(Table2[6M Return vs Nifty]))/_xlfn.STDEV.P(Table2[6M Return vs Nifty])</f>
        <v>0.18113573691573623</v>
      </c>
      <c r="M395">
        <v>6.6251867873986399</v>
      </c>
      <c r="N395">
        <f>(Table2[[#This Row],[1W Return vs Nifty]]-AVERAGE(Table2[1W Return vs Nifty]))/_xlfn.STDEV.P(Table2[1W Return vs Nifty])</f>
        <v>1.2285379737581563</v>
      </c>
      <c r="O395">
        <v>1850.38</v>
      </c>
      <c r="P395">
        <v>1710.17521781095</v>
      </c>
      <c r="Q395">
        <v>1519.7652882787399</v>
      </c>
      <c r="R395">
        <v>71.166505735342099</v>
      </c>
      <c r="S395" s="2">
        <f>(Table2[[#This Row],[Close Price]]-Table2[[#This Row],[20D EMA]])/Table2[[#This Row],[20D EMA]]</f>
        <v>0.11347398912655768</v>
      </c>
      <c r="T395" s="2">
        <f>(Table2[[#This Row],[Close Price]]-Table2[[#This Row],[50D EMA]])/Table2[[#This Row],[50D EMA]]</f>
        <v>0.20475959336919808</v>
      </c>
      <c r="U395" s="2">
        <f>(Table2[[#This Row],[Close Price]]-Table2[[#This Row],[200D EMA]])/Table2[[#This Row],[200D EMA]]</f>
        <v>0.35570276271641715</v>
      </c>
      <c r="V395">
        <v>4.3040323169313002</v>
      </c>
      <c r="W395">
        <v>2050.1</v>
      </c>
      <c r="X395">
        <v>2117.9</v>
      </c>
      <c r="Y395">
        <v>2018.45</v>
      </c>
      <c r="Z395">
        <v>2131.9499999999998</v>
      </c>
      <c r="AA395">
        <v>2018.45</v>
      </c>
      <c r="AB395">
        <v>2131.9499999999998</v>
      </c>
      <c r="AC395" s="2">
        <f>(Table2[[#This Row],[Close Price]]/Table2[[#This Row],[Day Low]])-1</f>
        <v>4.9997561094581311E-3</v>
      </c>
      <c r="AD395" s="2">
        <f>(Table2[[#This Row],[Day High]]/Table2[[#This Row],[Close Price]])-1</f>
        <v>2.7932147450675959E-2</v>
      </c>
      <c r="AE395" s="2">
        <f>(Table2[[#This Row],[Close Price]]/Table2[[#This Row],[Current Week Low]])-1</f>
        <v>2.0758502811563329E-2</v>
      </c>
      <c r="AF395" s="2">
        <f>(Table2[[#This Row],[Current Week High]]/Table2[[#This Row],[Close Price]])-1</f>
        <v>3.4751377193195321E-2</v>
      </c>
      <c r="AG395" s="2">
        <f>(Table2[[#This Row],[Close Price]]/Table2[[#This Row],[Current Month Low]])-1</f>
        <v>2.0758502811563329E-2</v>
      </c>
      <c r="AH395" s="2">
        <f>(Table2[[#This Row],[Current Month High]]/Table2[[#This Row],[Close Price]])-1</f>
        <v>3.4751377193195321E-2</v>
      </c>
      <c r="AI395">
        <v>5.2102798068289298</v>
      </c>
      <c r="AJ395">
        <v>112.396268233596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0.24</v>
      </c>
      <c r="AM395" t="s">
        <v>10149</v>
      </c>
      <c r="AN395">
        <v>25.52</v>
      </c>
      <c r="AO395" t="s">
        <v>10149</v>
      </c>
      <c r="AP395">
        <v>2.9543962640201999E-2</v>
      </c>
      <c r="AQ395">
        <f>(Table2[[#This Row],[Sharpe Ratio]]-AVERAGE(Table2[Sharpe Ratio]))/_xlfn.STDEV.P(Table2[Sharpe Ratio])</f>
        <v>-0.28224269958598941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3.8630121487139304</v>
      </c>
    </row>
    <row r="396" spans="1:44" x14ac:dyDescent="0.3">
      <c r="A396" t="s">
        <v>970</v>
      </c>
      <c r="B396" t="s">
        <v>971</v>
      </c>
      <c r="C396" t="s">
        <v>10102</v>
      </c>
      <c r="D396" t="s">
        <v>18</v>
      </c>
      <c r="E396">
        <v>14369.205543</v>
      </c>
      <c r="F396">
        <v>964.95</v>
      </c>
      <c r="G396">
        <v>115.90596391075999</v>
      </c>
      <c r="H396">
        <f>(Table2[[#This Row],[1Y Return vs Nifty]]-AVERAGE(Table2[1Y Return vs Nifty]))/_xlfn.STDEV.P(Table2[1Y Return vs Nifty])</f>
        <v>0.75172733436947692</v>
      </c>
      <c r="I396">
        <v>-7.2021231455247596</v>
      </c>
      <c r="J396">
        <f>(Table2[[#This Row],[1M Return vs Nifty]]-AVERAGE(Table2[1M Return vs Nifty]))/_xlfn.STDEV.P(Table2[1M Return vs Nifty])</f>
        <v>-0.6788747551210268</v>
      </c>
      <c r="K396">
        <v>23.024678965539099</v>
      </c>
      <c r="L396">
        <f>(Table2[[#This Row],[6M Return vs Nifty]]-AVERAGE(Table2[6M Return vs Nifty]))/_xlfn.STDEV.P(Table2[6M Return vs Nifty])</f>
        <v>0.35478974438976646</v>
      </c>
      <c r="M396">
        <v>1.1818221442929899</v>
      </c>
      <c r="N396">
        <f>(Table2[[#This Row],[1W Return vs Nifty]]-AVERAGE(Table2[1W Return vs Nifty]))/_xlfn.STDEV.P(Table2[1W Return vs Nifty])</f>
        <v>3.8027460709361152E-2</v>
      </c>
      <c r="O396">
        <v>964.6</v>
      </c>
      <c r="P396">
        <v>947.60959481736199</v>
      </c>
      <c r="Q396">
        <v>797.55654488779498</v>
      </c>
      <c r="R396">
        <v>47.358563246087002</v>
      </c>
      <c r="S396" s="2">
        <f>(Table2[[#This Row],[Close Price]]-Table2[[#This Row],[20D EMA]])/Table2[[#This Row],[20D EMA]]</f>
        <v>3.6284470246736756E-4</v>
      </c>
      <c r="T396" s="2">
        <f>(Table2[[#This Row],[Close Price]]-Table2[[#This Row],[50D EMA]])/Table2[[#This Row],[50D EMA]]</f>
        <v>1.8299102581353834E-2</v>
      </c>
      <c r="U396" s="2">
        <f>(Table2[[#This Row],[Close Price]]-Table2[[#This Row],[200D EMA]])/Table2[[#This Row],[200D EMA]]</f>
        <v>0.20988286809903237</v>
      </c>
      <c r="V396">
        <v>0.41574032640770903</v>
      </c>
      <c r="W396">
        <v>960.45</v>
      </c>
      <c r="X396">
        <v>982.2</v>
      </c>
      <c r="Y396">
        <v>960.45</v>
      </c>
      <c r="Z396">
        <v>1003</v>
      </c>
      <c r="AA396">
        <v>960.45</v>
      </c>
      <c r="AB396">
        <v>1003</v>
      </c>
      <c r="AC396" s="2">
        <f>(Table2[[#This Row],[Close Price]]/Table2[[#This Row],[Day Low]])-1</f>
        <v>4.685303763860782E-3</v>
      </c>
      <c r="AD396" s="2">
        <f>(Table2[[#This Row],[Day High]]/Table2[[#This Row],[Close Price]])-1</f>
        <v>1.7876573915746929E-2</v>
      </c>
      <c r="AE396" s="2">
        <f>(Table2[[#This Row],[Close Price]]/Table2[[#This Row],[Current Week Low]])-1</f>
        <v>4.685303763860782E-3</v>
      </c>
      <c r="AF396" s="2">
        <f>(Table2[[#This Row],[Current Week High]]/Table2[[#This Row],[Close Price]])-1</f>
        <v>3.9432094927198236E-2</v>
      </c>
      <c r="AG396" s="2">
        <f>(Table2[[#This Row],[Close Price]]/Table2[[#This Row],[Current Month Low]])-1</f>
        <v>4.685303763860782E-3</v>
      </c>
      <c r="AH396" s="2">
        <f>(Table2[[#This Row],[Current Month High]]/Table2[[#This Row],[Close Price]])-1</f>
        <v>3.9432094927198236E-2</v>
      </c>
      <c r="AI396">
        <v>16.327270843048801</v>
      </c>
      <c r="AJ396">
        <v>177.36418511066401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-0.01</v>
      </c>
      <c r="AM396" t="s">
        <v>10150</v>
      </c>
      <c r="AN396">
        <v>-2.52</v>
      </c>
      <c r="AO396" t="s">
        <v>10150</v>
      </c>
      <c r="AP396">
        <v>0.16859453896822299</v>
      </c>
      <c r="AQ396">
        <f>(Table2[[#This Row],[Sharpe Ratio]]-AVERAGE(Table2[Sharpe Ratio]))/_xlfn.STDEV.P(Table2[Sharpe Ratio])</f>
        <v>1.2932902402052511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1.7589600245528287</v>
      </c>
    </row>
    <row r="397" spans="1:44" x14ac:dyDescent="0.3">
      <c r="A397" t="s">
        <v>972</v>
      </c>
      <c r="B397" t="s">
        <v>973</v>
      </c>
      <c r="C397" t="s">
        <v>10110</v>
      </c>
      <c r="D397" t="s">
        <v>226</v>
      </c>
      <c r="E397">
        <v>14354.7588</v>
      </c>
      <c r="F397">
        <v>4547.25</v>
      </c>
      <c r="G397">
        <v>38.159495076430701</v>
      </c>
      <c r="H397">
        <f>(Table2[[#This Row],[1Y Return vs Nifty]]-AVERAGE(Table2[1Y Return vs Nifty]))/_xlfn.STDEV.P(Table2[1Y Return vs Nifty])</f>
        <v>-0.12442129191897751</v>
      </c>
      <c r="I397">
        <v>-7.1033116328255801</v>
      </c>
      <c r="J397">
        <f>(Table2[[#This Row],[1M Return vs Nifty]]-AVERAGE(Table2[1M Return vs Nifty]))/_xlfn.STDEV.P(Table2[1M Return vs Nifty])</f>
        <v>-0.67082184081341567</v>
      </c>
      <c r="K397">
        <v>34.253415994447501</v>
      </c>
      <c r="L397">
        <f>(Table2[[#This Row],[6M Return vs Nifty]]-AVERAGE(Table2[6M Return vs Nifty]))/_xlfn.STDEV.P(Table2[6M Return vs Nifty])</f>
        <v>0.68528503692902565</v>
      </c>
      <c r="M397">
        <v>-4.4967987260220497</v>
      </c>
      <c r="N397">
        <f>(Table2[[#This Row],[1W Return vs Nifty]]-AVERAGE(Table2[1W Return vs Nifty]))/_xlfn.STDEV.P(Table2[1W Return vs Nifty])</f>
        <v>-1.2039356060660535</v>
      </c>
      <c r="O397">
        <v>4584.04</v>
      </c>
      <c r="P397">
        <v>4414.0480209939096</v>
      </c>
      <c r="Q397">
        <v>3691.17720137481</v>
      </c>
      <c r="R397">
        <v>42.363681598567901</v>
      </c>
      <c r="S397" s="2">
        <f>(Table2[[#This Row],[Close Price]]-Table2[[#This Row],[20D EMA]])/Table2[[#This Row],[20D EMA]]</f>
        <v>-8.0256716782575992E-3</v>
      </c>
      <c r="T397" s="2">
        <f>(Table2[[#This Row],[Close Price]]-Table2[[#This Row],[50D EMA]])/Table2[[#This Row],[50D EMA]]</f>
        <v>3.0176830513071157E-2</v>
      </c>
      <c r="U397" s="2">
        <f>(Table2[[#This Row],[Close Price]]-Table2[[#This Row],[200D EMA]])/Table2[[#This Row],[200D EMA]]</f>
        <v>0.23192405889003065</v>
      </c>
      <c r="V397">
        <v>1.1166330094731201</v>
      </c>
      <c r="W397">
        <v>4483.2</v>
      </c>
      <c r="X397">
        <v>4580</v>
      </c>
      <c r="Y397">
        <v>4483.2</v>
      </c>
      <c r="Z397">
        <v>4683.3</v>
      </c>
      <c r="AA397">
        <v>4483.2</v>
      </c>
      <c r="AB397">
        <v>4683.3</v>
      </c>
      <c r="AC397" s="2">
        <f>(Table2[[#This Row],[Close Price]]/Table2[[#This Row],[Day Low]])-1</f>
        <v>1.4286670235545973E-2</v>
      </c>
      <c r="AD397" s="2">
        <f>(Table2[[#This Row],[Day High]]/Table2[[#This Row],[Close Price]])-1</f>
        <v>7.2021551487162494E-3</v>
      </c>
      <c r="AE397" s="2">
        <f>(Table2[[#This Row],[Close Price]]/Table2[[#This Row],[Current Week Low]])-1</f>
        <v>1.4286670235545973E-2</v>
      </c>
      <c r="AF397" s="2">
        <f>(Table2[[#This Row],[Current Week High]]/Table2[[#This Row],[Close Price]])-1</f>
        <v>2.9919181923140359E-2</v>
      </c>
      <c r="AG397" s="2">
        <f>(Table2[[#This Row],[Close Price]]/Table2[[#This Row],[Current Month Low]])-1</f>
        <v>1.4286670235545973E-2</v>
      </c>
      <c r="AH397" s="2">
        <f>(Table2[[#This Row],[Current Month High]]/Table2[[#This Row],[Close Price]])-1</f>
        <v>2.9919181923140359E-2</v>
      </c>
      <c r="AI397">
        <v>9.9565671559733904</v>
      </c>
      <c r="AJ397">
        <v>67.298246904950204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0.13</v>
      </c>
      <c r="AM397" t="s">
        <v>10149</v>
      </c>
      <c r="AN397">
        <v>-1.88</v>
      </c>
      <c r="AO397" t="s">
        <v>10150</v>
      </c>
      <c r="AP397">
        <v>0.18652106769204399</v>
      </c>
      <c r="AQ397">
        <f>(Table2[[#This Row],[Sharpe Ratio]]-AVERAGE(Table2[Sharpe Ratio]))/_xlfn.STDEV.P(Table2[Sharpe Ratio])</f>
        <v>1.4964094019257066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0.18251570005628559</v>
      </c>
    </row>
    <row r="398" spans="1:44" x14ac:dyDescent="0.3">
      <c r="A398" t="s">
        <v>974</v>
      </c>
      <c r="B398" t="s">
        <v>975</v>
      </c>
      <c r="C398" t="s">
        <v>10109</v>
      </c>
      <c r="D398" t="s">
        <v>59</v>
      </c>
      <c r="E398">
        <v>14303.87027732</v>
      </c>
      <c r="F398">
        <v>932.45</v>
      </c>
      <c r="G398">
        <v>263.28264363916099</v>
      </c>
      <c r="H398">
        <f>(Table2[[#This Row],[1Y Return vs Nifty]]-AVERAGE(Table2[1Y Return vs Nifty]))/_xlfn.STDEV.P(Table2[1Y Return vs Nifty])</f>
        <v>2.4125600053187308</v>
      </c>
      <c r="I398">
        <v>58.811215810280103</v>
      </c>
      <c r="J398">
        <f>(Table2[[#This Row],[1M Return vs Nifty]]-AVERAGE(Table2[1M Return vs Nifty]))/_xlfn.STDEV.P(Table2[1M Return vs Nifty])</f>
        <v>4.7010627364622826</v>
      </c>
      <c r="K398">
        <v>76.748360383423901</v>
      </c>
      <c r="L398">
        <f>(Table2[[#This Row],[6M Return vs Nifty]]-AVERAGE(Table2[6M Return vs Nifty]))/_xlfn.STDEV.P(Table2[6M Return vs Nifty])</f>
        <v>1.9360382642169238</v>
      </c>
      <c r="M398">
        <v>32.298932237180601</v>
      </c>
      <c r="N398">
        <f>(Table2[[#This Row],[1W Return vs Nifty]]-AVERAGE(Table2[1W Return vs Nifty]))/_xlfn.STDEV.P(Table2[1W Return vs Nifty])</f>
        <v>6.8436062029307765</v>
      </c>
      <c r="O398">
        <v>688.21</v>
      </c>
      <c r="P398">
        <v>614.25990867884502</v>
      </c>
      <c r="Q398">
        <v>479.02959001529302</v>
      </c>
      <c r="R398">
        <v>97.215313796489397</v>
      </c>
      <c r="S398" s="2">
        <f>(Table2[[#This Row],[Close Price]]-Table2[[#This Row],[20D EMA]])/Table2[[#This Row],[20D EMA]]</f>
        <v>0.35489167550602285</v>
      </c>
      <c r="T398" s="2">
        <f>(Table2[[#This Row],[Close Price]]-Table2[[#This Row],[50D EMA]])/Table2[[#This Row],[50D EMA]]</f>
        <v>0.51800563055713789</v>
      </c>
      <c r="U398" s="2">
        <f>(Table2[[#This Row],[Close Price]]-Table2[[#This Row],[200D EMA]])/Table2[[#This Row],[200D EMA]]</f>
        <v>0.94653946110141463</v>
      </c>
      <c r="V398">
        <v>3.6328486052342699</v>
      </c>
      <c r="W398">
        <v>895</v>
      </c>
      <c r="X398">
        <v>995</v>
      </c>
      <c r="Y398">
        <v>730.5</v>
      </c>
      <c r="Z398">
        <v>995</v>
      </c>
      <c r="AA398">
        <v>730.5</v>
      </c>
      <c r="AB398">
        <v>995</v>
      </c>
      <c r="AC398" s="2">
        <f>(Table2[[#This Row],[Close Price]]/Table2[[#This Row],[Day Low]])-1</f>
        <v>4.1843575418994527E-2</v>
      </c>
      <c r="AD398" s="2">
        <f>(Table2[[#This Row],[Day High]]/Table2[[#This Row],[Close Price]])-1</f>
        <v>6.7081344844227564E-2</v>
      </c>
      <c r="AE398" s="2">
        <f>(Table2[[#This Row],[Close Price]]/Table2[[#This Row],[Current Week Low]])-1</f>
        <v>0.27645448323066391</v>
      </c>
      <c r="AF398" s="2">
        <f>(Table2[[#This Row],[Current Week High]]/Table2[[#This Row],[Close Price]])-1</f>
        <v>6.7081344844227564E-2</v>
      </c>
      <c r="AG398" s="2">
        <f>(Table2[[#This Row],[Close Price]]/Table2[[#This Row],[Current Month Low]])-1</f>
        <v>0.27645448323066391</v>
      </c>
      <c r="AH398" s="2">
        <f>(Table2[[#This Row],[Current Month High]]/Table2[[#This Row],[Close Price]])-1</f>
        <v>6.7081344844227564E-2</v>
      </c>
      <c r="AI398">
        <v>6.7081344844227502</v>
      </c>
      <c r="AJ398">
        <v>337.25674091441903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0.56999999999999995</v>
      </c>
      <c r="AM398" t="s">
        <v>10149</v>
      </c>
      <c r="AN398">
        <v>64.89</v>
      </c>
      <c r="AO398" t="s">
        <v>10149</v>
      </c>
      <c r="AP398">
        <v>5.244002285669E-2</v>
      </c>
      <c r="AQ398">
        <f>(Table2[[#This Row],[Sharpe Ratio]]-AVERAGE(Table2[Sharpe Ratio]))/_xlfn.STDEV.P(Table2[Sharpe Ratio])</f>
        <v>-2.2815532758409706E-2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15.870451676170305</v>
      </c>
    </row>
    <row r="399" spans="1:44" x14ac:dyDescent="0.3">
      <c r="A399" t="s">
        <v>976</v>
      </c>
      <c r="B399" t="s">
        <v>977</v>
      </c>
      <c r="C399" t="s">
        <v>10104</v>
      </c>
      <c r="D399" t="s">
        <v>484</v>
      </c>
      <c r="E399">
        <v>14204.389951925001</v>
      </c>
      <c r="F399">
        <v>1794.85</v>
      </c>
      <c r="G399">
        <v>-8.1077961173622395</v>
      </c>
      <c r="H399">
        <f>(Table2[[#This Row],[1Y Return vs Nifty]]-AVERAGE(Table2[1Y Return vs Nifty]))/_xlfn.STDEV.P(Table2[1Y Return vs Nifty])</f>
        <v>-0.64582148191230482</v>
      </c>
      <c r="I399">
        <v>6.1543745498442002</v>
      </c>
      <c r="J399">
        <f>(Table2[[#This Row],[1M Return vs Nifty]]-AVERAGE(Table2[1M Return vs Nifty]))/_xlfn.STDEV.P(Table2[1M Return vs Nifty])</f>
        <v>0.40964953170029295</v>
      </c>
      <c r="K399">
        <v>2.01725620019179</v>
      </c>
      <c r="L399">
        <f>(Table2[[#This Row],[6M Return vs Nifty]]-AVERAGE(Table2[6M Return vs Nifty]))/_xlfn.STDEV.P(Table2[6M Return vs Nifty])</f>
        <v>-0.26352149706641537</v>
      </c>
      <c r="M399">
        <v>-1.5371061627338001</v>
      </c>
      <c r="N399">
        <f>(Table2[[#This Row],[1W Return vs Nifty]]-AVERAGE(Table2[1W Return vs Nifty]))/_xlfn.STDEV.P(Table2[1W Return vs Nifty])</f>
        <v>-0.55662546922820999</v>
      </c>
      <c r="O399">
        <v>1815.59</v>
      </c>
      <c r="P399">
        <v>1715.93138633176</v>
      </c>
      <c r="Q399">
        <v>1602.5760801618301</v>
      </c>
      <c r="R399">
        <v>37.718524195717698</v>
      </c>
      <c r="S399" s="2">
        <f>(Table2[[#This Row],[Close Price]]-Table2[[#This Row],[20D EMA]])/Table2[[#This Row],[20D EMA]]</f>
        <v>-1.1423283891186893E-2</v>
      </c>
      <c r="T399" s="2">
        <f>(Table2[[#This Row],[Close Price]]-Table2[[#This Row],[50D EMA]])/Table2[[#This Row],[50D EMA]]</f>
        <v>4.5991707067581843E-2</v>
      </c>
      <c r="U399" s="2">
        <f>(Table2[[#This Row],[Close Price]]-Table2[[#This Row],[200D EMA]])/Table2[[#This Row],[200D EMA]]</f>
        <v>0.11997802926070991</v>
      </c>
      <c r="V399">
        <v>0.68348838123633304</v>
      </c>
      <c r="W399">
        <v>1778</v>
      </c>
      <c r="X399">
        <v>1861</v>
      </c>
      <c r="Y399">
        <v>1778</v>
      </c>
      <c r="Z399">
        <v>1917.75</v>
      </c>
      <c r="AA399">
        <v>1778</v>
      </c>
      <c r="AB399">
        <v>1917.75</v>
      </c>
      <c r="AC399" s="2">
        <f>(Table2[[#This Row],[Close Price]]/Table2[[#This Row],[Day Low]])-1</f>
        <v>9.4769403824521703E-3</v>
      </c>
      <c r="AD399" s="2">
        <f>(Table2[[#This Row],[Day High]]/Table2[[#This Row],[Close Price]])-1</f>
        <v>3.6855447530434349E-2</v>
      </c>
      <c r="AE399" s="2">
        <f>(Table2[[#This Row],[Close Price]]/Table2[[#This Row],[Current Week Low]])-1</f>
        <v>9.4769403824521703E-3</v>
      </c>
      <c r="AF399" s="2">
        <f>(Table2[[#This Row],[Current Week High]]/Table2[[#This Row],[Close Price]])-1</f>
        <v>6.8473688609075989E-2</v>
      </c>
      <c r="AG399" s="2">
        <f>(Table2[[#This Row],[Close Price]]/Table2[[#This Row],[Current Month Low]])-1</f>
        <v>9.4769403824521703E-3</v>
      </c>
      <c r="AH399" s="2">
        <f>(Table2[[#This Row],[Current Month High]]/Table2[[#This Row],[Close Price]])-1</f>
        <v>6.8473688609075989E-2</v>
      </c>
      <c r="AI399">
        <v>10.2571245507981</v>
      </c>
      <c r="AJ399">
        <v>37.325937260902798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0.03</v>
      </c>
      <c r="AM399" t="s">
        <v>10149</v>
      </c>
      <c r="AN399">
        <v>-5.56</v>
      </c>
      <c r="AO399" t="s">
        <v>10150</v>
      </c>
      <c r="AP399">
        <v>-0.10983998536558499</v>
      </c>
      <c r="AQ399">
        <f>(Table2[[#This Row],[Sharpe Ratio]]-AVERAGE(Table2[Sharpe Ratio]))/_xlfn.STDEV.P(Table2[Sharpe Ratio])</f>
        <v>-1.861552956044187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-2.9178718725508244</v>
      </c>
    </row>
    <row r="400" spans="1:44" x14ac:dyDescent="0.3">
      <c r="A400" t="s">
        <v>978</v>
      </c>
      <c r="B400" t="s">
        <v>979</v>
      </c>
      <c r="C400" t="s">
        <v>610</v>
      </c>
      <c r="D400" t="s">
        <v>610</v>
      </c>
      <c r="E400">
        <v>14029.315422</v>
      </c>
      <c r="F400">
        <v>485.15</v>
      </c>
      <c r="G400">
        <v>8.1499699047664294</v>
      </c>
      <c r="H400">
        <f>(Table2[[#This Row],[1Y Return vs Nifty]]-AVERAGE(Table2[1Y Return vs Nifty]))/_xlfn.STDEV.P(Table2[1Y Return vs Nifty])</f>
        <v>-0.46260776712404489</v>
      </c>
      <c r="I400">
        <v>-5.9126433878564297</v>
      </c>
      <c r="J400">
        <f>(Table2[[#This Row],[1M Return vs Nifty]]-AVERAGE(Table2[1M Return vs Nifty]))/_xlfn.STDEV.P(Table2[1M Return vs Nifty])</f>
        <v>-0.57378507775200205</v>
      </c>
      <c r="K400">
        <v>14.5201126050295</v>
      </c>
      <c r="L400">
        <f>(Table2[[#This Row],[6M Return vs Nifty]]-AVERAGE(Table2[6M Return vs Nifty]))/_xlfn.STDEV.P(Table2[6M Return vs Nifty])</f>
        <v>0.10447493694526383</v>
      </c>
      <c r="M400">
        <v>-1.2579174345955599</v>
      </c>
      <c r="N400">
        <f>(Table2[[#This Row],[1W Return vs Nifty]]-AVERAGE(Table2[1W Return vs Nifty]))/_xlfn.STDEV.P(Table2[1W Return vs Nifty])</f>
        <v>-0.49556450091805415</v>
      </c>
      <c r="O400">
        <v>476.93</v>
      </c>
      <c r="P400">
        <v>463.83228936603302</v>
      </c>
      <c r="Q400">
        <v>424.50921074986201</v>
      </c>
      <c r="R400">
        <v>57.249975188414801</v>
      </c>
      <c r="S400" s="2">
        <f>(Table2[[#This Row],[Close Price]]-Table2[[#This Row],[20D EMA]])/Table2[[#This Row],[20D EMA]]</f>
        <v>1.723523368209165E-2</v>
      </c>
      <c r="T400" s="2">
        <f>(Table2[[#This Row],[Close Price]]-Table2[[#This Row],[50D EMA]])/Table2[[#This Row],[50D EMA]]</f>
        <v>4.5959953894335485E-2</v>
      </c>
      <c r="U400" s="2">
        <f>(Table2[[#This Row],[Close Price]]-Table2[[#This Row],[200D EMA]])/Table2[[#This Row],[200D EMA]]</f>
        <v>0.14284917197207761</v>
      </c>
      <c r="V400">
        <v>0.61591883329374397</v>
      </c>
      <c r="W400">
        <v>477.8</v>
      </c>
      <c r="X400">
        <v>492</v>
      </c>
      <c r="Y400">
        <v>477.8</v>
      </c>
      <c r="Z400">
        <v>500</v>
      </c>
      <c r="AA400">
        <v>477.8</v>
      </c>
      <c r="AB400">
        <v>500</v>
      </c>
      <c r="AC400" s="2">
        <f>(Table2[[#This Row],[Close Price]]/Table2[[#This Row],[Day Low]])-1</f>
        <v>1.5383005441607311E-2</v>
      </c>
      <c r="AD400" s="2">
        <f>(Table2[[#This Row],[Day High]]/Table2[[#This Row],[Close Price]])-1</f>
        <v>1.4119344532618872E-2</v>
      </c>
      <c r="AE400" s="2">
        <f>(Table2[[#This Row],[Close Price]]/Table2[[#This Row],[Current Week Low]])-1</f>
        <v>1.5383005441607311E-2</v>
      </c>
      <c r="AF400" s="2">
        <f>(Table2[[#This Row],[Current Week High]]/Table2[[#This Row],[Close Price]])-1</f>
        <v>3.0609089972173598E-2</v>
      </c>
      <c r="AG400" s="2">
        <f>(Table2[[#This Row],[Close Price]]/Table2[[#This Row],[Current Month Low]])-1</f>
        <v>1.5383005441607311E-2</v>
      </c>
      <c r="AH400" s="2">
        <f>(Table2[[#This Row],[Current Month High]]/Table2[[#This Row],[Close Price]])-1</f>
        <v>3.0609089972173598E-2</v>
      </c>
      <c r="AI400">
        <v>4.0296815417911898</v>
      </c>
      <c r="AJ400">
        <v>45.0807416267942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-0.05</v>
      </c>
      <c r="AM400" t="s">
        <v>10150</v>
      </c>
      <c r="AN400">
        <v>-1.89</v>
      </c>
      <c r="AO400" t="s">
        <v>10150</v>
      </c>
      <c r="AP400">
        <v>3.4857326123675002E-2</v>
      </c>
      <c r="AQ400">
        <f>(Table2[[#This Row],[Sharpe Ratio]]-AVERAGE(Table2[Sharpe Ratio]))/_xlfn.STDEV.P(Table2[Sharpe Ratio])</f>
        <v>-0.22203885570153459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-1.6495212645503718</v>
      </c>
    </row>
    <row r="401" spans="1:44" x14ac:dyDescent="0.3">
      <c r="A401" t="s">
        <v>980</v>
      </c>
      <c r="B401" t="s">
        <v>981</v>
      </c>
      <c r="C401" t="s">
        <v>10109</v>
      </c>
      <c r="D401" t="s">
        <v>59</v>
      </c>
      <c r="E401">
        <v>14017.766949119999</v>
      </c>
      <c r="F401">
        <v>1030.1500000000001</v>
      </c>
      <c r="G401">
        <v>24.755997126275801</v>
      </c>
      <c r="H401">
        <f>(Table2[[#This Row],[1Y Return vs Nifty]]-AVERAGE(Table2[1Y Return vs Nifty]))/_xlfn.STDEV.P(Table2[1Y Return vs Nifty])</f>
        <v>-0.27546939085595401</v>
      </c>
      <c r="I401">
        <v>3.7102366934356001</v>
      </c>
      <c r="J401">
        <f>(Table2[[#This Row],[1M Return vs Nifty]]-AVERAGE(Table2[1M Return vs Nifty]))/_xlfn.STDEV.P(Table2[1M Return vs Nifty])</f>
        <v>0.21045783656283001</v>
      </c>
      <c r="K401">
        <v>-1.1736462095081099</v>
      </c>
      <c r="L401">
        <f>(Table2[[#This Row],[6M Return vs Nifty]]-AVERAGE(Table2[6M Return vs Nifty]))/_xlfn.STDEV.P(Table2[6M Return vs Nifty])</f>
        <v>-0.35743929233074317</v>
      </c>
      <c r="M401">
        <v>-1.2494163284364801</v>
      </c>
      <c r="N401">
        <f>(Table2[[#This Row],[1W Return vs Nifty]]-AVERAGE(Table2[1W Return vs Nifty]))/_xlfn.STDEV.P(Table2[1W Return vs Nifty])</f>
        <v>-0.49370523612164791</v>
      </c>
      <c r="O401">
        <v>1013.84</v>
      </c>
      <c r="P401">
        <v>964.08335418765103</v>
      </c>
      <c r="Q401">
        <v>884.66731733919198</v>
      </c>
      <c r="R401">
        <v>52.227197973966597</v>
      </c>
      <c r="S401" s="2">
        <f>(Table2[[#This Row],[Close Price]]-Table2[[#This Row],[20D EMA]])/Table2[[#This Row],[20D EMA]]</f>
        <v>1.6087351061311508E-2</v>
      </c>
      <c r="T401" s="2">
        <f>(Table2[[#This Row],[Close Price]]-Table2[[#This Row],[50D EMA]])/Table2[[#This Row],[50D EMA]]</f>
        <v>6.852793954524572E-2</v>
      </c>
      <c r="U401" s="2">
        <f>(Table2[[#This Row],[Close Price]]-Table2[[#This Row],[200D EMA]])/Table2[[#This Row],[200D EMA]]</f>
        <v>0.16444903051056006</v>
      </c>
      <c r="V401">
        <v>0.59776462871804603</v>
      </c>
      <c r="W401">
        <v>1021.65</v>
      </c>
      <c r="X401">
        <v>1060.05</v>
      </c>
      <c r="Y401">
        <v>1021.65</v>
      </c>
      <c r="Z401">
        <v>1090</v>
      </c>
      <c r="AA401">
        <v>1021.65</v>
      </c>
      <c r="AB401">
        <v>1090</v>
      </c>
      <c r="AC401" s="2">
        <f>(Table2[[#This Row],[Close Price]]/Table2[[#This Row],[Day Low]])-1</f>
        <v>8.3198747124750838E-3</v>
      </c>
      <c r="AD401" s="2">
        <f>(Table2[[#This Row],[Day High]]/Table2[[#This Row],[Close Price]])-1</f>
        <v>2.9024899286511641E-2</v>
      </c>
      <c r="AE401" s="2">
        <f>(Table2[[#This Row],[Close Price]]/Table2[[#This Row],[Current Week Low]])-1</f>
        <v>8.3198747124750838E-3</v>
      </c>
      <c r="AF401" s="2">
        <f>(Table2[[#This Row],[Current Week High]]/Table2[[#This Row],[Close Price]])-1</f>
        <v>5.8098335193903727E-2</v>
      </c>
      <c r="AG401" s="2">
        <f>(Table2[[#This Row],[Close Price]]/Table2[[#This Row],[Current Month Low]])-1</f>
        <v>8.3198747124750838E-3</v>
      </c>
      <c r="AH401" s="2">
        <f>(Table2[[#This Row],[Current Month High]]/Table2[[#This Row],[Close Price]])-1</f>
        <v>5.8098335193903727E-2</v>
      </c>
      <c r="AI401">
        <v>5.8098335193903701</v>
      </c>
      <c r="AJ401">
        <v>50.805152979066001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0.11</v>
      </c>
      <c r="AM401" t="s">
        <v>10149</v>
      </c>
      <c r="AN401">
        <v>-1.75</v>
      </c>
      <c r="AO401" t="s">
        <v>10150</v>
      </c>
      <c r="AP401">
        <v>-1.1513474313582E-2</v>
      </c>
      <c r="AQ401">
        <f>(Table2[[#This Row],[Sharpe Ratio]]-AVERAGE(Table2[Sharpe Ratio]))/_xlfn.STDEV.P(Table2[Sharpe Ratio])</f>
        <v>-0.74745000797923955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-1.6636060907247547</v>
      </c>
    </row>
    <row r="402" spans="1:44" x14ac:dyDescent="0.3">
      <c r="A402" t="s">
        <v>982</v>
      </c>
      <c r="B402" t="s">
        <v>983</v>
      </c>
      <c r="C402" t="s">
        <v>610</v>
      </c>
      <c r="D402" t="s">
        <v>610</v>
      </c>
      <c r="E402">
        <v>14016.873652023</v>
      </c>
      <c r="F402">
        <v>28.23</v>
      </c>
      <c r="G402">
        <v>44.8279455435854</v>
      </c>
      <c r="H402">
        <f>(Table2[[#This Row],[1Y Return vs Nifty]]-AVERAGE(Table2[1Y Return vs Nifty]))/_xlfn.STDEV.P(Table2[1Y Return vs Nifty])</f>
        <v>-4.9272493473608285E-2</v>
      </c>
      <c r="I402">
        <v>1.3822046776356001</v>
      </c>
      <c r="J402">
        <f>(Table2[[#This Row],[1M Return vs Nifty]]-AVERAGE(Table2[1M Return vs Nifty]))/_xlfn.STDEV.P(Table2[1M Return vs Nifty])</f>
        <v>2.0728504256312359E-2</v>
      </c>
      <c r="K402">
        <v>-8.2391864245114093</v>
      </c>
      <c r="L402">
        <f>(Table2[[#This Row],[6M Return vs Nifty]]-AVERAGE(Table2[6M Return vs Nifty]))/_xlfn.STDEV.P(Table2[6M Return vs Nifty])</f>
        <v>-0.56539925918130052</v>
      </c>
      <c r="M402">
        <v>-1.43087056670932</v>
      </c>
      <c r="N402">
        <f>(Table2[[#This Row],[1W Return vs Nifty]]-AVERAGE(Table2[1W Return vs Nifty]))/_xlfn.STDEV.P(Table2[1W Return vs Nifty])</f>
        <v>-0.53339083362698558</v>
      </c>
      <c r="O402">
        <v>27.91</v>
      </c>
      <c r="P402">
        <v>27.440275835862899</v>
      </c>
      <c r="Q402">
        <v>25.223851950670898</v>
      </c>
      <c r="R402">
        <v>51.0861259626395</v>
      </c>
      <c r="S402" s="2">
        <f>(Table2[[#This Row],[Close Price]]-Table2[[#This Row],[20D EMA]])/Table2[[#This Row],[20D EMA]]</f>
        <v>1.1465424579003951E-2</v>
      </c>
      <c r="T402" s="2">
        <f>(Table2[[#This Row],[Close Price]]-Table2[[#This Row],[50D EMA]])/Table2[[#This Row],[50D EMA]]</f>
        <v>2.8779745832765161E-2</v>
      </c>
      <c r="U402" s="2">
        <f>(Table2[[#This Row],[Close Price]]-Table2[[#This Row],[200D EMA]])/Table2[[#This Row],[200D EMA]]</f>
        <v>0.11917878582573688</v>
      </c>
      <c r="V402">
        <v>2.0919777374167299</v>
      </c>
      <c r="W402">
        <v>28.16</v>
      </c>
      <c r="X402">
        <v>28.79</v>
      </c>
      <c r="Y402">
        <v>27.84</v>
      </c>
      <c r="Z402">
        <v>29.85</v>
      </c>
      <c r="AA402">
        <v>27.84</v>
      </c>
      <c r="AB402">
        <v>29.85</v>
      </c>
      <c r="AC402" s="2">
        <f>(Table2[[#This Row],[Close Price]]/Table2[[#This Row],[Day Low]])-1</f>
        <v>2.4857954545454142E-3</v>
      </c>
      <c r="AD402" s="2">
        <f>(Table2[[#This Row],[Day High]]/Table2[[#This Row],[Close Price]])-1</f>
        <v>1.9837052780729669E-2</v>
      </c>
      <c r="AE402" s="2">
        <f>(Table2[[#This Row],[Close Price]]/Table2[[#This Row],[Current Week Low]])-1</f>
        <v>1.4008620689655249E-2</v>
      </c>
      <c r="AF402" s="2">
        <f>(Table2[[#This Row],[Current Week High]]/Table2[[#This Row],[Close Price]])-1</f>
        <v>5.7385759829968075E-2</v>
      </c>
      <c r="AG402" s="2">
        <f>(Table2[[#This Row],[Close Price]]/Table2[[#This Row],[Current Month Low]])-1</f>
        <v>1.4008620689655249E-2</v>
      </c>
      <c r="AH402" s="2">
        <f>(Table2[[#This Row],[Current Month High]]/Table2[[#This Row],[Close Price]])-1</f>
        <v>5.7385759829968075E-2</v>
      </c>
      <c r="AI402">
        <v>38.3280198370527</v>
      </c>
      <c r="AJ402">
        <v>94.020618556700995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-0.05</v>
      </c>
      <c r="AM402" t="s">
        <v>10150</v>
      </c>
      <c r="AN402">
        <v>3.1</v>
      </c>
      <c r="AO402" t="s">
        <v>10149</v>
      </c>
      <c r="AP402">
        <v>-4.5768389692390004E-3</v>
      </c>
      <c r="AQ402">
        <f>(Table2[[#This Row],[Sharpe Ratio]]-AVERAGE(Table2[Sharpe Ratio]))/_xlfn.STDEV.P(Table2[Sharpe Ratio])</f>
        <v>-0.66885344430480198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-1.7961875263303839</v>
      </c>
    </row>
    <row r="403" spans="1:44" x14ac:dyDescent="0.3">
      <c r="A403" t="s">
        <v>984</v>
      </c>
      <c r="B403" t="s">
        <v>985</v>
      </c>
      <c r="C403" t="s">
        <v>10108</v>
      </c>
      <c r="D403" t="s">
        <v>226</v>
      </c>
      <c r="E403">
        <v>13599.710034555001</v>
      </c>
      <c r="F403">
        <v>5700.85</v>
      </c>
      <c r="G403">
        <v>16.136425928266299</v>
      </c>
      <c r="H403">
        <f>(Table2[[#This Row],[1Y Return vs Nifty]]-AVERAGE(Table2[1Y Return vs Nifty]))/_xlfn.STDEV.P(Table2[1Y Return vs Nifty])</f>
        <v>-0.37260596281299346</v>
      </c>
      <c r="I403">
        <v>25.0027706592819</v>
      </c>
      <c r="J403">
        <f>(Table2[[#This Row],[1M Return vs Nifty]]-AVERAGE(Table2[1M Return vs Nifty]))/_xlfn.STDEV.P(Table2[1M Return vs Nifty])</f>
        <v>1.9457510907089213</v>
      </c>
      <c r="K403">
        <v>0.44347979901916501</v>
      </c>
      <c r="L403">
        <f>(Table2[[#This Row],[6M Return vs Nifty]]-AVERAGE(Table2[6M Return vs Nifty]))/_xlfn.STDEV.P(Table2[6M Return vs Nifty])</f>
        <v>-0.30984244044213649</v>
      </c>
      <c r="M403">
        <v>4.3010459582424803</v>
      </c>
      <c r="N403">
        <f>(Table2[[#This Row],[1W Return vs Nifty]]-AVERAGE(Table2[1W Return vs Nifty]))/_xlfn.STDEV.P(Table2[1W Return vs Nifty])</f>
        <v>0.72022844971757682</v>
      </c>
      <c r="O403">
        <v>5136.41</v>
      </c>
      <c r="P403">
        <v>4758.67155580289</v>
      </c>
      <c r="Q403">
        <v>4493.2495330182201</v>
      </c>
      <c r="R403">
        <v>83.638225193452797</v>
      </c>
      <c r="S403" s="2">
        <f>(Table2[[#This Row],[Close Price]]-Table2[[#This Row],[20D EMA]])/Table2[[#This Row],[20D EMA]]</f>
        <v>0.10988998152406068</v>
      </c>
      <c r="T403" s="2">
        <f>(Table2[[#This Row],[Close Price]]-Table2[[#This Row],[50D EMA]])/Table2[[#This Row],[50D EMA]]</f>
        <v>0.19799190449447707</v>
      </c>
      <c r="U403" s="2">
        <f>(Table2[[#This Row],[Close Price]]-Table2[[#This Row],[200D EMA]])/Table2[[#This Row],[200D EMA]]</f>
        <v>0.26875882545757634</v>
      </c>
      <c r="V403">
        <v>3.0439291345970099</v>
      </c>
      <c r="W403">
        <v>5634.9</v>
      </c>
      <c r="X403">
        <v>5799</v>
      </c>
      <c r="Y403">
        <v>5500</v>
      </c>
      <c r="Z403">
        <v>5840</v>
      </c>
      <c r="AA403">
        <v>5500</v>
      </c>
      <c r="AB403">
        <v>5840</v>
      </c>
      <c r="AC403" s="2">
        <f>(Table2[[#This Row],[Close Price]]/Table2[[#This Row],[Day Low]])-1</f>
        <v>1.1703845676054758E-2</v>
      </c>
      <c r="AD403" s="2">
        <f>(Table2[[#This Row],[Day High]]/Table2[[#This Row],[Close Price]])-1</f>
        <v>1.7216730838383709E-2</v>
      </c>
      <c r="AE403" s="2">
        <f>(Table2[[#This Row],[Close Price]]/Table2[[#This Row],[Current Week Low]])-1</f>
        <v>3.6518181818181894E-2</v>
      </c>
      <c r="AF403" s="2">
        <f>(Table2[[#This Row],[Current Week High]]/Table2[[#This Row],[Close Price]])-1</f>
        <v>2.4408640816720339E-2</v>
      </c>
      <c r="AG403" s="2">
        <f>(Table2[[#This Row],[Close Price]]/Table2[[#This Row],[Current Month Low]])-1</f>
        <v>3.6518181818181894E-2</v>
      </c>
      <c r="AH403" s="2">
        <f>(Table2[[#This Row],[Current Month High]]/Table2[[#This Row],[Close Price]])-1</f>
        <v>2.4408640816720339E-2</v>
      </c>
      <c r="AI403">
        <v>2.44086408167203</v>
      </c>
      <c r="AJ403">
        <v>50.734390079454201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0.13</v>
      </c>
      <c r="AM403" t="s">
        <v>10149</v>
      </c>
      <c r="AN403">
        <v>19.559999999999999</v>
      </c>
      <c r="AO403" t="s">
        <v>10149</v>
      </c>
      <c r="AP403">
        <v>0.11907751072695801</v>
      </c>
      <c r="AQ403">
        <f>(Table2[[#This Row],[Sharpe Ratio]]-AVERAGE(Table2[Sharpe Ratio]))/_xlfn.STDEV.P(Table2[Sharpe Ratio])</f>
        <v>0.73223029255967909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2.7157614297310473</v>
      </c>
    </row>
    <row r="404" spans="1:44" x14ac:dyDescent="0.3">
      <c r="A404" t="s">
        <v>986</v>
      </c>
      <c r="B404" t="s">
        <v>987</v>
      </c>
      <c r="C404" t="s">
        <v>10103</v>
      </c>
      <c r="D404" t="s">
        <v>285</v>
      </c>
      <c r="E404">
        <v>13554.400563429999</v>
      </c>
      <c r="F404">
        <v>969.7</v>
      </c>
      <c r="G404">
        <v>173.18552524634001</v>
      </c>
      <c r="H404">
        <f>(Table2[[#This Row],[1Y Return vs Nifty]]-AVERAGE(Table2[1Y Return vs Nifty]))/_xlfn.STDEV.P(Table2[1Y Return vs Nifty])</f>
        <v>1.3972281491462133</v>
      </c>
      <c r="I404">
        <v>2.8973976482095201</v>
      </c>
      <c r="J404">
        <f>(Table2[[#This Row],[1M Return vs Nifty]]-AVERAGE(Table2[1M Return vs Nifty]))/_xlfn.STDEV.P(Table2[1M Return vs Nifty])</f>
        <v>0.14421329684999626</v>
      </c>
      <c r="K404">
        <v>8.4486464185537997</v>
      </c>
      <c r="L404">
        <f>(Table2[[#This Row],[6M Return vs Nifty]]-AVERAGE(Table2[6M Return vs Nifty]))/_xlfn.STDEV.P(Table2[6M Return vs Nifty])</f>
        <v>-7.4226460039591657E-2</v>
      </c>
      <c r="M404">
        <v>3.21940336512389</v>
      </c>
      <c r="N404">
        <f>(Table2[[#This Row],[1W Return vs Nifty]]-AVERAGE(Table2[1W Return vs Nifty]))/_xlfn.STDEV.P(Table2[1W Return vs Nifty])</f>
        <v>0.48366394175282007</v>
      </c>
      <c r="O404">
        <v>962.98</v>
      </c>
      <c r="P404">
        <v>924.53278644423403</v>
      </c>
      <c r="Q404">
        <v>758.49078502755003</v>
      </c>
      <c r="R404">
        <v>49.025507554772403</v>
      </c>
      <c r="S404" s="2">
        <f>(Table2[[#This Row],[Close Price]]-Table2[[#This Row],[20D EMA]])/Table2[[#This Row],[20D EMA]]</f>
        <v>6.9783380755571531E-3</v>
      </c>
      <c r="T404" s="2">
        <f>(Table2[[#This Row],[Close Price]]-Table2[[#This Row],[50D EMA]])/Table2[[#This Row],[50D EMA]]</f>
        <v>4.8854096055889744E-2</v>
      </c>
      <c r="U404" s="2">
        <f>(Table2[[#This Row],[Close Price]]-Table2[[#This Row],[200D EMA]])/Table2[[#This Row],[200D EMA]]</f>
        <v>0.27845982989071966</v>
      </c>
      <c r="V404">
        <v>0.75388328732808096</v>
      </c>
      <c r="W404">
        <v>953.65</v>
      </c>
      <c r="X404">
        <v>1035</v>
      </c>
      <c r="Y404">
        <v>953.65</v>
      </c>
      <c r="Z404">
        <v>1035</v>
      </c>
      <c r="AA404">
        <v>953.65</v>
      </c>
      <c r="AB404">
        <v>1035</v>
      </c>
      <c r="AC404" s="2">
        <f>(Table2[[#This Row],[Close Price]]/Table2[[#This Row],[Day Low]])-1</f>
        <v>1.683007392649305E-2</v>
      </c>
      <c r="AD404" s="2">
        <f>(Table2[[#This Row],[Day High]]/Table2[[#This Row],[Close Price]])-1</f>
        <v>6.7340414561204431E-2</v>
      </c>
      <c r="AE404" s="2">
        <f>(Table2[[#This Row],[Close Price]]/Table2[[#This Row],[Current Week Low]])-1</f>
        <v>1.683007392649305E-2</v>
      </c>
      <c r="AF404" s="2">
        <f>(Table2[[#This Row],[Current Week High]]/Table2[[#This Row],[Close Price]])-1</f>
        <v>6.7340414561204431E-2</v>
      </c>
      <c r="AG404" s="2">
        <f>(Table2[[#This Row],[Close Price]]/Table2[[#This Row],[Current Month Low]])-1</f>
        <v>1.683007392649305E-2</v>
      </c>
      <c r="AH404" s="2">
        <f>(Table2[[#This Row],[Current Month High]]/Table2[[#This Row],[Close Price]])-1</f>
        <v>6.7340414561204431E-2</v>
      </c>
      <c r="AI404">
        <v>9.1162215118077494</v>
      </c>
      <c r="AJ404">
        <v>220.53549293446801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0.18</v>
      </c>
      <c r="AM404" t="s">
        <v>10149</v>
      </c>
      <c r="AN404">
        <v>4.87</v>
      </c>
      <c r="AO404" t="s">
        <v>10149</v>
      </c>
      <c r="AP404">
        <v>9.4467868123583001E-2</v>
      </c>
      <c r="AQ404">
        <f>(Table2[[#This Row],[Sharpe Ratio]]-AVERAGE(Table2[Sharpe Ratio]))/_xlfn.STDEV.P(Table2[Sharpe Ratio])</f>
        <v>0.4533871292876277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2.4042660569970655</v>
      </c>
    </row>
    <row r="405" spans="1:44" x14ac:dyDescent="0.3">
      <c r="A405" t="s">
        <v>988</v>
      </c>
      <c r="B405" t="s">
        <v>989</v>
      </c>
      <c r="C405" t="s">
        <v>10118</v>
      </c>
      <c r="D405" t="s">
        <v>990</v>
      </c>
      <c r="E405">
        <v>13509.976263054999</v>
      </c>
      <c r="F405">
        <v>761.05</v>
      </c>
      <c r="G405">
        <v>38.959891115631002</v>
      </c>
      <c r="H405">
        <f>(Table2[[#This Row],[1Y Return vs Nifty]]-AVERAGE(Table2[1Y Return vs Nifty]))/_xlfn.STDEV.P(Table2[1Y Return vs Nifty])</f>
        <v>-0.11540138528210635</v>
      </c>
      <c r="I405">
        <v>1.1916323739872701</v>
      </c>
      <c r="J405">
        <f>(Table2[[#This Row],[1M Return vs Nifty]]-AVERAGE(Table2[1M Return vs Nifty]))/_xlfn.STDEV.P(Table2[1M Return vs Nifty])</f>
        <v>5.1972934817527917E-3</v>
      </c>
      <c r="K405">
        <v>19.9670207086298</v>
      </c>
      <c r="L405">
        <f>(Table2[[#This Row],[6M Return vs Nifty]]-AVERAGE(Table2[6M Return vs Nifty]))/_xlfn.STDEV.P(Table2[6M Return vs Nifty])</f>
        <v>0.26479372279796332</v>
      </c>
      <c r="M405">
        <v>-2.6244358737346598</v>
      </c>
      <c r="N405">
        <f>(Table2[[#This Row],[1W Return vs Nifty]]-AVERAGE(Table2[1W Return vs Nifty]))/_xlfn.STDEV.P(Table2[1W Return vs Nifty])</f>
        <v>-0.79443379862910091</v>
      </c>
      <c r="O405">
        <v>743.21</v>
      </c>
      <c r="P405">
        <v>696.547081902022</v>
      </c>
      <c r="Q405">
        <v>608.60618354236203</v>
      </c>
      <c r="R405">
        <v>55.036825861392899</v>
      </c>
      <c r="S405" s="2">
        <f>(Table2[[#This Row],[Close Price]]-Table2[[#This Row],[20D EMA]])/Table2[[#This Row],[20D EMA]]</f>
        <v>2.4003982723590798E-2</v>
      </c>
      <c r="T405" s="2">
        <f>(Table2[[#This Row],[Close Price]]-Table2[[#This Row],[50D EMA]])/Table2[[#This Row],[50D EMA]]</f>
        <v>9.2603816416606699E-2</v>
      </c>
      <c r="U405" s="2">
        <f>(Table2[[#This Row],[Close Price]]-Table2[[#This Row],[200D EMA]])/Table2[[#This Row],[200D EMA]]</f>
        <v>0.25048022938305731</v>
      </c>
      <c r="V405">
        <v>1.0178647789731099</v>
      </c>
      <c r="W405">
        <v>754.05</v>
      </c>
      <c r="X405">
        <v>767.7</v>
      </c>
      <c r="Y405">
        <v>747.75</v>
      </c>
      <c r="Z405">
        <v>774</v>
      </c>
      <c r="AA405">
        <v>747.75</v>
      </c>
      <c r="AB405">
        <v>774</v>
      </c>
      <c r="AC405" s="2">
        <f>(Table2[[#This Row],[Close Price]]/Table2[[#This Row],[Day Low]])-1</f>
        <v>9.2832040315629083E-3</v>
      </c>
      <c r="AD405" s="2">
        <f>(Table2[[#This Row],[Day High]]/Table2[[#This Row],[Close Price]])-1</f>
        <v>8.7379278628212376E-3</v>
      </c>
      <c r="AE405" s="2">
        <f>(Table2[[#This Row],[Close Price]]/Table2[[#This Row],[Current Week Low]])-1</f>
        <v>1.7786693413573973E-2</v>
      </c>
      <c r="AF405" s="2">
        <f>(Table2[[#This Row],[Current Week High]]/Table2[[#This Row],[Close Price]])-1</f>
        <v>1.701596478549372E-2</v>
      </c>
      <c r="AG405" s="2">
        <f>(Table2[[#This Row],[Close Price]]/Table2[[#This Row],[Current Month Low]])-1</f>
        <v>1.7786693413573973E-2</v>
      </c>
      <c r="AH405" s="2">
        <f>(Table2[[#This Row],[Current Month High]]/Table2[[#This Row],[Close Price]])-1</f>
        <v>1.701596478549372E-2</v>
      </c>
      <c r="AI405">
        <v>9.4540437553380201</v>
      </c>
      <c r="AJ405">
        <v>68.243616668508807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0.17</v>
      </c>
      <c r="AM405" t="s">
        <v>10149</v>
      </c>
      <c r="AN405">
        <v>3.78</v>
      </c>
      <c r="AO405" t="s">
        <v>10149</v>
      </c>
      <c r="AP405">
        <v>4.8381671829099998E-2</v>
      </c>
      <c r="AQ405">
        <f>(Table2[[#This Row],[Sharpe Ratio]]-AVERAGE(Table2[Sharpe Ratio]))/_xlfn.STDEV.P(Table2[Sharpe Ratio])</f>
        <v>-6.8799274027629947E-2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-0.70864344165912108</v>
      </c>
    </row>
    <row r="406" spans="1:44" x14ac:dyDescent="0.3">
      <c r="A406" t="s">
        <v>991</v>
      </c>
      <c r="B406" t="s">
        <v>992</v>
      </c>
      <c r="C406" t="s">
        <v>10110</v>
      </c>
      <c r="D406" t="s">
        <v>46</v>
      </c>
      <c r="E406">
        <v>13448.68458352</v>
      </c>
      <c r="F406">
        <v>731.65</v>
      </c>
      <c r="G406">
        <v>72.349925354721805</v>
      </c>
      <c r="H406">
        <f>(Table2[[#This Row],[1Y Return vs Nifty]]-AVERAGE(Table2[1Y Return vs Nifty]))/_xlfn.STDEV.P(Table2[1Y Return vs Nifty])</f>
        <v>0.26088107575985875</v>
      </c>
      <c r="I406">
        <v>26.701529913922499</v>
      </c>
      <c r="J406">
        <f>(Table2[[#This Row],[1M Return vs Nifty]]-AVERAGE(Table2[1M Return vs Nifty]))/_xlfn.STDEV.P(Table2[1M Return vs Nifty])</f>
        <v>2.0841961193618981</v>
      </c>
      <c r="K406">
        <v>20.172309566927101</v>
      </c>
      <c r="L406">
        <f>(Table2[[#This Row],[6M Return vs Nifty]]-AVERAGE(Table2[6M Return vs Nifty]))/_xlfn.STDEV.P(Table2[6M Return vs Nifty])</f>
        <v>0.27083598748929455</v>
      </c>
      <c r="M406">
        <v>5.0758968757282297</v>
      </c>
      <c r="N406">
        <f>(Table2[[#This Row],[1W Return vs Nifty]]-AVERAGE(Table2[1W Return vs Nifty]))/_xlfn.STDEV.P(Table2[1W Return vs Nifty])</f>
        <v>0.88969498811688308</v>
      </c>
      <c r="O406">
        <v>676.19</v>
      </c>
      <c r="P406">
        <v>612.03928605625003</v>
      </c>
      <c r="Q406">
        <v>539.68396703431995</v>
      </c>
      <c r="R406">
        <v>70.989035357844301</v>
      </c>
      <c r="S406" s="2">
        <f>(Table2[[#This Row],[Close Price]]-Table2[[#This Row],[20D EMA]])/Table2[[#This Row],[20D EMA]]</f>
        <v>8.2018367618568622E-2</v>
      </c>
      <c r="T406" s="2">
        <f>(Table2[[#This Row],[Close Price]]-Table2[[#This Row],[50D EMA]])/Table2[[#This Row],[50D EMA]]</f>
        <v>0.19542979783941028</v>
      </c>
      <c r="U406" s="2">
        <f>(Table2[[#This Row],[Close Price]]-Table2[[#This Row],[200D EMA]])/Table2[[#This Row],[200D EMA]]</f>
        <v>0.35570082620866961</v>
      </c>
      <c r="V406">
        <v>0.96116780420732695</v>
      </c>
      <c r="W406">
        <v>727.55</v>
      </c>
      <c r="X406">
        <v>745</v>
      </c>
      <c r="Y406">
        <v>727.55</v>
      </c>
      <c r="Z406">
        <v>757.95</v>
      </c>
      <c r="AA406">
        <v>727.55</v>
      </c>
      <c r="AB406">
        <v>757.95</v>
      </c>
      <c r="AC406" s="2">
        <f>(Table2[[#This Row],[Close Price]]/Table2[[#This Row],[Day Low]])-1</f>
        <v>5.6353515222322681E-3</v>
      </c>
      <c r="AD406" s="2">
        <f>(Table2[[#This Row],[Day High]]/Table2[[#This Row],[Close Price]])-1</f>
        <v>1.8246429303628853E-2</v>
      </c>
      <c r="AE406" s="2">
        <f>(Table2[[#This Row],[Close Price]]/Table2[[#This Row],[Current Week Low]])-1</f>
        <v>5.6353515222322681E-3</v>
      </c>
      <c r="AF406" s="2">
        <f>(Table2[[#This Row],[Current Week High]]/Table2[[#This Row],[Close Price]])-1</f>
        <v>3.5946149115014148E-2</v>
      </c>
      <c r="AG406" s="2">
        <f>(Table2[[#This Row],[Close Price]]/Table2[[#This Row],[Current Month Low]])-1</f>
        <v>5.6353515222322681E-3</v>
      </c>
      <c r="AH406" s="2">
        <f>(Table2[[#This Row],[Current Month High]]/Table2[[#This Row],[Close Price]])-1</f>
        <v>3.5946149115014148E-2</v>
      </c>
      <c r="AI406">
        <v>3.5946149115014099</v>
      </c>
      <c r="AJ406">
        <v>99.931684656373804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0.33</v>
      </c>
      <c r="AM406" t="s">
        <v>10149</v>
      </c>
      <c r="AN406">
        <v>6.05</v>
      </c>
      <c r="AO406" t="s">
        <v>10149</v>
      </c>
      <c r="AP406">
        <v>6.1136996236276997E-2</v>
      </c>
      <c r="AQ406">
        <f>(Table2[[#This Row],[Sharpe Ratio]]-AVERAGE(Table2[Sharpe Ratio]))/_xlfn.STDEV.P(Table2[Sharpe Ratio])</f>
        <v>7.5726799088550137E-2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3.5813349698164845</v>
      </c>
    </row>
    <row r="407" spans="1:44" x14ac:dyDescent="0.3">
      <c r="A407" t="s">
        <v>993</v>
      </c>
      <c r="B407" t="s">
        <v>994</v>
      </c>
      <c r="C407" t="s">
        <v>10109</v>
      </c>
      <c r="D407" t="s">
        <v>295</v>
      </c>
      <c r="E407">
        <v>13363.71211042</v>
      </c>
      <c r="F407">
        <v>1316.6</v>
      </c>
      <c r="G407">
        <v>7.5004110875328101</v>
      </c>
      <c r="H407">
        <f>(Table2[[#This Row],[1Y Return vs Nifty]]-AVERAGE(Table2[1Y Return vs Nifty]))/_xlfn.STDEV.P(Table2[1Y Return vs Nifty])</f>
        <v>-0.46992784318596237</v>
      </c>
      <c r="I407">
        <v>-9.10358678175219</v>
      </c>
      <c r="J407">
        <f>(Table2[[#This Row],[1M Return vs Nifty]]-AVERAGE(Table2[1M Return vs Nifty]))/_xlfn.STDEV.P(Table2[1M Return vs Nifty])</f>
        <v>-0.8338397314006083</v>
      </c>
      <c r="K407">
        <v>-4.82720116949353</v>
      </c>
      <c r="L407">
        <f>(Table2[[#This Row],[6M Return vs Nifty]]-AVERAGE(Table2[6M Return vs Nifty]))/_xlfn.STDEV.P(Table2[6M Return vs Nifty])</f>
        <v>-0.46497433498068469</v>
      </c>
      <c r="M407">
        <v>0.31476140141951803</v>
      </c>
      <c r="N407">
        <f>(Table2[[#This Row],[1W Return vs Nifty]]-AVERAGE(Table2[1W Return vs Nifty]))/_xlfn.STDEV.P(Table2[1W Return vs Nifty])</f>
        <v>-0.1516061570109154</v>
      </c>
      <c r="O407">
        <v>1286.3499999999999</v>
      </c>
      <c r="P407">
        <v>1295.61712915218</v>
      </c>
      <c r="Q407">
        <v>1204.9445786619899</v>
      </c>
      <c r="R407">
        <v>66.033708018104804</v>
      </c>
      <c r="S407" s="2">
        <f>(Table2[[#This Row],[Close Price]]-Table2[[#This Row],[20D EMA]])/Table2[[#This Row],[20D EMA]]</f>
        <v>2.3516150347883548E-2</v>
      </c>
      <c r="T407" s="2">
        <f>(Table2[[#This Row],[Close Price]]-Table2[[#This Row],[50D EMA]])/Table2[[#This Row],[50D EMA]]</f>
        <v>1.6195271253900866E-2</v>
      </c>
      <c r="U407" s="2">
        <f>(Table2[[#This Row],[Close Price]]-Table2[[#This Row],[200D EMA]])/Table2[[#This Row],[200D EMA]]</f>
        <v>9.2664362590017091E-2</v>
      </c>
      <c r="V407">
        <v>0.46239280482841899</v>
      </c>
      <c r="W407">
        <v>1300</v>
      </c>
      <c r="X407">
        <v>1326.8</v>
      </c>
      <c r="Y407">
        <v>1243.05</v>
      </c>
      <c r="Z407">
        <v>1326.8</v>
      </c>
      <c r="AA407">
        <v>1243.05</v>
      </c>
      <c r="AB407">
        <v>1326.8</v>
      </c>
      <c r="AC407" s="2">
        <f>(Table2[[#This Row],[Close Price]]/Table2[[#This Row],[Day Low]])-1</f>
        <v>1.2769230769230644E-2</v>
      </c>
      <c r="AD407" s="2">
        <f>(Table2[[#This Row],[Day High]]/Table2[[#This Row],[Close Price]])-1</f>
        <v>7.7472277077321738E-3</v>
      </c>
      <c r="AE407" s="2">
        <f>(Table2[[#This Row],[Close Price]]/Table2[[#This Row],[Current Week Low]])-1</f>
        <v>5.9168979526165399E-2</v>
      </c>
      <c r="AF407" s="2">
        <f>(Table2[[#This Row],[Current Week High]]/Table2[[#This Row],[Close Price]])-1</f>
        <v>7.7472277077321738E-3</v>
      </c>
      <c r="AG407" s="2">
        <f>(Table2[[#This Row],[Close Price]]/Table2[[#This Row],[Current Month Low]])-1</f>
        <v>5.9168979526165399E-2</v>
      </c>
      <c r="AH407" s="2">
        <f>(Table2[[#This Row],[Current Month High]]/Table2[[#This Row],[Close Price]])-1</f>
        <v>7.7472277077321738E-3</v>
      </c>
      <c r="AI407">
        <v>25.246847941667902</v>
      </c>
      <c r="AJ407">
        <v>38.589473684210503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-0.08</v>
      </c>
      <c r="AM407" t="s">
        <v>10150</v>
      </c>
      <c r="AN407">
        <v>-0.3</v>
      </c>
      <c r="AO407" t="s">
        <v>10150</v>
      </c>
      <c r="AP407">
        <v>0.13737304594036201</v>
      </c>
      <c r="AQ407">
        <f>(Table2[[#This Row],[Sharpe Ratio]]-AVERAGE(Table2[Sharpe Ratio]))/_xlfn.STDEV.P(Table2[Sharpe Ratio])</f>
        <v>0.93953053640641948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08" spans="1:44" x14ac:dyDescent="0.3">
      <c r="A408" t="s">
        <v>995</v>
      </c>
      <c r="B408" t="s">
        <v>996</v>
      </c>
      <c r="C408" t="s">
        <v>10106</v>
      </c>
      <c r="D408" t="s">
        <v>119</v>
      </c>
      <c r="E408">
        <v>13349.38748976</v>
      </c>
      <c r="F408">
        <v>2097.9</v>
      </c>
      <c r="G408">
        <v>16.311075714346099</v>
      </c>
      <c r="H408">
        <f>(Table2[[#This Row],[1Y Return vs Nifty]]-AVERAGE(Table2[1Y Return vs Nifty]))/_xlfn.STDEV.P(Table2[1Y Return vs Nifty])</f>
        <v>-0.37063778120359514</v>
      </c>
      <c r="I408">
        <v>12.194235986221999</v>
      </c>
      <c r="J408">
        <f>(Table2[[#This Row],[1M Return vs Nifty]]-AVERAGE(Table2[1M Return vs Nifty]))/_xlfn.STDEV.P(Table2[1M Return vs Nifty])</f>
        <v>0.90188454813070762</v>
      </c>
      <c r="K408">
        <v>12.187692576475801</v>
      </c>
      <c r="L408">
        <f>(Table2[[#This Row],[6M Return vs Nifty]]-AVERAGE(Table2[6M Return vs Nifty]))/_xlfn.STDEV.P(Table2[6M Return vs Nifty])</f>
        <v>3.5824844091836269E-2</v>
      </c>
      <c r="M408">
        <v>13.9701383545305</v>
      </c>
      <c r="N408">
        <f>(Table2[[#This Row],[1W Return vs Nifty]]-AVERAGE(Table2[1W Return vs Nifty]))/_xlfn.STDEV.P(Table2[1W Return vs Nifty])</f>
        <v>2.8349418492691991</v>
      </c>
      <c r="O408">
        <v>1880.47</v>
      </c>
      <c r="P408">
        <v>1790.56864659594</v>
      </c>
      <c r="Q408">
        <v>1653.25224393296</v>
      </c>
      <c r="R408">
        <v>82.094032830497497</v>
      </c>
      <c r="S408" s="2">
        <f>(Table2[[#This Row],[Close Price]]-Table2[[#This Row],[20D EMA]])/Table2[[#This Row],[20D EMA]]</f>
        <v>0.11562534898190349</v>
      </c>
      <c r="T408" s="2">
        <f>(Table2[[#This Row],[Close Price]]-Table2[[#This Row],[50D EMA]])/Table2[[#This Row],[50D EMA]]</f>
        <v>0.17163896731260733</v>
      </c>
      <c r="U408" s="2">
        <f>(Table2[[#This Row],[Close Price]]-Table2[[#This Row],[200D EMA]])/Table2[[#This Row],[200D EMA]]</f>
        <v>0.26895336612957332</v>
      </c>
      <c r="V408">
        <v>1.32339663156097</v>
      </c>
      <c r="W408">
        <v>2061.9499999999998</v>
      </c>
      <c r="X408">
        <v>2123.9499999999998</v>
      </c>
      <c r="Y408">
        <v>1791</v>
      </c>
      <c r="Z408">
        <v>2123.9499999999998</v>
      </c>
      <c r="AA408">
        <v>1791</v>
      </c>
      <c r="AB408">
        <v>2123.9499999999998</v>
      </c>
      <c r="AC408" s="2">
        <f>(Table2[[#This Row],[Close Price]]/Table2[[#This Row],[Day Low]])-1</f>
        <v>1.7434952350930066E-2</v>
      </c>
      <c r="AD408" s="2">
        <f>(Table2[[#This Row],[Day High]]/Table2[[#This Row],[Close Price]])-1</f>
        <v>1.2417179083845653E-2</v>
      </c>
      <c r="AE408" s="2">
        <f>(Table2[[#This Row],[Close Price]]/Table2[[#This Row],[Current Week Low]])-1</f>
        <v>0.17135678391959797</v>
      </c>
      <c r="AF408" s="2">
        <f>(Table2[[#This Row],[Current Week High]]/Table2[[#This Row],[Close Price]])-1</f>
        <v>1.2417179083845653E-2</v>
      </c>
      <c r="AG408" s="2">
        <f>(Table2[[#This Row],[Close Price]]/Table2[[#This Row],[Current Month Low]])-1</f>
        <v>0.17135678391959797</v>
      </c>
      <c r="AH408" s="2">
        <f>(Table2[[#This Row],[Current Month High]]/Table2[[#This Row],[Close Price]])-1</f>
        <v>1.2417179083845653E-2</v>
      </c>
      <c r="AI408">
        <v>1.24171790838456</v>
      </c>
      <c r="AJ408">
        <v>47.2158871618539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0.22</v>
      </c>
      <c r="AM408" t="s">
        <v>10149</v>
      </c>
      <c r="AN408">
        <v>13.64</v>
      </c>
      <c r="AO408" t="s">
        <v>10149</v>
      </c>
      <c r="AP408">
        <v>-8.0351357708565996E-2</v>
      </c>
      <c r="AQ408">
        <f>(Table2[[#This Row],[Sharpe Ratio]]-AVERAGE(Table2[Sharpe Ratio]))/_xlfn.STDEV.P(Table2[Sharpe Ratio])</f>
        <v>-1.5274277373663994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1.8745857229217486</v>
      </c>
    </row>
    <row r="409" spans="1:44" x14ac:dyDescent="0.3">
      <c r="A409" t="s">
        <v>997</v>
      </c>
      <c r="B409" t="s">
        <v>998</v>
      </c>
      <c r="C409" t="s">
        <v>10104</v>
      </c>
      <c r="D409" t="s">
        <v>240</v>
      </c>
      <c r="E409">
        <v>13292.455991675</v>
      </c>
      <c r="F409">
        <v>1044.3499999999999</v>
      </c>
      <c r="G409">
        <v>8.5775072698637498</v>
      </c>
      <c r="H409">
        <f>(Table2[[#This Row],[1Y Return vs Nifty]]-AVERAGE(Table2[1Y Return vs Nifty]))/_xlfn.STDEV.P(Table2[1Y Return vs Nifty])</f>
        <v>-0.45778971839806076</v>
      </c>
      <c r="I409">
        <v>1.6285562126839399</v>
      </c>
      <c r="J409">
        <f>(Table2[[#This Row],[1M Return vs Nifty]]-AVERAGE(Table2[1M Return vs Nifty]))/_xlfn.STDEV.P(Table2[1M Return vs Nifty])</f>
        <v>4.080559595444587E-2</v>
      </c>
      <c r="K409">
        <v>7.1031072532223201</v>
      </c>
      <c r="L409">
        <f>(Table2[[#This Row],[6M Return vs Nifty]]-AVERAGE(Table2[6M Return vs Nifty]))/_xlfn.STDEV.P(Table2[6M Return vs Nifty])</f>
        <v>-0.11382969938203877</v>
      </c>
      <c r="M409">
        <v>0.82290320394230898</v>
      </c>
      <c r="N409">
        <f>(Table2[[#This Row],[1W Return vs Nifty]]-AVERAGE(Table2[1W Return vs Nifty]))/_xlfn.STDEV.P(Table2[1W Return vs Nifty])</f>
        <v>-4.0471188533440589E-2</v>
      </c>
      <c r="O409">
        <v>1004.69</v>
      </c>
      <c r="P409">
        <v>963.15960452678598</v>
      </c>
      <c r="Q409">
        <v>882.49833390402102</v>
      </c>
      <c r="R409">
        <v>72.403407131413402</v>
      </c>
      <c r="S409" s="2">
        <f>(Table2[[#This Row],[Close Price]]-Table2[[#This Row],[20D EMA]])/Table2[[#This Row],[20D EMA]]</f>
        <v>3.9474862893031537E-2</v>
      </c>
      <c r="T409" s="2">
        <f>(Table2[[#This Row],[Close Price]]-Table2[[#This Row],[50D EMA]])/Table2[[#This Row],[50D EMA]]</f>
        <v>8.4295889374538219E-2</v>
      </c>
      <c r="U409" s="2">
        <f>(Table2[[#This Row],[Close Price]]-Table2[[#This Row],[200D EMA]])/Table2[[#This Row],[200D EMA]]</f>
        <v>0.18340166760426041</v>
      </c>
      <c r="V409">
        <v>0.77710854531748197</v>
      </c>
      <c r="W409">
        <v>1036.4000000000001</v>
      </c>
      <c r="X409">
        <v>1050.55</v>
      </c>
      <c r="Y409">
        <v>1008</v>
      </c>
      <c r="Z409">
        <v>1052</v>
      </c>
      <c r="AA409">
        <v>1008</v>
      </c>
      <c r="AB409">
        <v>1052</v>
      </c>
      <c r="AC409" s="2">
        <f>(Table2[[#This Row],[Close Price]]/Table2[[#This Row],[Day Low]])-1</f>
        <v>7.6707834812812514E-3</v>
      </c>
      <c r="AD409" s="2">
        <f>(Table2[[#This Row],[Day High]]/Table2[[#This Row],[Close Price]])-1</f>
        <v>5.9367070426581403E-3</v>
      </c>
      <c r="AE409" s="2">
        <f>(Table2[[#This Row],[Close Price]]/Table2[[#This Row],[Current Week Low]])-1</f>
        <v>3.6061507936507864E-2</v>
      </c>
      <c r="AF409" s="2">
        <f>(Table2[[#This Row],[Current Week High]]/Table2[[#This Row],[Close Price]])-1</f>
        <v>7.3251304639250225E-3</v>
      </c>
      <c r="AG409" s="2">
        <f>(Table2[[#This Row],[Close Price]]/Table2[[#This Row],[Current Month Low]])-1</f>
        <v>3.6061507936507864E-2</v>
      </c>
      <c r="AH409" s="2">
        <f>(Table2[[#This Row],[Current Month High]]/Table2[[#This Row],[Close Price]])-1</f>
        <v>7.3251304639250225E-3</v>
      </c>
      <c r="AI409">
        <v>2.26456647675588</v>
      </c>
      <c r="AJ409">
        <v>42.826859956236298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0.03</v>
      </c>
      <c r="AM409" t="s">
        <v>10149</v>
      </c>
      <c r="AN409">
        <v>0.04</v>
      </c>
      <c r="AO409" t="s">
        <v>10149</v>
      </c>
      <c r="AP409">
        <v>-5.005026062792E-3</v>
      </c>
      <c r="AQ409">
        <f>(Table2[[#This Row],[Sharpe Ratio]]-AVERAGE(Table2[Sharpe Ratio]))/_xlfn.STDEV.P(Table2[Sharpe Ratio])</f>
        <v>-0.67370508094019987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-1.2449900912992942</v>
      </c>
    </row>
    <row r="410" spans="1:44" x14ac:dyDescent="0.3">
      <c r="A410" t="s">
        <v>1002</v>
      </c>
      <c r="B410" t="s">
        <v>1003</v>
      </c>
      <c r="C410" t="s">
        <v>10103</v>
      </c>
      <c r="D410" t="s">
        <v>285</v>
      </c>
      <c r="E410">
        <v>13233.84821357</v>
      </c>
      <c r="F410">
        <v>2447.4499999999998</v>
      </c>
      <c r="G410">
        <v>79.813243214972104</v>
      </c>
      <c r="H410">
        <f>(Table2[[#This Row],[1Y Return vs Nifty]]-AVERAGE(Table2[1Y Return vs Nifty]))/_xlfn.STDEV.P(Table2[1Y Return vs Nifty])</f>
        <v>0.34498747684601422</v>
      </c>
      <c r="I410">
        <v>11.150910903465601</v>
      </c>
      <c r="J410">
        <f>(Table2[[#This Row],[1M Return vs Nifty]]-AVERAGE(Table2[1M Return vs Nifty]))/_xlfn.STDEV.P(Table2[1M Return vs Nifty])</f>
        <v>0.81685591880492459</v>
      </c>
      <c r="K410">
        <v>14.142043592468999</v>
      </c>
      <c r="L410">
        <f>(Table2[[#This Row],[6M Return vs Nifty]]-AVERAGE(Table2[6M Return vs Nifty]))/_xlfn.STDEV.P(Table2[6M Return vs Nifty])</f>
        <v>9.3347235888187927E-2</v>
      </c>
      <c r="M410">
        <v>0.73754490369881098</v>
      </c>
      <c r="N410">
        <f>(Table2[[#This Row],[1W Return vs Nifty]]-AVERAGE(Table2[1W Return vs Nifty]))/_xlfn.STDEV.P(Table2[1W Return vs Nifty])</f>
        <v>-5.9139780567701548E-2</v>
      </c>
      <c r="O410">
        <v>2227.48</v>
      </c>
      <c r="P410">
        <v>2091.3494576592402</v>
      </c>
      <c r="Q410">
        <v>1903.23911131506</v>
      </c>
      <c r="R410">
        <v>70.611668620012907</v>
      </c>
      <c r="S410" s="2">
        <f>(Table2[[#This Row],[Close Price]]-Table2[[#This Row],[20D EMA]])/Table2[[#This Row],[20D EMA]]</f>
        <v>9.8752850755113308E-2</v>
      </c>
      <c r="T410" s="2">
        <f>(Table2[[#This Row],[Close Price]]-Table2[[#This Row],[50D EMA]])/Table2[[#This Row],[50D EMA]]</f>
        <v>0.17027309378477953</v>
      </c>
      <c r="U410" s="2">
        <f>(Table2[[#This Row],[Close Price]]-Table2[[#This Row],[200D EMA]])/Table2[[#This Row],[200D EMA]]</f>
        <v>0.28593931548039303</v>
      </c>
      <c r="V410">
        <v>4.0911284595125199</v>
      </c>
      <c r="W410">
        <v>2324.85</v>
      </c>
      <c r="X410">
        <v>2484</v>
      </c>
      <c r="Y410">
        <v>2307.3000000000002</v>
      </c>
      <c r="Z410">
        <v>2484</v>
      </c>
      <c r="AA410">
        <v>2307.3000000000002</v>
      </c>
      <c r="AB410">
        <v>2484</v>
      </c>
      <c r="AC410" s="2">
        <f>(Table2[[#This Row],[Close Price]]/Table2[[#This Row],[Day Low]])-1</f>
        <v>5.273458502699091E-2</v>
      </c>
      <c r="AD410" s="2">
        <f>(Table2[[#This Row],[Day High]]/Table2[[#This Row],[Close Price]])-1</f>
        <v>1.4933910805123851E-2</v>
      </c>
      <c r="AE410" s="2">
        <f>(Table2[[#This Row],[Close Price]]/Table2[[#This Row],[Current Week Low]])-1</f>
        <v>6.0741992805443346E-2</v>
      </c>
      <c r="AF410" s="2">
        <f>(Table2[[#This Row],[Current Week High]]/Table2[[#This Row],[Close Price]])-1</f>
        <v>1.4933910805123851E-2</v>
      </c>
      <c r="AG410" s="2">
        <f>(Table2[[#This Row],[Close Price]]/Table2[[#This Row],[Current Month Low]])-1</f>
        <v>6.0741992805443346E-2</v>
      </c>
      <c r="AH410" s="2">
        <f>(Table2[[#This Row],[Current Month High]]/Table2[[#This Row],[Close Price]])-1</f>
        <v>1.4933910805123851E-2</v>
      </c>
      <c r="AI410">
        <v>12.2739994688349</v>
      </c>
      <c r="AJ410">
        <v>108.116496598639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0.23</v>
      </c>
      <c r="AM410" t="s">
        <v>10149</v>
      </c>
      <c r="AN410">
        <v>23.28</v>
      </c>
      <c r="AO410" t="s">
        <v>10149</v>
      </c>
      <c r="AP410">
        <v>5.2475116671941997E-2</v>
      </c>
      <c r="AQ410">
        <f>(Table2[[#This Row],[Sharpe Ratio]]-AVERAGE(Table2[Sharpe Ratio]))/_xlfn.STDEV.P(Table2[Sharpe Ratio])</f>
        <v>-2.241789713997086E-2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1.1736329538314543</v>
      </c>
    </row>
    <row r="411" spans="1:44" x14ac:dyDescent="0.3">
      <c r="A411" t="s">
        <v>1006</v>
      </c>
      <c r="B411" t="s">
        <v>1007</v>
      </c>
      <c r="C411" t="s">
        <v>10110</v>
      </c>
      <c r="D411" t="s">
        <v>80</v>
      </c>
      <c r="E411">
        <v>13114.90556526</v>
      </c>
      <c r="F411">
        <v>635.1</v>
      </c>
      <c r="G411">
        <v>-24.294113016212901</v>
      </c>
      <c r="H411">
        <f>(Table2[[#This Row],[1Y Return vs Nifty]]-AVERAGE(Table2[1Y Return vs Nifty]))/_xlfn.STDEV.P(Table2[1Y Return vs Nifty])</f>
        <v>-0.82823001477850278</v>
      </c>
      <c r="I411">
        <v>-19.0587402042541</v>
      </c>
      <c r="J411">
        <f>(Table2[[#This Row],[1M Return vs Nifty]]-AVERAGE(Table2[1M Return vs Nifty]))/_xlfn.STDEV.P(Table2[1M Return vs Nifty])</f>
        <v>-1.6451621698556367</v>
      </c>
      <c r="K411">
        <v>-33.160635866024798</v>
      </c>
      <c r="L411">
        <f>(Table2[[#This Row],[6M Return vs Nifty]]-AVERAGE(Table2[6M Return vs Nifty]))/_xlfn.STDEV.P(Table2[6M Return vs Nifty])</f>
        <v>-1.2989120044233204</v>
      </c>
      <c r="M411">
        <v>-1.3881948520020699</v>
      </c>
      <c r="N411">
        <f>(Table2[[#This Row],[1W Return vs Nifty]]-AVERAGE(Table2[1W Return vs Nifty]))/_xlfn.STDEV.P(Table2[1W Return vs Nifty])</f>
        <v>-0.52405728896445758</v>
      </c>
      <c r="O411">
        <v>651.82000000000005</v>
      </c>
      <c r="P411">
        <v>651.82235696453199</v>
      </c>
      <c r="Q411">
        <v>663.72765984718296</v>
      </c>
      <c r="R411">
        <v>36.3974113505205</v>
      </c>
      <c r="S411" s="2">
        <f>(Table2[[#This Row],[Close Price]]-Table2[[#This Row],[20D EMA]])/Table2[[#This Row],[20D EMA]]</f>
        <v>-2.565125341351911E-2</v>
      </c>
      <c r="T411" s="2">
        <f>(Table2[[#This Row],[Close Price]]-Table2[[#This Row],[50D EMA]])/Table2[[#This Row],[50D EMA]]</f>
        <v>-2.5654776621050899E-2</v>
      </c>
      <c r="U411" s="2">
        <f>(Table2[[#This Row],[Close Price]]-Table2[[#This Row],[200D EMA]])/Table2[[#This Row],[200D EMA]]</f>
        <v>-4.3131636029413313E-2</v>
      </c>
      <c r="V411">
        <v>0.62461401280274698</v>
      </c>
      <c r="W411">
        <v>633</v>
      </c>
      <c r="X411">
        <v>643.20000000000005</v>
      </c>
      <c r="Y411">
        <v>633</v>
      </c>
      <c r="Z411">
        <v>657.25</v>
      </c>
      <c r="AA411">
        <v>633</v>
      </c>
      <c r="AB411">
        <v>657.25</v>
      </c>
      <c r="AC411" s="2">
        <f>(Table2[[#This Row],[Close Price]]/Table2[[#This Row],[Day Low]])-1</f>
        <v>3.3175355450236754E-3</v>
      </c>
      <c r="AD411" s="2">
        <f>(Table2[[#This Row],[Day High]]/Table2[[#This Row],[Close Price]])-1</f>
        <v>1.2753897024090799E-2</v>
      </c>
      <c r="AE411" s="2">
        <f>(Table2[[#This Row],[Close Price]]/Table2[[#This Row],[Current Week Low]])-1</f>
        <v>3.3175355450236754E-3</v>
      </c>
      <c r="AF411" s="2">
        <f>(Table2[[#This Row],[Current Week High]]/Table2[[#This Row],[Close Price]])-1</f>
        <v>3.4876397417729521E-2</v>
      </c>
      <c r="AG411" s="2">
        <f>(Table2[[#This Row],[Close Price]]/Table2[[#This Row],[Current Month Low]])-1</f>
        <v>3.3175355450236754E-3</v>
      </c>
      <c r="AH411" s="2">
        <f>(Table2[[#This Row],[Current Month High]]/Table2[[#This Row],[Close Price]])-1</f>
        <v>3.4876397417729521E-2</v>
      </c>
      <c r="AI411">
        <v>29.74334750433</v>
      </c>
      <c r="AJ411">
        <v>25.949429846306298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-7.0000000000000007E-2</v>
      </c>
      <c r="AM411" t="s">
        <v>10150</v>
      </c>
      <c r="AN411">
        <v>-7.68</v>
      </c>
      <c r="AO411" t="s">
        <v>10150</v>
      </c>
      <c r="AP411">
        <v>5.3174961334727003E-2</v>
      </c>
      <c r="AQ411">
        <f>(Table2[[#This Row],[Sharpe Ratio]]-AVERAGE(Table2[Sharpe Ratio]))/_xlfn.STDEV.P(Table2[Sharpe Ratio])</f>
        <v>-1.4488204591600808E-2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12" spans="1:44" x14ac:dyDescent="0.3">
      <c r="A412" t="s">
        <v>1008</v>
      </c>
      <c r="B412" t="s">
        <v>1009</v>
      </c>
      <c r="C412" t="s">
        <v>10110</v>
      </c>
      <c r="D412" t="s">
        <v>148</v>
      </c>
      <c r="E412">
        <v>13091.3509376</v>
      </c>
      <c r="F412">
        <v>12939.8</v>
      </c>
      <c r="G412">
        <v>199.95101197428099</v>
      </c>
      <c r="H412">
        <f>(Table2[[#This Row],[1Y Return vs Nifty]]-AVERAGE(Table2[1Y Return vs Nifty]))/_xlfn.STDEV.P(Table2[1Y Return vs Nifty])</f>
        <v>1.6988565675197647</v>
      </c>
      <c r="I412">
        <v>-6.3318742326206001</v>
      </c>
      <c r="J412">
        <f>(Table2[[#This Row],[1M Return vs Nifty]]-AVERAGE(Table2[1M Return vs Nifty]))/_xlfn.STDEV.P(Table2[1M Return vs Nifty])</f>
        <v>-0.60795144132414147</v>
      </c>
      <c r="K412">
        <v>81.740748276208194</v>
      </c>
      <c r="L412">
        <f>(Table2[[#This Row],[6M Return vs Nifty]]-AVERAGE(Table2[6M Return vs Nifty]))/_xlfn.STDEV.P(Table2[6M Return vs Nifty])</f>
        <v>2.0829791617414961</v>
      </c>
      <c r="M412">
        <v>9.3686427117884392</v>
      </c>
      <c r="N412">
        <f>(Table2[[#This Row],[1W Return vs Nifty]]-AVERAGE(Table2[1W Return vs Nifty]))/_xlfn.STDEV.P(Table2[1W Return vs Nifty])</f>
        <v>1.8285553038866431</v>
      </c>
      <c r="O412">
        <v>11416.39</v>
      </c>
      <c r="P412">
        <v>10830.220604819</v>
      </c>
      <c r="Q412">
        <v>8300.7420235299996</v>
      </c>
      <c r="R412">
        <v>78.714254727838394</v>
      </c>
      <c r="S412" s="2">
        <f>(Table2[[#This Row],[Close Price]]-Table2[[#This Row],[20D EMA]])/Table2[[#This Row],[20D EMA]]</f>
        <v>0.13344060600592655</v>
      </c>
      <c r="T412" s="2">
        <f>(Table2[[#This Row],[Close Price]]-Table2[[#This Row],[50D EMA]])/Table2[[#This Row],[50D EMA]]</f>
        <v>0.19478637344121352</v>
      </c>
      <c r="U412" s="2">
        <f>(Table2[[#This Row],[Close Price]]-Table2[[#This Row],[200D EMA]])/Table2[[#This Row],[200D EMA]]</f>
        <v>0.55887268431180315</v>
      </c>
      <c r="V412">
        <v>1.4908468715371199</v>
      </c>
      <c r="W412">
        <v>12040.7</v>
      </c>
      <c r="X412">
        <v>12999</v>
      </c>
      <c r="Y412">
        <v>11145.8</v>
      </c>
      <c r="Z412">
        <v>12999</v>
      </c>
      <c r="AA412">
        <v>11145.8</v>
      </c>
      <c r="AB412">
        <v>12999</v>
      </c>
      <c r="AC412" s="2">
        <f>(Table2[[#This Row],[Close Price]]/Table2[[#This Row],[Day Low]])-1</f>
        <v>7.4671738354082251E-2</v>
      </c>
      <c r="AD412" s="2">
        <f>(Table2[[#This Row],[Day High]]/Table2[[#This Row],[Close Price]])-1</f>
        <v>4.5750320715931547E-3</v>
      </c>
      <c r="AE412" s="2">
        <f>(Table2[[#This Row],[Close Price]]/Table2[[#This Row],[Current Week Low]])-1</f>
        <v>0.16095749071399101</v>
      </c>
      <c r="AF412" s="2">
        <f>(Table2[[#This Row],[Current Week High]]/Table2[[#This Row],[Close Price]])-1</f>
        <v>4.5750320715931547E-3</v>
      </c>
      <c r="AG412" s="2">
        <f>(Table2[[#This Row],[Close Price]]/Table2[[#This Row],[Current Month Low]])-1</f>
        <v>0.16095749071399101</v>
      </c>
      <c r="AH412" s="2">
        <f>(Table2[[#This Row],[Current Month High]]/Table2[[#This Row],[Close Price]])-1</f>
        <v>4.5750320715931547E-3</v>
      </c>
      <c r="AI412">
        <v>0.45750320715931497</v>
      </c>
      <c r="AJ412">
        <v>232.045162945855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0.22</v>
      </c>
      <c r="AM412" t="s">
        <v>10149</v>
      </c>
      <c r="AN412">
        <v>10.32</v>
      </c>
      <c r="AO412" t="s">
        <v>10149</v>
      </c>
      <c r="AP412">
        <v>0.215869270619055</v>
      </c>
      <c r="AQ412">
        <f>(Table2[[#This Row],[Sharpe Ratio]]-AVERAGE(Table2[Sharpe Ratio]))/_xlfn.STDEV.P(Table2[Sharpe Ratio])</f>
        <v>1.8289435176139823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6.8313831094377448</v>
      </c>
    </row>
    <row r="413" spans="1:44" x14ac:dyDescent="0.3">
      <c r="A413" t="s">
        <v>1010</v>
      </c>
      <c r="B413" t="s">
        <v>1011</v>
      </c>
      <c r="C413" t="s">
        <v>10111</v>
      </c>
      <c r="D413" t="s">
        <v>107</v>
      </c>
      <c r="E413">
        <v>13042.132147781</v>
      </c>
      <c r="F413">
        <v>19.03</v>
      </c>
      <c r="G413">
        <v>179.927222652019</v>
      </c>
      <c r="H413">
        <f>(Table2[[#This Row],[1Y Return vs Nifty]]-AVERAGE(Table2[1Y Return vs Nifty]))/_xlfn.STDEV.P(Table2[1Y Return vs Nifty])</f>
        <v>1.4732023896409783</v>
      </c>
      <c r="I413">
        <v>-8.3433355045152293</v>
      </c>
      <c r="J413">
        <f>(Table2[[#This Row],[1M Return vs Nifty]]-AVERAGE(Table2[1M Return vs Nifty]))/_xlfn.STDEV.P(Table2[1M Return vs Nifty])</f>
        <v>-0.77188097557749358</v>
      </c>
      <c r="K413">
        <v>-0.27591050640936199</v>
      </c>
      <c r="L413">
        <f>(Table2[[#This Row],[6M Return vs Nifty]]-AVERAGE(Table2[6M Return vs Nifty]))/_xlfn.STDEV.P(Table2[6M Return vs Nifty])</f>
        <v>-0.33101624732980406</v>
      </c>
      <c r="M413">
        <v>-1.8888105091157801</v>
      </c>
      <c r="N413">
        <f>(Table2[[#This Row],[1W Return vs Nifty]]-AVERAGE(Table2[1W Return vs Nifty]))/_xlfn.STDEV.P(Table2[1W Return vs Nifty])</f>
        <v>-0.63354622491982437</v>
      </c>
      <c r="O413">
        <v>19.41</v>
      </c>
      <c r="P413">
        <v>19.011931752483498</v>
      </c>
      <c r="Q413">
        <v>16.0149914589981</v>
      </c>
      <c r="R413">
        <v>38.902753027311498</v>
      </c>
      <c r="S413" s="2">
        <f>(Table2[[#This Row],[Close Price]]-Table2[[#This Row],[20D EMA]])/Table2[[#This Row],[20D EMA]]</f>
        <v>-1.9577537351880423E-2</v>
      </c>
      <c r="T413" s="2">
        <f>(Table2[[#This Row],[Close Price]]-Table2[[#This Row],[50D EMA]])/Table2[[#This Row],[50D EMA]]</f>
        <v>9.5036357965794802E-4</v>
      </c>
      <c r="U413" s="2">
        <f>(Table2[[#This Row],[Close Price]]-Table2[[#This Row],[200D EMA]])/Table2[[#This Row],[200D EMA]]</f>
        <v>0.18826163902247378</v>
      </c>
      <c r="V413">
        <v>1.0678324240821699</v>
      </c>
      <c r="W413">
        <v>18.989999999999998</v>
      </c>
      <c r="X413">
        <v>19.77</v>
      </c>
      <c r="Y413">
        <v>18.989999999999998</v>
      </c>
      <c r="Z413">
        <v>20.29</v>
      </c>
      <c r="AA413">
        <v>18.989999999999998</v>
      </c>
      <c r="AB413">
        <v>20.29</v>
      </c>
      <c r="AC413" s="2">
        <f>(Table2[[#This Row],[Close Price]]/Table2[[#This Row],[Day Low]])-1</f>
        <v>2.1063717746183652E-3</v>
      </c>
      <c r="AD413" s="2">
        <f>(Table2[[#This Row],[Day High]]/Table2[[#This Row],[Close Price]])-1</f>
        <v>3.8885969521807562E-2</v>
      </c>
      <c r="AE413" s="2">
        <f>(Table2[[#This Row],[Close Price]]/Table2[[#This Row],[Current Week Low]])-1</f>
        <v>2.1063717746183652E-3</v>
      </c>
      <c r="AF413" s="2">
        <f>(Table2[[#This Row],[Current Week High]]/Table2[[#This Row],[Close Price]])-1</f>
        <v>6.6211245401996743E-2</v>
      </c>
      <c r="AG413" s="2">
        <f>(Table2[[#This Row],[Close Price]]/Table2[[#This Row],[Current Month Low]])-1</f>
        <v>2.1063717746183652E-3</v>
      </c>
      <c r="AH413" s="2">
        <f>(Table2[[#This Row],[Current Month High]]/Table2[[#This Row],[Close Price]])-1</f>
        <v>6.6211245401996743E-2</v>
      </c>
      <c r="AI413">
        <v>26.116657908565401</v>
      </c>
      <c r="AJ413">
        <v>222.54237288135499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0.05</v>
      </c>
      <c r="AM413" t="s">
        <v>10149</v>
      </c>
      <c r="AN413">
        <v>-1.7</v>
      </c>
      <c r="AO413" t="s">
        <v>10150</v>
      </c>
      <c r="AP413">
        <v>9.4279761898018996E-2</v>
      </c>
      <c r="AQ413">
        <f>(Table2[[#This Row],[Sharpe Ratio]]-AVERAGE(Table2[Sharpe Ratio]))/_xlfn.STDEV.P(Table2[Sharpe Ratio])</f>
        <v>0.45125576412264806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0.18801470593650427</v>
      </c>
    </row>
    <row r="414" spans="1:44" x14ac:dyDescent="0.3">
      <c r="A414" t="s">
        <v>1012</v>
      </c>
      <c r="B414" t="s">
        <v>1013</v>
      </c>
      <c r="C414" t="s">
        <v>10103</v>
      </c>
      <c r="D414" t="s">
        <v>285</v>
      </c>
      <c r="E414">
        <v>12957.2244089</v>
      </c>
      <c r="F414">
        <v>963.65</v>
      </c>
      <c r="G414">
        <v>-31.282919398963401</v>
      </c>
      <c r="H414">
        <f>(Table2[[#This Row],[1Y Return vs Nifty]]-AVERAGE(Table2[1Y Return vs Nifty]))/_xlfn.STDEV.P(Table2[1Y Return vs Nifty])</f>
        <v>-0.90698900156529683</v>
      </c>
      <c r="I414">
        <v>-4.5246649466925799</v>
      </c>
      <c r="J414">
        <f>(Table2[[#This Row],[1M Return vs Nifty]]-AVERAGE(Table2[1M Return vs Nifty]))/_xlfn.STDEV.P(Table2[1M Return vs Nifty])</f>
        <v>-0.46066798094637029</v>
      </c>
      <c r="K414">
        <v>-23.4382394943867</v>
      </c>
      <c r="L414">
        <f>(Table2[[#This Row],[6M Return vs Nifty]]-AVERAGE(Table2[6M Return vs Nifty]))/_xlfn.STDEV.P(Table2[6M Return vs Nifty])</f>
        <v>-1.0127528197568028</v>
      </c>
      <c r="M414">
        <v>1.2356307272923901</v>
      </c>
      <c r="N414">
        <f>(Table2[[#This Row],[1W Return vs Nifty]]-AVERAGE(Table2[1W Return vs Nifty]))/_xlfn.STDEV.P(Table2[1W Return vs Nifty])</f>
        <v>4.9795859108718803E-2</v>
      </c>
      <c r="O414">
        <v>944.55</v>
      </c>
      <c r="P414">
        <v>931.08194551036502</v>
      </c>
      <c r="Q414">
        <v>946.53822060529205</v>
      </c>
      <c r="R414">
        <v>61.170484768186903</v>
      </c>
      <c r="S414" s="2">
        <f>(Table2[[#This Row],[Close Price]]-Table2[[#This Row],[20D EMA]])/Table2[[#This Row],[20D EMA]]</f>
        <v>2.0221269387539063E-2</v>
      </c>
      <c r="T414" s="2">
        <f>(Table2[[#This Row],[Close Price]]-Table2[[#This Row],[50D EMA]])/Table2[[#This Row],[50D EMA]]</f>
        <v>3.4978719807291551E-2</v>
      </c>
      <c r="U414" s="2">
        <f>(Table2[[#This Row],[Close Price]]-Table2[[#This Row],[200D EMA]])/Table2[[#This Row],[200D EMA]]</f>
        <v>1.8078276209243075E-2</v>
      </c>
      <c r="V414">
        <v>0.68227104699230601</v>
      </c>
      <c r="W414">
        <v>962.05</v>
      </c>
      <c r="X414">
        <v>974</v>
      </c>
      <c r="Y414">
        <v>941.85</v>
      </c>
      <c r="Z414">
        <v>1005.45</v>
      </c>
      <c r="AA414">
        <v>941.85</v>
      </c>
      <c r="AB414">
        <v>1005.45</v>
      </c>
      <c r="AC414" s="2">
        <f>(Table2[[#This Row],[Close Price]]/Table2[[#This Row],[Day Low]])-1</f>
        <v>1.6631152227015722E-3</v>
      </c>
      <c r="AD414" s="2">
        <f>(Table2[[#This Row],[Day High]]/Table2[[#This Row],[Close Price]])-1</f>
        <v>1.0740414050744551E-2</v>
      </c>
      <c r="AE414" s="2">
        <f>(Table2[[#This Row],[Close Price]]/Table2[[#This Row],[Current Week Low]])-1</f>
        <v>2.3145936189414407E-2</v>
      </c>
      <c r="AF414" s="2">
        <f>(Table2[[#This Row],[Current Week High]]/Table2[[#This Row],[Close Price]])-1</f>
        <v>4.3376744668707667E-2</v>
      </c>
      <c r="AG414" s="2">
        <f>(Table2[[#This Row],[Close Price]]/Table2[[#This Row],[Current Month Low]])-1</f>
        <v>2.3145936189414407E-2</v>
      </c>
      <c r="AH414" s="2">
        <f>(Table2[[#This Row],[Current Month High]]/Table2[[#This Row],[Close Price]])-1</f>
        <v>4.3376744668707667E-2</v>
      </c>
      <c r="AI414">
        <v>36.766460851969001</v>
      </c>
      <c r="AJ414">
        <v>23.221021673806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-0.06</v>
      </c>
      <c r="AM414" t="s">
        <v>10150</v>
      </c>
      <c r="AN414">
        <v>0.78</v>
      </c>
      <c r="AO414" t="s">
        <v>10149</v>
      </c>
      <c r="AP414">
        <v>5.5223828709239997E-3</v>
      </c>
      <c r="AQ414">
        <f>(Table2[[#This Row],[Sharpe Ratio]]-AVERAGE(Table2[Sharpe Ratio]))/_xlfn.STDEV.P(Table2[Sharpe Ratio])</f>
        <v>-0.55442273070674941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15" spans="1:44" x14ac:dyDescent="0.3">
      <c r="A415" t="s">
        <v>1019</v>
      </c>
      <c r="B415" t="s">
        <v>1020</v>
      </c>
      <c r="C415" t="s">
        <v>10114</v>
      </c>
      <c r="D415" t="s">
        <v>72</v>
      </c>
      <c r="E415">
        <v>12868.5</v>
      </c>
      <c r="F415">
        <v>85.79</v>
      </c>
      <c r="G415">
        <v>143.61273989339799</v>
      </c>
      <c r="H415">
        <f>(Table2[[#This Row],[1Y Return vs Nifty]]-AVERAGE(Table2[1Y Return vs Nifty]))/_xlfn.STDEV.P(Table2[1Y Return vs Nifty])</f>
        <v>1.0639634279186077</v>
      </c>
      <c r="I415">
        <v>9.1658211992545997</v>
      </c>
      <c r="J415">
        <f>(Table2[[#This Row],[1M Return vs Nifty]]-AVERAGE(Table2[1M Return vs Nifty]))/_xlfn.STDEV.P(Table2[1M Return vs Nifty])</f>
        <v>0.65507560754100425</v>
      </c>
      <c r="K415">
        <v>20.379512713883301</v>
      </c>
      <c r="L415">
        <f>(Table2[[#This Row],[6M Return vs Nifty]]-AVERAGE(Table2[6M Return vs Nifty]))/_xlfn.STDEV.P(Table2[6M Return vs Nifty])</f>
        <v>0.27693459541750975</v>
      </c>
      <c r="M415">
        <v>4.3457400940883497</v>
      </c>
      <c r="N415">
        <f>(Table2[[#This Row],[1W Return vs Nifty]]-AVERAGE(Table2[1W Return vs Nifty]))/_xlfn.STDEV.P(Table2[1W Return vs Nifty])</f>
        <v>0.73000344038691056</v>
      </c>
      <c r="O415">
        <v>79.53</v>
      </c>
      <c r="P415">
        <v>76.483704192417093</v>
      </c>
      <c r="Q415">
        <v>67.331899485292297</v>
      </c>
      <c r="R415">
        <v>71.008613721098897</v>
      </c>
      <c r="S415" s="2">
        <f>(Table2[[#This Row],[Close Price]]-Table2[[#This Row],[20D EMA]])/Table2[[#This Row],[20D EMA]]</f>
        <v>7.8712435558908653E-2</v>
      </c>
      <c r="T415" s="2">
        <f>(Table2[[#This Row],[Close Price]]-Table2[[#This Row],[50D EMA]])/Table2[[#This Row],[50D EMA]]</f>
        <v>0.12167684483704147</v>
      </c>
      <c r="U415" s="2">
        <f>(Table2[[#This Row],[Close Price]]-Table2[[#This Row],[200D EMA]])/Table2[[#This Row],[200D EMA]]</f>
        <v>0.27413604332875863</v>
      </c>
      <c r="V415">
        <v>2.2827319085528801</v>
      </c>
      <c r="W415">
        <v>83.91</v>
      </c>
      <c r="X415">
        <v>88.1</v>
      </c>
      <c r="Y415">
        <v>76.959999999999994</v>
      </c>
      <c r="Z415">
        <v>91</v>
      </c>
      <c r="AA415">
        <v>76.959999999999994</v>
      </c>
      <c r="AB415">
        <v>91</v>
      </c>
      <c r="AC415" s="2">
        <f>(Table2[[#This Row],[Close Price]]/Table2[[#This Row],[Day Low]])-1</f>
        <v>2.240495769276607E-2</v>
      </c>
      <c r="AD415" s="2">
        <f>(Table2[[#This Row],[Day High]]/Table2[[#This Row],[Close Price]])-1</f>
        <v>2.6926215176593882E-2</v>
      </c>
      <c r="AE415" s="2">
        <f>(Table2[[#This Row],[Close Price]]/Table2[[#This Row],[Current Week Low]])-1</f>
        <v>0.1147349272349274</v>
      </c>
      <c r="AF415" s="2">
        <f>(Table2[[#This Row],[Current Week High]]/Table2[[#This Row],[Close Price]])-1</f>
        <v>6.0729688774915358E-2</v>
      </c>
      <c r="AG415" s="2">
        <f>(Table2[[#This Row],[Close Price]]/Table2[[#This Row],[Current Month Low]])-1</f>
        <v>0.1147349272349274</v>
      </c>
      <c r="AH415" s="2">
        <f>(Table2[[#This Row],[Current Month High]]/Table2[[#This Row],[Close Price]])-1</f>
        <v>6.0729688774915358E-2</v>
      </c>
      <c r="AI415">
        <v>18.7784124023778</v>
      </c>
      <c r="AJ415">
        <v>170.204724409448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0.08</v>
      </c>
      <c r="AM415" t="s">
        <v>10149</v>
      </c>
      <c r="AN415">
        <v>2.34</v>
      </c>
      <c r="AO415" t="s">
        <v>10149</v>
      </c>
      <c r="AP415">
        <v>3.9118846075634997E-2</v>
      </c>
      <c r="AQ415">
        <f>(Table2[[#This Row],[Sharpe Ratio]]-AVERAGE(Table2[Sharpe Ratio]))/_xlfn.STDEV.P(Table2[Sharpe Ratio])</f>
        <v>-0.17375307915033347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2.5522239921136989</v>
      </c>
    </row>
    <row r="416" spans="1:44" x14ac:dyDescent="0.3">
      <c r="A416" t="s">
        <v>1023</v>
      </c>
      <c r="B416" t="s">
        <v>1024</v>
      </c>
      <c r="C416" t="s">
        <v>10104</v>
      </c>
      <c r="D416" t="s">
        <v>665</v>
      </c>
      <c r="E416">
        <v>12801.02673872</v>
      </c>
      <c r="F416">
        <v>747.2</v>
      </c>
      <c r="G416">
        <v>82.222773041736104</v>
      </c>
      <c r="H416">
        <f>(Table2[[#This Row],[1Y Return vs Nifty]]-AVERAGE(Table2[1Y Return vs Nifty]))/_xlfn.STDEV.P(Table2[1Y Return vs Nifty])</f>
        <v>0.37214120201672152</v>
      </c>
      <c r="I416">
        <v>-2.54734419285814</v>
      </c>
      <c r="J416">
        <f>(Table2[[#This Row],[1M Return vs Nifty]]-AVERAGE(Table2[1M Return vs Nifty]))/_xlfn.STDEV.P(Table2[1M Return vs Nifty])</f>
        <v>-0.29952082152815646</v>
      </c>
      <c r="K416">
        <v>38.261213294878303</v>
      </c>
      <c r="L416">
        <f>(Table2[[#This Row],[6M Return vs Nifty]]-AVERAGE(Table2[6M Return vs Nifty]))/_xlfn.STDEV.P(Table2[6M Return vs Nifty])</f>
        <v>0.80324649045971697</v>
      </c>
      <c r="M416">
        <v>8.0044003569244797</v>
      </c>
      <c r="N416">
        <f>(Table2[[#This Row],[1W Return vs Nifty]]-AVERAGE(Table2[1W Return vs Nifty]))/_xlfn.STDEV.P(Table2[1W Return vs Nifty])</f>
        <v>1.5301838053192882</v>
      </c>
      <c r="O416">
        <v>720.54</v>
      </c>
      <c r="P416">
        <v>708.57602136516698</v>
      </c>
      <c r="Q416">
        <v>601.44570525549398</v>
      </c>
      <c r="R416">
        <v>63.983123282759003</v>
      </c>
      <c r="S416" s="2">
        <f>(Table2[[#This Row],[Close Price]]-Table2[[#This Row],[20D EMA]])/Table2[[#This Row],[20D EMA]]</f>
        <v>3.7000027756960173E-2</v>
      </c>
      <c r="T416" s="2">
        <f>(Table2[[#This Row],[Close Price]]-Table2[[#This Row],[50D EMA]])/Table2[[#This Row],[50D EMA]]</f>
        <v>5.4509293950448359E-2</v>
      </c>
      <c r="U416" s="2">
        <f>(Table2[[#This Row],[Close Price]]-Table2[[#This Row],[200D EMA]])/Table2[[#This Row],[200D EMA]]</f>
        <v>0.24233990445170722</v>
      </c>
      <c r="V416">
        <v>0.62888385825406101</v>
      </c>
      <c r="W416">
        <v>743.1</v>
      </c>
      <c r="X416">
        <v>768.55</v>
      </c>
      <c r="Y416">
        <v>705.2</v>
      </c>
      <c r="Z416">
        <v>771.95</v>
      </c>
      <c r="AA416">
        <v>705.2</v>
      </c>
      <c r="AB416">
        <v>771.95</v>
      </c>
      <c r="AC416" s="2">
        <f>(Table2[[#This Row],[Close Price]]/Table2[[#This Row],[Day Low]])-1</f>
        <v>5.517426995020891E-3</v>
      </c>
      <c r="AD416" s="2">
        <f>(Table2[[#This Row],[Day High]]/Table2[[#This Row],[Close Price]])-1</f>
        <v>2.8573340471091946E-2</v>
      </c>
      <c r="AE416" s="2">
        <f>(Table2[[#This Row],[Close Price]]/Table2[[#This Row],[Current Week Low]])-1</f>
        <v>5.9557572319909324E-2</v>
      </c>
      <c r="AF416" s="2">
        <f>(Table2[[#This Row],[Current Week High]]/Table2[[#This Row],[Close Price]])-1</f>
        <v>3.3123661670235505E-2</v>
      </c>
      <c r="AG416" s="2">
        <f>(Table2[[#This Row],[Close Price]]/Table2[[#This Row],[Current Month Low]])-1</f>
        <v>5.9557572319909324E-2</v>
      </c>
      <c r="AH416" s="2">
        <f>(Table2[[#This Row],[Current Month High]]/Table2[[#This Row],[Close Price]])-1</f>
        <v>3.3123661670235505E-2</v>
      </c>
      <c r="AI416">
        <v>10.0107066381156</v>
      </c>
      <c r="AJ416">
        <v>113.150763086578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0.08</v>
      </c>
      <c r="AM416" t="s">
        <v>10149</v>
      </c>
      <c r="AN416">
        <v>4.74</v>
      </c>
      <c r="AO416" t="s">
        <v>10149</v>
      </c>
      <c r="AQ416">
        <f>(Table2[[#This Row],[Sharpe Ratio]]-AVERAGE(Table2[Sharpe Ratio]))/_xlfn.STDEV.P(Table2[Sharpe Ratio])</f>
        <v>-0.61699489940279773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1.7890557768647726</v>
      </c>
    </row>
    <row r="417" spans="1:44" x14ac:dyDescent="0.3">
      <c r="A417" t="s">
        <v>1025</v>
      </c>
      <c r="B417" t="s">
        <v>1026</v>
      </c>
      <c r="C417" t="s">
        <v>10104</v>
      </c>
      <c r="D417" t="s">
        <v>24</v>
      </c>
      <c r="E417">
        <v>12798.069829216</v>
      </c>
      <c r="F417">
        <v>172.79</v>
      </c>
      <c r="G417">
        <v>9.9136803322699691</v>
      </c>
      <c r="H417">
        <f>(Table2[[#This Row],[1Y Return vs Nifty]]-AVERAGE(Table2[1Y Return vs Nifty]))/_xlfn.STDEV.P(Table2[1Y Return vs Nifty])</f>
        <v>-0.44273197737569392</v>
      </c>
      <c r="I417">
        <v>7.7052262761927697</v>
      </c>
      <c r="J417">
        <f>(Table2[[#This Row],[1M Return vs Nifty]]-AVERAGE(Table2[1M Return vs Nifty]))/_xlfn.STDEV.P(Table2[1M Return vs Nifty])</f>
        <v>0.53604043206143415</v>
      </c>
      <c r="K417">
        <v>9.3605255696576906E-2</v>
      </c>
      <c r="L417">
        <f>(Table2[[#This Row],[6M Return vs Nifty]]-AVERAGE(Table2[6M Return vs Nifty]))/_xlfn.STDEV.P(Table2[6M Return vs Nifty])</f>
        <v>-0.32014029399857336</v>
      </c>
      <c r="M417">
        <v>0.17429927484567301</v>
      </c>
      <c r="N417">
        <f>(Table2[[#This Row],[1W Return vs Nifty]]-AVERAGE(Table2[1W Return vs Nifty]))/_xlfn.STDEV.P(Table2[1W Return vs Nifty])</f>
        <v>-0.18232642826504669</v>
      </c>
      <c r="O417">
        <v>161.54</v>
      </c>
      <c r="P417">
        <v>155.054223516169</v>
      </c>
      <c r="Q417">
        <v>146.737635100342</v>
      </c>
      <c r="R417">
        <v>79.7432470933133</v>
      </c>
      <c r="S417" s="2">
        <f>(Table2[[#This Row],[Close Price]]-Table2[[#This Row],[20D EMA]])/Table2[[#This Row],[20D EMA]]</f>
        <v>6.9642193883867776E-2</v>
      </c>
      <c r="T417" s="2">
        <f>(Table2[[#This Row],[Close Price]]-Table2[[#This Row],[50D EMA]])/Table2[[#This Row],[50D EMA]]</f>
        <v>0.11438434943361286</v>
      </c>
      <c r="U417" s="2">
        <f>(Table2[[#This Row],[Close Price]]-Table2[[#This Row],[200D EMA]])/Table2[[#This Row],[200D EMA]]</f>
        <v>0.17754385152686208</v>
      </c>
      <c r="V417">
        <v>1.7302097063161901</v>
      </c>
      <c r="W417">
        <v>168.19</v>
      </c>
      <c r="X417">
        <v>174.75</v>
      </c>
      <c r="Y417">
        <v>165.61</v>
      </c>
      <c r="Z417">
        <v>174.75</v>
      </c>
      <c r="AA417">
        <v>165.61</v>
      </c>
      <c r="AB417">
        <v>174.75</v>
      </c>
      <c r="AC417" s="2">
        <f>(Table2[[#This Row],[Close Price]]/Table2[[#This Row],[Day Low]])-1</f>
        <v>2.7350020809798314E-2</v>
      </c>
      <c r="AD417" s="2">
        <f>(Table2[[#This Row],[Day High]]/Table2[[#This Row],[Close Price]])-1</f>
        <v>1.1343249030615343E-2</v>
      </c>
      <c r="AE417" s="2">
        <f>(Table2[[#This Row],[Close Price]]/Table2[[#This Row],[Current Week Low]])-1</f>
        <v>4.3354869875007473E-2</v>
      </c>
      <c r="AF417" s="2">
        <f>(Table2[[#This Row],[Current Week High]]/Table2[[#This Row],[Close Price]])-1</f>
        <v>1.1343249030615343E-2</v>
      </c>
      <c r="AG417" s="2">
        <f>(Table2[[#This Row],[Close Price]]/Table2[[#This Row],[Current Month Low]])-1</f>
        <v>4.3354869875007473E-2</v>
      </c>
      <c r="AH417" s="2">
        <f>(Table2[[#This Row],[Current Month High]]/Table2[[#This Row],[Close Price]])-1</f>
        <v>1.1343249030615343E-2</v>
      </c>
      <c r="AI417">
        <v>1.1343249030615301</v>
      </c>
      <c r="AJ417">
        <v>43.931695127030302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</v>
      </c>
      <c r="AM417" t="s">
        <v>10148</v>
      </c>
      <c r="AN417">
        <v>9.85</v>
      </c>
      <c r="AO417" t="s">
        <v>10149</v>
      </c>
      <c r="AP417">
        <v>-3.5987892500036998E-2</v>
      </c>
      <c r="AQ417">
        <f>(Table2[[#This Row],[Sharpe Ratio]]-AVERAGE(Table2[Sharpe Ratio]))/_xlfn.STDEV.P(Table2[Sharpe Ratio])</f>
        <v>-1.024760991171584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-1.433919258749464</v>
      </c>
    </row>
    <row r="418" spans="1:44" x14ac:dyDescent="0.3">
      <c r="A418" t="s">
        <v>1027</v>
      </c>
      <c r="B418" t="s">
        <v>1028</v>
      </c>
      <c r="C418" t="s">
        <v>10115</v>
      </c>
      <c r="D418" t="s">
        <v>524</v>
      </c>
      <c r="E418">
        <v>12797.244272775</v>
      </c>
      <c r="F418">
        <v>823.45</v>
      </c>
      <c r="G418">
        <v>-28.578583799593702</v>
      </c>
      <c r="H418">
        <f>(Table2[[#This Row],[1Y Return vs Nifty]]-AVERAGE(Table2[1Y Return vs Nifty]))/_xlfn.STDEV.P(Table2[1Y Return vs Nifty])</f>
        <v>-0.87651302039295953</v>
      </c>
      <c r="I418">
        <v>-8.5676370014071708</v>
      </c>
      <c r="J418">
        <f>(Table2[[#This Row],[1M Return vs Nifty]]-AVERAGE(Table2[1M Return vs Nifty]))/_xlfn.STDEV.P(Table2[1M Return vs Nifty])</f>
        <v>-0.79016103914699587</v>
      </c>
      <c r="K418">
        <v>-11.3720683008601</v>
      </c>
      <c r="L418">
        <f>(Table2[[#This Row],[6M Return vs Nifty]]-AVERAGE(Table2[6M Return vs Nifty]))/_xlfn.STDEV.P(Table2[6M Return vs Nifty])</f>
        <v>-0.65760933673046362</v>
      </c>
      <c r="M418">
        <v>-2.2417155272134099</v>
      </c>
      <c r="N418">
        <f>(Table2[[#This Row],[1W Return vs Nifty]]-AVERAGE(Table2[1W Return vs Nifty]))/_xlfn.STDEV.P(Table2[1W Return vs Nifty])</f>
        <v>-0.71072957780892998</v>
      </c>
      <c r="O418">
        <v>831.1</v>
      </c>
      <c r="P418">
        <v>828.845723715551</v>
      </c>
      <c r="Q418">
        <v>824.386220474487</v>
      </c>
      <c r="R418">
        <v>44.094395013988503</v>
      </c>
      <c r="S418" s="2">
        <f>(Table2[[#This Row],[Close Price]]-Table2[[#This Row],[20D EMA]])/Table2[[#This Row],[20D EMA]]</f>
        <v>-9.2046685116110895E-3</v>
      </c>
      <c r="T418" s="2">
        <f>(Table2[[#This Row],[Close Price]]-Table2[[#This Row],[50D EMA]])/Table2[[#This Row],[50D EMA]]</f>
        <v>-6.5099252625241254E-3</v>
      </c>
      <c r="U418" s="2">
        <f>(Table2[[#This Row],[Close Price]]-Table2[[#This Row],[200D EMA]])/Table2[[#This Row],[200D EMA]]</f>
        <v>-1.1356575974160556E-3</v>
      </c>
      <c r="V418">
        <v>1.3583935928426401</v>
      </c>
      <c r="W418">
        <v>822</v>
      </c>
      <c r="X418">
        <v>840</v>
      </c>
      <c r="Y418">
        <v>816</v>
      </c>
      <c r="Z418">
        <v>848.95</v>
      </c>
      <c r="AA418">
        <v>816</v>
      </c>
      <c r="AB418">
        <v>848.95</v>
      </c>
      <c r="AC418" s="2">
        <f>(Table2[[#This Row],[Close Price]]/Table2[[#This Row],[Day Low]])-1</f>
        <v>1.7639902676398478E-3</v>
      </c>
      <c r="AD418" s="2">
        <f>(Table2[[#This Row],[Day High]]/Table2[[#This Row],[Close Price]])-1</f>
        <v>2.0098366628210629E-2</v>
      </c>
      <c r="AE418" s="2">
        <f>(Table2[[#This Row],[Close Price]]/Table2[[#This Row],[Current Week Low]])-1</f>
        <v>9.1299019607844478E-3</v>
      </c>
      <c r="AF418" s="2">
        <f>(Table2[[#This Row],[Current Week High]]/Table2[[#This Row],[Close Price]])-1</f>
        <v>3.0967271844070776E-2</v>
      </c>
      <c r="AG418" s="2">
        <f>(Table2[[#This Row],[Close Price]]/Table2[[#This Row],[Current Month Low]])-1</f>
        <v>9.1299019607844478E-3</v>
      </c>
      <c r="AH418" s="2">
        <f>(Table2[[#This Row],[Current Month High]]/Table2[[#This Row],[Close Price]])-1</f>
        <v>3.0967271844070776E-2</v>
      </c>
      <c r="AI418">
        <v>24.470216770902901</v>
      </c>
      <c r="AJ418">
        <v>16.150645320544399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-0.1</v>
      </c>
      <c r="AM418" t="s">
        <v>10150</v>
      </c>
      <c r="AN418">
        <v>1.89</v>
      </c>
      <c r="AO418" t="s">
        <v>10149</v>
      </c>
      <c r="AP418">
        <v>1.4977262478463999E-2</v>
      </c>
      <c r="AQ418">
        <f>(Table2[[#This Row],[Sharpe Ratio]]-AVERAGE(Table2[Sharpe Ratio]))/_xlfn.STDEV.P(Table2[Sharpe Ratio])</f>
        <v>-0.44729283123550306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-3.4823058053148523</v>
      </c>
    </row>
    <row r="419" spans="1:44" x14ac:dyDescent="0.3">
      <c r="A419" t="s">
        <v>1029</v>
      </c>
      <c r="B419" t="s">
        <v>1030</v>
      </c>
      <c r="C419" t="s">
        <v>10113</v>
      </c>
      <c r="D419" t="s">
        <v>80</v>
      </c>
      <c r="E419">
        <v>12789.761838930001</v>
      </c>
      <c r="F419">
        <v>358.1</v>
      </c>
      <c r="G419">
        <v>-24.0941152068409</v>
      </c>
      <c r="H419">
        <f>(Table2[[#This Row],[1Y Return vs Nifty]]-AVERAGE(Table2[1Y Return vs Nifty]))/_xlfn.STDEV.P(Table2[1Y Return vs Nifty])</f>
        <v>-0.82597617857771832</v>
      </c>
      <c r="I419">
        <v>0.18755522547599399</v>
      </c>
      <c r="J419">
        <f>(Table2[[#This Row],[1M Return vs Nifty]]-AVERAGE(Table2[1M Return vs Nifty]))/_xlfn.STDEV.P(Table2[1M Return vs Nifty])</f>
        <v>-7.6632718166868175E-2</v>
      </c>
      <c r="K419">
        <v>-15.472523962003599</v>
      </c>
      <c r="L419">
        <f>(Table2[[#This Row],[6M Return vs Nifty]]-AVERAGE(Table2[6M Return vs Nifty]))/_xlfn.STDEV.P(Table2[6M Return vs Nifty])</f>
        <v>-0.778298002765207</v>
      </c>
      <c r="M419">
        <v>-2.0126370309396799</v>
      </c>
      <c r="N419">
        <f>(Table2[[#This Row],[1W Return vs Nifty]]-AVERAGE(Table2[1W Return vs Nifty]))/_xlfn.STDEV.P(Table2[1W Return vs Nifty])</f>
        <v>-0.660628146799214</v>
      </c>
      <c r="O419">
        <v>350.99</v>
      </c>
      <c r="P419">
        <v>339.829285996328</v>
      </c>
      <c r="Q419">
        <v>341.35718385860901</v>
      </c>
      <c r="R419">
        <v>54.640443173003</v>
      </c>
      <c r="S419" s="2">
        <f>(Table2[[#This Row],[Close Price]]-Table2[[#This Row],[20D EMA]])/Table2[[#This Row],[20D EMA]]</f>
        <v>2.0256987378557832E-2</v>
      </c>
      <c r="T419" s="2">
        <f>(Table2[[#This Row],[Close Price]]-Table2[[#This Row],[50D EMA]])/Table2[[#This Row],[50D EMA]]</f>
        <v>5.3764389228859601E-2</v>
      </c>
      <c r="U419" s="2">
        <f>(Table2[[#This Row],[Close Price]]-Table2[[#This Row],[200D EMA]])/Table2[[#This Row],[200D EMA]]</f>
        <v>4.9047791970084721E-2</v>
      </c>
      <c r="V419">
        <v>1.2099927060893201</v>
      </c>
      <c r="W419">
        <v>355.45</v>
      </c>
      <c r="X419">
        <v>362.1</v>
      </c>
      <c r="Y419">
        <v>355</v>
      </c>
      <c r="Z419">
        <v>376.5</v>
      </c>
      <c r="AA419">
        <v>355</v>
      </c>
      <c r="AB419">
        <v>376.5</v>
      </c>
      <c r="AC419" s="2">
        <f>(Table2[[#This Row],[Close Price]]/Table2[[#This Row],[Day Low]])-1</f>
        <v>7.4553383035589338E-3</v>
      </c>
      <c r="AD419" s="2">
        <f>(Table2[[#This Row],[Day High]]/Table2[[#This Row],[Close Price]])-1</f>
        <v>1.117006422786937E-2</v>
      </c>
      <c r="AE419" s="2">
        <f>(Table2[[#This Row],[Close Price]]/Table2[[#This Row],[Current Week Low]])-1</f>
        <v>8.7323943661972159E-3</v>
      </c>
      <c r="AF419" s="2">
        <f>(Table2[[#This Row],[Current Week High]]/Table2[[#This Row],[Close Price]])-1</f>
        <v>5.1382295448198834E-2</v>
      </c>
      <c r="AG419" s="2">
        <f>(Table2[[#This Row],[Close Price]]/Table2[[#This Row],[Current Month Low]])-1</f>
        <v>8.7323943661972159E-3</v>
      </c>
      <c r="AH419" s="2">
        <f>(Table2[[#This Row],[Current Month High]]/Table2[[#This Row],[Close Price]])-1</f>
        <v>5.1382295448198834E-2</v>
      </c>
      <c r="AI419">
        <v>11.142139067299601</v>
      </c>
      <c r="AJ419">
        <v>22.931685547545499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7.0000000000000007E-2</v>
      </c>
      <c r="AM419" t="s">
        <v>10149</v>
      </c>
      <c r="AN419">
        <v>0.22</v>
      </c>
      <c r="AO419" t="s">
        <v>10149</v>
      </c>
      <c r="AP419">
        <v>-0.10704883220304499</v>
      </c>
      <c r="AQ419">
        <f>(Table2[[#This Row],[Sharpe Ratio]]-AVERAGE(Table2[Sharpe Ratio]))/_xlfn.STDEV.P(Table2[Sharpe Ratio])</f>
        <v>-1.8299273859551395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20" spans="1:44" x14ac:dyDescent="0.3">
      <c r="A420" t="s">
        <v>1031</v>
      </c>
      <c r="B420" t="s">
        <v>1032</v>
      </c>
      <c r="C420" t="s">
        <v>10117</v>
      </c>
      <c r="D420" t="s">
        <v>140</v>
      </c>
      <c r="E420">
        <v>12707.66592431</v>
      </c>
      <c r="F420">
        <v>535.85</v>
      </c>
      <c r="G420">
        <v>458.81300373597202</v>
      </c>
      <c r="H420">
        <f>(Table2[[#This Row],[1Y Return vs Nifty]]-AVERAGE(Table2[1Y Return vs Nifty]))/_xlfn.STDEV.P(Table2[1Y Return vs Nifty])</f>
        <v>4.6160511601589818</v>
      </c>
      <c r="I420">
        <v>21.399091121047</v>
      </c>
      <c r="J420">
        <f>(Table2[[#This Row],[1M Return vs Nifty]]-AVERAGE(Table2[1M Return vs Nifty]))/_xlfn.STDEV.P(Table2[1M Return vs Nifty])</f>
        <v>1.6520593768511915</v>
      </c>
      <c r="K420">
        <v>136.20664969430501</v>
      </c>
      <c r="L420">
        <f>(Table2[[#This Row],[6M Return vs Nifty]]-AVERAGE(Table2[6M Return vs Nifty]))/_xlfn.STDEV.P(Table2[6M Return vs Nifty])</f>
        <v>3.6860734346098933</v>
      </c>
      <c r="M420">
        <v>14.4012410637069</v>
      </c>
      <c r="N420">
        <f>(Table2[[#This Row],[1W Return vs Nifty]]-AVERAGE(Table2[1W Return vs Nifty]))/_xlfn.STDEV.P(Table2[1W Return vs Nifty])</f>
        <v>2.9292277075808157</v>
      </c>
      <c r="O420">
        <v>472.66</v>
      </c>
      <c r="P420">
        <v>419.671608454725</v>
      </c>
      <c r="Q420">
        <v>284.22771908123201</v>
      </c>
      <c r="R420">
        <v>76.361911966706899</v>
      </c>
      <c r="S420" s="2">
        <f>(Table2[[#This Row],[Close Price]]-Table2[[#This Row],[20D EMA]])/Table2[[#This Row],[20D EMA]]</f>
        <v>0.13369017898700969</v>
      </c>
      <c r="T420" s="2">
        <f>(Table2[[#This Row],[Close Price]]-Table2[[#This Row],[50D EMA]])/Table2[[#This Row],[50D EMA]]</f>
        <v>0.27683166839199841</v>
      </c>
      <c r="U420" s="2">
        <f>(Table2[[#This Row],[Close Price]]-Table2[[#This Row],[200D EMA]])/Table2[[#This Row],[200D EMA]]</f>
        <v>0.88528410153710102</v>
      </c>
      <c r="V420">
        <v>0.36357831861212297</v>
      </c>
      <c r="W420">
        <v>530.1</v>
      </c>
      <c r="X420">
        <v>560</v>
      </c>
      <c r="Y420">
        <v>492</v>
      </c>
      <c r="Z420">
        <v>569.6</v>
      </c>
      <c r="AA420">
        <v>492</v>
      </c>
      <c r="AB420">
        <v>569.6</v>
      </c>
      <c r="AC420" s="2">
        <f>(Table2[[#This Row],[Close Price]]/Table2[[#This Row],[Day Low]])-1</f>
        <v>1.0847009998113499E-2</v>
      </c>
      <c r="AD420" s="2">
        <f>(Table2[[#This Row],[Day High]]/Table2[[#This Row],[Close Price]])-1</f>
        <v>4.5068582625734877E-2</v>
      </c>
      <c r="AE420" s="2">
        <f>(Table2[[#This Row],[Close Price]]/Table2[[#This Row],[Current Week Low]])-1</f>
        <v>8.9126016260162588E-2</v>
      </c>
      <c r="AF420" s="2">
        <f>(Table2[[#This Row],[Current Week High]]/Table2[[#This Row],[Close Price]])-1</f>
        <v>6.2984044042176057E-2</v>
      </c>
      <c r="AG420" s="2">
        <f>(Table2[[#This Row],[Close Price]]/Table2[[#This Row],[Current Month Low]])-1</f>
        <v>8.9126016260162588E-2</v>
      </c>
      <c r="AH420" s="2">
        <f>(Table2[[#This Row],[Current Month High]]/Table2[[#This Row],[Close Price]])-1</f>
        <v>6.2984044042176057E-2</v>
      </c>
      <c r="AI420">
        <v>6.2984044042176004</v>
      </c>
      <c r="AJ420">
        <v>475.56390977443601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0.27</v>
      </c>
      <c r="AM420" t="s">
        <v>10149</v>
      </c>
      <c r="AN420">
        <v>24.18</v>
      </c>
      <c r="AO420" t="s">
        <v>10149</v>
      </c>
      <c r="AP420">
        <v>0.15395826648580299</v>
      </c>
      <c r="AQ420">
        <f>(Table2[[#This Row],[Sharpe Ratio]]-AVERAGE(Table2[Sharpe Ratio]))/_xlfn.STDEV.P(Table2[Sharpe Ratio])</f>
        <v>1.1274518091770018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14.010863488377884</v>
      </c>
    </row>
    <row r="421" spans="1:44" x14ac:dyDescent="0.3">
      <c r="A421" t="s">
        <v>1038</v>
      </c>
      <c r="B421" t="s">
        <v>1039</v>
      </c>
      <c r="C421" t="s">
        <v>10112</v>
      </c>
      <c r="D421" t="s">
        <v>98</v>
      </c>
      <c r="E421">
        <v>12637.32</v>
      </c>
      <c r="F421">
        <v>397.4</v>
      </c>
      <c r="G421">
        <v>114.097041273542</v>
      </c>
      <c r="H421">
        <f>(Table2[[#This Row],[1Y Return vs Nifty]]-AVERAGE(Table2[1Y Return vs Nifty]))/_xlfn.STDEV.P(Table2[1Y Return vs Nifty])</f>
        <v>0.73134203446553048</v>
      </c>
      <c r="I421">
        <v>-8.7871997342802697</v>
      </c>
      <c r="J421">
        <f>(Table2[[#This Row],[1M Return vs Nifty]]-AVERAGE(Table2[1M Return vs Nifty]))/_xlfn.STDEV.P(Table2[1M Return vs Nifty])</f>
        <v>-0.80805490419038195</v>
      </c>
      <c r="K421">
        <v>-21.693168981553399</v>
      </c>
      <c r="L421">
        <f>(Table2[[#This Row],[6M Return vs Nifty]]-AVERAGE(Table2[6M Return vs Nifty]))/_xlfn.STDEV.P(Table2[6M Return vs Nifty])</f>
        <v>-0.96139017869078924</v>
      </c>
      <c r="M421">
        <v>-3.6804850993430902</v>
      </c>
      <c r="N421">
        <f>(Table2[[#This Row],[1W Return vs Nifty]]-AVERAGE(Table2[1W Return vs Nifty]))/_xlfn.STDEV.P(Table2[1W Return vs Nifty])</f>
        <v>-1.0254008177091551</v>
      </c>
      <c r="O421">
        <v>395.05</v>
      </c>
      <c r="P421">
        <v>396.62658926558998</v>
      </c>
      <c r="Q421">
        <v>368.26592936979603</v>
      </c>
      <c r="R421">
        <v>54.114370811879397</v>
      </c>
      <c r="S421" s="2">
        <f>(Table2[[#This Row],[Close Price]]-Table2[[#This Row],[20D EMA]])/Table2[[#This Row],[20D EMA]]</f>
        <v>5.9486140994809917E-3</v>
      </c>
      <c r="T421" s="2">
        <f>(Table2[[#This Row],[Close Price]]-Table2[[#This Row],[50D EMA]])/Table2[[#This Row],[50D EMA]]</f>
        <v>1.9499719770226991E-3</v>
      </c>
      <c r="U421" s="2">
        <f>(Table2[[#This Row],[Close Price]]-Table2[[#This Row],[200D EMA]])/Table2[[#This Row],[200D EMA]]</f>
        <v>7.9111501517559149E-2</v>
      </c>
      <c r="V421">
        <v>0.60091587596316298</v>
      </c>
      <c r="W421">
        <v>392.3</v>
      </c>
      <c r="X421">
        <v>409.3</v>
      </c>
      <c r="Y421">
        <v>387.45</v>
      </c>
      <c r="Z421">
        <v>409.3</v>
      </c>
      <c r="AA421">
        <v>387.45</v>
      </c>
      <c r="AB421">
        <v>409.3</v>
      </c>
      <c r="AC421" s="2">
        <f>(Table2[[#This Row],[Close Price]]/Table2[[#This Row],[Day Low]])-1</f>
        <v>1.3000254906958775E-2</v>
      </c>
      <c r="AD421" s="2">
        <f>(Table2[[#This Row],[Day High]]/Table2[[#This Row],[Close Price]])-1</f>
        <v>2.9944640161046809E-2</v>
      </c>
      <c r="AE421" s="2">
        <f>(Table2[[#This Row],[Close Price]]/Table2[[#This Row],[Current Week Low]])-1</f>
        <v>2.5680732997806155E-2</v>
      </c>
      <c r="AF421" s="2">
        <f>(Table2[[#This Row],[Current Week High]]/Table2[[#This Row],[Close Price]])-1</f>
        <v>2.9944640161046809E-2</v>
      </c>
      <c r="AG421" s="2">
        <f>(Table2[[#This Row],[Close Price]]/Table2[[#This Row],[Current Month Low]])-1</f>
        <v>2.5680732997806155E-2</v>
      </c>
      <c r="AH421" s="2">
        <f>(Table2[[#This Row],[Current Month High]]/Table2[[#This Row],[Close Price]])-1</f>
        <v>2.9944640161046809E-2</v>
      </c>
      <c r="AI421">
        <v>27.327629592350199</v>
      </c>
      <c r="AJ421">
        <v>142.16940889701399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-0.09</v>
      </c>
      <c r="AM421" t="s">
        <v>10150</v>
      </c>
      <c r="AN421">
        <v>-1.89</v>
      </c>
      <c r="AO421" t="s">
        <v>10150</v>
      </c>
      <c r="AP421">
        <v>0.14656370681063699</v>
      </c>
      <c r="AQ421">
        <f>(Table2[[#This Row],[Sharpe Ratio]]-AVERAGE(Table2[Sharpe Ratio]))/_xlfn.STDEV.P(Table2[Sharpe Ratio])</f>
        <v>1.0436666667408225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22" spans="1:44" x14ac:dyDescent="0.3">
      <c r="A422" t="s">
        <v>1040</v>
      </c>
      <c r="B422" t="s">
        <v>1041</v>
      </c>
      <c r="C422" t="s">
        <v>10114</v>
      </c>
      <c r="D422" t="s">
        <v>387</v>
      </c>
      <c r="E422">
        <v>12574.244274950001</v>
      </c>
      <c r="F422">
        <v>269.95</v>
      </c>
      <c r="G422">
        <v>142.637297093706</v>
      </c>
      <c r="H422">
        <f>(Table2[[#This Row],[1Y Return vs Nifty]]-AVERAGE(Table2[1Y Return vs Nifty]))/_xlfn.STDEV.P(Table2[1Y Return vs Nifty])</f>
        <v>1.0529708660468364</v>
      </c>
      <c r="I422">
        <v>-2.6602222956497901</v>
      </c>
      <c r="J422">
        <f>(Table2[[#This Row],[1M Return vs Nifty]]-AVERAGE(Table2[1M Return vs Nifty]))/_xlfn.STDEV.P(Table2[1M Return vs Nifty])</f>
        <v>-0.30872013104337664</v>
      </c>
      <c r="K422">
        <v>43.823375450748003</v>
      </c>
      <c r="L422">
        <f>(Table2[[#This Row],[6M Return vs Nifty]]-AVERAGE(Table2[6M Return vs Nifty]))/_xlfn.STDEV.P(Table2[6M Return vs Nifty])</f>
        <v>0.96695754755565999</v>
      </c>
      <c r="M422">
        <v>1.7696102863960499</v>
      </c>
      <c r="N422">
        <f>(Table2[[#This Row],[1W Return vs Nifty]]-AVERAGE(Table2[1W Return vs Nifty]))/_xlfn.STDEV.P(Table2[1W Return vs Nifty])</f>
        <v>0.16658176645579142</v>
      </c>
      <c r="O422">
        <v>257.33</v>
      </c>
      <c r="P422">
        <v>245.52203889279599</v>
      </c>
      <c r="Q422">
        <v>201.29064782004201</v>
      </c>
      <c r="R422">
        <v>63.704421692214297</v>
      </c>
      <c r="S422" s="2">
        <f>(Table2[[#This Row],[Close Price]]-Table2[[#This Row],[20D EMA]])/Table2[[#This Row],[20D EMA]]</f>
        <v>4.9042086037383928E-2</v>
      </c>
      <c r="T422" s="2">
        <f>(Table2[[#This Row],[Close Price]]-Table2[[#This Row],[50D EMA]])/Table2[[#This Row],[50D EMA]]</f>
        <v>9.9493964848793678E-2</v>
      </c>
      <c r="U422" s="2">
        <f>(Table2[[#This Row],[Close Price]]-Table2[[#This Row],[200D EMA]])/Table2[[#This Row],[200D EMA]]</f>
        <v>0.34109558950468905</v>
      </c>
      <c r="V422">
        <v>0.78399787662323595</v>
      </c>
      <c r="W422">
        <v>263</v>
      </c>
      <c r="X422">
        <v>274</v>
      </c>
      <c r="Y422">
        <v>246.65</v>
      </c>
      <c r="Z422">
        <v>274</v>
      </c>
      <c r="AA422">
        <v>246.65</v>
      </c>
      <c r="AB422">
        <v>274</v>
      </c>
      <c r="AC422" s="2">
        <f>(Table2[[#This Row],[Close Price]]/Table2[[#This Row],[Day Low]])-1</f>
        <v>2.6425855513307894E-2</v>
      </c>
      <c r="AD422" s="2">
        <f>(Table2[[#This Row],[Day High]]/Table2[[#This Row],[Close Price]])-1</f>
        <v>1.5002778292276364E-2</v>
      </c>
      <c r="AE422" s="2">
        <f>(Table2[[#This Row],[Close Price]]/Table2[[#This Row],[Current Week Low]])-1</f>
        <v>9.44658422866409E-2</v>
      </c>
      <c r="AF422" s="2">
        <f>(Table2[[#This Row],[Current Week High]]/Table2[[#This Row],[Close Price]])-1</f>
        <v>1.5002778292276364E-2</v>
      </c>
      <c r="AG422" s="2">
        <f>(Table2[[#This Row],[Close Price]]/Table2[[#This Row],[Current Month Low]])-1</f>
        <v>9.44658422866409E-2</v>
      </c>
      <c r="AH422" s="2">
        <f>(Table2[[#This Row],[Current Month High]]/Table2[[#This Row],[Close Price]])-1</f>
        <v>1.5002778292276364E-2</v>
      </c>
      <c r="AI422">
        <v>7.7051305797369798</v>
      </c>
      <c r="AJ422">
        <v>178.873966942148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0.17</v>
      </c>
      <c r="AM422" t="s">
        <v>10149</v>
      </c>
      <c r="AN422">
        <v>-5.09</v>
      </c>
      <c r="AO422" t="s">
        <v>10150</v>
      </c>
      <c r="AP422">
        <v>0.11052237136262499</v>
      </c>
      <c r="AQ422">
        <f>(Table2[[#This Row],[Sharpe Ratio]]-AVERAGE(Table2[Sharpe Ratio]))/_xlfn.STDEV.P(Table2[Sharpe Ratio])</f>
        <v>0.635295031815311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2.5130850808302223</v>
      </c>
    </row>
    <row r="423" spans="1:44" x14ac:dyDescent="0.3">
      <c r="A423" t="s">
        <v>1042</v>
      </c>
      <c r="B423" t="s">
        <v>1043</v>
      </c>
      <c r="C423" t="s">
        <v>10107</v>
      </c>
      <c r="D423" t="s">
        <v>46</v>
      </c>
      <c r="E423">
        <v>12570.419085</v>
      </c>
      <c r="F423">
        <v>490</v>
      </c>
      <c r="G423">
        <v>23.8861876444088</v>
      </c>
      <c r="H423">
        <f>(Table2[[#This Row],[1Y Return vs Nifty]]-AVERAGE(Table2[1Y Return vs Nifty]))/_xlfn.STDEV.P(Table2[1Y Return vs Nifty])</f>
        <v>-0.28527153871033917</v>
      </c>
      <c r="I423">
        <v>-18.2668910326678</v>
      </c>
      <c r="J423">
        <f>(Table2[[#This Row],[1M Return vs Nifty]]-AVERAGE(Table2[1M Return vs Nifty]))/_xlfn.STDEV.P(Table2[1M Return vs Nifty])</f>
        <v>-1.580628257266419</v>
      </c>
      <c r="K423">
        <v>26.849182357470902</v>
      </c>
      <c r="L423">
        <f>(Table2[[#This Row],[6M Return vs Nifty]]-AVERAGE(Table2[6M Return vs Nifty]))/_xlfn.STDEV.P(Table2[6M Return vs Nifty])</f>
        <v>0.46735631034280023</v>
      </c>
      <c r="M423">
        <v>-1.32762730829122</v>
      </c>
      <c r="N423">
        <f>(Table2[[#This Row],[1W Return vs Nifty]]-AVERAGE(Table2[1W Return vs Nifty]))/_xlfn.STDEV.P(Table2[1W Return vs Nifty])</f>
        <v>-0.51081064791338704</v>
      </c>
      <c r="O423">
        <v>484.15</v>
      </c>
      <c r="P423">
        <v>474.86399546241103</v>
      </c>
      <c r="Q423">
        <v>418.11821825465802</v>
      </c>
      <c r="R423">
        <v>57.146177895544398</v>
      </c>
      <c r="S423" s="2">
        <f>(Table2[[#This Row],[Close Price]]-Table2[[#This Row],[20D EMA]])/Table2[[#This Row],[20D EMA]]</f>
        <v>1.2083032118145251E-2</v>
      </c>
      <c r="T423" s="2">
        <f>(Table2[[#This Row],[Close Price]]-Table2[[#This Row],[50D EMA]])/Table2[[#This Row],[50D EMA]]</f>
        <v>3.1874399158963188E-2</v>
      </c>
      <c r="U423" s="2">
        <f>(Table2[[#This Row],[Close Price]]-Table2[[#This Row],[200D EMA]])/Table2[[#This Row],[200D EMA]]</f>
        <v>0.17191736357577667</v>
      </c>
      <c r="V423">
        <v>0.54421509112308497</v>
      </c>
      <c r="W423">
        <v>479.2</v>
      </c>
      <c r="X423">
        <v>491.8</v>
      </c>
      <c r="Y423">
        <v>474</v>
      </c>
      <c r="Z423">
        <v>492</v>
      </c>
      <c r="AA423">
        <v>474</v>
      </c>
      <c r="AB423">
        <v>492</v>
      </c>
      <c r="AC423" s="2">
        <f>(Table2[[#This Row],[Close Price]]/Table2[[#This Row],[Day Low]])-1</f>
        <v>2.25375626043407E-2</v>
      </c>
      <c r="AD423" s="2">
        <f>(Table2[[#This Row],[Day High]]/Table2[[#This Row],[Close Price]])-1</f>
        <v>3.6734693877551461E-3</v>
      </c>
      <c r="AE423" s="2">
        <f>(Table2[[#This Row],[Close Price]]/Table2[[#This Row],[Current Week Low]])-1</f>
        <v>3.3755274261603407E-2</v>
      </c>
      <c r="AF423" s="2">
        <f>(Table2[[#This Row],[Current Week High]]/Table2[[#This Row],[Close Price]])-1</f>
        <v>4.0816326530612734E-3</v>
      </c>
      <c r="AG423" s="2">
        <f>(Table2[[#This Row],[Close Price]]/Table2[[#This Row],[Current Month Low]])-1</f>
        <v>3.3755274261603407E-2</v>
      </c>
      <c r="AH423" s="2">
        <f>(Table2[[#This Row],[Current Month High]]/Table2[[#This Row],[Close Price]])-1</f>
        <v>4.0816326530612734E-3</v>
      </c>
      <c r="AI423">
        <v>17.306122448979501</v>
      </c>
      <c r="AJ423">
        <v>58.013544018058603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0.03</v>
      </c>
      <c r="AM423" t="s">
        <v>10149</v>
      </c>
      <c r="AN423">
        <v>2.59</v>
      </c>
      <c r="AO423" t="s">
        <v>10149</v>
      </c>
      <c r="AP423">
        <v>3.2327428651689E-2</v>
      </c>
      <c r="AQ423">
        <f>(Table2[[#This Row],[Sharpe Ratio]]-AVERAGE(Table2[Sharpe Ratio]))/_xlfn.STDEV.P(Table2[Sharpe Ratio])</f>
        <v>-0.25070422988887842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-2.1600583634362231</v>
      </c>
    </row>
    <row r="424" spans="1:44" x14ac:dyDescent="0.3">
      <c r="A424" t="s">
        <v>1044</v>
      </c>
      <c r="B424" t="s">
        <v>1045</v>
      </c>
      <c r="C424" t="s">
        <v>10104</v>
      </c>
      <c r="D424" t="s">
        <v>24</v>
      </c>
      <c r="E424">
        <v>12550.176530811001</v>
      </c>
      <c r="F424">
        <v>113.97</v>
      </c>
      <c r="G424">
        <v>48.427710456897202</v>
      </c>
      <c r="H424">
        <f>(Table2[[#This Row],[1Y Return vs Nifty]]-AVERAGE(Table2[1Y Return vs Nifty]))/_xlfn.STDEV.P(Table2[1Y Return vs Nifty])</f>
        <v>-8.7056467595761633E-3</v>
      </c>
      <c r="I424">
        <v>-22.386653483386901</v>
      </c>
      <c r="J424">
        <f>(Table2[[#This Row],[1M Return vs Nifty]]-AVERAGE(Table2[1M Return vs Nifty]))/_xlfn.STDEV.P(Table2[1M Return vs Nifty])</f>
        <v>-1.9163795586795984</v>
      </c>
      <c r="K424">
        <v>-23.8339927544307</v>
      </c>
      <c r="L424">
        <f>(Table2[[#This Row],[6M Return vs Nifty]]-AVERAGE(Table2[6M Return vs Nifty]))/_xlfn.STDEV.P(Table2[6M Return vs Nifty])</f>
        <v>-1.0244010210740901</v>
      </c>
      <c r="M424">
        <v>-3.2851973032708899</v>
      </c>
      <c r="N424">
        <f>(Table2[[#This Row],[1W Return vs Nifty]]-AVERAGE(Table2[1W Return vs Nifty]))/_xlfn.STDEV.P(Table2[1W Return vs Nifty])</f>
        <v>-0.93894798793228573</v>
      </c>
      <c r="O424">
        <v>118.95</v>
      </c>
      <c r="P424">
        <v>123.84129421841</v>
      </c>
      <c r="Q424">
        <v>118.158096015021</v>
      </c>
      <c r="R424">
        <v>30.858870989597801</v>
      </c>
      <c r="S424" s="2">
        <f>(Table2[[#This Row],[Close Price]]-Table2[[#This Row],[20D EMA]])/Table2[[#This Row],[20D EMA]]</f>
        <v>-4.1866330390920588E-2</v>
      </c>
      <c r="T424" s="2">
        <f>(Table2[[#This Row],[Close Price]]-Table2[[#This Row],[50D EMA]])/Table2[[#This Row],[50D EMA]]</f>
        <v>-7.9709230113508889E-2</v>
      </c>
      <c r="U424" s="2">
        <f>(Table2[[#This Row],[Close Price]]-Table2[[#This Row],[200D EMA]])/Table2[[#This Row],[200D EMA]]</f>
        <v>-3.5444850215668552E-2</v>
      </c>
      <c r="V424">
        <v>0.72487239593730102</v>
      </c>
      <c r="W424">
        <v>113.82</v>
      </c>
      <c r="X424">
        <v>115.94</v>
      </c>
      <c r="Y424">
        <v>113.82</v>
      </c>
      <c r="Z424">
        <v>118.7</v>
      </c>
      <c r="AA424">
        <v>113.82</v>
      </c>
      <c r="AB424">
        <v>118.7</v>
      </c>
      <c r="AC424" s="2">
        <f>(Table2[[#This Row],[Close Price]]/Table2[[#This Row],[Day Low]])-1</f>
        <v>1.3178703215603882E-3</v>
      </c>
      <c r="AD424" s="2">
        <f>(Table2[[#This Row],[Day High]]/Table2[[#This Row],[Close Price]])-1</f>
        <v>1.7285250504518679E-2</v>
      </c>
      <c r="AE424" s="2">
        <f>(Table2[[#This Row],[Close Price]]/Table2[[#This Row],[Current Week Low]])-1</f>
        <v>1.3178703215603882E-3</v>
      </c>
      <c r="AF424" s="2">
        <f>(Table2[[#This Row],[Current Week High]]/Table2[[#This Row],[Close Price]])-1</f>
        <v>4.1502149688514622E-2</v>
      </c>
      <c r="AG424" s="2">
        <f>(Table2[[#This Row],[Close Price]]/Table2[[#This Row],[Current Month Low]])-1</f>
        <v>1.3178703215603882E-3</v>
      </c>
      <c r="AH424" s="2">
        <f>(Table2[[#This Row],[Current Month High]]/Table2[[#This Row],[Close Price]])-1</f>
        <v>4.1502149688514622E-2</v>
      </c>
      <c r="AI424">
        <v>33.8071422304115</v>
      </c>
      <c r="AJ424">
        <v>88.692052980132402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-0.22</v>
      </c>
      <c r="AM424" t="s">
        <v>10150</v>
      </c>
      <c r="AN424">
        <v>-5.86</v>
      </c>
      <c r="AO424" t="s">
        <v>10150</v>
      </c>
      <c r="AP424">
        <v>0.104370218728859</v>
      </c>
      <c r="AQ424">
        <f>(Table2[[#This Row],[Sharpe Ratio]]-AVERAGE(Table2[Sharpe Ratio]))/_xlfn.STDEV.P(Table2[Sharpe Ratio])</f>
        <v>0.56558716449762281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25" spans="1:44" x14ac:dyDescent="0.3">
      <c r="A425" t="s">
        <v>1046</v>
      </c>
      <c r="B425" t="s">
        <v>1047</v>
      </c>
      <c r="C425" t="s">
        <v>10110</v>
      </c>
      <c r="D425" t="s">
        <v>130</v>
      </c>
      <c r="E425">
        <v>12477.661599450001</v>
      </c>
      <c r="F425">
        <v>409.45</v>
      </c>
      <c r="G425">
        <v>25.187218991026999</v>
      </c>
      <c r="H425">
        <f>(Table2[[#This Row],[1Y Return vs Nifty]]-AVERAGE(Table2[1Y Return vs Nifty]))/_xlfn.STDEV.P(Table2[1Y Return vs Nifty])</f>
        <v>-0.27060982038166792</v>
      </c>
      <c r="I425">
        <v>3.0048640360285201</v>
      </c>
      <c r="J425">
        <f>(Table2[[#This Row],[1M Return vs Nifty]]-AVERAGE(Table2[1M Return vs Nifty]))/_xlfn.STDEV.P(Table2[1M Return vs Nifty])</f>
        <v>0.15297156386175192</v>
      </c>
      <c r="K425">
        <v>18.744051676448699</v>
      </c>
      <c r="L425">
        <f>(Table2[[#This Row],[6M Return vs Nifty]]-AVERAGE(Table2[6M Return vs Nifty]))/_xlfn.STDEV.P(Table2[6M Return vs Nifty])</f>
        <v>0.22879808882625557</v>
      </c>
      <c r="M425">
        <v>2.7523246778010799</v>
      </c>
      <c r="N425">
        <f>(Table2[[#This Row],[1W Return vs Nifty]]-AVERAGE(Table2[1W Return vs Nifty]))/_xlfn.STDEV.P(Table2[1W Return vs Nifty])</f>
        <v>0.38150982860092553</v>
      </c>
      <c r="O425">
        <v>389.06</v>
      </c>
      <c r="P425">
        <v>368.76874054017298</v>
      </c>
      <c r="Q425">
        <v>330.34970286163099</v>
      </c>
      <c r="R425">
        <v>67.008651171797396</v>
      </c>
      <c r="S425" s="2">
        <f>(Table2[[#This Row],[Close Price]]-Table2[[#This Row],[20D EMA]])/Table2[[#This Row],[20D EMA]]</f>
        <v>5.2408368889117325E-2</v>
      </c>
      <c r="T425" s="2">
        <f>(Table2[[#This Row],[Close Price]]-Table2[[#This Row],[50D EMA]])/Table2[[#This Row],[50D EMA]]</f>
        <v>0.11031645307093285</v>
      </c>
      <c r="U425" s="2">
        <f>(Table2[[#This Row],[Close Price]]-Table2[[#This Row],[200D EMA]])/Table2[[#This Row],[200D EMA]]</f>
        <v>0.23944412982112065</v>
      </c>
      <c r="V425">
        <v>0.70709119902852302</v>
      </c>
      <c r="W425">
        <v>402.95</v>
      </c>
      <c r="X425">
        <v>412</v>
      </c>
      <c r="Y425">
        <v>384.45</v>
      </c>
      <c r="Z425">
        <v>412</v>
      </c>
      <c r="AA425">
        <v>384.45</v>
      </c>
      <c r="AB425">
        <v>412</v>
      </c>
      <c r="AC425" s="2">
        <f>(Table2[[#This Row],[Close Price]]/Table2[[#This Row],[Day Low]])-1</f>
        <v>1.6131033627000857E-2</v>
      </c>
      <c r="AD425" s="2">
        <f>(Table2[[#This Row],[Day High]]/Table2[[#This Row],[Close Price]])-1</f>
        <v>6.2278666503847724E-3</v>
      </c>
      <c r="AE425" s="2">
        <f>(Table2[[#This Row],[Close Price]]/Table2[[#This Row],[Current Week Low]])-1</f>
        <v>6.5027962023670227E-2</v>
      </c>
      <c r="AF425" s="2">
        <f>(Table2[[#This Row],[Current Week High]]/Table2[[#This Row],[Close Price]])-1</f>
        <v>6.2278666503847724E-3</v>
      </c>
      <c r="AG425" s="2">
        <f>(Table2[[#This Row],[Close Price]]/Table2[[#This Row],[Current Month Low]])-1</f>
        <v>6.5027962023670227E-2</v>
      </c>
      <c r="AH425" s="2">
        <f>(Table2[[#This Row],[Current Month High]]/Table2[[#This Row],[Close Price]])-1</f>
        <v>6.2278666503847724E-3</v>
      </c>
      <c r="AI425">
        <v>3.5413359384540199</v>
      </c>
      <c r="AJ425">
        <v>61.965981012658197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0.09</v>
      </c>
      <c r="AM425" t="s">
        <v>10149</v>
      </c>
      <c r="AN425">
        <v>3.28</v>
      </c>
      <c r="AO425" t="s">
        <v>10149</v>
      </c>
      <c r="AP425">
        <v>0.2069853925073</v>
      </c>
      <c r="AQ425">
        <f>(Table2[[#This Row],[Sharpe Ratio]]-AVERAGE(Table2[Sharpe Ratio]))/_xlfn.STDEV.P(Table2[Sharpe Ratio])</f>
        <v>1.7282834342991042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2.2209530952063692</v>
      </c>
    </row>
    <row r="426" spans="1:44" x14ac:dyDescent="0.3">
      <c r="A426" t="s">
        <v>1048</v>
      </c>
      <c r="B426" t="s">
        <v>1049</v>
      </c>
      <c r="C426" t="s">
        <v>10109</v>
      </c>
      <c r="D426" t="s">
        <v>59</v>
      </c>
      <c r="E426">
        <v>12467.446751039901</v>
      </c>
      <c r="F426">
        <v>514.4</v>
      </c>
      <c r="G426">
        <v>49.262477175949499</v>
      </c>
      <c r="H426">
        <f>(Table2[[#This Row],[1Y Return vs Nifty]]-AVERAGE(Table2[1Y Return vs Nifty]))/_xlfn.STDEV.P(Table2[1Y Return vs Nifty])</f>
        <v>7.0159353229476678E-4</v>
      </c>
      <c r="I426">
        <v>4.84903409768072</v>
      </c>
      <c r="J426">
        <f>(Table2[[#This Row],[1M Return vs Nifty]]-AVERAGE(Table2[1M Return vs Nifty]))/_xlfn.STDEV.P(Table2[1M Return vs Nifty])</f>
        <v>0.30326724368156094</v>
      </c>
      <c r="K426">
        <v>11.007251267103401</v>
      </c>
      <c r="L426">
        <f>(Table2[[#This Row],[6M Return vs Nifty]]-AVERAGE(Table2[6M Return vs Nifty]))/_xlfn.STDEV.P(Table2[6M Return vs Nifty])</f>
        <v>1.0809281142809719E-3</v>
      </c>
      <c r="M426">
        <v>-1.4901154789100699</v>
      </c>
      <c r="N426">
        <f>(Table2[[#This Row],[1W Return vs Nifty]]-AVERAGE(Table2[1W Return vs Nifty]))/_xlfn.STDEV.P(Table2[1W Return vs Nifty])</f>
        <v>-0.54634820382796567</v>
      </c>
      <c r="O426">
        <v>481.12</v>
      </c>
      <c r="P426">
        <v>457.42357088373598</v>
      </c>
      <c r="Q426">
        <v>411.62491160809202</v>
      </c>
      <c r="R426">
        <v>75.540080267046093</v>
      </c>
      <c r="S426" s="2">
        <f>(Table2[[#This Row],[Close Price]]-Table2[[#This Row],[20D EMA]])/Table2[[#This Row],[20D EMA]]</f>
        <v>6.9171932158297256E-2</v>
      </c>
      <c r="T426" s="2">
        <f>(Table2[[#This Row],[Close Price]]-Table2[[#This Row],[50D EMA]])/Table2[[#This Row],[50D EMA]]</f>
        <v>0.1245594515520622</v>
      </c>
      <c r="U426" s="2">
        <f>(Table2[[#This Row],[Close Price]]-Table2[[#This Row],[200D EMA]])/Table2[[#This Row],[200D EMA]]</f>
        <v>0.24968141017120968</v>
      </c>
      <c r="V426">
        <v>1.9492369703101899</v>
      </c>
      <c r="W426">
        <v>495.35</v>
      </c>
      <c r="X426">
        <v>517</v>
      </c>
      <c r="Y426">
        <v>484.55</v>
      </c>
      <c r="Z426">
        <v>517</v>
      </c>
      <c r="AA426">
        <v>484.55</v>
      </c>
      <c r="AB426">
        <v>517</v>
      </c>
      <c r="AC426" s="2">
        <f>(Table2[[#This Row],[Close Price]]/Table2[[#This Row],[Day Low]])-1</f>
        <v>3.845765620268482E-2</v>
      </c>
      <c r="AD426" s="2">
        <f>(Table2[[#This Row],[Day High]]/Table2[[#This Row],[Close Price]])-1</f>
        <v>5.0544323483669995E-3</v>
      </c>
      <c r="AE426" s="2">
        <f>(Table2[[#This Row],[Close Price]]/Table2[[#This Row],[Current Week Low]])-1</f>
        <v>6.1603549685274928E-2</v>
      </c>
      <c r="AF426" s="2">
        <f>(Table2[[#This Row],[Current Week High]]/Table2[[#This Row],[Close Price]])-1</f>
        <v>5.0544323483669995E-3</v>
      </c>
      <c r="AG426" s="2">
        <f>(Table2[[#This Row],[Close Price]]/Table2[[#This Row],[Current Month Low]])-1</f>
        <v>6.1603549685274928E-2</v>
      </c>
      <c r="AH426" s="2">
        <f>(Table2[[#This Row],[Current Month High]]/Table2[[#This Row],[Close Price]])-1</f>
        <v>5.0544323483669995E-3</v>
      </c>
      <c r="AI426">
        <v>0.50544323483669995</v>
      </c>
      <c r="AJ426">
        <v>78.797358359402097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0.16</v>
      </c>
      <c r="AM426" t="s">
        <v>10149</v>
      </c>
      <c r="AN426">
        <v>8.52</v>
      </c>
      <c r="AO426" t="s">
        <v>10149</v>
      </c>
      <c r="AP426">
        <v>5.6792594341580002E-3</v>
      </c>
      <c r="AQ426">
        <f>(Table2[[#This Row],[Sharpe Ratio]]-AVERAGE(Table2[Sharpe Ratio]))/_xlfn.STDEV.P(Table2[Sharpe Ratio])</f>
        <v>-0.55264521780904408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-0.79394365630887298</v>
      </c>
    </row>
    <row r="427" spans="1:44" x14ac:dyDescent="0.3">
      <c r="A427" t="s">
        <v>1050</v>
      </c>
      <c r="B427" t="s">
        <v>1051</v>
      </c>
      <c r="C427" t="s">
        <v>10113</v>
      </c>
      <c r="D427" t="s">
        <v>80</v>
      </c>
      <c r="E427">
        <v>12437.518620704999</v>
      </c>
      <c r="F427">
        <v>1615.15</v>
      </c>
      <c r="G427">
        <v>7.6401818482970301</v>
      </c>
      <c r="H427">
        <f>(Table2[[#This Row],[1Y Return vs Nifty]]-AVERAGE(Table2[1Y Return vs Nifty]))/_xlfn.STDEV.P(Table2[1Y Return vs Nifty])</f>
        <v>-0.46835272393135263</v>
      </c>
      <c r="I427">
        <v>1.5923930750295601</v>
      </c>
      <c r="J427">
        <f>(Table2[[#This Row],[1M Return vs Nifty]]-AVERAGE(Table2[1M Return vs Nifty]))/_xlfn.STDEV.P(Table2[1M Return vs Nifty])</f>
        <v>3.7858382207079766E-2</v>
      </c>
      <c r="K427">
        <v>0.76206803139636503</v>
      </c>
      <c r="L427">
        <f>(Table2[[#This Row],[6M Return vs Nifty]]-AVERAGE(Table2[6M Return vs Nifty]))/_xlfn.STDEV.P(Table2[6M Return vs Nifty])</f>
        <v>-0.30046543652905222</v>
      </c>
      <c r="M427">
        <v>-0.46169466503808898</v>
      </c>
      <c r="N427">
        <f>(Table2[[#This Row],[1W Return vs Nifty]]-AVERAGE(Table2[1W Return vs Nifty]))/_xlfn.STDEV.P(Table2[1W Return vs Nifty])</f>
        <v>-0.32142375525120176</v>
      </c>
      <c r="O427">
        <v>1554.14</v>
      </c>
      <c r="P427">
        <v>1518.55945142157</v>
      </c>
      <c r="Q427">
        <v>1427.4670074590099</v>
      </c>
      <c r="R427">
        <v>67.555907993546299</v>
      </c>
      <c r="S427" s="2">
        <f>(Table2[[#This Row],[Close Price]]-Table2[[#This Row],[20D EMA]])/Table2[[#This Row],[20D EMA]]</f>
        <v>3.9256437643970292E-2</v>
      </c>
      <c r="T427" s="2">
        <f>(Table2[[#This Row],[Close Price]]-Table2[[#This Row],[50D EMA]])/Table2[[#This Row],[50D EMA]]</f>
        <v>6.3606695469188748E-2</v>
      </c>
      <c r="U427" s="2">
        <f>(Table2[[#This Row],[Close Price]]-Table2[[#This Row],[200D EMA]])/Table2[[#This Row],[200D EMA]]</f>
        <v>0.13147974108002602</v>
      </c>
      <c r="V427">
        <v>0.98925373858472299</v>
      </c>
      <c r="W427">
        <v>1566.2</v>
      </c>
      <c r="X427">
        <v>1617.4</v>
      </c>
      <c r="Y427">
        <v>1566.2</v>
      </c>
      <c r="Z427">
        <v>1652.8</v>
      </c>
      <c r="AA427">
        <v>1566.2</v>
      </c>
      <c r="AB427">
        <v>1652.8</v>
      </c>
      <c r="AC427" s="2">
        <f>(Table2[[#This Row],[Close Price]]/Table2[[#This Row],[Day Low]])-1</f>
        <v>3.1253990550376809E-2</v>
      </c>
      <c r="AD427" s="2">
        <f>(Table2[[#This Row],[Day High]]/Table2[[#This Row],[Close Price]])-1</f>
        <v>1.3930594681608177E-3</v>
      </c>
      <c r="AE427" s="2">
        <f>(Table2[[#This Row],[Close Price]]/Table2[[#This Row],[Current Week Low]])-1</f>
        <v>3.1253990550376809E-2</v>
      </c>
      <c r="AF427" s="2">
        <f>(Table2[[#This Row],[Current Week High]]/Table2[[#This Row],[Close Price]])-1</f>
        <v>2.3310528433891475E-2</v>
      </c>
      <c r="AG427" s="2">
        <f>(Table2[[#This Row],[Close Price]]/Table2[[#This Row],[Current Month Low]])-1</f>
        <v>3.1253990550376809E-2</v>
      </c>
      <c r="AH427" s="2">
        <f>(Table2[[#This Row],[Current Month High]]/Table2[[#This Row],[Close Price]])-1</f>
        <v>2.3310528433891475E-2</v>
      </c>
      <c r="AI427">
        <v>11.568584961149099</v>
      </c>
      <c r="AJ427">
        <v>52.293621234265203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-0.01</v>
      </c>
      <c r="AM427" t="s">
        <v>10150</v>
      </c>
      <c r="AN427">
        <v>3.33</v>
      </c>
      <c r="AO427" t="s">
        <v>10149</v>
      </c>
      <c r="AP427">
        <v>1.938172709198E-3</v>
      </c>
      <c r="AQ427">
        <f>(Table2[[#This Row],[Sharpe Ratio]]-AVERAGE(Table2[Sharpe Ratio]))/_xlfn.STDEV.P(Table2[Sharpe Ratio])</f>
        <v>-0.59503414938661447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-1.6474176828911415</v>
      </c>
    </row>
    <row r="428" spans="1:44" x14ac:dyDescent="0.3">
      <c r="A428" t="s">
        <v>1052</v>
      </c>
      <c r="B428" t="s">
        <v>1053</v>
      </c>
      <c r="C428" t="s">
        <v>10103</v>
      </c>
      <c r="D428" t="s">
        <v>21</v>
      </c>
      <c r="E428">
        <v>12431.51564811</v>
      </c>
      <c r="F428">
        <v>832.35</v>
      </c>
      <c r="G428">
        <v>-41.168096540002203</v>
      </c>
      <c r="H428">
        <f>(Table2[[#This Row],[1Y Return vs Nifty]]-AVERAGE(Table2[1Y Return vs Nifty]))/_xlfn.STDEV.P(Table2[1Y Return vs Nifty])</f>
        <v>-1.0183880721931184</v>
      </c>
      <c r="I428">
        <v>-4.9621193639612002</v>
      </c>
      <c r="J428">
        <f>(Table2[[#This Row],[1M Return vs Nifty]]-AVERAGE(Table2[1M Return vs Nifty]))/_xlfn.STDEV.P(Table2[1M Return vs Nifty])</f>
        <v>-0.49631952437000781</v>
      </c>
      <c r="K428">
        <v>-19.805629221918199</v>
      </c>
      <c r="L428">
        <f>(Table2[[#This Row],[6M Return vs Nifty]]-AVERAGE(Table2[6M Return vs Nifty]))/_xlfn.STDEV.P(Table2[6M Return vs Nifty])</f>
        <v>-0.90583424186244543</v>
      </c>
      <c r="M428">
        <v>-1.3898116848100199</v>
      </c>
      <c r="N428">
        <f>(Table2[[#This Row],[1W Return vs Nifty]]-AVERAGE(Table2[1W Return vs Nifty]))/_xlfn.STDEV.P(Table2[1W Return vs Nifty])</f>
        <v>-0.52441090416055602</v>
      </c>
      <c r="O428">
        <v>843.05</v>
      </c>
      <c r="P428">
        <v>835.47677870048994</v>
      </c>
      <c r="Q428">
        <v>848.38784406040804</v>
      </c>
      <c r="R428">
        <v>43.8140439263302</v>
      </c>
      <c r="S428" s="2">
        <f>(Table2[[#This Row],[Close Price]]-Table2[[#This Row],[20D EMA]])/Table2[[#This Row],[20D EMA]]</f>
        <v>-1.2692011149991023E-2</v>
      </c>
      <c r="T428" s="2">
        <f>(Table2[[#This Row],[Close Price]]-Table2[[#This Row],[50D EMA]])/Table2[[#This Row],[50D EMA]]</f>
        <v>-3.7425082063362058E-3</v>
      </c>
      <c r="U428" s="2">
        <f>(Table2[[#This Row],[Close Price]]-Table2[[#This Row],[200D EMA]])/Table2[[#This Row],[200D EMA]]</f>
        <v>-1.89039060055958E-2</v>
      </c>
      <c r="V428">
        <v>3.3698737868358499</v>
      </c>
      <c r="W428">
        <v>828</v>
      </c>
      <c r="X428">
        <v>849.4</v>
      </c>
      <c r="Y428">
        <v>818.35</v>
      </c>
      <c r="Z428">
        <v>849.4</v>
      </c>
      <c r="AA428">
        <v>818.35</v>
      </c>
      <c r="AB428">
        <v>849.4</v>
      </c>
      <c r="AC428" s="2">
        <f>(Table2[[#This Row],[Close Price]]/Table2[[#This Row],[Day Low]])-1</f>
        <v>5.2536231884057205E-3</v>
      </c>
      <c r="AD428" s="2">
        <f>(Table2[[#This Row],[Day High]]/Table2[[#This Row],[Close Price]])-1</f>
        <v>2.0484171322160183E-2</v>
      </c>
      <c r="AE428" s="2">
        <f>(Table2[[#This Row],[Close Price]]/Table2[[#This Row],[Current Week Low]])-1</f>
        <v>1.7107594550009209E-2</v>
      </c>
      <c r="AF428" s="2">
        <f>(Table2[[#This Row],[Current Week High]]/Table2[[#This Row],[Close Price]])-1</f>
        <v>2.0484171322160183E-2</v>
      </c>
      <c r="AG428" s="2">
        <f>(Table2[[#This Row],[Close Price]]/Table2[[#This Row],[Current Month Low]])-1</f>
        <v>1.7107594550009209E-2</v>
      </c>
      <c r="AH428" s="2">
        <f>(Table2[[#This Row],[Current Month High]]/Table2[[#This Row],[Close Price]])-1</f>
        <v>2.0484171322160183E-2</v>
      </c>
      <c r="AI428">
        <v>22.544602631104599</v>
      </c>
      <c r="AJ428">
        <v>12.327935222672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-0.05</v>
      </c>
      <c r="AM428" t="s">
        <v>10150</v>
      </c>
      <c r="AN428">
        <v>-5.86</v>
      </c>
      <c r="AO428" t="s">
        <v>10150</v>
      </c>
      <c r="AP428">
        <v>-0.10718838802998699</v>
      </c>
      <c r="AQ428">
        <f>(Table2[[#This Row],[Sharpe Ratio]]-AVERAGE(Table2[Sharpe Ratio]))/_xlfn.STDEV.P(Table2[Sharpe Ratio])</f>
        <v>-1.8315086437110819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29" spans="1:44" x14ac:dyDescent="0.3">
      <c r="A429" t="s">
        <v>1054</v>
      </c>
      <c r="B429" t="s">
        <v>1055</v>
      </c>
      <c r="C429" t="s">
        <v>10118</v>
      </c>
      <c r="D429" t="s">
        <v>539</v>
      </c>
      <c r="E429">
        <v>12286.084804369901</v>
      </c>
      <c r="F429">
        <v>926.9</v>
      </c>
      <c r="G429">
        <v>-37.864567576239601</v>
      </c>
      <c r="H429">
        <f>(Table2[[#This Row],[1Y Return vs Nifty]]-AVERAGE(Table2[1Y Return vs Nifty]))/_xlfn.STDEV.P(Table2[1Y Return vs Nifty])</f>
        <v>-0.98115959858009316</v>
      </c>
      <c r="I429">
        <v>1.0335188025618101</v>
      </c>
      <c r="J429">
        <f>(Table2[[#This Row],[1M Return vs Nifty]]-AVERAGE(Table2[1M Return vs Nifty]))/_xlfn.STDEV.P(Table2[1M Return vs Nifty])</f>
        <v>-7.6886041912835879E-3</v>
      </c>
      <c r="K429">
        <v>-9.4565548262215504</v>
      </c>
      <c r="L429">
        <f>(Table2[[#This Row],[6M Return vs Nifty]]-AVERAGE(Table2[6M Return vs Nifty]))/_xlfn.STDEV.P(Table2[6M Return vs Nifty])</f>
        <v>-0.60123004985842043</v>
      </c>
      <c r="M429">
        <v>-1.03306573886195</v>
      </c>
      <c r="N429">
        <f>(Table2[[#This Row],[1W Return vs Nifty]]-AVERAGE(Table2[1W Return vs Nifty]))/_xlfn.STDEV.P(Table2[1W Return vs Nifty])</f>
        <v>-0.44638750742254113</v>
      </c>
      <c r="O429">
        <v>882.83</v>
      </c>
      <c r="P429">
        <v>856.33729191303496</v>
      </c>
      <c r="Q429">
        <v>868.47686687849398</v>
      </c>
      <c r="R429">
        <v>70.443694981239602</v>
      </c>
      <c r="S429" s="2">
        <f>(Table2[[#This Row],[Close Price]]-Table2[[#This Row],[20D EMA]])/Table2[[#This Row],[20D EMA]]</f>
        <v>4.9919010455013915E-2</v>
      </c>
      <c r="T429" s="2">
        <f>(Table2[[#This Row],[Close Price]]-Table2[[#This Row],[50D EMA]])/Table2[[#This Row],[50D EMA]]</f>
        <v>8.2400601671018883E-2</v>
      </c>
      <c r="U429" s="2">
        <f>(Table2[[#This Row],[Close Price]]-Table2[[#This Row],[200D EMA]])/Table2[[#This Row],[200D EMA]]</f>
        <v>6.727079943014741E-2</v>
      </c>
      <c r="V429">
        <v>2.0636716959418</v>
      </c>
      <c r="W429">
        <v>911.25</v>
      </c>
      <c r="X429">
        <v>934.5</v>
      </c>
      <c r="Y429">
        <v>906.6</v>
      </c>
      <c r="Z429">
        <v>938.4</v>
      </c>
      <c r="AA429">
        <v>906.6</v>
      </c>
      <c r="AB429">
        <v>938.4</v>
      </c>
      <c r="AC429" s="2">
        <f>(Table2[[#This Row],[Close Price]]/Table2[[#This Row],[Day Low]])-1</f>
        <v>1.7174211248285332E-2</v>
      </c>
      <c r="AD429" s="2">
        <f>(Table2[[#This Row],[Day High]]/Table2[[#This Row],[Close Price]])-1</f>
        <v>8.199374258280212E-3</v>
      </c>
      <c r="AE429" s="2">
        <f>(Table2[[#This Row],[Close Price]]/Table2[[#This Row],[Current Week Low]])-1</f>
        <v>2.2391352305316525E-2</v>
      </c>
      <c r="AF429" s="2">
        <f>(Table2[[#This Row],[Current Week High]]/Table2[[#This Row],[Close Price]])-1</f>
        <v>1.2406947890818865E-2</v>
      </c>
      <c r="AG429" s="2">
        <f>(Table2[[#This Row],[Close Price]]/Table2[[#This Row],[Current Month Low]])-1</f>
        <v>2.2391352305316525E-2</v>
      </c>
      <c r="AH429" s="2">
        <f>(Table2[[#This Row],[Current Month High]]/Table2[[#This Row],[Close Price]])-1</f>
        <v>1.2406947890818865E-2</v>
      </c>
      <c r="AI429">
        <v>19.754018772251602</v>
      </c>
      <c r="AJ429">
        <v>21.712297288424899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0.02</v>
      </c>
      <c r="AM429" t="s">
        <v>10149</v>
      </c>
      <c r="AN429">
        <v>4.6500000000000004</v>
      </c>
      <c r="AO429" t="s">
        <v>10149</v>
      </c>
      <c r="AP429">
        <v>-1.8217130371551E-2</v>
      </c>
      <c r="AQ429">
        <f>(Table2[[#This Row],[Sharpe Ratio]]-AVERAGE(Table2[Sharpe Ratio]))/_xlfn.STDEV.P(Table2[Sharpe Ratio])</f>
        <v>-0.82340676569483395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30" spans="1:44" x14ac:dyDescent="0.3">
      <c r="A430" t="s">
        <v>1056</v>
      </c>
      <c r="B430" t="s">
        <v>1057</v>
      </c>
      <c r="C430" t="s">
        <v>10114</v>
      </c>
      <c r="D430" t="s">
        <v>916</v>
      </c>
      <c r="E430">
        <v>12133.564078674999</v>
      </c>
      <c r="F430">
        <v>2516.75</v>
      </c>
      <c r="G430">
        <v>28.680856578414499</v>
      </c>
      <c r="H430">
        <f>(Table2[[#This Row],[1Y Return vs Nifty]]-AVERAGE(Table2[1Y Return vs Nifty]))/_xlfn.STDEV.P(Table2[1Y Return vs Nifty])</f>
        <v>-0.231238954812688</v>
      </c>
      <c r="I430">
        <v>4.62798464645783</v>
      </c>
      <c r="J430">
        <f>(Table2[[#This Row],[1M Return vs Nifty]]-AVERAGE(Table2[1M Return vs Nifty]))/_xlfn.STDEV.P(Table2[1M Return vs Nifty])</f>
        <v>0.2852522144626311</v>
      </c>
      <c r="K430">
        <v>-13.723788865266799</v>
      </c>
      <c r="L430">
        <f>(Table2[[#This Row],[6M Return vs Nifty]]-AVERAGE(Table2[6M Return vs Nifty]))/_xlfn.STDEV.P(Table2[6M Return vs Nifty])</f>
        <v>-0.72682750204177127</v>
      </c>
      <c r="M430">
        <v>2.9882957202803402</v>
      </c>
      <c r="N430">
        <f>(Table2[[#This Row],[1W Return vs Nifty]]-AVERAGE(Table2[1W Return vs Nifty]))/_xlfn.STDEV.P(Table2[1W Return vs Nifty])</f>
        <v>0.43311871855512929</v>
      </c>
      <c r="O430">
        <v>2400.61</v>
      </c>
      <c r="P430">
        <v>2372.3940766340102</v>
      </c>
      <c r="Q430">
        <v>2275.79091348577</v>
      </c>
      <c r="R430">
        <v>77.946984205280899</v>
      </c>
      <c r="S430" s="2">
        <f>(Table2[[#This Row],[Close Price]]-Table2[[#This Row],[20D EMA]])/Table2[[#This Row],[20D EMA]]</f>
        <v>4.8379370243396412E-2</v>
      </c>
      <c r="T430" s="2">
        <f>(Table2[[#This Row],[Close Price]]-Table2[[#This Row],[50D EMA]])/Table2[[#This Row],[50D EMA]]</f>
        <v>6.0848205948484023E-2</v>
      </c>
      <c r="U430" s="2">
        <f>(Table2[[#This Row],[Close Price]]-Table2[[#This Row],[200D EMA]])/Table2[[#This Row],[200D EMA]]</f>
        <v>0.10587927260205077</v>
      </c>
      <c r="V430">
        <v>1.42716878090995</v>
      </c>
      <c r="W430">
        <v>2473.15</v>
      </c>
      <c r="X430">
        <v>2563</v>
      </c>
      <c r="Y430">
        <v>2385.15</v>
      </c>
      <c r="Z430">
        <v>2563</v>
      </c>
      <c r="AA430">
        <v>2385.15</v>
      </c>
      <c r="AB430">
        <v>2563</v>
      </c>
      <c r="AC430" s="2">
        <f>(Table2[[#This Row],[Close Price]]/Table2[[#This Row],[Day Low]])-1</f>
        <v>1.7629339101954855E-2</v>
      </c>
      <c r="AD430" s="2">
        <f>(Table2[[#This Row],[Day High]]/Table2[[#This Row],[Close Price]])-1</f>
        <v>1.8376874937916066E-2</v>
      </c>
      <c r="AE430" s="2">
        <f>(Table2[[#This Row],[Close Price]]/Table2[[#This Row],[Current Week Low]])-1</f>
        <v>5.5174726956375819E-2</v>
      </c>
      <c r="AF430" s="2">
        <f>(Table2[[#This Row],[Current Week High]]/Table2[[#This Row],[Close Price]])-1</f>
        <v>1.8376874937916066E-2</v>
      </c>
      <c r="AG430" s="2">
        <f>(Table2[[#This Row],[Close Price]]/Table2[[#This Row],[Current Month Low]])-1</f>
        <v>5.5174726956375819E-2</v>
      </c>
      <c r="AH430" s="2">
        <f>(Table2[[#This Row],[Current Month High]]/Table2[[#This Row],[Close Price]])-1</f>
        <v>1.8376874937916066E-2</v>
      </c>
      <c r="AI430">
        <v>12.367140160921799</v>
      </c>
      <c r="AJ430">
        <v>59.086599241466502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-7.0000000000000007E-2</v>
      </c>
      <c r="AM430" t="s">
        <v>10150</v>
      </c>
      <c r="AN430">
        <v>6.22</v>
      </c>
      <c r="AO430" t="s">
        <v>10149</v>
      </c>
      <c r="AP430">
        <v>4.4659036592701998E-2</v>
      </c>
      <c r="AQ430">
        <f>(Table2[[#This Row],[Sharpe Ratio]]-AVERAGE(Table2[Sharpe Ratio]))/_xlfn.STDEV.P(Table2[Sharpe Ratio])</f>
        <v>-0.11097913830907472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-0.35067466214577359</v>
      </c>
    </row>
    <row r="431" spans="1:44" x14ac:dyDescent="0.3">
      <c r="A431" t="s">
        <v>1058</v>
      </c>
      <c r="B431" t="s">
        <v>1059</v>
      </c>
      <c r="C431" t="s">
        <v>10110</v>
      </c>
      <c r="D431" t="s">
        <v>127</v>
      </c>
      <c r="E431">
        <v>12024.482137999999</v>
      </c>
      <c r="F431">
        <v>1439.6</v>
      </c>
      <c r="G431">
        <v>218.887020412943</v>
      </c>
      <c r="H431">
        <f>(Table2[[#This Row],[1Y Return vs Nifty]]-AVERAGE(Table2[1Y Return vs Nifty]))/_xlfn.STDEV.P(Table2[1Y Return vs Nifty])</f>
        <v>1.9122522114592175</v>
      </c>
      <c r="I431">
        <v>37.592296859737097</v>
      </c>
      <c r="J431">
        <f>(Table2[[#This Row],[1M Return vs Nifty]]-AVERAGE(Table2[1M Return vs Nifty]))/_xlfn.STDEV.P(Table2[1M Return vs Nifty])</f>
        <v>2.9717689391992734</v>
      </c>
      <c r="K431">
        <v>74.914071218764704</v>
      </c>
      <c r="L431">
        <f>(Table2[[#This Row],[6M Return vs Nifty]]-AVERAGE(Table2[6M Return vs Nifty]))/_xlfn.STDEV.P(Table2[6M Return vs Nifty])</f>
        <v>1.8820496515604057</v>
      </c>
      <c r="M431">
        <v>17.879691849962001</v>
      </c>
      <c r="N431">
        <f>(Table2[[#This Row],[1W Return vs Nifty]]-AVERAGE(Table2[1W Return vs Nifty]))/_xlfn.STDEV.P(Table2[1W Return vs Nifty])</f>
        <v>3.6899947150611139</v>
      </c>
      <c r="O431">
        <v>1190.43</v>
      </c>
      <c r="P431">
        <v>1073.9036208140201</v>
      </c>
      <c r="Q431">
        <v>868.12691582656896</v>
      </c>
      <c r="R431">
        <v>85.077787698744601</v>
      </c>
      <c r="S431" s="2">
        <f>(Table2[[#This Row],[Close Price]]-Table2[[#This Row],[20D EMA]])/Table2[[#This Row],[20D EMA]]</f>
        <v>0.2093109212637449</v>
      </c>
      <c r="T431" s="2">
        <f>(Table2[[#This Row],[Close Price]]-Table2[[#This Row],[50D EMA]])/Table2[[#This Row],[50D EMA]]</f>
        <v>0.34052998062226625</v>
      </c>
      <c r="U431" s="2">
        <f>(Table2[[#This Row],[Close Price]]-Table2[[#This Row],[200D EMA]])/Table2[[#This Row],[200D EMA]]</f>
        <v>0.65828287748608139</v>
      </c>
      <c r="V431">
        <v>1.55567913012242</v>
      </c>
      <c r="W431">
        <v>1362</v>
      </c>
      <c r="X431">
        <v>1486.35</v>
      </c>
      <c r="Y431">
        <v>1180</v>
      </c>
      <c r="Z431">
        <v>1486.35</v>
      </c>
      <c r="AA431">
        <v>1180</v>
      </c>
      <c r="AB431">
        <v>1486.35</v>
      </c>
      <c r="AC431" s="2">
        <f>(Table2[[#This Row],[Close Price]]/Table2[[#This Row],[Day Low]])-1</f>
        <v>5.6975036710719573E-2</v>
      </c>
      <c r="AD431" s="2">
        <f>(Table2[[#This Row],[Day High]]/Table2[[#This Row],[Close Price]])-1</f>
        <v>3.2474298416226732E-2</v>
      </c>
      <c r="AE431" s="2">
        <f>(Table2[[#This Row],[Close Price]]/Table2[[#This Row],[Current Week Low]])-1</f>
        <v>0.21999999999999997</v>
      </c>
      <c r="AF431" s="2">
        <f>(Table2[[#This Row],[Current Week High]]/Table2[[#This Row],[Close Price]])-1</f>
        <v>3.2474298416226732E-2</v>
      </c>
      <c r="AG431" s="2">
        <f>(Table2[[#This Row],[Close Price]]/Table2[[#This Row],[Current Month Low]])-1</f>
        <v>0.21999999999999997</v>
      </c>
      <c r="AH431" s="2">
        <f>(Table2[[#This Row],[Current Month High]]/Table2[[#This Row],[Close Price]])-1</f>
        <v>3.2474298416226732E-2</v>
      </c>
      <c r="AI431">
        <v>3.2474298416226701</v>
      </c>
      <c r="AJ431">
        <v>249.927078269324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0.33</v>
      </c>
      <c r="AM431" t="s">
        <v>10149</v>
      </c>
      <c r="AN431">
        <v>18.22</v>
      </c>
      <c r="AO431" t="s">
        <v>10149</v>
      </c>
      <c r="AP431">
        <v>0.21588731826191301</v>
      </c>
      <c r="AQ431">
        <f>(Table2[[#This Row],[Sharpe Ratio]]-AVERAGE(Table2[Sharpe Ratio]))/_xlfn.STDEV.P(Table2[Sharpe Ratio])</f>
        <v>1.8291480090771555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12.285213526357165</v>
      </c>
    </row>
    <row r="432" spans="1:44" x14ac:dyDescent="0.3">
      <c r="A432" t="s">
        <v>1065</v>
      </c>
      <c r="B432" t="s">
        <v>1066</v>
      </c>
      <c r="C432" t="s">
        <v>10108</v>
      </c>
      <c r="D432" t="s">
        <v>397</v>
      </c>
      <c r="E432">
        <v>12003.71587916</v>
      </c>
      <c r="F432">
        <v>460.4</v>
      </c>
      <c r="G432">
        <v>70.769106308528805</v>
      </c>
      <c r="H432">
        <f>(Table2[[#This Row],[1Y Return vs Nifty]]-AVERAGE(Table2[1Y Return vs Nifty]))/_xlfn.STDEV.P(Table2[1Y Return vs Nifty])</f>
        <v>0.2430663446666177</v>
      </c>
      <c r="I432">
        <v>3.3279331930199398</v>
      </c>
      <c r="J432">
        <f>(Table2[[#This Row],[1M Return vs Nifty]]-AVERAGE(Table2[1M Return vs Nifty]))/_xlfn.STDEV.P(Table2[1M Return vs Nifty])</f>
        <v>0.17930096785139082</v>
      </c>
      <c r="K432">
        <v>3.5340129601488299</v>
      </c>
      <c r="L432">
        <f>(Table2[[#This Row],[6M Return vs Nifty]]-AVERAGE(Table2[6M Return vs Nifty]))/_xlfn.STDEV.P(Table2[6M Return vs Nifty])</f>
        <v>-0.21887881215872251</v>
      </c>
      <c r="M432">
        <v>13.131757463815401</v>
      </c>
      <c r="N432">
        <f>(Table2[[#This Row],[1W Return vs Nifty]]-AVERAGE(Table2[1W Return vs Nifty]))/_xlfn.STDEV.P(Table2[1W Return vs Nifty])</f>
        <v>2.6515807610864162</v>
      </c>
      <c r="O432">
        <v>419.48</v>
      </c>
      <c r="P432">
        <v>415.03667603110301</v>
      </c>
      <c r="Q432">
        <v>385.488146548629</v>
      </c>
      <c r="R432">
        <v>82.376836801125904</v>
      </c>
      <c r="S432" s="2">
        <f>(Table2[[#This Row],[Close Price]]-Table2[[#This Row],[20D EMA]])/Table2[[#This Row],[20D EMA]]</f>
        <v>9.7549346810336501E-2</v>
      </c>
      <c r="T432" s="2">
        <f>(Table2[[#This Row],[Close Price]]-Table2[[#This Row],[50D EMA]])/Table2[[#This Row],[50D EMA]]</f>
        <v>0.10929955492776118</v>
      </c>
      <c r="U432" s="2">
        <f>(Table2[[#This Row],[Close Price]]-Table2[[#This Row],[200D EMA]])/Table2[[#This Row],[200D EMA]]</f>
        <v>0.19432984936651199</v>
      </c>
      <c r="V432">
        <v>2.67390557122551</v>
      </c>
      <c r="W432">
        <v>449.55</v>
      </c>
      <c r="X432">
        <v>465</v>
      </c>
      <c r="Y432">
        <v>433.25</v>
      </c>
      <c r="Z432">
        <v>465</v>
      </c>
      <c r="AA432">
        <v>433.25</v>
      </c>
      <c r="AB432">
        <v>465</v>
      </c>
      <c r="AC432" s="2">
        <f>(Table2[[#This Row],[Close Price]]/Table2[[#This Row],[Day Low]])-1</f>
        <v>2.4135246357468443E-2</v>
      </c>
      <c r="AD432" s="2">
        <f>(Table2[[#This Row],[Day High]]/Table2[[#This Row],[Close Price]])-1</f>
        <v>9.9913119026933117E-3</v>
      </c>
      <c r="AE432" s="2">
        <f>(Table2[[#This Row],[Close Price]]/Table2[[#This Row],[Current Week Low]])-1</f>
        <v>6.266589728793992E-2</v>
      </c>
      <c r="AF432" s="2">
        <f>(Table2[[#This Row],[Current Week High]]/Table2[[#This Row],[Close Price]])-1</f>
        <v>9.9913119026933117E-3</v>
      </c>
      <c r="AG432" s="2">
        <f>(Table2[[#This Row],[Close Price]]/Table2[[#This Row],[Current Month Low]])-1</f>
        <v>6.266589728793992E-2</v>
      </c>
      <c r="AH432" s="2">
        <f>(Table2[[#This Row],[Current Month High]]/Table2[[#This Row],[Close Price]])-1</f>
        <v>9.9913119026933117E-3</v>
      </c>
      <c r="AI432">
        <v>20.319287576020798</v>
      </c>
      <c r="AJ432">
        <v>100.173913043478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-0.03</v>
      </c>
      <c r="AM432" t="s">
        <v>10150</v>
      </c>
      <c r="AN432">
        <v>14.78</v>
      </c>
      <c r="AO432" t="s">
        <v>10149</v>
      </c>
      <c r="AP432">
        <v>0.11439354460210201</v>
      </c>
      <c r="AQ432">
        <f>(Table2[[#This Row],[Sharpe Ratio]]-AVERAGE(Table2[Sharpe Ratio]))/_xlfn.STDEV.P(Table2[Sharpe Ratio])</f>
        <v>0.67915792771619854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3.5342271891619008</v>
      </c>
    </row>
    <row r="433" spans="1:44" x14ac:dyDescent="0.3">
      <c r="A433" t="s">
        <v>1067</v>
      </c>
      <c r="B433" t="s">
        <v>1068</v>
      </c>
      <c r="C433" t="s">
        <v>10116</v>
      </c>
      <c r="D433" t="s">
        <v>329</v>
      </c>
      <c r="E433">
        <v>11935.360192100001</v>
      </c>
      <c r="F433">
        <v>861.05</v>
      </c>
      <c r="G433">
        <v>-9.7489417682852402</v>
      </c>
      <c r="H433">
        <f>(Table2[[#This Row],[1Y Return vs Nifty]]-AVERAGE(Table2[1Y Return vs Nifty]))/_xlfn.STDEV.P(Table2[1Y Return vs Nifty])</f>
        <v>-0.66431605187997067</v>
      </c>
      <c r="I433">
        <v>12.9867210942156</v>
      </c>
      <c r="J433">
        <f>(Table2[[#This Row],[1M Return vs Nifty]]-AVERAGE(Table2[1M Return vs Nifty]))/_xlfn.STDEV.P(Table2[1M Return vs Nifty])</f>
        <v>0.96647028809563496</v>
      </c>
      <c r="K433">
        <v>4.3615753571480598</v>
      </c>
      <c r="L433">
        <f>(Table2[[#This Row],[6M Return vs Nifty]]-AVERAGE(Table2[6M Return vs Nifty]))/_xlfn.STDEV.P(Table2[6M Return vs Nifty])</f>
        <v>-0.19452117729857657</v>
      </c>
      <c r="M433">
        <v>4.7284647170765703</v>
      </c>
      <c r="N433">
        <f>(Table2[[#This Row],[1W Return vs Nifty]]-AVERAGE(Table2[1W Return vs Nifty]))/_xlfn.STDEV.P(Table2[1W Return vs Nifty])</f>
        <v>0.81370859650706973</v>
      </c>
      <c r="O433">
        <v>782.81</v>
      </c>
      <c r="P433">
        <v>746.91765706953004</v>
      </c>
      <c r="Q433">
        <v>746.09335144314298</v>
      </c>
      <c r="R433">
        <v>90.040575351386096</v>
      </c>
      <c r="S433" s="2">
        <f>(Table2[[#This Row],[Close Price]]-Table2[[#This Row],[20D EMA]])/Table2[[#This Row],[20D EMA]]</f>
        <v>9.9947624583232225E-2</v>
      </c>
      <c r="T433" s="2">
        <f>(Table2[[#This Row],[Close Price]]-Table2[[#This Row],[50D EMA]])/Table2[[#This Row],[50D EMA]]</f>
        <v>0.15280445153520505</v>
      </c>
      <c r="U433" s="2">
        <f>(Table2[[#This Row],[Close Price]]-Table2[[#This Row],[200D EMA]])/Table2[[#This Row],[200D EMA]]</f>
        <v>0.15407810340958036</v>
      </c>
      <c r="V433">
        <v>1.3891172243040999</v>
      </c>
      <c r="W433">
        <v>830.75</v>
      </c>
      <c r="X433">
        <v>864</v>
      </c>
      <c r="Y433">
        <v>783.3</v>
      </c>
      <c r="Z433">
        <v>864</v>
      </c>
      <c r="AA433">
        <v>783.3</v>
      </c>
      <c r="AB433">
        <v>864</v>
      </c>
      <c r="AC433" s="2">
        <f>(Table2[[#This Row],[Close Price]]/Table2[[#This Row],[Day Low]])-1</f>
        <v>3.6473066506168994E-2</v>
      </c>
      <c r="AD433" s="2">
        <f>(Table2[[#This Row],[Day High]]/Table2[[#This Row],[Close Price]])-1</f>
        <v>3.4260495906162092E-3</v>
      </c>
      <c r="AE433" s="2">
        <f>(Table2[[#This Row],[Close Price]]/Table2[[#This Row],[Current Week Low]])-1</f>
        <v>9.925954295927486E-2</v>
      </c>
      <c r="AF433" s="2">
        <f>(Table2[[#This Row],[Current Week High]]/Table2[[#This Row],[Close Price]])-1</f>
        <v>3.4260495906162092E-3</v>
      </c>
      <c r="AG433" s="2">
        <f>(Table2[[#This Row],[Close Price]]/Table2[[#This Row],[Current Month Low]])-1</f>
        <v>9.925954295927486E-2</v>
      </c>
      <c r="AH433" s="2">
        <f>(Table2[[#This Row],[Current Month High]]/Table2[[#This Row],[Close Price]])-1</f>
        <v>3.4260495906162092E-3</v>
      </c>
      <c r="AI433">
        <v>0.34260495906161997</v>
      </c>
      <c r="AJ433">
        <v>33.052615313296698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0.12</v>
      </c>
      <c r="AM433" t="s">
        <v>10149</v>
      </c>
      <c r="AN433">
        <v>13.62</v>
      </c>
      <c r="AO433" t="s">
        <v>10149</v>
      </c>
      <c r="AP433">
        <v>-7.7741794930899999E-2</v>
      </c>
      <c r="AQ433">
        <f>(Table2[[#This Row],[Sharpe Ratio]]-AVERAGE(Table2[Sharpe Ratio]))/_xlfn.STDEV.P(Table2[Sharpe Ratio])</f>
        <v>-1.4978597037541765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-0.57651804833001907</v>
      </c>
    </row>
    <row r="434" spans="1:44" x14ac:dyDescent="0.3">
      <c r="A434" t="s">
        <v>1069</v>
      </c>
      <c r="B434" t="s">
        <v>1070</v>
      </c>
      <c r="C434" t="s">
        <v>10109</v>
      </c>
      <c r="D434" t="s">
        <v>59</v>
      </c>
      <c r="E434">
        <v>11868.387738150001</v>
      </c>
      <c r="F434">
        <v>749.5</v>
      </c>
      <c r="G434">
        <v>64.7005086200476</v>
      </c>
      <c r="H434">
        <f>(Table2[[#This Row],[1Y Return vs Nifty]]-AVERAGE(Table2[1Y Return vs Nifty]))/_xlfn.STDEV.P(Table2[1Y Return vs Nifty])</f>
        <v>0.17467746980221541</v>
      </c>
      <c r="I434">
        <v>-1.1140714439730099</v>
      </c>
      <c r="J434">
        <f>(Table2[[#This Row],[1M Return vs Nifty]]-AVERAGE(Table2[1M Return vs Nifty]))/_xlfn.STDEV.P(Table2[1M Return vs Nifty])</f>
        <v>-0.18271234131245115</v>
      </c>
      <c r="K434">
        <v>17.353316687969102</v>
      </c>
      <c r="L434">
        <f>(Table2[[#This Row],[6M Return vs Nifty]]-AVERAGE(Table2[6M Return vs Nifty]))/_xlfn.STDEV.P(Table2[6M Return vs Nifty])</f>
        <v>0.18786460132193286</v>
      </c>
      <c r="M434">
        <v>-1.3735369427013799</v>
      </c>
      <c r="N434">
        <f>(Table2[[#This Row],[1W Return vs Nifty]]-AVERAGE(Table2[1W Return vs Nifty]))/_xlfn.STDEV.P(Table2[1W Return vs Nifty])</f>
        <v>-0.52085147853911906</v>
      </c>
      <c r="O434">
        <v>731.46</v>
      </c>
      <c r="P434">
        <v>705.86352882999802</v>
      </c>
      <c r="Q434">
        <v>590.16706737815605</v>
      </c>
      <c r="R434">
        <v>61.111337527265199</v>
      </c>
      <c r="S434" s="2">
        <f>(Table2[[#This Row],[Close Price]]-Table2[[#This Row],[20D EMA]])/Table2[[#This Row],[20D EMA]]</f>
        <v>2.4663002761600036E-2</v>
      </c>
      <c r="T434" s="2">
        <f>(Table2[[#This Row],[Close Price]]-Table2[[#This Row],[50D EMA]])/Table2[[#This Row],[50D EMA]]</f>
        <v>6.1819982741326052E-2</v>
      </c>
      <c r="U434" s="2">
        <f>(Table2[[#This Row],[Close Price]]-Table2[[#This Row],[200D EMA]])/Table2[[#This Row],[200D EMA]]</f>
        <v>0.26997936928213856</v>
      </c>
      <c r="V434">
        <v>0.40020516804643103</v>
      </c>
      <c r="W434">
        <v>732.05</v>
      </c>
      <c r="X434">
        <v>758.5</v>
      </c>
      <c r="Y434">
        <v>724.95</v>
      </c>
      <c r="Z434">
        <v>758.5</v>
      </c>
      <c r="AA434">
        <v>724.95</v>
      </c>
      <c r="AB434">
        <v>758.5</v>
      </c>
      <c r="AC434" s="2">
        <f>(Table2[[#This Row],[Close Price]]/Table2[[#This Row],[Day Low]])-1</f>
        <v>2.3837169592241025E-2</v>
      </c>
      <c r="AD434" s="2">
        <f>(Table2[[#This Row],[Day High]]/Table2[[#This Row],[Close Price]])-1</f>
        <v>1.200800533689117E-2</v>
      </c>
      <c r="AE434" s="2">
        <f>(Table2[[#This Row],[Close Price]]/Table2[[#This Row],[Current Week Low]])-1</f>
        <v>3.3864404441685592E-2</v>
      </c>
      <c r="AF434" s="2">
        <f>(Table2[[#This Row],[Current Week High]]/Table2[[#This Row],[Close Price]])-1</f>
        <v>1.200800533689117E-2</v>
      </c>
      <c r="AG434" s="2">
        <f>(Table2[[#This Row],[Close Price]]/Table2[[#This Row],[Current Month Low]])-1</f>
        <v>3.3864404441685592E-2</v>
      </c>
      <c r="AH434" s="2">
        <f>(Table2[[#This Row],[Current Month High]]/Table2[[#This Row],[Close Price]])-1</f>
        <v>1.200800533689117E-2</v>
      </c>
      <c r="AI434">
        <v>3.4022681787858602</v>
      </c>
      <c r="AJ434">
        <v>135.13725490196001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0.06</v>
      </c>
      <c r="AM434" t="s">
        <v>10149</v>
      </c>
      <c r="AN434">
        <v>2.16</v>
      </c>
      <c r="AO434" t="s">
        <v>10149</v>
      </c>
      <c r="AP434">
        <v>-3.5432861893823997E-2</v>
      </c>
      <c r="AQ434">
        <f>(Table2[[#This Row],[Sharpe Ratio]]-AVERAGE(Table2[Sharpe Ratio]))/_xlfn.STDEV.P(Table2[Sharpe Ratio])</f>
        <v>-1.0184721355208315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-1.3594938842482533</v>
      </c>
    </row>
    <row r="435" spans="1:44" x14ac:dyDescent="0.3">
      <c r="A435" t="s">
        <v>1071</v>
      </c>
      <c r="B435" t="s">
        <v>1072</v>
      </c>
      <c r="C435" t="s">
        <v>10104</v>
      </c>
      <c r="D435" t="s">
        <v>484</v>
      </c>
      <c r="E435">
        <v>11858.706372500001</v>
      </c>
      <c r="F435">
        <v>890.6</v>
      </c>
      <c r="G435">
        <v>-13.6846485097805</v>
      </c>
      <c r="H435">
        <f>(Table2[[#This Row],[1Y Return vs Nifty]]-AVERAGE(Table2[1Y Return vs Nifty]))/_xlfn.STDEV.P(Table2[1Y Return vs Nifty])</f>
        <v>-0.7086687293293249</v>
      </c>
      <c r="I435">
        <v>11.7779944896233</v>
      </c>
      <c r="J435">
        <f>(Table2[[#This Row],[1M Return vs Nifty]]-AVERAGE(Table2[1M Return vs Nifty]))/_xlfn.STDEV.P(Table2[1M Return vs Nifty])</f>
        <v>0.8679618096580588</v>
      </c>
      <c r="K435">
        <v>1.1268519348700301</v>
      </c>
      <c r="L435">
        <f>(Table2[[#This Row],[6M Return vs Nifty]]-AVERAGE(Table2[6M Return vs Nifty]))/_xlfn.STDEV.P(Table2[6M Return vs Nifty])</f>
        <v>-0.28972875594050862</v>
      </c>
      <c r="M435">
        <v>-1.3195212743774201</v>
      </c>
      <c r="N435">
        <f>(Table2[[#This Row],[1W Return vs Nifty]]-AVERAGE(Table2[1W Return vs Nifty]))/_xlfn.STDEV.P(Table2[1W Return vs Nifty])</f>
        <v>-0.50903778880395156</v>
      </c>
      <c r="O435">
        <v>861.36</v>
      </c>
      <c r="P435">
        <v>815.43129718016803</v>
      </c>
      <c r="Q435">
        <v>769.21050812351302</v>
      </c>
      <c r="R435">
        <v>56.475580744641299</v>
      </c>
      <c r="S435" s="2">
        <f>(Table2[[#This Row],[Close Price]]-Table2[[#This Row],[20D EMA]])/Table2[[#This Row],[20D EMA]]</f>
        <v>3.3946317451472099E-2</v>
      </c>
      <c r="T435" s="2">
        <f>(Table2[[#This Row],[Close Price]]-Table2[[#This Row],[50D EMA]])/Table2[[#This Row],[50D EMA]]</f>
        <v>9.2182754181464294E-2</v>
      </c>
      <c r="U435" s="2">
        <f>(Table2[[#This Row],[Close Price]]-Table2[[#This Row],[200D EMA]])/Table2[[#This Row],[200D EMA]]</f>
        <v>0.15781049607943648</v>
      </c>
      <c r="V435">
        <v>1.3747759237693</v>
      </c>
      <c r="W435">
        <v>886.45</v>
      </c>
      <c r="X435">
        <v>908</v>
      </c>
      <c r="Y435">
        <v>870.35</v>
      </c>
      <c r="Z435">
        <v>938</v>
      </c>
      <c r="AA435">
        <v>870.35</v>
      </c>
      <c r="AB435">
        <v>938</v>
      </c>
      <c r="AC435" s="2">
        <f>(Table2[[#This Row],[Close Price]]/Table2[[#This Row],[Day Low]])-1</f>
        <v>4.6815951266285794E-3</v>
      </c>
      <c r="AD435" s="2">
        <f>(Table2[[#This Row],[Day High]]/Table2[[#This Row],[Close Price]])-1</f>
        <v>1.953739052324277E-2</v>
      </c>
      <c r="AE435" s="2">
        <f>(Table2[[#This Row],[Close Price]]/Table2[[#This Row],[Current Week Low]])-1</f>
        <v>2.3266501981961341E-2</v>
      </c>
      <c r="AF435" s="2">
        <f>(Table2[[#This Row],[Current Week High]]/Table2[[#This Row],[Close Price]])-1</f>
        <v>5.3222546597799125E-2</v>
      </c>
      <c r="AG435" s="2">
        <f>(Table2[[#This Row],[Close Price]]/Table2[[#This Row],[Current Month Low]])-1</f>
        <v>2.3266501981961341E-2</v>
      </c>
      <c r="AH435" s="2">
        <f>(Table2[[#This Row],[Current Month High]]/Table2[[#This Row],[Close Price]])-1</f>
        <v>5.3222546597799125E-2</v>
      </c>
      <c r="AI435">
        <v>5.3222546597799099</v>
      </c>
      <c r="AJ435">
        <v>30.970588235294102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0.02</v>
      </c>
      <c r="AM435" t="s">
        <v>10149</v>
      </c>
      <c r="AN435">
        <v>0.15</v>
      </c>
      <c r="AO435" t="s">
        <v>10149</v>
      </c>
      <c r="AP435">
        <v>4.5027596345980997E-2</v>
      </c>
      <c r="AQ435">
        <f>(Table2[[#This Row],[Sharpe Ratio]]-AVERAGE(Table2[Sharpe Ratio]))/_xlfn.STDEV.P(Table2[Sharpe Ratio])</f>
        <v>-0.10680311799397314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-0.74627658240969941</v>
      </c>
    </row>
    <row r="436" spans="1:44" x14ac:dyDescent="0.3">
      <c r="A436" t="s">
        <v>1073</v>
      </c>
      <c r="B436" t="s">
        <v>1074</v>
      </c>
      <c r="C436" t="s">
        <v>10116</v>
      </c>
      <c r="D436" t="s">
        <v>699</v>
      </c>
      <c r="E436">
        <v>11735.070051459999</v>
      </c>
      <c r="F436">
        <v>9022.9</v>
      </c>
      <c r="G436">
        <v>-7.5147810609730197</v>
      </c>
      <c r="H436">
        <f>(Table2[[#This Row],[1Y Return vs Nifty]]-AVERAGE(Table2[1Y Return vs Nifty]))/_xlfn.STDEV.P(Table2[1Y Return vs Nifty])</f>
        <v>-0.6391386147054231</v>
      </c>
      <c r="I436">
        <v>14.2521911956342</v>
      </c>
      <c r="J436">
        <f>(Table2[[#This Row],[1M Return vs Nifty]]-AVERAGE(Table2[1M Return vs Nifty]))/_xlfn.STDEV.P(Table2[1M Return vs Nifty])</f>
        <v>1.0696032329033145</v>
      </c>
      <c r="K436">
        <v>4.2525141589259698</v>
      </c>
      <c r="L436">
        <f>(Table2[[#This Row],[6M Return vs Nifty]]-AVERAGE(Table2[6M Return vs Nifty]))/_xlfn.STDEV.P(Table2[6M Return vs Nifty])</f>
        <v>-0.19773117433727255</v>
      </c>
      <c r="M436">
        <v>-0.19287373446699499</v>
      </c>
      <c r="N436">
        <f>(Table2[[#This Row],[1W Return vs Nifty]]-AVERAGE(Table2[1W Return vs Nifty]))/_xlfn.STDEV.P(Table2[1W Return vs Nifty])</f>
        <v>-0.26263031315141705</v>
      </c>
      <c r="O436">
        <v>8409.17</v>
      </c>
      <c r="P436">
        <v>7856.0627417382602</v>
      </c>
      <c r="Q436">
        <v>7636.8792566746697</v>
      </c>
      <c r="R436">
        <v>70.752346697462798</v>
      </c>
      <c r="S436" s="2">
        <f>(Table2[[#This Row],[Close Price]]-Table2[[#This Row],[20D EMA]])/Table2[[#This Row],[20D EMA]]</f>
        <v>7.2983421669439386E-2</v>
      </c>
      <c r="T436" s="2">
        <f>(Table2[[#This Row],[Close Price]]-Table2[[#This Row],[50D EMA]])/Table2[[#This Row],[50D EMA]]</f>
        <v>0.14852697803219947</v>
      </c>
      <c r="U436" s="2">
        <f>(Table2[[#This Row],[Close Price]]-Table2[[#This Row],[200D EMA]])/Table2[[#This Row],[200D EMA]]</f>
        <v>0.18149046184198095</v>
      </c>
      <c r="V436">
        <v>2.5893867596017701</v>
      </c>
      <c r="W436">
        <v>8929</v>
      </c>
      <c r="X436">
        <v>9113.15</v>
      </c>
      <c r="Y436">
        <v>8630.4500000000007</v>
      </c>
      <c r="Z436">
        <v>9275.85</v>
      </c>
      <c r="AA436">
        <v>8630.4500000000007</v>
      </c>
      <c r="AB436">
        <v>9275.85</v>
      </c>
      <c r="AC436" s="2">
        <f>(Table2[[#This Row],[Close Price]]/Table2[[#This Row],[Day Low]])-1</f>
        <v>1.0516295217829486E-2</v>
      </c>
      <c r="AD436" s="2">
        <f>(Table2[[#This Row],[Day High]]/Table2[[#This Row],[Close Price]])-1</f>
        <v>1.0002327411364309E-2</v>
      </c>
      <c r="AE436" s="2">
        <f>(Table2[[#This Row],[Close Price]]/Table2[[#This Row],[Current Week Low]])-1</f>
        <v>4.5472715791181173E-2</v>
      </c>
      <c r="AF436" s="2">
        <f>(Table2[[#This Row],[Current Week High]]/Table2[[#This Row],[Close Price]])-1</f>
        <v>2.8034224029968247E-2</v>
      </c>
      <c r="AG436" s="2">
        <f>(Table2[[#This Row],[Close Price]]/Table2[[#This Row],[Current Month Low]])-1</f>
        <v>4.5472715791181173E-2</v>
      </c>
      <c r="AH436" s="2">
        <f>(Table2[[#This Row],[Current Month High]]/Table2[[#This Row],[Close Price]])-1</f>
        <v>2.8034224029968247E-2</v>
      </c>
      <c r="AI436">
        <v>7.9475556639217997</v>
      </c>
      <c r="AJ436">
        <v>36.8931302342517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0.15</v>
      </c>
      <c r="AM436" t="s">
        <v>10149</v>
      </c>
      <c r="AN436">
        <v>11.69</v>
      </c>
      <c r="AO436" t="s">
        <v>10149</v>
      </c>
      <c r="AP436">
        <v>6.2272374733581E-2</v>
      </c>
      <c r="AQ436">
        <f>(Table2[[#This Row],[Sharpe Ratio]]-AVERAGE(Table2[Sharpe Ratio]))/_xlfn.STDEV.P(Table2[Sharpe Ratio])</f>
        <v>8.8591371597859903E-2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5.8694502307061691E-2</v>
      </c>
    </row>
    <row r="437" spans="1:44" x14ac:dyDescent="0.3">
      <c r="A437" t="s">
        <v>1075</v>
      </c>
      <c r="B437" t="s">
        <v>1076</v>
      </c>
      <c r="C437" t="s">
        <v>10110</v>
      </c>
      <c r="D437" t="s">
        <v>226</v>
      </c>
      <c r="E437">
        <v>11734.19936912</v>
      </c>
      <c r="F437">
        <v>1763.6</v>
      </c>
      <c r="G437">
        <v>55.894649576679498</v>
      </c>
      <c r="H437">
        <f>(Table2[[#This Row],[1Y Return vs Nifty]]-AVERAGE(Table2[1Y Return vs Nifty]))/_xlfn.STDEV.P(Table2[1Y Return vs Nifty])</f>
        <v>7.5441563402695089E-2</v>
      </c>
      <c r="I437">
        <v>-0.53736237286426503</v>
      </c>
      <c r="J437">
        <f>(Table2[[#This Row],[1M Return vs Nifty]]-AVERAGE(Table2[1M Return vs Nifty]))/_xlfn.STDEV.P(Table2[1M Return vs Nifty])</f>
        <v>-0.13571185925122237</v>
      </c>
      <c r="K437">
        <v>34.823099783049003</v>
      </c>
      <c r="L437">
        <f>(Table2[[#This Row],[6M Return vs Nifty]]-AVERAGE(Table2[6M Return vs Nifty]))/_xlfn.STDEV.P(Table2[6M Return vs Nifty])</f>
        <v>0.70205253356591413</v>
      </c>
      <c r="M437">
        <v>0.70795026757121404</v>
      </c>
      <c r="N437">
        <f>(Table2[[#This Row],[1W Return vs Nifty]]-AVERAGE(Table2[1W Return vs Nifty]))/_xlfn.STDEV.P(Table2[1W Return vs Nifty])</f>
        <v>-6.5612381201646253E-2</v>
      </c>
      <c r="O437">
        <v>1625</v>
      </c>
      <c r="P437">
        <v>1549.60319168315</v>
      </c>
      <c r="Q437">
        <v>1274.38741576042</v>
      </c>
      <c r="R437">
        <v>76.4893298543399</v>
      </c>
      <c r="S437" s="2">
        <f>(Table2[[#This Row],[Close Price]]-Table2[[#This Row],[20D EMA]])/Table2[[#This Row],[20D EMA]]</f>
        <v>8.529230769230764E-2</v>
      </c>
      <c r="T437" s="2">
        <f>(Table2[[#This Row],[Close Price]]-Table2[[#This Row],[50D EMA]])/Table2[[#This Row],[50D EMA]]</f>
        <v>0.13809781075915992</v>
      </c>
      <c r="U437" s="2">
        <f>(Table2[[#This Row],[Close Price]]-Table2[[#This Row],[200D EMA]])/Table2[[#This Row],[200D EMA]]</f>
        <v>0.38388058308600714</v>
      </c>
      <c r="V437">
        <v>1.0919209213413299</v>
      </c>
      <c r="W437">
        <v>1653</v>
      </c>
      <c r="X437">
        <v>1799</v>
      </c>
      <c r="Y437">
        <v>1610</v>
      </c>
      <c r="Z437">
        <v>1799</v>
      </c>
      <c r="AA437">
        <v>1610</v>
      </c>
      <c r="AB437">
        <v>1799</v>
      </c>
      <c r="AC437" s="2">
        <f>(Table2[[#This Row],[Close Price]]/Table2[[#This Row],[Day Low]])-1</f>
        <v>6.6908650937689051E-2</v>
      </c>
      <c r="AD437" s="2">
        <f>(Table2[[#This Row],[Day High]]/Table2[[#This Row],[Close Price]])-1</f>
        <v>2.0072578816058062E-2</v>
      </c>
      <c r="AE437" s="2">
        <f>(Table2[[#This Row],[Close Price]]/Table2[[#This Row],[Current Week Low]])-1</f>
        <v>9.540372670807451E-2</v>
      </c>
      <c r="AF437" s="2">
        <f>(Table2[[#This Row],[Current Week High]]/Table2[[#This Row],[Close Price]])-1</f>
        <v>2.0072578816058062E-2</v>
      </c>
      <c r="AG437" s="2">
        <f>(Table2[[#This Row],[Close Price]]/Table2[[#This Row],[Current Month Low]])-1</f>
        <v>9.540372670807451E-2</v>
      </c>
      <c r="AH437" s="2">
        <f>(Table2[[#This Row],[Current Month High]]/Table2[[#This Row],[Close Price]])-1</f>
        <v>2.0072578816058062E-2</v>
      </c>
      <c r="AI437">
        <v>2.0072578816058</v>
      </c>
      <c r="AJ437">
        <v>109.52833551146399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0.19</v>
      </c>
      <c r="AM437" t="s">
        <v>10149</v>
      </c>
      <c r="AN437">
        <v>5.0199999999999996</v>
      </c>
      <c r="AO437" t="s">
        <v>10149</v>
      </c>
      <c r="AP437">
        <v>0.13707702606507199</v>
      </c>
      <c r="AQ437">
        <f>(Table2[[#This Row],[Sharpe Ratio]]-AVERAGE(Table2[Sharpe Ratio]))/_xlfn.STDEV.P(Table2[Sharpe Ratio])</f>
        <v>0.93617643981316201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1.5123462963289025</v>
      </c>
    </row>
    <row r="438" spans="1:44" x14ac:dyDescent="0.3">
      <c r="A438" t="s">
        <v>1077</v>
      </c>
      <c r="B438" t="s">
        <v>1078</v>
      </c>
      <c r="C438" t="s">
        <v>10108</v>
      </c>
      <c r="D438" t="s">
        <v>184</v>
      </c>
      <c r="E438">
        <v>11693.4612767</v>
      </c>
      <c r="F438">
        <v>497</v>
      </c>
      <c r="G438">
        <v>49.625258146659803</v>
      </c>
      <c r="H438">
        <f>(Table2[[#This Row],[1Y Return vs Nifty]]-AVERAGE(Table2[1Y Return vs Nifty]))/_xlfn.STDEV.P(Table2[1Y Return vs Nifty])</f>
        <v>4.7898827356119573E-3</v>
      </c>
      <c r="I438">
        <v>5.1322975315948902</v>
      </c>
      <c r="J438">
        <f>(Table2[[#This Row],[1M Return vs Nifty]]-AVERAGE(Table2[1M Return vs Nifty]))/_xlfn.STDEV.P(Table2[1M Return vs Nifty])</f>
        <v>0.32635257146856678</v>
      </c>
      <c r="K438">
        <v>18.537977479724301</v>
      </c>
      <c r="L438">
        <f>(Table2[[#This Row],[6M Return vs Nifty]]-AVERAGE(Table2[6M Return vs Nifty]))/_xlfn.STDEV.P(Table2[6M Return vs Nifty])</f>
        <v>0.22273270927770239</v>
      </c>
      <c r="M438">
        <v>1.55346445306271</v>
      </c>
      <c r="N438">
        <f>(Table2[[#This Row],[1W Return vs Nifty]]-AVERAGE(Table2[1W Return vs Nifty]))/_xlfn.STDEV.P(Table2[1W Return vs Nifty])</f>
        <v>0.11930881970199456</v>
      </c>
      <c r="O438">
        <v>473.46</v>
      </c>
      <c r="P438">
        <v>449.26472603382598</v>
      </c>
      <c r="Q438">
        <v>395.41729631849199</v>
      </c>
      <c r="R438">
        <v>65.036701584133596</v>
      </c>
      <c r="S438" s="2">
        <f>(Table2[[#This Row],[Close Price]]-Table2[[#This Row],[20D EMA]])/Table2[[#This Row],[20D EMA]]</f>
        <v>4.9719089257804293E-2</v>
      </c>
      <c r="T438" s="2">
        <f>(Table2[[#This Row],[Close Price]]-Table2[[#This Row],[50D EMA]])/Table2[[#This Row],[50D EMA]]</f>
        <v>0.10625199620630786</v>
      </c>
      <c r="U438" s="2">
        <f>(Table2[[#This Row],[Close Price]]-Table2[[#This Row],[200D EMA]])/Table2[[#This Row],[200D EMA]]</f>
        <v>0.25690000065067314</v>
      </c>
      <c r="V438">
        <v>1.24968049461354</v>
      </c>
      <c r="W438">
        <v>491</v>
      </c>
      <c r="X438">
        <v>498.3</v>
      </c>
      <c r="Y438">
        <v>478</v>
      </c>
      <c r="Z438">
        <v>510</v>
      </c>
      <c r="AA438">
        <v>478</v>
      </c>
      <c r="AB438">
        <v>510</v>
      </c>
      <c r="AC438" s="2">
        <f>(Table2[[#This Row],[Close Price]]/Table2[[#This Row],[Day Low]])-1</f>
        <v>1.2219959266802416E-2</v>
      </c>
      <c r="AD438" s="2">
        <f>(Table2[[#This Row],[Day High]]/Table2[[#This Row],[Close Price]])-1</f>
        <v>2.6156941649899679E-3</v>
      </c>
      <c r="AE438" s="2">
        <f>(Table2[[#This Row],[Close Price]]/Table2[[#This Row],[Current Week Low]])-1</f>
        <v>3.9748953974895418E-2</v>
      </c>
      <c r="AF438" s="2">
        <f>(Table2[[#This Row],[Current Week High]]/Table2[[#This Row],[Close Price]])-1</f>
        <v>2.6156941649899457E-2</v>
      </c>
      <c r="AG438" s="2">
        <f>(Table2[[#This Row],[Close Price]]/Table2[[#This Row],[Current Month Low]])-1</f>
        <v>3.9748953974895418E-2</v>
      </c>
      <c r="AH438" s="2">
        <f>(Table2[[#This Row],[Current Month High]]/Table2[[#This Row],[Close Price]])-1</f>
        <v>2.6156941649899457E-2</v>
      </c>
      <c r="AI438">
        <v>2.6156941649899399</v>
      </c>
      <c r="AJ438">
        <v>79.099099099099007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0.03</v>
      </c>
      <c r="AM438" t="s">
        <v>10149</v>
      </c>
      <c r="AN438">
        <v>4.75</v>
      </c>
      <c r="AO438" t="s">
        <v>10149</v>
      </c>
      <c r="AP438">
        <v>0.13684216791881601</v>
      </c>
      <c r="AQ438">
        <f>(Table2[[#This Row],[Sharpe Ratio]]-AVERAGE(Table2[Sharpe Ratio]))/_xlfn.STDEV.P(Table2[Sharpe Ratio])</f>
        <v>0.93351534515698653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1.6066993283408624</v>
      </c>
    </row>
    <row r="439" spans="1:44" x14ac:dyDescent="0.3">
      <c r="A439" t="s">
        <v>1079</v>
      </c>
      <c r="B439" t="s">
        <v>1080</v>
      </c>
      <c r="C439" t="s">
        <v>10115</v>
      </c>
      <c r="D439" t="s">
        <v>302</v>
      </c>
      <c r="E439">
        <v>11581.426513390999</v>
      </c>
      <c r="F439">
        <v>146.27000000000001</v>
      </c>
      <c r="G439">
        <v>32.409460414256898</v>
      </c>
      <c r="H439">
        <f>(Table2[[#This Row],[1Y Return vs Nifty]]-AVERAGE(Table2[1Y Return vs Nifty]))/_xlfn.STDEV.P(Table2[1Y Return vs Nifty])</f>
        <v>-0.18922018305716995</v>
      </c>
      <c r="I439">
        <v>-5.0449069315930597</v>
      </c>
      <c r="J439">
        <f>(Table2[[#This Row],[1M Return vs Nifty]]-AVERAGE(Table2[1M Return vs Nifty]))/_xlfn.STDEV.P(Table2[1M Return vs Nifty])</f>
        <v>-0.50306652347632197</v>
      </c>
      <c r="K439">
        <v>0.64556734399006199</v>
      </c>
      <c r="L439">
        <f>(Table2[[#This Row],[6M Return vs Nifty]]-AVERAGE(Table2[6M Return vs Nifty]))/_xlfn.STDEV.P(Table2[6M Return vs Nifty])</f>
        <v>-0.30389439997046558</v>
      </c>
      <c r="M439">
        <v>-2.76324863494087</v>
      </c>
      <c r="N439">
        <f>(Table2[[#This Row],[1W Return vs Nifty]]-AVERAGE(Table2[1W Return vs Nifty]))/_xlfn.STDEV.P(Table2[1W Return vs Nifty])</f>
        <v>-0.82479333953743139</v>
      </c>
      <c r="O439">
        <v>145.19</v>
      </c>
      <c r="P439">
        <v>143.61129342576999</v>
      </c>
      <c r="Q439">
        <v>130.463102719739</v>
      </c>
      <c r="R439">
        <v>53.378637363232997</v>
      </c>
      <c r="S439" s="2">
        <f>(Table2[[#This Row],[Close Price]]-Table2[[#This Row],[20D EMA]])/Table2[[#This Row],[20D EMA]]</f>
        <v>7.4385288242992805E-3</v>
      </c>
      <c r="T439" s="2">
        <f>(Table2[[#This Row],[Close Price]]-Table2[[#This Row],[50D EMA]])/Table2[[#This Row],[50D EMA]]</f>
        <v>1.8513213764795314E-2</v>
      </c>
      <c r="U439" s="2">
        <f>(Table2[[#This Row],[Close Price]]-Table2[[#This Row],[200D EMA]])/Table2[[#This Row],[200D EMA]]</f>
        <v>0.12115990614003262</v>
      </c>
      <c r="V439">
        <v>0.90750803354123699</v>
      </c>
      <c r="W439">
        <v>145</v>
      </c>
      <c r="X439">
        <v>147.34</v>
      </c>
      <c r="Y439">
        <v>144</v>
      </c>
      <c r="Z439">
        <v>147.34</v>
      </c>
      <c r="AA439">
        <v>144</v>
      </c>
      <c r="AB439">
        <v>147.34</v>
      </c>
      <c r="AC439" s="2">
        <f>(Table2[[#This Row],[Close Price]]/Table2[[#This Row],[Day Low]])-1</f>
        <v>8.7586206896552721E-3</v>
      </c>
      <c r="AD439" s="2">
        <f>(Table2[[#This Row],[Day High]]/Table2[[#This Row],[Close Price]])-1</f>
        <v>7.3152389416830665E-3</v>
      </c>
      <c r="AE439" s="2">
        <f>(Table2[[#This Row],[Close Price]]/Table2[[#This Row],[Current Week Low]])-1</f>
        <v>1.5763888888888911E-2</v>
      </c>
      <c r="AF439" s="2">
        <f>(Table2[[#This Row],[Current Week High]]/Table2[[#This Row],[Close Price]])-1</f>
        <v>7.3152389416830665E-3</v>
      </c>
      <c r="AG439" s="2">
        <f>(Table2[[#This Row],[Close Price]]/Table2[[#This Row],[Current Month Low]])-1</f>
        <v>1.5763888888888911E-2</v>
      </c>
      <c r="AH439" s="2">
        <f>(Table2[[#This Row],[Current Month High]]/Table2[[#This Row],[Close Price]])-1</f>
        <v>7.3152389416830665E-3</v>
      </c>
      <c r="AI439">
        <v>8.0194161482190296</v>
      </c>
      <c r="AJ439">
        <v>62.703003337041103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-0.04</v>
      </c>
      <c r="AM439" t="s">
        <v>10150</v>
      </c>
      <c r="AN439">
        <v>1.18</v>
      </c>
      <c r="AO439" t="s">
        <v>10149</v>
      </c>
      <c r="AP439">
        <v>0.127700126315971</v>
      </c>
      <c r="AQ439">
        <f>(Table2[[#This Row],[Sharpe Ratio]]-AVERAGE(Table2[Sharpe Ratio]))/_xlfn.STDEV.P(Table2[Sharpe Ratio])</f>
        <v>0.82993010255974553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-0.99104434348164339</v>
      </c>
    </row>
    <row r="440" spans="1:44" x14ac:dyDescent="0.3">
      <c r="A440" t="s">
        <v>1081</v>
      </c>
      <c r="B440" t="s">
        <v>1082</v>
      </c>
      <c r="C440" t="s">
        <v>10115</v>
      </c>
      <c r="D440" t="s">
        <v>769</v>
      </c>
      <c r="E440">
        <v>11567.669882769</v>
      </c>
      <c r="F440">
        <v>248.61</v>
      </c>
      <c r="G440">
        <v>193.22228626525001</v>
      </c>
      <c r="H440">
        <f>(Table2[[#This Row],[1Y Return vs Nifty]]-AVERAGE(Table2[1Y Return vs Nifty]))/_xlfn.STDEV.P(Table2[1Y Return vs Nifty])</f>
        <v>1.6230285090236058</v>
      </c>
      <c r="I440">
        <v>11.205410739142</v>
      </c>
      <c r="J440">
        <f>(Table2[[#This Row],[1M Return vs Nifty]]-AVERAGE(Table2[1M Return vs Nifty]))/_xlfn.STDEV.P(Table2[1M Return vs Nifty])</f>
        <v>0.82129753187704757</v>
      </c>
      <c r="K440">
        <v>51.773678194506303</v>
      </c>
      <c r="L440">
        <f>(Table2[[#This Row],[6M Return vs Nifty]]-AVERAGE(Table2[6M Return vs Nifty]))/_xlfn.STDEV.P(Table2[6M Return vs Nifty])</f>
        <v>1.2009587201104606</v>
      </c>
      <c r="M440">
        <v>2.9822849698426199</v>
      </c>
      <c r="N440">
        <f>(Table2[[#This Row],[1W Return vs Nifty]]-AVERAGE(Table2[1W Return vs Nifty]))/_xlfn.STDEV.P(Table2[1W Return vs Nifty])</f>
        <v>0.43180411590463774</v>
      </c>
      <c r="O440">
        <v>234.85</v>
      </c>
      <c r="P440">
        <v>217.885593555029</v>
      </c>
      <c r="Q440">
        <v>172.309538306977</v>
      </c>
      <c r="R440">
        <v>67.468685315204894</v>
      </c>
      <c r="S440" s="2">
        <f>(Table2[[#This Row],[Close Price]]-Table2[[#This Row],[20D EMA]])/Table2[[#This Row],[20D EMA]]</f>
        <v>5.8590589738130805E-2</v>
      </c>
      <c r="T440" s="2">
        <f>(Table2[[#This Row],[Close Price]]-Table2[[#This Row],[50D EMA]])/Table2[[#This Row],[50D EMA]]</f>
        <v>0.14101164718451786</v>
      </c>
      <c r="U440" s="2">
        <f>(Table2[[#This Row],[Close Price]]-Table2[[#This Row],[200D EMA]])/Table2[[#This Row],[200D EMA]]</f>
        <v>0.44281043546811893</v>
      </c>
      <c r="V440">
        <v>0.95503764736846997</v>
      </c>
      <c r="W440">
        <v>246</v>
      </c>
      <c r="X440">
        <v>254.2</v>
      </c>
      <c r="Y440">
        <v>239.42</v>
      </c>
      <c r="Z440">
        <v>256.74</v>
      </c>
      <c r="AA440">
        <v>239.42</v>
      </c>
      <c r="AB440">
        <v>256.74</v>
      </c>
      <c r="AC440" s="2">
        <f>(Table2[[#This Row],[Close Price]]/Table2[[#This Row],[Day Low]])-1</f>
        <v>1.0609756097561096E-2</v>
      </c>
      <c r="AD440" s="2">
        <f>(Table2[[#This Row],[Day High]]/Table2[[#This Row],[Close Price]])-1</f>
        <v>2.2485016692811888E-2</v>
      </c>
      <c r="AE440" s="2">
        <f>(Table2[[#This Row],[Close Price]]/Table2[[#This Row],[Current Week Low]])-1</f>
        <v>3.8384429036839141E-2</v>
      </c>
      <c r="AF440" s="2">
        <f>(Table2[[#This Row],[Current Week High]]/Table2[[#This Row],[Close Price]])-1</f>
        <v>3.2701822131048663E-2</v>
      </c>
      <c r="AG440" s="2">
        <f>(Table2[[#This Row],[Close Price]]/Table2[[#This Row],[Current Month Low]])-1</f>
        <v>3.8384429036839141E-2</v>
      </c>
      <c r="AH440" s="2">
        <f>(Table2[[#This Row],[Current Month High]]/Table2[[#This Row],[Close Price]])-1</f>
        <v>3.2701822131048663E-2</v>
      </c>
      <c r="AI440">
        <v>3.2701822131048601</v>
      </c>
      <c r="AJ440">
        <v>234.60296096904401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0.28999999999999998</v>
      </c>
      <c r="AM440" t="s">
        <v>10149</v>
      </c>
      <c r="AN440">
        <v>12.07</v>
      </c>
      <c r="AO440" t="s">
        <v>10149</v>
      </c>
      <c r="AP440">
        <v>0.13910070393266999</v>
      </c>
      <c r="AQ440">
        <f>(Table2[[#This Row],[Sharpe Ratio]]-AVERAGE(Table2[Sharpe Ratio]))/_xlfn.STDEV.P(Table2[Sharpe Ratio])</f>
        <v>0.95910601856158628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5.0361948954773377</v>
      </c>
    </row>
    <row r="441" spans="1:44" x14ac:dyDescent="0.3">
      <c r="A441" t="s">
        <v>1087</v>
      </c>
      <c r="B441" t="s">
        <v>1088</v>
      </c>
      <c r="C441" t="s">
        <v>10107</v>
      </c>
      <c r="D441" t="s">
        <v>46</v>
      </c>
      <c r="E441">
        <v>11406.24784722</v>
      </c>
      <c r="F441">
        <v>1750.2</v>
      </c>
      <c r="G441">
        <v>78.877880432372706</v>
      </c>
      <c r="H441">
        <f>(Table2[[#This Row],[1Y Return vs Nifty]]-AVERAGE(Table2[1Y Return vs Nifty]))/_xlfn.STDEV.P(Table2[1Y Return vs Nifty])</f>
        <v>0.33444658888874729</v>
      </c>
      <c r="I441">
        <v>5.2741885983348302</v>
      </c>
      <c r="J441">
        <f>(Table2[[#This Row],[1M Return vs Nifty]]-AVERAGE(Table2[1M Return vs Nifty]))/_xlfn.STDEV.P(Table2[1M Return vs Nifty])</f>
        <v>0.33791637178150069</v>
      </c>
      <c r="K441">
        <v>91.010966901311704</v>
      </c>
      <c r="L441">
        <f>(Table2[[#This Row],[6M Return vs Nifty]]-AVERAGE(Table2[6M Return vs Nifty]))/_xlfn.STDEV.P(Table2[6M Return vs Nifty])</f>
        <v>2.3558294038051235</v>
      </c>
      <c r="M441">
        <v>-4.0375202675971904</v>
      </c>
      <c r="N441">
        <f>(Table2[[#This Row],[1W Return vs Nifty]]-AVERAGE(Table2[1W Return vs Nifty]))/_xlfn.STDEV.P(Table2[1W Return vs Nifty])</f>
        <v>-1.1034874698449821</v>
      </c>
      <c r="O441">
        <v>1693.61</v>
      </c>
      <c r="P441">
        <v>1516.08414142623</v>
      </c>
      <c r="Q441">
        <v>1145.9713817975601</v>
      </c>
      <c r="R441">
        <v>56.200702698227197</v>
      </c>
      <c r="S441" s="2">
        <f>(Table2[[#This Row],[Close Price]]-Table2[[#This Row],[20D EMA]])/Table2[[#This Row],[20D EMA]]</f>
        <v>3.341383199201714E-2</v>
      </c>
      <c r="T441" s="2">
        <f>(Table2[[#This Row],[Close Price]]-Table2[[#This Row],[50D EMA]])/Table2[[#This Row],[50D EMA]]</f>
        <v>0.15442141512906377</v>
      </c>
      <c r="U441" s="2">
        <f>(Table2[[#This Row],[Close Price]]-Table2[[#This Row],[200D EMA]])/Table2[[#This Row],[200D EMA]]</f>
        <v>0.52726327009549978</v>
      </c>
      <c r="V441">
        <v>0.49201580191527999</v>
      </c>
      <c r="W441">
        <v>1728</v>
      </c>
      <c r="X441">
        <v>1802</v>
      </c>
      <c r="Y441">
        <v>1710.05</v>
      </c>
      <c r="Z441">
        <v>1802</v>
      </c>
      <c r="AA441">
        <v>1710.05</v>
      </c>
      <c r="AB441">
        <v>1802</v>
      </c>
      <c r="AC441" s="2">
        <f>(Table2[[#This Row],[Close Price]]/Table2[[#This Row],[Day Low]])-1</f>
        <v>1.2847222222222232E-2</v>
      </c>
      <c r="AD441" s="2">
        <f>(Table2[[#This Row],[Day High]]/Table2[[#This Row],[Close Price]])-1</f>
        <v>2.9596617529425107E-2</v>
      </c>
      <c r="AE441" s="2">
        <f>(Table2[[#This Row],[Close Price]]/Table2[[#This Row],[Current Week Low]])-1</f>
        <v>2.3478845647788127E-2</v>
      </c>
      <c r="AF441" s="2">
        <f>(Table2[[#This Row],[Current Week High]]/Table2[[#This Row],[Close Price]])-1</f>
        <v>2.9596617529425107E-2</v>
      </c>
      <c r="AG441" s="2">
        <f>(Table2[[#This Row],[Close Price]]/Table2[[#This Row],[Current Month Low]])-1</f>
        <v>2.3478845647788127E-2</v>
      </c>
      <c r="AH441" s="2">
        <f>(Table2[[#This Row],[Current Month High]]/Table2[[#This Row],[Close Price]])-1</f>
        <v>2.9596617529425107E-2</v>
      </c>
      <c r="AI441">
        <v>6.8392183750428401</v>
      </c>
      <c r="AJ441">
        <v>117.389144205688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0.51</v>
      </c>
      <c r="AM441" t="s">
        <v>10149</v>
      </c>
      <c r="AN441">
        <v>-1.45</v>
      </c>
      <c r="AO441" t="s">
        <v>10150</v>
      </c>
      <c r="AP441">
        <v>0.135815278762137</v>
      </c>
      <c r="AQ441">
        <f>(Table2[[#This Row],[Sharpe Ratio]]-AVERAGE(Table2[Sharpe Ratio]))/_xlfn.STDEV.P(Table2[Sharpe Ratio])</f>
        <v>0.92188002702608152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2.8465849216564711</v>
      </c>
    </row>
    <row r="442" spans="1:44" x14ac:dyDescent="0.3">
      <c r="A442" t="s">
        <v>1089</v>
      </c>
      <c r="B442" t="s">
        <v>1090</v>
      </c>
      <c r="C442" t="s">
        <v>10110</v>
      </c>
      <c r="D442" t="s">
        <v>384</v>
      </c>
      <c r="E442">
        <v>11393.14201213</v>
      </c>
      <c r="F442">
        <v>184.3</v>
      </c>
      <c r="G442">
        <v>183.29946890825801</v>
      </c>
      <c r="H442">
        <f>(Table2[[#This Row],[1Y Return vs Nifty]]-AVERAGE(Table2[1Y Return vs Nifty]))/_xlfn.STDEV.P(Table2[1Y Return vs Nifty])</f>
        <v>1.5112052593430885</v>
      </c>
      <c r="I442">
        <v>7.2533617065738598</v>
      </c>
      <c r="J442">
        <f>(Table2[[#This Row],[1M Return vs Nifty]]-AVERAGE(Table2[1M Return vs Nifty]))/_xlfn.STDEV.P(Table2[1M Return vs Nifty])</f>
        <v>0.49921449388493222</v>
      </c>
      <c r="K442">
        <v>37.316381582840101</v>
      </c>
      <c r="L442">
        <f>(Table2[[#This Row],[6M Return vs Nifty]]-AVERAGE(Table2[6M Return vs Nifty]))/_xlfn.STDEV.P(Table2[6M Return vs Nifty])</f>
        <v>0.77543726914956301</v>
      </c>
      <c r="M442">
        <v>4.1588409875291896</v>
      </c>
      <c r="N442">
        <f>(Table2[[#This Row],[1W Return vs Nifty]]-AVERAGE(Table2[1W Return vs Nifty]))/_xlfn.STDEV.P(Table2[1W Return vs Nifty])</f>
        <v>0.68912700350886236</v>
      </c>
      <c r="O442">
        <v>176.81</v>
      </c>
      <c r="P442">
        <v>174.04346063022899</v>
      </c>
      <c r="Q442">
        <v>144.055424060657</v>
      </c>
      <c r="R442">
        <v>61.752018585734099</v>
      </c>
      <c r="S442" s="2">
        <f>(Table2[[#This Row],[Close Price]]-Table2[[#This Row],[20D EMA]])/Table2[[#This Row],[20D EMA]]</f>
        <v>4.2361857361009045E-2</v>
      </c>
      <c r="T442" s="2">
        <f>(Table2[[#This Row],[Close Price]]-Table2[[#This Row],[50D EMA]])/Table2[[#This Row],[50D EMA]]</f>
        <v>5.8930909168497636E-2</v>
      </c>
      <c r="U442" s="2">
        <f>(Table2[[#This Row],[Close Price]]-Table2[[#This Row],[200D EMA]])/Table2[[#This Row],[200D EMA]]</f>
        <v>0.27936869577640716</v>
      </c>
      <c r="V442">
        <v>0.96258687417905597</v>
      </c>
      <c r="W442">
        <v>183.05</v>
      </c>
      <c r="X442">
        <v>189</v>
      </c>
      <c r="Y442">
        <v>171.25</v>
      </c>
      <c r="Z442">
        <v>195</v>
      </c>
      <c r="AA442">
        <v>171.25</v>
      </c>
      <c r="AB442">
        <v>195</v>
      </c>
      <c r="AC442" s="2">
        <f>(Table2[[#This Row],[Close Price]]/Table2[[#This Row],[Day Low]])-1</f>
        <v>6.8287353182190369E-3</v>
      </c>
      <c r="AD442" s="2">
        <f>(Table2[[#This Row],[Day High]]/Table2[[#This Row],[Close Price]])-1</f>
        <v>2.5501899077590817E-2</v>
      </c>
      <c r="AE442" s="2">
        <f>(Table2[[#This Row],[Close Price]]/Table2[[#This Row],[Current Week Low]])-1</f>
        <v>7.6204379562043956E-2</v>
      </c>
      <c r="AF442" s="2">
        <f>(Table2[[#This Row],[Current Week High]]/Table2[[#This Row],[Close Price]])-1</f>
        <v>5.8057514921323827E-2</v>
      </c>
      <c r="AG442" s="2">
        <f>(Table2[[#This Row],[Close Price]]/Table2[[#This Row],[Current Month Low]])-1</f>
        <v>7.6204379562043956E-2</v>
      </c>
      <c r="AH442" s="2">
        <f>(Table2[[#This Row],[Current Month High]]/Table2[[#This Row],[Close Price]])-1</f>
        <v>5.8057514921323827E-2</v>
      </c>
      <c r="AI442">
        <v>12.8594682582745</v>
      </c>
      <c r="AJ442">
        <v>240.35087719298201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-0.19</v>
      </c>
      <c r="AM442" t="s">
        <v>10150</v>
      </c>
      <c r="AN442">
        <v>8.2799999999999994</v>
      </c>
      <c r="AO442" t="s">
        <v>10149</v>
      </c>
      <c r="AP442">
        <v>0.16072067720824401</v>
      </c>
      <c r="AQ442">
        <f>(Table2[[#This Row],[Sharpe Ratio]]-AVERAGE(Table2[Sharpe Ratio]))/_xlfn.STDEV.P(Table2[Sharpe Ratio])</f>
        <v>1.2040742952317847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4.6790583211182311</v>
      </c>
    </row>
    <row r="443" spans="1:44" x14ac:dyDescent="0.3">
      <c r="A443" t="s">
        <v>1091</v>
      </c>
      <c r="B443" t="s">
        <v>1092</v>
      </c>
      <c r="C443" t="s">
        <v>10110</v>
      </c>
      <c r="D443" t="s">
        <v>218</v>
      </c>
      <c r="E443">
        <v>11304.43186884</v>
      </c>
      <c r="F443">
        <v>578.6</v>
      </c>
      <c r="G443">
        <v>20.952204271996301</v>
      </c>
      <c r="H443">
        <f>(Table2[[#This Row],[1Y Return vs Nifty]]-AVERAGE(Table2[1Y Return vs Nifty]))/_xlfn.STDEV.P(Table2[1Y Return vs Nifty])</f>
        <v>-0.31833549055064858</v>
      </c>
      <c r="I443">
        <v>-9.2178171002287801</v>
      </c>
      <c r="J443">
        <f>(Table2[[#This Row],[1M Return vs Nifty]]-AVERAGE(Table2[1M Return vs Nifty]))/_xlfn.STDEV.P(Table2[1M Return vs Nifty])</f>
        <v>-0.84314924342906583</v>
      </c>
      <c r="K443">
        <v>-7.1412674909356602</v>
      </c>
      <c r="L443">
        <f>(Table2[[#This Row],[6M Return vs Nifty]]-AVERAGE(Table2[6M Return vs Nifty]))/_xlfn.STDEV.P(Table2[6M Return vs Nifty])</f>
        <v>-0.5330842233760863</v>
      </c>
      <c r="M443">
        <v>-1.3493549566385299</v>
      </c>
      <c r="N443">
        <f>(Table2[[#This Row],[1W Return vs Nifty]]-AVERAGE(Table2[1W Return vs Nifty]))/_xlfn.STDEV.P(Table2[1W Return vs Nifty])</f>
        <v>-0.51556267087662211</v>
      </c>
      <c r="O443">
        <v>577.58000000000004</v>
      </c>
      <c r="P443">
        <v>587.66715263276399</v>
      </c>
      <c r="Q443">
        <v>553.56222116923402</v>
      </c>
      <c r="R443">
        <v>52.686733945294598</v>
      </c>
      <c r="S443" s="2">
        <f>(Table2[[#This Row],[Close Price]]-Table2[[#This Row],[20D EMA]])/Table2[[#This Row],[20D EMA]]</f>
        <v>1.7659891270473038E-3</v>
      </c>
      <c r="T443" s="2">
        <f>(Table2[[#This Row],[Close Price]]-Table2[[#This Row],[50D EMA]])/Table2[[#This Row],[50D EMA]]</f>
        <v>-1.5429061488536303E-2</v>
      </c>
      <c r="U443" s="2">
        <f>(Table2[[#This Row],[Close Price]]-Table2[[#This Row],[200D EMA]])/Table2[[#This Row],[200D EMA]]</f>
        <v>4.5230288255367589E-2</v>
      </c>
      <c r="V443">
        <v>0.55833330457563402</v>
      </c>
      <c r="W443">
        <v>576.5</v>
      </c>
      <c r="X443">
        <v>587.15</v>
      </c>
      <c r="Y443">
        <v>560</v>
      </c>
      <c r="Z443">
        <v>587.15</v>
      </c>
      <c r="AA443">
        <v>560</v>
      </c>
      <c r="AB443">
        <v>587.15</v>
      </c>
      <c r="AC443" s="2">
        <f>(Table2[[#This Row],[Close Price]]/Table2[[#This Row],[Day Low]])-1</f>
        <v>3.6426712922810189E-3</v>
      </c>
      <c r="AD443" s="2">
        <f>(Table2[[#This Row],[Day High]]/Table2[[#This Row],[Close Price]])-1</f>
        <v>1.4777048047009966E-2</v>
      </c>
      <c r="AE443" s="2">
        <f>(Table2[[#This Row],[Close Price]]/Table2[[#This Row],[Current Week Low]])-1</f>
        <v>3.3214285714285863E-2</v>
      </c>
      <c r="AF443" s="2">
        <f>(Table2[[#This Row],[Current Week High]]/Table2[[#This Row],[Close Price]])-1</f>
        <v>1.4777048047009966E-2</v>
      </c>
      <c r="AG443" s="2">
        <f>(Table2[[#This Row],[Close Price]]/Table2[[#This Row],[Current Month Low]])-1</f>
        <v>3.3214285714285863E-2</v>
      </c>
      <c r="AH443" s="2">
        <f>(Table2[[#This Row],[Current Month High]]/Table2[[#This Row],[Close Price]])-1</f>
        <v>1.4777048047009966E-2</v>
      </c>
      <c r="AI443">
        <v>22.606291047355601</v>
      </c>
      <c r="AJ443">
        <v>47.263934843471603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-0.18</v>
      </c>
      <c r="AM443" t="s">
        <v>10150</v>
      </c>
      <c r="AN443">
        <v>1.1100000000000001</v>
      </c>
      <c r="AO443" t="s">
        <v>10149</v>
      </c>
      <c r="AP443">
        <v>-4.6197622173214999E-2</v>
      </c>
      <c r="AQ443">
        <f>(Table2[[#This Row],[Sharpe Ratio]]-AVERAGE(Table2[Sharpe Ratio]))/_xlfn.STDEV.P(Table2[Sharpe Ratio])</f>
        <v>-1.1404438299719757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44" spans="1:44" x14ac:dyDescent="0.3">
      <c r="A444" t="s">
        <v>1093</v>
      </c>
      <c r="B444" t="s">
        <v>1094</v>
      </c>
      <c r="C444" t="s">
        <v>10111</v>
      </c>
      <c r="D444" t="s">
        <v>69</v>
      </c>
      <c r="E444">
        <v>11291.705385425999</v>
      </c>
      <c r="F444">
        <v>28.11</v>
      </c>
      <c r="G444">
        <v>68.367359170790493</v>
      </c>
      <c r="H444">
        <f>(Table2[[#This Row],[1Y Return vs Nifty]]-AVERAGE(Table2[1Y Return vs Nifty]))/_xlfn.STDEV.P(Table2[1Y Return vs Nifty])</f>
        <v>0.21600032498788868</v>
      </c>
      <c r="I444">
        <v>2.9171634102036701</v>
      </c>
      <c r="J444">
        <f>(Table2[[#This Row],[1M Return vs Nifty]]-AVERAGE(Table2[1M Return vs Nifty]))/_xlfn.STDEV.P(Table2[1M Return vs Nifty])</f>
        <v>0.14582416164920348</v>
      </c>
      <c r="K444">
        <v>-19.749981713839698</v>
      </c>
      <c r="L444">
        <f>(Table2[[#This Row],[6M Return vs Nifty]]-AVERAGE(Table2[6M Return vs Nifty]))/_xlfn.STDEV.P(Table2[6M Return vs Nifty])</f>
        <v>-0.90419636937383552</v>
      </c>
      <c r="M444">
        <v>-4.1888146239829096</v>
      </c>
      <c r="N444">
        <f>(Table2[[#This Row],[1W Return vs Nifty]]-AVERAGE(Table2[1W Return vs Nifty]))/_xlfn.STDEV.P(Table2[1W Return vs Nifty])</f>
        <v>-1.1365768426229532</v>
      </c>
      <c r="O444">
        <v>28.6</v>
      </c>
      <c r="P444">
        <v>27.715094753329101</v>
      </c>
      <c r="Q444">
        <v>24.5892970838716</v>
      </c>
      <c r="R444">
        <v>35.866292279322401</v>
      </c>
      <c r="S444" s="2">
        <f>(Table2[[#This Row],[Close Price]]-Table2[[#This Row],[20D EMA]])/Table2[[#This Row],[20D EMA]]</f>
        <v>-1.7132867132867203E-2</v>
      </c>
      <c r="T444" s="2">
        <f>(Table2[[#This Row],[Close Price]]-Table2[[#This Row],[50D EMA]])/Table2[[#This Row],[50D EMA]]</f>
        <v>1.4248742433884803E-2</v>
      </c>
      <c r="U444" s="2">
        <f>(Table2[[#This Row],[Close Price]]-Table2[[#This Row],[200D EMA]])/Table2[[#This Row],[200D EMA]]</f>
        <v>0.14318029930337736</v>
      </c>
      <c r="V444">
        <v>0.74351414530676896</v>
      </c>
      <c r="W444">
        <v>28.02</v>
      </c>
      <c r="X444">
        <v>28.79</v>
      </c>
      <c r="Y444">
        <v>28.02</v>
      </c>
      <c r="Z444">
        <v>29.38</v>
      </c>
      <c r="AA444">
        <v>28.02</v>
      </c>
      <c r="AB444">
        <v>29.38</v>
      </c>
      <c r="AC444" s="2">
        <f>(Table2[[#This Row],[Close Price]]/Table2[[#This Row],[Day Low]])-1</f>
        <v>3.2119914346895317E-3</v>
      </c>
      <c r="AD444" s="2">
        <f>(Table2[[#This Row],[Day High]]/Table2[[#This Row],[Close Price]])-1</f>
        <v>2.4190679473496957E-2</v>
      </c>
      <c r="AE444" s="2">
        <f>(Table2[[#This Row],[Close Price]]/Table2[[#This Row],[Current Week Low]])-1</f>
        <v>3.2119914346895317E-3</v>
      </c>
      <c r="AF444" s="2">
        <f>(Table2[[#This Row],[Current Week High]]/Table2[[#This Row],[Close Price]])-1</f>
        <v>4.5179651369619434E-2</v>
      </c>
      <c r="AG444" s="2">
        <f>(Table2[[#This Row],[Close Price]]/Table2[[#This Row],[Current Month Low]])-1</f>
        <v>3.2119914346895317E-3</v>
      </c>
      <c r="AH444" s="2">
        <f>(Table2[[#This Row],[Current Month High]]/Table2[[#This Row],[Close Price]])-1</f>
        <v>4.5179651369619434E-2</v>
      </c>
      <c r="AI444">
        <v>22.554251156172199</v>
      </c>
      <c r="AJ444">
        <v>96.573426573426502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0.02</v>
      </c>
      <c r="AM444" t="s">
        <v>10149</v>
      </c>
      <c r="AN444">
        <v>-9.2100000000000009</v>
      </c>
      <c r="AO444" t="s">
        <v>10150</v>
      </c>
      <c r="AP444">
        <v>6.0912897433641998E-2</v>
      </c>
      <c r="AQ444">
        <f>(Table2[[#This Row],[Sharpe Ratio]]-AVERAGE(Table2[Sharpe Ratio]))/_xlfn.STDEV.P(Table2[Sharpe Ratio])</f>
        <v>7.3187614752583702E-2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-1.6057611106071128</v>
      </c>
    </row>
    <row r="445" spans="1:44" x14ac:dyDescent="0.3">
      <c r="A445" t="s">
        <v>1095</v>
      </c>
      <c r="B445" t="s">
        <v>1096</v>
      </c>
      <c r="C445" t="s">
        <v>10115</v>
      </c>
      <c r="D445" t="s">
        <v>902</v>
      </c>
      <c r="E445">
        <v>11203.141131251999</v>
      </c>
      <c r="F445">
        <v>81.13</v>
      </c>
      <c r="G445">
        <v>75.624023628820098</v>
      </c>
      <c r="H445">
        <f>(Table2[[#This Row],[1Y Return vs Nifty]]-AVERAGE(Table2[1Y Return vs Nifty]))/_xlfn.STDEV.P(Table2[1Y Return vs Nifty])</f>
        <v>0.297777885971231</v>
      </c>
      <c r="I445">
        <v>4.1267041624358196</v>
      </c>
      <c r="J445">
        <f>(Table2[[#This Row],[1M Return vs Nifty]]-AVERAGE(Table2[1M Return vs Nifty]))/_xlfn.STDEV.P(Table2[1M Return vs Nifty])</f>
        <v>0.24439899127398806</v>
      </c>
      <c r="K445">
        <v>-12.7930673691544</v>
      </c>
      <c r="L445">
        <f>(Table2[[#This Row],[6M Return vs Nifty]]-AVERAGE(Table2[6M Return vs Nifty]))/_xlfn.STDEV.P(Table2[6M Return vs Nifty])</f>
        <v>-0.69943358656059751</v>
      </c>
      <c r="M445">
        <v>-1.9133776865524901</v>
      </c>
      <c r="N445">
        <f>(Table2[[#This Row],[1W Return vs Nifty]]-AVERAGE(Table2[1W Return vs Nifty]))/_xlfn.STDEV.P(Table2[1W Return vs Nifty])</f>
        <v>-0.63891927723800457</v>
      </c>
      <c r="O445">
        <v>80.31</v>
      </c>
      <c r="P445">
        <v>77.857815746552404</v>
      </c>
      <c r="Q445">
        <v>71.517858744765903</v>
      </c>
      <c r="R445">
        <v>49.729219888754997</v>
      </c>
      <c r="S445" s="2">
        <f>(Table2[[#This Row],[Close Price]]-Table2[[#This Row],[20D EMA]])/Table2[[#This Row],[20D EMA]]</f>
        <v>1.0210434566056446E-2</v>
      </c>
      <c r="T445" s="2">
        <f>(Table2[[#This Row],[Close Price]]-Table2[[#This Row],[50D EMA]])/Table2[[#This Row],[50D EMA]]</f>
        <v>4.2027691402227473E-2</v>
      </c>
      <c r="U445" s="2">
        <f>(Table2[[#This Row],[Close Price]]-Table2[[#This Row],[200D EMA]])/Table2[[#This Row],[200D EMA]]</f>
        <v>0.13440197209396409</v>
      </c>
      <c r="V445">
        <v>1.89644194447842</v>
      </c>
      <c r="W445">
        <v>81</v>
      </c>
      <c r="X445">
        <v>82.6</v>
      </c>
      <c r="Y445">
        <v>80.599999999999994</v>
      </c>
      <c r="Z445">
        <v>84.8</v>
      </c>
      <c r="AA445">
        <v>80.599999999999994</v>
      </c>
      <c r="AB445">
        <v>84.8</v>
      </c>
      <c r="AC445" s="2">
        <f>(Table2[[#This Row],[Close Price]]/Table2[[#This Row],[Day Low]])-1</f>
        <v>1.6049382716047944E-3</v>
      </c>
      <c r="AD445" s="2">
        <f>(Table2[[#This Row],[Day High]]/Table2[[#This Row],[Close Price]])-1</f>
        <v>1.8119068162208762E-2</v>
      </c>
      <c r="AE445" s="2">
        <f>(Table2[[#This Row],[Close Price]]/Table2[[#This Row],[Current Week Low]])-1</f>
        <v>6.5756823821339072E-3</v>
      </c>
      <c r="AF445" s="2">
        <f>(Table2[[#This Row],[Current Week High]]/Table2[[#This Row],[Close Price]])-1</f>
        <v>4.5236040921977194E-2</v>
      </c>
      <c r="AG445" s="2">
        <f>(Table2[[#This Row],[Close Price]]/Table2[[#This Row],[Current Month Low]])-1</f>
        <v>6.5756823821339072E-3</v>
      </c>
      <c r="AH445" s="2">
        <f>(Table2[[#This Row],[Current Month High]]/Table2[[#This Row],[Close Price]])-1</f>
        <v>4.5236040921977194E-2</v>
      </c>
      <c r="AI445">
        <v>16.911130284728198</v>
      </c>
      <c r="AJ445">
        <v>107.22860791826299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</v>
      </c>
      <c r="AM445">
        <v>0</v>
      </c>
      <c r="AN445">
        <v>2.88</v>
      </c>
      <c r="AO445" t="s">
        <v>10149</v>
      </c>
      <c r="AP445">
        <v>5.8935978463487998E-2</v>
      </c>
      <c r="AQ445">
        <f>(Table2[[#This Row],[Sharpe Ratio]]-AVERAGE(Table2[Sharpe Ratio]))/_xlfn.STDEV.P(Table2[Sharpe Ratio])</f>
        <v>5.078784454646669E-2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-0.74538814200691628</v>
      </c>
    </row>
    <row r="446" spans="1:44" x14ac:dyDescent="0.3">
      <c r="A446" t="s">
        <v>1097</v>
      </c>
      <c r="B446" t="s">
        <v>1098</v>
      </c>
      <c r="C446" t="s">
        <v>10109</v>
      </c>
      <c r="D446" t="s">
        <v>59</v>
      </c>
      <c r="E446">
        <v>11170.80227124</v>
      </c>
      <c r="F446">
        <v>911.7</v>
      </c>
      <c r="G446">
        <v>35.758333763130302</v>
      </c>
      <c r="H446">
        <f>(Table2[[#This Row],[1Y Return vs Nifty]]-AVERAGE(Table2[1Y Return vs Nifty]))/_xlfn.STDEV.P(Table2[1Y Return vs Nifty])</f>
        <v>-0.15148070976376835</v>
      </c>
      <c r="I446">
        <v>-0.496579979629034</v>
      </c>
      <c r="J446">
        <f>(Table2[[#This Row],[1M Return vs Nifty]]-AVERAGE(Table2[1M Return vs Nifty]))/_xlfn.STDEV.P(Table2[1M Return vs Nifty])</f>
        <v>-0.13238818664454505</v>
      </c>
      <c r="K446">
        <v>13.4479716032918</v>
      </c>
      <c r="L446">
        <f>(Table2[[#This Row],[6M Return vs Nifty]]-AVERAGE(Table2[6M Return vs Nifty]))/_xlfn.STDEV.P(Table2[6M Return vs Nifty])</f>
        <v>7.2918622722177751E-2</v>
      </c>
      <c r="M446">
        <v>9.6124673090947699</v>
      </c>
      <c r="N446">
        <f>(Table2[[#This Row],[1W Return vs Nifty]]-AVERAGE(Table2[1W Return vs Nifty]))/_xlfn.STDEV.P(Table2[1W Return vs Nifty])</f>
        <v>1.8818818336095282</v>
      </c>
      <c r="O446">
        <v>863.31</v>
      </c>
      <c r="P446">
        <v>842.80250994807398</v>
      </c>
      <c r="Q446">
        <v>757.36501439673805</v>
      </c>
      <c r="R446">
        <v>70.181201857125899</v>
      </c>
      <c r="S446" s="2">
        <f>(Table2[[#This Row],[Close Price]]-Table2[[#This Row],[20D EMA]])/Table2[[#This Row],[20D EMA]]</f>
        <v>5.6051707961219145E-2</v>
      </c>
      <c r="T446" s="2">
        <f>(Table2[[#This Row],[Close Price]]-Table2[[#This Row],[50D EMA]])/Table2[[#This Row],[50D EMA]]</f>
        <v>8.1748083612341066E-2</v>
      </c>
      <c r="U446" s="2">
        <f>(Table2[[#This Row],[Close Price]]-Table2[[#This Row],[200D EMA]])/Table2[[#This Row],[200D EMA]]</f>
        <v>0.2037788684049448</v>
      </c>
      <c r="V446">
        <v>1.1243622081465401</v>
      </c>
      <c r="W446">
        <v>906.95</v>
      </c>
      <c r="X446">
        <v>947.3</v>
      </c>
      <c r="Y446">
        <v>865</v>
      </c>
      <c r="Z446">
        <v>972</v>
      </c>
      <c r="AA446">
        <v>865</v>
      </c>
      <c r="AB446">
        <v>972</v>
      </c>
      <c r="AC446" s="2">
        <f>(Table2[[#This Row],[Close Price]]/Table2[[#This Row],[Day Low]])-1</f>
        <v>5.2373339213849235E-3</v>
      </c>
      <c r="AD446" s="2">
        <f>(Table2[[#This Row],[Day High]]/Table2[[#This Row],[Close Price]])-1</f>
        <v>3.9047932433914578E-2</v>
      </c>
      <c r="AE446" s="2">
        <f>(Table2[[#This Row],[Close Price]]/Table2[[#This Row],[Current Week Low]])-1</f>
        <v>5.3988439306358327E-2</v>
      </c>
      <c r="AF446" s="2">
        <f>(Table2[[#This Row],[Current Week High]]/Table2[[#This Row],[Close Price]])-1</f>
        <v>6.6140177690029667E-2</v>
      </c>
      <c r="AG446" s="2">
        <f>(Table2[[#This Row],[Close Price]]/Table2[[#This Row],[Current Month Low]])-1</f>
        <v>5.3988439306358327E-2</v>
      </c>
      <c r="AH446" s="2">
        <f>(Table2[[#This Row],[Current Month High]]/Table2[[#This Row],[Close Price]])-1</f>
        <v>6.6140177690029667E-2</v>
      </c>
      <c r="AI446">
        <v>6.6140177690029596</v>
      </c>
      <c r="AJ446">
        <v>61.562998405103599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0.06</v>
      </c>
      <c r="AM446" t="s">
        <v>10149</v>
      </c>
      <c r="AN446">
        <v>6.37</v>
      </c>
      <c r="AO446" t="s">
        <v>10149</v>
      </c>
      <c r="AP446">
        <v>-2.1014158516319E-2</v>
      </c>
      <c r="AQ446">
        <f>(Table2[[#This Row],[Sharpe Ratio]]-AVERAGE(Table2[Sharpe Ratio]))/_xlfn.STDEV.P(Table2[Sharpe Ratio])</f>
        <v>-0.85509890313128356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0.81583265679210881</v>
      </c>
    </row>
    <row r="447" spans="1:44" x14ac:dyDescent="0.3">
      <c r="A447" t="s">
        <v>1099</v>
      </c>
      <c r="B447" t="s">
        <v>1100</v>
      </c>
      <c r="C447" t="s">
        <v>10118</v>
      </c>
      <c r="D447" t="s">
        <v>375</v>
      </c>
      <c r="E447">
        <v>11167.8222083</v>
      </c>
      <c r="F447">
        <v>202.43</v>
      </c>
      <c r="G447">
        <v>54.501966183566999</v>
      </c>
      <c r="H447">
        <f>(Table2[[#This Row],[1Y Return vs Nifty]]-AVERAGE(Table2[1Y Return vs Nifty]))/_xlfn.STDEV.P(Table2[1Y Return vs Nifty])</f>
        <v>5.9746990259696271E-2</v>
      </c>
      <c r="I447">
        <v>18.424919926464799</v>
      </c>
      <c r="J447">
        <f>(Table2[[#This Row],[1M Return vs Nifty]]-AVERAGE(Table2[1M Return vs Nifty]))/_xlfn.STDEV.P(Table2[1M Return vs Nifty])</f>
        <v>1.4096711660862085</v>
      </c>
      <c r="K447">
        <v>5.7834959434337501</v>
      </c>
      <c r="L447">
        <f>(Table2[[#This Row],[6M Return vs Nifty]]-AVERAGE(Table2[6M Return vs Nifty]))/_xlfn.STDEV.P(Table2[6M Return vs Nifty])</f>
        <v>-0.15266980443961409</v>
      </c>
      <c r="M447">
        <v>2.4616635288305799</v>
      </c>
      <c r="N447">
        <f>(Table2[[#This Row],[1W Return vs Nifty]]-AVERAGE(Table2[1W Return vs Nifty]))/_xlfn.STDEV.P(Table2[1W Return vs Nifty])</f>
        <v>0.31793974350245674</v>
      </c>
      <c r="O447">
        <v>185.27</v>
      </c>
      <c r="P447">
        <v>169.393083115536</v>
      </c>
      <c r="Q447">
        <v>148.47829118848199</v>
      </c>
      <c r="R447">
        <v>65.445539488930393</v>
      </c>
      <c r="S447" s="2">
        <f>(Table2[[#This Row],[Close Price]]-Table2[[#This Row],[20D EMA]])/Table2[[#This Row],[20D EMA]]</f>
        <v>9.2621579316672933E-2</v>
      </c>
      <c r="T447" s="2">
        <f>(Table2[[#This Row],[Close Price]]-Table2[[#This Row],[50D EMA]])/Table2[[#This Row],[50D EMA]]</f>
        <v>0.19503108554869913</v>
      </c>
      <c r="U447" s="2">
        <f>(Table2[[#This Row],[Close Price]]-Table2[[#This Row],[200D EMA]])/Table2[[#This Row],[200D EMA]]</f>
        <v>0.36336428968616291</v>
      </c>
      <c r="V447">
        <v>2.8796108421180699</v>
      </c>
      <c r="W447">
        <v>196.13</v>
      </c>
      <c r="X447">
        <v>207.5</v>
      </c>
      <c r="Y447">
        <v>192.1</v>
      </c>
      <c r="Z447">
        <v>207.5</v>
      </c>
      <c r="AA447">
        <v>192.1</v>
      </c>
      <c r="AB447">
        <v>207.5</v>
      </c>
      <c r="AC447" s="2">
        <f>(Table2[[#This Row],[Close Price]]/Table2[[#This Row],[Day Low]])-1</f>
        <v>3.2121552031815659E-2</v>
      </c>
      <c r="AD447" s="2">
        <f>(Table2[[#This Row],[Day High]]/Table2[[#This Row],[Close Price]])-1</f>
        <v>2.504569480808172E-2</v>
      </c>
      <c r="AE447" s="2">
        <f>(Table2[[#This Row],[Close Price]]/Table2[[#This Row],[Current Week Low]])-1</f>
        <v>5.3774076002082394E-2</v>
      </c>
      <c r="AF447" s="2">
        <f>(Table2[[#This Row],[Current Week High]]/Table2[[#This Row],[Close Price]])-1</f>
        <v>2.504569480808172E-2</v>
      </c>
      <c r="AG447" s="2">
        <f>(Table2[[#This Row],[Close Price]]/Table2[[#This Row],[Current Month Low]])-1</f>
        <v>5.3774076002082394E-2</v>
      </c>
      <c r="AH447" s="2">
        <f>(Table2[[#This Row],[Current Month High]]/Table2[[#This Row],[Close Price]])-1</f>
        <v>2.504569480808172E-2</v>
      </c>
      <c r="AI447">
        <v>12.4833275700241</v>
      </c>
      <c r="AJ447">
        <v>92.332541567695898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0.34</v>
      </c>
      <c r="AM447" t="s">
        <v>10149</v>
      </c>
      <c r="AN447">
        <v>16.760000000000002</v>
      </c>
      <c r="AO447" t="s">
        <v>10149</v>
      </c>
      <c r="AP447">
        <v>8.0382564395982001E-2</v>
      </c>
      <c r="AQ447">
        <f>(Table2[[#This Row],[Sharpe Ratio]]-AVERAGE(Table2[Sharpe Ratio]))/_xlfn.STDEV.P(Table2[Sharpe Ratio])</f>
        <v>0.29379153050744705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1.9284796259161945</v>
      </c>
    </row>
    <row r="448" spans="1:44" x14ac:dyDescent="0.3">
      <c r="A448" t="s">
        <v>1101</v>
      </c>
      <c r="B448" t="s">
        <v>1102</v>
      </c>
      <c r="C448" t="s">
        <v>10105</v>
      </c>
      <c r="D448" t="s">
        <v>21</v>
      </c>
      <c r="E448">
        <v>11118.907189219901</v>
      </c>
      <c r="F448">
        <v>1770.85</v>
      </c>
      <c r="G448">
        <v>-15.339426213134301</v>
      </c>
      <c r="H448">
        <f>(Table2[[#This Row],[1Y Return vs Nifty]]-AVERAGE(Table2[1Y Return vs Nifty]))/_xlfn.STDEV.P(Table2[1Y Return vs Nifty])</f>
        <v>-0.72731692304595086</v>
      </c>
      <c r="I448">
        <v>11.0447817476377</v>
      </c>
      <c r="J448">
        <f>(Table2[[#This Row],[1M Return vs Nifty]]-AVERAGE(Table2[1M Return vs Nifty]))/_xlfn.STDEV.P(Table2[1M Return vs Nifty])</f>
        <v>0.80820663316932195</v>
      </c>
      <c r="K448">
        <v>-4.6451030139311502</v>
      </c>
      <c r="L448">
        <f>(Table2[[#This Row],[6M Return vs Nifty]]-AVERAGE(Table2[6M Return vs Nifty]))/_xlfn.STDEV.P(Table2[6M Return vs Nifty])</f>
        <v>-0.45961464198595986</v>
      </c>
      <c r="M448">
        <v>6.6140964186148903</v>
      </c>
      <c r="N448">
        <f>(Table2[[#This Row],[1W Return vs Nifty]]-AVERAGE(Table2[1W Return vs Nifty]))/_xlfn.STDEV.P(Table2[1W Return vs Nifty])</f>
        <v>1.2261124150281593</v>
      </c>
      <c r="O448">
        <v>1669.49</v>
      </c>
      <c r="P448">
        <v>1588.7747518956901</v>
      </c>
      <c r="Q448">
        <v>1551.6316431858199</v>
      </c>
      <c r="R448">
        <v>59.759533149406302</v>
      </c>
      <c r="S448" s="2">
        <f>(Table2[[#This Row],[Close Price]]-Table2[[#This Row],[20D EMA]])/Table2[[#This Row],[20D EMA]]</f>
        <v>6.0713151920646365E-2</v>
      </c>
      <c r="T448" s="2">
        <f>(Table2[[#This Row],[Close Price]]-Table2[[#This Row],[50D EMA]])/Table2[[#This Row],[50D EMA]]</f>
        <v>0.11460104579775185</v>
      </c>
      <c r="U448" s="2">
        <f>(Table2[[#This Row],[Close Price]]-Table2[[#This Row],[200D EMA]])/Table2[[#This Row],[200D EMA]]</f>
        <v>0.14128247369593433</v>
      </c>
      <c r="V448">
        <v>4.2952354235490002</v>
      </c>
      <c r="W448">
        <v>1763.05</v>
      </c>
      <c r="X448">
        <v>1817.95</v>
      </c>
      <c r="Y448">
        <v>1761</v>
      </c>
      <c r="Z448">
        <v>1910.7</v>
      </c>
      <c r="AA448">
        <v>1761</v>
      </c>
      <c r="AB448">
        <v>1910.7</v>
      </c>
      <c r="AC448" s="2">
        <f>(Table2[[#This Row],[Close Price]]/Table2[[#This Row],[Day Low]])-1</f>
        <v>4.4241513286633616E-3</v>
      </c>
      <c r="AD448" s="2">
        <f>(Table2[[#This Row],[Day High]]/Table2[[#This Row],[Close Price]])-1</f>
        <v>2.659739673038386E-2</v>
      </c>
      <c r="AE448" s="2">
        <f>(Table2[[#This Row],[Close Price]]/Table2[[#This Row],[Current Week Low]])-1</f>
        <v>5.5934128336172506E-3</v>
      </c>
      <c r="AF448" s="2">
        <f>(Table2[[#This Row],[Current Week High]]/Table2[[#This Row],[Close Price]])-1</f>
        <v>7.8973374368241256E-2</v>
      </c>
      <c r="AG448" s="2">
        <f>(Table2[[#This Row],[Close Price]]/Table2[[#This Row],[Current Month Low]])-1</f>
        <v>5.5934128336172506E-3</v>
      </c>
      <c r="AH448" s="2">
        <f>(Table2[[#This Row],[Current Month High]]/Table2[[#This Row],[Close Price]])-1</f>
        <v>7.8973374368241256E-2</v>
      </c>
      <c r="AI448">
        <v>8.9872095321455792</v>
      </c>
      <c r="AJ448">
        <v>27.762346235705699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0.03</v>
      </c>
      <c r="AM448" t="s">
        <v>10149</v>
      </c>
      <c r="AN448">
        <v>13.7</v>
      </c>
      <c r="AO448" t="s">
        <v>10149</v>
      </c>
      <c r="AP448">
        <v>-7.2026079843203E-2</v>
      </c>
      <c r="AQ448">
        <f>(Table2[[#This Row],[Sharpe Ratio]]-AVERAGE(Table2[Sharpe Ratio]))/_xlfn.STDEV.P(Table2[Sharpe Ratio])</f>
        <v>-1.4330969560336286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-0.58570947286805808</v>
      </c>
    </row>
    <row r="449" spans="1:44" x14ac:dyDescent="0.3">
      <c r="A449" t="s">
        <v>1103</v>
      </c>
      <c r="B449" t="s">
        <v>1104</v>
      </c>
      <c r="C449" t="s">
        <v>10114</v>
      </c>
      <c r="D449" t="s">
        <v>83</v>
      </c>
      <c r="E449">
        <v>11047.08538341</v>
      </c>
      <c r="F449">
        <v>228.51</v>
      </c>
      <c r="G449">
        <v>64.2654799134299</v>
      </c>
      <c r="H449">
        <f>(Table2[[#This Row],[1Y Return vs Nifty]]-AVERAGE(Table2[1Y Return vs Nifty]))/_xlfn.STDEV.P(Table2[1Y Return vs Nifty])</f>
        <v>0.16977499886798769</v>
      </c>
      <c r="I449">
        <v>6.2142183304698202</v>
      </c>
      <c r="J449">
        <f>(Table2[[#This Row],[1M Return vs Nifty]]-AVERAGE(Table2[1M Return vs Nifty]))/_xlfn.STDEV.P(Table2[1M Return vs Nifty])</f>
        <v>0.41452666417258621</v>
      </c>
      <c r="K449">
        <v>31.364439884453802</v>
      </c>
      <c r="L449">
        <f>(Table2[[#This Row],[6M Return vs Nifty]]-AVERAGE(Table2[6M Return vs Nifty]))/_xlfn.STDEV.P(Table2[6M Return vs Nifty])</f>
        <v>0.60025383509811781</v>
      </c>
      <c r="M449">
        <v>9.2684882306702701</v>
      </c>
      <c r="N449">
        <f>(Table2[[#This Row],[1W Return vs Nifty]]-AVERAGE(Table2[1W Return vs Nifty]))/_xlfn.STDEV.P(Table2[1W Return vs Nifty])</f>
        <v>1.8066506602484209</v>
      </c>
      <c r="O449">
        <v>209.73</v>
      </c>
      <c r="P449">
        <v>205.03133189962901</v>
      </c>
      <c r="Q449">
        <v>178.82929471660299</v>
      </c>
      <c r="R449">
        <v>79.789385116248397</v>
      </c>
      <c r="S449" s="2">
        <f>(Table2[[#This Row],[Close Price]]-Table2[[#This Row],[20D EMA]])/Table2[[#This Row],[20D EMA]]</f>
        <v>8.9543699041624958E-2</v>
      </c>
      <c r="T449" s="2">
        <f>(Table2[[#This Row],[Close Price]]-Table2[[#This Row],[50D EMA]])/Table2[[#This Row],[50D EMA]]</f>
        <v>0.11451258635858018</v>
      </c>
      <c r="U449" s="2">
        <f>(Table2[[#This Row],[Close Price]]-Table2[[#This Row],[200D EMA]])/Table2[[#This Row],[200D EMA]]</f>
        <v>0.27781077682002686</v>
      </c>
      <c r="V449">
        <v>2.0743685639497702</v>
      </c>
      <c r="W449">
        <v>227.5</v>
      </c>
      <c r="X449">
        <v>238</v>
      </c>
      <c r="Y449">
        <v>209.51</v>
      </c>
      <c r="Z449">
        <v>238</v>
      </c>
      <c r="AA449">
        <v>209.51</v>
      </c>
      <c r="AB449">
        <v>238</v>
      </c>
      <c r="AC449" s="2">
        <f>(Table2[[#This Row],[Close Price]]/Table2[[#This Row],[Day Low]])-1</f>
        <v>4.4395604395603971E-3</v>
      </c>
      <c r="AD449" s="2">
        <f>(Table2[[#This Row],[Day High]]/Table2[[#This Row],[Close Price]])-1</f>
        <v>4.1529911163625366E-2</v>
      </c>
      <c r="AE449" s="2">
        <f>(Table2[[#This Row],[Close Price]]/Table2[[#This Row],[Current Week Low]])-1</f>
        <v>9.0687795331965138E-2</v>
      </c>
      <c r="AF449" s="2">
        <f>(Table2[[#This Row],[Current Week High]]/Table2[[#This Row],[Close Price]])-1</f>
        <v>4.1529911163625366E-2</v>
      </c>
      <c r="AG449" s="2">
        <f>(Table2[[#This Row],[Close Price]]/Table2[[#This Row],[Current Month Low]])-1</f>
        <v>9.0687795331965138E-2</v>
      </c>
      <c r="AH449" s="2">
        <f>(Table2[[#This Row],[Current Month High]]/Table2[[#This Row],[Close Price]])-1</f>
        <v>4.1529911163625366E-2</v>
      </c>
      <c r="AI449">
        <v>4.1529911163625304</v>
      </c>
      <c r="AJ449">
        <v>97.7585460839463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0.03</v>
      </c>
      <c r="AM449" t="s">
        <v>10149</v>
      </c>
      <c r="AN449">
        <v>13.01</v>
      </c>
      <c r="AO449" t="s">
        <v>10149</v>
      </c>
      <c r="AP449">
        <v>6.5250031308202006E-2</v>
      </c>
      <c r="AQ449">
        <f>(Table2[[#This Row],[Sharpe Ratio]]-AVERAGE(Table2[Sharpe Ratio]))/_xlfn.STDEV.P(Table2[Sharpe Ratio])</f>
        <v>0.12233014593874664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3.1135363043258595</v>
      </c>
    </row>
    <row r="450" spans="1:44" x14ac:dyDescent="0.3">
      <c r="A450" t="s">
        <v>1105</v>
      </c>
      <c r="B450" t="s">
        <v>1106</v>
      </c>
      <c r="C450" t="s">
        <v>10118</v>
      </c>
      <c r="D450" t="s">
        <v>539</v>
      </c>
      <c r="E450">
        <v>11043.0916054399</v>
      </c>
      <c r="F450">
        <v>3114.7</v>
      </c>
      <c r="G450">
        <v>-7.2972217924252503</v>
      </c>
      <c r="H450">
        <f>(Table2[[#This Row],[1Y Return vs Nifty]]-AVERAGE(Table2[1Y Return vs Nifty]))/_xlfn.STDEV.P(Table2[1Y Return vs Nifty])</f>
        <v>-0.63668687307480787</v>
      </c>
      <c r="I450">
        <v>2.0963618365621701</v>
      </c>
      <c r="J450">
        <f>(Table2[[#This Row],[1M Return vs Nifty]]-AVERAGE(Table2[1M Return vs Nifty]))/_xlfn.STDEV.P(Table2[1M Return vs Nifty])</f>
        <v>7.8930693919282258E-2</v>
      </c>
      <c r="K450">
        <v>-1.8099206604434301E-2</v>
      </c>
      <c r="L450">
        <f>(Table2[[#This Row],[6M Return vs Nifty]]-AVERAGE(Table2[6M Return vs Nifty]))/_xlfn.STDEV.P(Table2[6M Return vs Nifty])</f>
        <v>-0.32342809019961255</v>
      </c>
      <c r="M450">
        <v>-1.1017874012267801</v>
      </c>
      <c r="N450">
        <f>(Table2[[#This Row],[1W Return vs Nifty]]-AVERAGE(Table2[1W Return vs Nifty]))/_xlfn.STDEV.P(Table2[1W Return vs Nifty])</f>
        <v>-0.46141752412795195</v>
      </c>
      <c r="O450">
        <v>2726.55</v>
      </c>
      <c r="P450">
        <v>2634.4293269280802</v>
      </c>
      <c r="Q450">
        <v>2613.2864174500401</v>
      </c>
      <c r="R450">
        <v>90.659289376552096</v>
      </c>
      <c r="S450" s="2">
        <f>(Table2[[#This Row],[Close Price]]-Table2[[#This Row],[20D EMA]])/Table2[[#This Row],[20D EMA]]</f>
        <v>0.14235939190552149</v>
      </c>
      <c r="T450" s="2">
        <f>(Table2[[#This Row],[Close Price]]-Table2[[#This Row],[50D EMA]])/Table2[[#This Row],[50D EMA]]</f>
        <v>0.18230539273260643</v>
      </c>
      <c r="U450" s="2">
        <f>(Table2[[#This Row],[Close Price]]-Table2[[#This Row],[200D EMA]])/Table2[[#This Row],[200D EMA]]</f>
        <v>0.1918708868655977</v>
      </c>
      <c r="V450">
        <v>1.57470066140345</v>
      </c>
      <c r="W450">
        <v>2776.1</v>
      </c>
      <c r="X450">
        <v>3208.05</v>
      </c>
      <c r="Y450">
        <v>2732</v>
      </c>
      <c r="Z450">
        <v>3208.05</v>
      </c>
      <c r="AA450">
        <v>2732</v>
      </c>
      <c r="AB450">
        <v>3208.05</v>
      </c>
      <c r="AC450" s="2">
        <f>(Table2[[#This Row],[Close Price]]/Table2[[#This Row],[Day Low]])-1</f>
        <v>0.12196966968048706</v>
      </c>
      <c r="AD450" s="2">
        <f>(Table2[[#This Row],[Day High]]/Table2[[#This Row],[Close Price]])-1</f>
        <v>2.9970783703085591E-2</v>
      </c>
      <c r="AE450" s="2">
        <f>(Table2[[#This Row],[Close Price]]/Table2[[#This Row],[Current Week Low]])-1</f>
        <v>0.14008052708638363</v>
      </c>
      <c r="AF450" s="2">
        <f>(Table2[[#This Row],[Current Week High]]/Table2[[#This Row],[Close Price]])-1</f>
        <v>2.9970783703085591E-2</v>
      </c>
      <c r="AG450" s="2">
        <f>(Table2[[#This Row],[Close Price]]/Table2[[#This Row],[Current Month Low]])-1</f>
        <v>0.14008052708638363</v>
      </c>
      <c r="AH450" s="2">
        <f>(Table2[[#This Row],[Current Month High]]/Table2[[#This Row],[Close Price]])-1</f>
        <v>2.9970783703085591E-2</v>
      </c>
      <c r="AI450">
        <v>2.9970783703085502</v>
      </c>
      <c r="AJ450">
        <v>38.615932354249999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0.12</v>
      </c>
      <c r="AM450" t="s">
        <v>10149</v>
      </c>
      <c r="AN450">
        <v>18.420000000000002</v>
      </c>
      <c r="AO450" t="s">
        <v>10149</v>
      </c>
      <c r="AP450">
        <v>-6.9040813627647996E-2</v>
      </c>
      <c r="AQ450">
        <f>(Table2[[#This Row],[Sharpe Ratio]]-AVERAGE(Table2[Sharpe Ratio]))/_xlfn.STDEV.P(Table2[Sharpe Ratio])</f>
        <v>-1.3992719595405718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-2.7418737530236621</v>
      </c>
    </row>
    <row r="451" spans="1:44" x14ac:dyDescent="0.3">
      <c r="A451" t="s">
        <v>1107</v>
      </c>
      <c r="B451" t="s">
        <v>1108</v>
      </c>
      <c r="C451" t="s">
        <v>10118</v>
      </c>
      <c r="D451" t="s">
        <v>539</v>
      </c>
      <c r="E451">
        <v>10970.929881079999</v>
      </c>
      <c r="F451">
        <v>2145.65</v>
      </c>
      <c r="G451">
        <v>-45.918577540530599</v>
      </c>
      <c r="H451">
        <f>(Table2[[#This Row],[1Y Return vs Nifty]]-AVERAGE(Table2[1Y Return vs Nifty]))/_xlfn.STDEV.P(Table2[1Y Return vs Nifty])</f>
        <v>-1.0719226888159192</v>
      </c>
      <c r="I451">
        <v>1.9498022410208</v>
      </c>
      <c r="J451">
        <f>(Table2[[#This Row],[1M Return vs Nifty]]-AVERAGE(Table2[1M Return vs Nifty]))/_xlfn.STDEV.P(Table2[1M Return vs Nifty])</f>
        <v>6.6986419091248153E-2</v>
      </c>
      <c r="K451">
        <v>-31.606586366496899</v>
      </c>
      <c r="L451">
        <f>(Table2[[#This Row],[6M Return vs Nifty]]-AVERAGE(Table2[6M Return vs Nifty]))/_xlfn.STDEV.P(Table2[6M Return vs Nifty])</f>
        <v>-1.2531716827251025</v>
      </c>
      <c r="M451">
        <v>0.96953999988624795</v>
      </c>
      <c r="N451">
        <f>(Table2[[#This Row],[1W Return vs Nifty]]-AVERAGE(Table2[1W Return vs Nifty]))/_xlfn.STDEV.P(Table2[1W Return vs Nifty])</f>
        <v>-8.4004641530415862E-3</v>
      </c>
      <c r="O451">
        <v>2079.2600000000002</v>
      </c>
      <c r="P451">
        <v>2048.0674162427599</v>
      </c>
      <c r="Q451">
        <v>2175.64721213953</v>
      </c>
      <c r="R451">
        <v>64.095539155718399</v>
      </c>
      <c r="S451" s="2">
        <f>(Table2[[#This Row],[Close Price]]-Table2[[#This Row],[20D EMA]])/Table2[[#This Row],[20D EMA]]</f>
        <v>3.1929628810249737E-2</v>
      </c>
      <c r="T451" s="2">
        <f>(Table2[[#This Row],[Close Price]]-Table2[[#This Row],[50D EMA]])/Table2[[#This Row],[50D EMA]]</f>
        <v>4.7646177554183398E-2</v>
      </c>
      <c r="U451" s="2">
        <f>(Table2[[#This Row],[Close Price]]-Table2[[#This Row],[200D EMA]])/Table2[[#This Row],[200D EMA]]</f>
        <v>-1.3787718878388677E-2</v>
      </c>
      <c r="V451">
        <v>1.35404736843172</v>
      </c>
      <c r="W451">
        <v>2108.3000000000002</v>
      </c>
      <c r="X451">
        <v>2160</v>
      </c>
      <c r="Y451">
        <v>2105.5</v>
      </c>
      <c r="Z451">
        <v>2204</v>
      </c>
      <c r="AA451">
        <v>2105.5</v>
      </c>
      <c r="AB451">
        <v>2204</v>
      </c>
      <c r="AC451" s="2">
        <f>(Table2[[#This Row],[Close Price]]/Table2[[#This Row],[Day Low]])-1</f>
        <v>1.7715695109804086E-2</v>
      </c>
      <c r="AD451" s="2">
        <f>(Table2[[#This Row],[Day High]]/Table2[[#This Row],[Close Price]])-1</f>
        <v>6.687950038449797E-3</v>
      </c>
      <c r="AE451" s="2">
        <f>(Table2[[#This Row],[Close Price]]/Table2[[#This Row],[Current Week Low]])-1</f>
        <v>1.9069104725718322E-2</v>
      </c>
      <c r="AF451" s="2">
        <f>(Table2[[#This Row],[Current Week High]]/Table2[[#This Row],[Close Price]])-1</f>
        <v>2.7194556428121963E-2</v>
      </c>
      <c r="AG451" s="2">
        <f>(Table2[[#This Row],[Close Price]]/Table2[[#This Row],[Current Month Low]])-1</f>
        <v>1.9069104725718322E-2</v>
      </c>
      <c r="AH451" s="2">
        <f>(Table2[[#This Row],[Current Month High]]/Table2[[#This Row],[Close Price]])-1</f>
        <v>2.7194556428121963E-2</v>
      </c>
      <c r="AI451">
        <v>27.490504043063801</v>
      </c>
      <c r="AJ451">
        <v>18.675331858406999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-0.04</v>
      </c>
      <c r="AM451" t="s">
        <v>10150</v>
      </c>
      <c r="AN451">
        <v>7.63</v>
      </c>
      <c r="AO451" t="s">
        <v>10149</v>
      </c>
      <c r="AP451">
        <v>-0.13987282333623199</v>
      </c>
      <c r="AQ451">
        <f>(Table2[[#This Row],[Sharpe Ratio]]-AVERAGE(Table2[Sharpe Ratio]))/_xlfn.STDEV.P(Table2[Sharpe Ratio])</f>
        <v>-2.2018444294613468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52" spans="1:44" x14ac:dyDescent="0.3">
      <c r="A452" t="s">
        <v>1109</v>
      </c>
      <c r="B452" t="s">
        <v>1110</v>
      </c>
      <c r="C452" t="s">
        <v>10112</v>
      </c>
      <c r="D452" t="s">
        <v>1111</v>
      </c>
      <c r="E452">
        <v>10948.521777855</v>
      </c>
      <c r="F452">
        <v>538.04999999999995</v>
      </c>
      <c r="G452">
        <v>196.42792178557099</v>
      </c>
      <c r="H452">
        <f>(Table2[[#This Row],[1Y Return vs Nifty]]-AVERAGE(Table2[1Y Return vs Nifty]))/_xlfn.STDEV.P(Table2[1Y Return vs Nifty])</f>
        <v>1.6591537916199848</v>
      </c>
      <c r="I452">
        <v>-9.53535576800342</v>
      </c>
      <c r="J452">
        <f>(Table2[[#This Row],[1M Return vs Nifty]]-AVERAGE(Table2[1M Return vs Nifty]))/_xlfn.STDEV.P(Table2[1M Return vs Nifty])</f>
        <v>-0.86902792508357074</v>
      </c>
      <c r="K452">
        <v>58.863994104083403</v>
      </c>
      <c r="L452">
        <f>(Table2[[#This Row],[6M Return vs Nifty]]-AVERAGE(Table2[6M Return vs Nifty]))/_xlfn.STDEV.P(Table2[6M Return vs Nifty])</f>
        <v>1.4096479097048538</v>
      </c>
      <c r="M452">
        <v>0.86679571585137605</v>
      </c>
      <c r="N452">
        <f>(Table2[[#This Row],[1W Return vs Nifty]]-AVERAGE(Table2[1W Return vs Nifty]))/_xlfn.STDEV.P(Table2[1W Return vs Nifty])</f>
        <v>-3.0871519891354067E-2</v>
      </c>
      <c r="O452">
        <v>509.58</v>
      </c>
      <c r="P452">
        <v>473.39807456018099</v>
      </c>
      <c r="Q452">
        <v>355.433999847667</v>
      </c>
      <c r="R452">
        <v>63.994234878805898</v>
      </c>
      <c r="S452" s="2">
        <f>(Table2[[#This Row],[Close Price]]-Table2[[#This Row],[20D EMA]])/Table2[[#This Row],[20D EMA]]</f>
        <v>5.5869539620864182E-2</v>
      </c>
      <c r="T452" s="2">
        <f>(Table2[[#This Row],[Close Price]]-Table2[[#This Row],[50D EMA]])/Table2[[#This Row],[50D EMA]]</f>
        <v>0.13656989521954649</v>
      </c>
      <c r="U452" s="2">
        <f>(Table2[[#This Row],[Close Price]]-Table2[[#This Row],[200D EMA]])/Table2[[#This Row],[200D EMA]]</f>
        <v>0.5137831502630561</v>
      </c>
      <c r="V452">
        <v>0.92093939755486098</v>
      </c>
      <c r="W452">
        <v>523.25</v>
      </c>
      <c r="X452">
        <v>550</v>
      </c>
      <c r="Y452">
        <v>473.1</v>
      </c>
      <c r="Z452">
        <v>550</v>
      </c>
      <c r="AA452">
        <v>473.1</v>
      </c>
      <c r="AB452">
        <v>550</v>
      </c>
      <c r="AC452" s="2">
        <f>(Table2[[#This Row],[Close Price]]/Table2[[#This Row],[Day Low]])-1</f>
        <v>2.828475871954117E-2</v>
      </c>
      <c r="AD452" s="2">
        <f>(Table2[[#This Row],[Day High]]/Table2[[#This Row],[Close Price]])-1</f>
        <v>2.2209831800018565E-2</v>
      </c>
      <c r="AE452" s="2">
        <f>(Table2[[#This Row],[Close Price]]/Table2[[#This Row],[Current Week Low]])-1</f>
        <v>0.13728598604946085</v>
      </c>
      <c r="AF452" s="2">
        <f>(Table2[[#This Row],[Current Week High]]/Table2[[#This Row],[Close Price]])-1</f>
        <v>2.2209831800018565E-2</v>
      </c>
      <c r="AG452" s="2">
        <f>(Table2[[#This Row],[Close Price]]/Table2[[#This Row],[Current Month Low]])-1</f>
        <v>0.13728598604946085</v>
      </c>
      <c r="AH452" s="2">
        <f>(Table2[[#This Row],[Current Month High]]/Table2[[#This Row],[Close Price]])-1</f>
        <v>2.2209831800018565E-2</v>
      </c>
      <c r="AI452">
        <v>5.1946845088746496</v>
      </c>
      <c r="AJ452">
        <v>228.179322964318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0.48</v>
      </c>
      <c r="AM452" t="s">
        <v>10149</v>
      </c>
      <c r="AN452">
        <v>3.4</v>
      </c>
      <c r="AO452" t="s">
        <v>10149</v>
      </c>
      <c r="AP452">
        <v>9.6248192585773995E-2</v>
      </c>
      <c r="AQ452">
        <f>(Table2[[#This Row],[Sharpe Ratio]]-AVERAGE(Table2[Sharpe Ratio]))/_xlfn.STDEV.P(Table2[Sharpe Ratio])</f>
        <v>0.47355935660066756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2.6424616129505814</v>
      </c>
    </row>
    <row r="453" spans="1:44" x14ac:dyDescent="0.3">
      <c r="A453" t="s">
        <v>1114</v>
      </c>
      <c r="B453" t="s">
        <v>1115</v>
      </c>
      <c r="C453" t="s">
        <v>10109</v>
      </c>
      <c r="D453" t="s">
        <v>59</v>
      </c>
      <c r="E453">
        <v>10878.21351204</v>
      </c>
      <c r="F453">
        <v>1431.15</v>
      </c>
      <c r="G453">
        <v>56.269802072345698</v>
      </c>
      <c r="H453">
        <f>(Table2[[#This Row],[1Y Return vs Nifty]]-AVERAGE(Table2[1Y Return vs Nifty]))/_xlfn.STDEV.P(Table2[1Y Return vs Nifty])</f>
        <v>7.9669271087104962E-2</v>
      </c>
      <c r="I453">
        <v>0.61222300174538002</v>
      </c>
      <c r="J453">
        <f>(Table2[[#This Row],[1M Return vs Nifty]]-AVERAGE(Table2[1M Return vs Nifty]))/_xlfn.STDEV.P(Table2[1M Return vs Nifty])</f>
        <v>-4.2023257001018763E-2</v>
      </c>
      <c r="K453">
        <v>-10.4898239425589</v>
      </c>
      <c r="L453">
        <f>(Table2[[#This Row],[6M Return vs Nifty]]-AVERAGE(Table2[6M Return vs Nifty]))/_xlfn.STDEV.P(Table2[6M Return vs Nifty])</f>
        <v>-0.63164224830928151</v>
      </c>
      <c r="M453">
        <v>2.5012512935153599</v>
      </c>
      <c r="N453">
        <f>(Table2[[#This Row],[1W Return vs Nifty]]-AVERAGE(Table2[1W Return vs Nifty]))/_xlfn.STDEV.P(Table2[1W Return vs Nifty])</f>
        <v>0.32659792702228119</v>
      </c>
      <c r="O453">
        <v>1411.43</v>
      </c>
      <c r="P453">
        <v>1376.1104642114301</v>
      </c>
      <c r="Q453">
        <v>1271.0248609205601</v>
      </c>
      <c r="R453">
        <v>52.766039360788803</v>
      </c>
      <c r="S453" s="2">
        <f>(Table2[[#This Row],[Close Price]]-Table2[[#This Row],[20D EMA]])/Table2[[#This Row],[20D EMA]]</f>
        <v>1.3971645777686479E-2</v>
      </c>
      <c r="T453" s="2">
        <f>(Table2[[#This Row],[Close Price]]-Table2[[#This Row],[50D EMA]])/Table2[[#This Row],[50D EMA]]</f>
        <v>3.9996451752955742E-2</v>
      </c>
      <c r="U453" s="2">
        <f>(Table2[[#This Row],[Close Price]]-Table2[[#This Row],[200D EMA]])/Table2[[#This Row],[200D EMA]]</f>
        <v>0.12598112279524323</v>
      </c>
      <c r="V453">
        <v>1.4760475857718101</v>
      </c>
      <c r="W453">
        <v>1421.6</v>
      </c>
      <c r="X453">
        <v>1449</v>
      </c>
      <c r="Y453">
        <v>1421.6</v>
      </c>
      <c r="Z453">
        <v>1506</v>
      </c>
      <c r="AA453">
        <v>1421.6</v>
      </c>
      <c r="AB453">
        <v>1506</v>
      </c>
      <c r="AC453" s="2">
        <f>(Table2[[#This Row],[Close Price]]/Table2[[#This Row],[Day Low]])-1</f>
        <v>6.7177827799662637E-3</v>
      </c>
      <c r="AD453" s="2">
        <f>(Table2[[#This Row],[Day High]]/Table2[[#This Row],[Close Price]])-1</f>
        <v>1.247248716067495E-2</v>
      </c>
      <c r="AE453" s="2">
        <f>(Table2[[#This Row],[Close Price]]/Table2[[#This Row],[Current Week Low]])-1</f>
        <v>6.7177827799662637E-3</v>
      </c>
      <c r="AF453" s="2">
        <f>(Table2[[#This Row],[Current Week High]]/Table2[[#This Row],[Close Price]])-1</f>
        <v>5.2300597421653938E-2</v>
      </c>
      <c r="AG453" s="2">
        <f>(Table2[[#This Row],[Close Price]]/Table2[[#This Row],[Current Month Low]])-1</f>
        <v>6.7177827799662637E-3</v>
      </c>
      <c r="AH453" s="2">
        <f>(Table2[[#This Row],[Current Month High]]/Table2[[#This Row],[Close Price]])-1</f>
        <v>5.2300597421653938E-2</v>
      </c>
      <c r="AI453">
        <v>13.129301610592799</v>
      </c>
      <c r="AJ453">
        <v>82.766106889726103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0.01</v>
      </c>
      <c r="AM453" t="s">
        <v>10149</v>
      </c>
      <c r="AN453">
        <v>2.27</v>
      </c>
      <c r="AO453" t="s">
        <v>10149</v>
      </c>
      <c r="AP453">
        <v>6.8988521128881E-2</v>
      </c>
      <c r="AQ453">
        <f>(Table2[[#This Row],[Sharpe Ratio]]-AVERAGE(Table2[Sharpe Ratio]))/_xlfn.STDEV.P(Table2[Sharpe Ratio])</f>
        <v>0.16468965291165696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-0.10270865428925718</v>
      </c>
    </row>
    <row r="454" spans="1:44" x14ac:dyDescent="0.3">
      <c r="A454" t="s">
        <v>1116</v>
      </c>
      <c r="B454" t="s">
        <v>1117</v>
      </c>
      <c r="C454" t="s">
        <v>10117</v>
      </c>
      <c r="D454" t="s">
        <v>140</v>
      </c>
      <c r="E454">
        <v>10822.0794381179</v>
      </c>
      <c r="F454">
        <v>200.98</v>
      </c>
      <c r="G454">
        <v>149.801226758795</v>
      </c>
      <c r="H454">
        <f>(Table2[[#This Row],[1Y Return vs Nifty]]-AVERAGE(Table2[1Y Return vs Nifty]))/_xlfn.STDEV.P(Table2[1Y Return vs Nifty])</f>
        <v>1.1337033704165185</v>
      </c>
      <c r="I454">
        <v>-5.7037182574428904</v>
      </c>
      <c r="J454">
        <f>(Table2[[#This Row],[1M Return vs Nifty]]-AVERAGE(Table2[1M Return vs Nifty]))/_xlfn.STDEV.P(Table2[1M Return vs Nifty])</f>
        <v>-0.55675815319667477</v>
      </c>
      <c r="K454">
        <v>-4.1342690151799104</v>
      </c>
      <c r="L454">
        <f>(Table2[[#This Row],[6M Return vs Nifty]]-AVERAGE(Table2[6M Return vs Nifty]))/_xlfn.STDEV.P(Table2[6M Return vs Nifty])</f>
        <v>-0.44457927056158308</v>
      </c>
      <c r="M454">
        <v>4.6278923459815404</v>
      </c>
      <c r="N454">
        <f>(Table2[[#This Row],[1W Return vs Nifty]]-AVERAGE(Table2[1W Return vs Nifty]))/_xlfn.STDEV.P(Table2[1W Return vs Nifty])</f>
        <v>0.79171255674836538</v>
      </c>
      <c r="O454">
        <v>197.81</v>
      </c>
      <c r="P454">
        <v>203.465798386947</v>
      </c>
      <c r="Q454">
        <v>195.862008855147</v>
      </c>
      <c r="R454">
        <v>55.176161531614497</v>
      </c>
      <c r="S454" s="2">
        <f>(Table2[[#This Row],[Close Price]]-Table2[[#This Row],[20D EMA]])/Table2[[#This Row],[20D EMA]]</f>
        <v>1.6025478994995134E-2</v>
      </c>
      <c r="T454" s="2">
        <f>(Table2[[#This Row],[Close Price]]-Table2[[#This Row],[50D EMA]])/Table2[[#This Row],[50D EMA]]</f>
        <v>-1.2217278808793069E-2</v>
      </c>
      <c r="U454" s="2">
        <f>(Table2[[#This Row],[Close Price]]-Table2[[#This Row],[200D EMA]])/Table2[[#This Row],[200D EMA]]</f>
        <v>2.6130596611199312E-2</v>
      </c>
      <c r="V454">
        <v>0.81006037225656102</v>
      </c>
      <c r="W454">
        <v>200.01</v>
      </c>
      <c r="X454">
        <v>207.43</v>
      </c>
      <c r="Y454">
        <v>185.4</v>
      </c>
      <c r="Z454">
        <v>209.7</v>
      </c>
      <c r="AA454">
        <v>185.4</v>
      </c>
      <c r="AB454">
        <v>209.7</v>
      </c>
      <c r="AC454" s="2">
        <f>(Table2[[#This Row],[Close Price]]/Table2[[#This Row],[Day Low]])-1</f>
        <v>4.849757512124464E-3</v>
      </c>
      <c r="AD454" s="2">
        <f>(Table2[[#This Row],[Day High]]/Table2[[#This Row],[Close Price]])-1</f>
        <v>3.2092745546820733E-2</v>
      </c>
      <c r="AE454" s="2">
        <f>(Table2[[#This Row],[Close Price]]/Table2[[#This Row],[Current Week Low]])-1</f>
        <v>8.4034519956849962E-2</v>
      </c>
      <c r="AF454" s="2">
        <f>(Table2[[#This Row],[Current Week High]]/Table2[[#This Row],[Close Price]])-1</f>
        <v>4.3387401731515673E-2</v>
      </c>
      <c r="AG454" s="2">
        <f>(Table2[[#This Row],[Close Price]]/Table2[[#This Row],[Current Month Low]])-1</f>
        <v>8.4034519956849962E-2</v>
      </c>
      <c r="AH454" s="2">
        <f>(Table2[[#This Row],[Current Month High]]/Table2[[#This Row],[Close Price]])-1</f>
        <v>4.3387401731515673E-2</v>
      </c>
      <c r="AI454">
        <v>41.7553985471191</v>
      </c>
      <c r="AJ454">
        <v>190.643528561099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-0.2</v>
      </c>
      <c r="AM454" t="s">
        <v>10150</v>
      </c>
      <c r="AN454">
        <v>1.36</v>
      </c>
      <c r="AO454" t="s">
        <v>10149</v>
      </c>
      <c r="AP454">
        <v>0.15377089253978601</v>
      </c>
      <c r="AQ454">
        <f>(Table2[[#This Row],[Sharpe Ratio]]-AVERAGE(Table2[Sharpe Ratio]))/_xlfn.STDEV.P(Table2[Sharpe Ratio])</f>
        <v>1.1253287412127815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55" spans="1:44" x14ac:dyDescent="0.3">
      <c r="A455" t="s">
        <v>1118</v>
      </c>
      <c r="B455" t="s">
        <v>1119</v>
      </c>
      <c r="C455" t="s">
        <v>10116</v>
      </c>
      <c r="D455" t="s">
        <v>1120</v>
      </c>
      <c r="E455">
        <v>10817.55937632</v>
      </c>
      <c r="F455">
        <v>995.2</v>
      </c>
      <c r="G455">
        <v>-40.277320975871802</v>
      </c>
      <c r="H455">
        <f>(Table2[[#This Row],[1Y Return vs Nifty]]-AVERAGE(Table2[1Y Return vs Nifty]))/_xlfn.STDEV.P(Table2[1Y Return vs Nifty])</f>
        <v>-1.0083496511748309</v>
      </c>
      <c r="I455">
        <v>-2.5597759805264699</v>
      </c>
      <c r="J455">
        <f>(Table2[[#This Row],[1M Return vs Nifty]]-AVERAGE(Table2[1M Return vs Nifty]))/_xlfn.STDEV.P(Table2[1M Return vs Nifty])</f>
        <v>-0.30053398404382664</v>
      </c>
      <c r="K455">
        <v>-31.158239491760298</v>
      </c>
      <c r="L455">
        <f>(Table2[[#This Row],[6M Return vs Nifty]]-AVERAGE(Table2[6M Return vs Nifty]))/_xlfn.STDEV.P(Table2[6M Return vs Nifty])</f>
        <v>-1.2399754941293901</v>
      </c>
      <c r="M455">
        <v>3.8622695994579002</v>
      </c>
      <c r="N455">
        <f>(Table2[[#This Row],[1W Return vs Nifty]]-AVERAGE(Table2[1W Return vs Nifty]))/_xlfn.STDEV.P(Table2[1W Return vs Nifty])</f>
        <v>0.62426429845096576</v>
      </c>
      <c r="O455">
        <v>936.51</v>
      </c>
      <c r="P455">
        <v>935.67386613212398</v>
      </c>
      <c r="Q455">
        <v>1028.15749379515</v>
      </c>
      <c r="R455">
        <v>79.155110012744501</v>
      </c>
      <c r="S455" s="2">
        <f>(Table2[[#This Row],[Close Price]]-Table2[[#This Row],[20D EMA]])/Table2[[#This Row],[20D EMA]]</f>
        <v>6.2668844966951825E-2</v>
      </c>
      <c r="T455" s="2">
        <f>(Table2[[#This Row],[Close Price]]-Table2[[#This Row],[50D EMA]])/Table2[[#This Row],[50D EMA]]</f>
        <v>6.3618463678957279E-2</v>
      </c>
      <c r="U455" s="2">
        <f>(Table2[[#This Row],[Close Price]]-Table2[[#This Row],[200D EMA]])/Table2[[#This Row],[200D EMA]]</f>
        <v>-3.2054907924171011E-2</v>
      </c>
      <c r="V455">
        <v>1.4860191669824201</v>
      </c>
      <c r="W455">
        <v>973</v>
      </c>
      <c r="X455">
        <v>999.9</v>
      </c>
      <c r="Y455">
        <v>918.55</v>
      </c>
      <c r="Z455">
        <v>1005</v>
      </c>
      <c r="AA455">
        <v>918.55</v>
      </c>
      <c r="AB455">
        <v>1005</v>
      </c>
      <c r="AC455" s="2">
        <f>(Table2[[#This Row],[Close Price]]/Table2[[#This Row],[Day Low]])-1</f>
        <v>2.2816032887975402E-2</v>
      </c>
      <c r="AD455" s="2">
        <f>(Table2[[#This Row],[Day High]]/Table2[[#This Row],[Close Price]])-1</f>
        <v>4.7226688102892656E-3</v>
      </c>
      <c r="AE455" s="2">
        <f>(Table2[[#This Row],[Close Price]]/Table2[[#This Row],[Current Week Low]])-1</f>
        <v>8.3446736704588798E-2</v>
      </c>
      <c r="AF455" s="2">
        <f>(Table2[[#This Row],[Current Week High]]/Table2[[#This Row],[Close Price]])-1</f>
        <v>9.8472668810289932E-3</v>
      </c>
      <c r="AG455" s="2">
        <f>(Table2[[#This Row],[Close Price]]/Table2[[#This Row],[Current Month Low]])-1</f>
        <v>8.3446736704588798E-2</v>
      </c>
      <c r="AH455" s="2">
        <f>(Table2[[#This Row],[Current Month High]]/Table2[[#This Row],[Close Price]])-1</f>
        <v>9.8472668810289932E-3</v>
      </c>
      <c r="AI455">
        <v>37.655747588424397</v>
      </c>
      <c r="AJ455">
        <v>16.5339578454332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-0.01</v>
      </c>
      <c r="AM455" t="s">
        <v>10150</v>
      </c>
      <c r="AN455">
        <v>5.88</v>
      </c>
      <c r="AO455" t="s">
        <v>10149</v>
      </c>
      <c r="AP455">
        <v>-7.6880930034307002E-2</v>
      </c>
      <c r="AQ455">
        <f>(Table2[[#This Row],[Sharpe Ratio]]-AVERAGE(Table2[Sharpe Ratio]))/_xlfn.STDEV.P(Table2[Sharpe Ratio])</f>
        <v>-1.4881055478412035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56" spans="1:44" x14ac:dyDescent="0.3">
      <c r="A456" t="s">
        <v>1123</v>
      </c>
      <c r="B456" t="s">
        <v>1124</v>
      </c>
      <c r="C456" t="s">
        <v>10111</v>
      </c>
      <c r="D456" t="s">
        <v>107</v>
      </c>
      <c r="E456">
        <v>10763.459658399999</v>
      </c>
      <c r="F456">
        <v>1785.5</v>
      </c>
      <c r="G456">
        <v>188.34745684405601</v>
      </c>
      <c r="H456">
        <f>(Table2[[#This Row],[1Y Return vs Nifty]]-AVERAGE(Table2[1Y Return vs Nifty]))/_xlfn.STDEV.P(Table2[1Y Return vs Nifty])</f>
        <v>1.5680925721919161</v>
      </c>
      <c r="I456">
        <v>-9.3487828825278001</v>
      </c>
      <c r="J456">
        <f>(Table2[[#This Row],[1M Return vs Nifty]]-AVERAGE(Table2[1M Return vs Nifty]))/_xlfn.STDEV.P(Table2[1M Return vs Nifty])</f>
        <v>-0.85382265782455258</v>
      </c>
      <c r="K456">
        <v>78.609418188659603</v>
      </c>
      <c r="L456">
        <f>(Table2[[#This Row],[6M Return vs Nifty]]-AVERAGE(Table2[6M Return vs Nifty]))/_xlfn.STDEV.P(Table2[6M Return vs Nifty])</f>
        <v>1.99081475797489</v>
      </c>
      <c r="M456">
        <v>2.2133000970912602</v>
      </c>
      <c r="N456">
        <f>(Table2[[#This Row],[1W Return vs Nifty]]-AVERAGE(Table2[1W Return vs Nifty]))/_xlfn.STDEV.P(Table2[1W Return vs Nifty])</f>
        <v>0.26362053177795236</v>
      </c>
      <c r="O456">
        <v>1787.92</v>
      </c>
      <c r="P456">
        <v>1781.6934124537399</v>
      </c>
      <c r="Q456">
        <v>1366.92189782727</v>
      </c>
      <c r="R456">
        <v>51.076033652146698</v>
      </c>
      <c r="S456" s="2">
        <f>(Table2[[#This Row],[Close Price]]-Table2[[#This Row],[20D EMA]])/Table2[[#This Row],[20D EMA]]</f>
        <v>-1.3535281220636677E-3</v>
      </c>
      <c r="T456" s="2">
        <f>(Table2[[#This Row],[Close Price]]-Table2[[#This Row],[50D EMA]])/Table2[[#This Row],[50D EMA]]</f>
        <v>2.1364997589667497E-3</v>
      </c>
      <c r="U456" s="2">
        <f>(Table2[[#This Row],[Close Price]]-Table2[[#This Row],[200D EMA]])/Table2[[#This Row],[200D EMA]]</f>
        <v>0.30621947225957991</v>
      </c>
      <c r="V456">
        <v>0.438634957315441</v>
      </c>
      <c r="W456">
        <v>1780</v>
      </c>
      <c r="X456">
        <v>1810</v>
      </c>
      <c r="Y456">
        <v>1751.1</v>
      </c>
      <c r="Z456">
        <v>1849</v>
      </c>
      <c r="AA456">
        <v>1751.1</v>
      </c>
      <c r="AB456">
        <v>1849</v>
      </c>
      <c r="AC456" s="2">
        <f>(Table2[[#This Row],[Close Price]]/Table2[[#This Row],[Day Low]])-1</f>
        <v>3.0898876404494846E-3</v>
      </c>
      <c r="AD456" s="2">
        <f>(Table2[[#This Row],[Day High]]/Table2[[#This Row],[Close Price]])-1</f>
        <v>1.3721646597591786E-2</v>
      </c>
      <c r="AE456" s="2">
        <f>(Table2[[#This Row],[Close Price]]/Table2[[#This Row],[Current Week Low]])-1</f>
        <v>1.9644794700474089E-2</v>
      </c>
      <c r="AF456" s="2">
        <f>(Table2[[#This Row],[Current Week High]]/Table2[[#This Row],[Close Price]])-1</f>
        <v>3.5564267712125508E-2</v>
      </c>
      <c r="AG456" s="2">
        <f>(Table2[[#This Row],[Close Price]]/Table2[[#This Row],[Current Month Low]])-1</f>
        <v>1.9644794700474089E-2</v>
      </c>
      <c r="AH456" s="2">
        <f>(Table2[[#This Row],[Current Month High]]/Table2[[#This Row],[Close Price]])-1</f>
        <v>3.5564267712125508E-2</v>
      </c>
      <c r="AI456">
        <v>18.126575189022699</v>
      </c>
      <c r="AJ456">
        <v>259.01474530831098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</v>
      </c>
      <c r="AM456" t="s">
        <v>10148</v>
      </c>
      <c r="AN456">
        <v>-1.96</v>
      </c>
      <c r="AO456" t="s">
        <v>10150</v>
      </c>
      <c r="AP456">
        <v>0.292206385234273</v>
      </c>
      <c r="AQ456">
        <f>(Table2[[#This Row],[Sharpe Ratio]]-AVERAGE(Table2[Sharpe Ratio]))/_xlfn.STDEV.P(Table2[Sharpe Ratio])</f>
        <v>2.6938923857234816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5.6625975898436876</v>
      </c>
    </row>
    <row r="457" spans="1:44" x14ac:dyDescent="0.3">
      <c r="A457" t="s">
        <v>1125</v>
      </c>
      <c r="B457" t="s">
        <v>1126</v>
      </c>
      <c r="C457" t="s">
        <v>10108</v>
      </c>
      <c r="D457" t="s">
        <v>397</v>
      </c>
      <c r="E457">
        <v>10762.555978439999</v>
      </c>
      <c r="F457">
        <v>2660.7</v>
      </c>
      <c r="G457">
        <v>5.5376856535633197</v>
      </c>
      <c r="H457">
        <f>(Table2[[#This Row],[1Y Return vs Nifty]]-AVERAGE(Table2[1Y Return vs Nifty]))/_xlfn.STDEV.P(Table2[1Y Return vs Nifty])</f>
        <v>-0.49204639362994684</v>
      </c>
      <c r="I457">
        <v>1.59434665487454</v>
      </c>
      <c r="J457">
        <f>(Table2[[#This Row],[1M Return vs Nifty]]-AVERAGE(Table2[1M Return vs Nifty]))/_xlfn.STDEV.P(Table2[1M Return vs Nifty])</f>
        <v>3.8017594536240172E-2</v>
      </c>
      <c r="K457">
        <v>-3.4594994522167899</v>
      </c>
      <c r="L457">
        <f>(Table2[[#This Row],[6M Return vs Nifty]]-AVERAGE(Table2[6M Return vs Nifty]))/_xlfn.STDEV.P(Table2[6M Return vs Nifty])</f>
        <v>-0.4247187854924297</v>
      </c>
      <c r="M457">
        <v>6.1946172327786897</v>
      </c>
      <c r="N457">
        <f>(Table2[[#This Row],[1W Return vs Nifty]]-AVERAGE(Table2[1W Return vs Nifty]))/_xlfn.STDEV.P(Table2[1W Return vs Nifty])</f>
        <v>1.1343687209187339</v>
      </c>
      <c r="O457">
        <v>2587.61</v>
      </c>
      <c r="P457">
        <v>2530.83857260179</v>
      </c>
      <c r="Q457">
        <v>2420.96350612591</v>
      </c>
      <c r="R457">
        <v>55.319629199788899</v>
      </c>
      <c r="S457" s="2">
        <f>(Table2[[#This Row],[Close Price]]-Table2[[#This Row],[20D EMA]])/Table2[[#This Row],[20D EMA]]</f>
        <v>2.8246142192988776E-2</v>
      </c>
      <c r="T457" s="2">
        <f>(Table2[[#This Row],[Close Price]]-Table2[[#This Row],[50D EMA]])/Table2[[#This Row],[50D EMA]]</f>
        <v>5.131162011044732E-2</v>
      </c>
      <c r="U457" s="2">
        <f>(Table2[[#This Row],[Close Price]]-Table2[[#This Row],[200D EMA]])/Table2[[#This Row],[200D EMA]]</f>
        <v>9.9025240681022267E-2</v>
      </c>
      <c r="V457">
        <v>2.2097821014743602</v>
      </c>
      <c r="W457">
        <v>2650.05</v>
      </c>
      <c r="X457">
        <v>2733.95</v>
      </c>
      <c r="Y457">
        <v>2650.05</v>
      </c>
      <c r="Z457">
        <v>2907.35</v>
      </c>
      <c r="AA457">
        <v>2650.05</v>
      </c>
      <c r="AB457">
        <v>2907.35</v>
      </c>
      <c r="AC457" s="2">
        <f>(Table2[[#This Row],[Close Price]]/Table2[[#This Row],[Day Low]])-1</f>
        <v>4.0187920982621694E-3</v>
      </c>
      <c r="AD457" s="2">
        <f>(Table2[[#This Row],[Day High]]/Table2[[#This Row],[Close Price]])-1</f>
        <v>2.7530349156237088E-2</v>
      </c>
      <c r="AE457" s="2">
        <f>(Table2[[#This Row],[Close Price]]/Table2[[#This Row],[Current Week Low]])-1</f>
        <v>4.0187920982621694E-3</v>
      </c>
      <c r="AF457" s="2">
        <f>(Table2[[#This Row],[Current Week High]]/Table2[[#This Row],[Close Price]])-1</f>
        <v>9.2701168865336303E-2</v>
      </c>
      <c r="AG457" s="2">
        <f>(Table2[[#This Row],[Close Price]]/Table2[[#This Row],[Current Month Low]])-1</f>
        <v>4.0187920982621694E-3</v>
      </c>
      <c r="AH457" s="2">
        <f>(Table2[[#This Row],[Current Month High]]/Table2[[#This Row],[Close Price]])-1</f>
        <v>9.2701168865336303E-2</v>
      </c>
      <c r="AI457">
        <v>12.694027887398001</v>
      </c>
      <c r="AJ457">
        <v>31.386104389906599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-0.12</v>
      </c>
      <c r="AM457" t="s">
        <v>10150</v>
      </c>
      <c r="AN457">
        <v>5.79</v>
      </c>
      <c r="AO457" t="s">
        <v>10149</v>
      </c>
      <c r="AP457">
        <v>5.9037833215609001E-2</v>
      </c>
      <c r="AQ457">
        <f>(Table2[[#This Row],[Sharpe Ratio]]-AVERAGE(Table2[Sharpe Ratio]))/_xlfn.STDEV.P(Table2[Sharpe Ratio])</f>
        <v>5.1941924747201343E-2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0.30756306107979881</v>
      </c>
    </row>
    <row r="458" spans="1:44" x14ac:dyDescent="0.3">
      <c r="A458" t="s">
        <v>1129</v>
      </c>
      <c r="B458" t="s">
        <v>1130</v>
      </c>
      <c r="C458" t="s">
        <v>10118</v>
      </c>
      <c r="D458" t="s">
        <v>375</v>
      </c>
      <c r="E458">
        <v>10696.547018985</v>
      </c>
      <c r="F458">
        <v>727.95</v>
      </c>
      <c r="G458">
        <v>-2.9209821307359398</v>
      </c>
      <c r="H458">
        <f>(Table2[[#This Row],[1Y Return vs Nifty]]-AVERAGE(Table2[1Y Return vs Nifty]))/_xlfn.STDEV.P(Table2[1Y Return vs Nifty])</f>
        <v>-0.58736969603274125</v>
      </c>
      <c r="I458">
        <v>0.12066817069782</v>
      </c>
      <c r="J458">
        <f>(Table2[[#This Row],[1M Return vs Nifty]]-AVERAGE(Table2[1M Return vs Nifty]))/_xlfn.STDEV.P(Table2[1M Return vs Nifty])</f>
        <v>-8.2083861517511264E-2</v>
      </c>
      <c r="K458">
        <v>-21.359623172704001</v>
      </c>
      <c r="L458">
        <f>(Table2[[#This Row],[6M Return vs Nifty]]-AVERAGE(Table2[6M Return vs Nifty]))/_xlfn.STDEV.P(Table2[6M Return vs Nifty])</f>
        <v>-0.95157292859515286</v>
      </c>
      <c r="M458">
        <v>3.0262570100812001</v>
      </c>
      <c r="N458">
        <f>(Table2[[#This Row],[1W Return vs Nifty]]-AVERAGE(Table2[1W Return vs Nifty]))/_xlfn.STDEV.P(Table2[1W Return vs Nifty])</f>
        <v>0.44142117807417991</v>
      </c>
      <c r="O458">
        <v>699.57</v>
      </c>
      <c r="P458">
        <v>684.69469690711298</v>
      </c>
      <c r="Q458">
        <v>669.29672261942403</v>
      </c>
      <c r="R458">
        <v>60.9296520028374</v>
      </c>
      <c r="S458" s="2">
        <f>(Table2[[#This Row],[Close Price]]-Table2[[#This Row],[20D EMA]])/Table2[[#This Row],[20D EMA]]</f>
        <v>4.0567777348942916E-2</v>
      </c>
      <c r="T458" s="2">
        <f>(Table2[[#This Row],[Close Price]]-Table2[[#This Row],[50D EMA]])/Table2[[#This Row],[50D EMA]]</f>
        <v>6.3174584655436822E-2</v>
      </c>
      <c r="U458" s="2">
        <f>(Table2[[#This Row],[Close Price]]-Table2[[#This Row],[200D EMA]])/Table2[[#This Row],[200D EMA]]</f>
        <v>8.7634191829036465E-2</v>
      </c>
      <c r="V458">
        <v>3.0287228022520298</v>
      </c>
      <c r="W458">
        <v>712.7</v>
      </c>
      <c r="X458">
        <v>738.9</v>
      </c>
      <c r="Y458">
        <v>705.55</v>
      </c>
      <c r="Z458">
        <v>738.9</v>
      </c>
      <c r="AA458">
        <v>705.55</v>
      </c>
      <c r="AB458">
        <v>738.9</v>
      </c>
      <c r="AC458" s="2">
        <f>(Table2[[#This Row],[Close Price]]/Table2[[#This Row],[Day Low]])-1</f>
        <v>2.1397502455451134E-2</v>
      </c>
      <c r="AD458" s="2">
        <f>(Table2[[#This Row],[Day High]]/Table2[[#This Row],[Close Price]])-1</f>
        <v>1.5042241912219145E-2</v>
      </c>
      <c r="AE458" s="2">
        <f>(Table2[[#This Row],[Close Price]]/Table2[[#This Row],[Current Week Low]])-1</f>
        <v>3.1748281482531393E-2</v>
      </c>
      <c r="AF458" s="2">
        <f>(Table2[[#This Row],[Current Week High]]/Table2[[#This Row],[Close Price]])-1</f>
        <v>1.5042241912219145E-2</v>
      </c>
      <c r="AG458" s="2">
        <f>(Table2[[#This Row],[Close Price]]/Table2[[#This Row],[Current Month Low]])-1</f>
        <v>3.1748281482531393E-2</v>
      </c>
      <c r="AH458" s="2">
        <f>(Table2[[#This Row],[Current Month High]]/Table2[[#This Row],[Close Price]])-1</f>
        <v>1.5042241912219145E-2</v>
      </c>
      <c r="AI458">
        <v>11.9445016828078</v>
      </c>
      <c r="AJ458">
        <v>36.832706766917298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-0.02</v>
      </c>
      <c r="AM458" t="s">
        <v>10150</v>
      </c>
      <c r="AN458">
        <v>3.52</v>
      </c>
      <c r="AO458" t="s">
        <v>10149</v>
      </c>
      <c r="AP458">
        <v>5.9498082461062002E-2</v>
      </c>
      <c r="AQ458">
        <f>(Table2[[#This Row],[Sharpe Ratio]]-AVERAGE(Table2[Sharpe Ratio]))/_xlfn.STDEV.P(Table2[Sharpe Ratio])</f>
        <v>5.7156846294988843E-2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-1.1224484617762367</v>
      </c>
    </row>
    <row r="459" spans="1:44" x14ac:dyDescent="0.3">
      <c r="A459" t="s">
        <v>1131</v>
      </c>
      <c r="B459" t="s">
        <v>1132</v>
      </c>
      <c r="C459" t="s">
        <v>10109</v>
      </c>
      <c r="D459" t="s">
        <v>295</v>
      </c>
      <c r="E459">
        <v>10688.634227869999</v>
      </c>
      <c r="F459">
        <v>2086.4499999999998</v>
      </c>
      <c r="G459">
        <v>17.679224840202899</v>
      </c>
      <c r="H459">
        <f>(Table2[[#This Row],[1Y Return vs Nifty]]-AVERAGE(Table2[1Y Return vs Nifty]))/_xlfn.STDEV.P(Table2[1Y Return vs Nifty])</f>
        <v>-0.35521969218746868</v>
      </c>
      <c r="I459">
        <v>-5.0741336803523804</v>
      </c>
      <c r="J459">
        <f>(Table2[[#This Row],[1M Return vs Nifty]]-AVERAGE(Table2[1M Return vs Nifty]))/_xlfn.STDEV.P(Table2[1M Return vs Nifty])</f>
        <v>-0.50544843725154587</v>
      </c>
      <c r="K459">
        <v>10.8047290607382</v>
      </c>
      <c r="L459">
        <f>(Table2[[#This Row],[6M Return vs Nifty]]-AVERAGE(Table2[6M Return vs Nifty]))/_xlfn.STDEV.P(Table2[6M Return vs Nifty])</f>
        <v>-4.8799057413917548E-3</v>
      </c>
      <c r="M459">
        <v>3.0783894644262602</v>
      </c>
      <c r="N459">
        <f>(Table2[[#This Row],[1W Return vs Nifty]]-AVERAGE(Table2[1W Return vs Nifty]))/_xlfn.STDEV.P(Table2[1W Return vs Nifty])</f>
        <v>0.45282299276749421</v>
      </c>
      <c r="O459">
        <v>1979.1</v>
      </c>
      <c r="P459">
        <v>1914.0901123981801</v>
      </c>
      <c r="Q459">
        <v>1723.02993903016</v>
      </c>
      <c r="R459">
        <v>73.962527752313704</v>
      </c>
      <c r="S459" s="2">
        <f>(Table2[[#This Row],[Close Price]]-Table2[[#This Row],[20D EMA]])/Table2[[#This Row],[20D EMA]]</f>
        <v>5.4241827093123092E-2</v>
      </c>
      <c r="T459" s="2">
        <f>(Table2[[#This Row],[Close Price]]-Table2[[#This Row],[50D EMA]])/Table2[[#This Row],[50D EMA]]</f>
        <v>9.0047948362195221E-2</v>
      </c>
      <c r="U459" s="2">
        <f>(Table2[[#This Row],[Close Price]]-Table2[[#This Row],[200D EMA]])/Table2[[#This Row],[200D EMA]]</f>
        <v>0.21091917948587571</v>
      </c>
      <c r="V459">
        <v>0.496597699597284</v>
      </c>
      <c r="W459">
        <v>2011.7</v>
      </c>
      <c r="X459">
        <v>2095.5</v>
      </c>
      <c r="Y459">
        <v>1979.25</v>
      </c>
      <c r="Z459">
        <v>2095.5</v>
      </c>
      <c r="AA459">
        <v>1979.25</v>
      </c>
      <c r="AB459">
        <v>2095.5</v>
      </c>
      <c r="AC459" s="2">
        <f>(Table2[[#This Row],[Close Price]]/Table2[[#This Row],[Day Low]])-1</f>
        <v>3.7157627876919896E-2</v>
      </c>
      <c r="AD459" s="2">
        <f>(Table2[[#This Row],[Day High]]/Table2[[#This Row],[Close Price]])-1</f>
        <v>4.3375110834193986E-3</v>
      </c>
      <c r="AE459" s="2">
        <f>(Table2[[#This Row],[Close Price]]/Table2[[#This Row],[Current Week Low]])-1</f>
        <v>5.4161930023998828E-2</v>
      </c>
      <c r="AF459" s="2">
        <f>(Table2[[#This Row],[Current Week High]]/Table2[[#This Row],[Close Price]])-1</f>
        <v>4.3375110834193986E-3</v>
      </c>
      <c r="AG459" s="2">
        <f>(Table2[[#This Row],[Close Price]]/Table2[[#This Row],[Current Month Low]])-1</f>
        <v>5.4161930023998828E-2</v>
      </c>
      <c r="AH459" s="2">
        <f>(Table2[[#This Row],[Current Month High]]/Table2[[#This Row],[Close Price]])-1</f>
        <v>4.3375110834193986E-3</v>
      </c>
      <c r="AI459">
        <v>0.43375110834193897</v>
      </c>
      <c r="AJ459">
        <v>60.991512345678899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0.08</v>
      </c>
      <c r="AM459" t="s">
        <v>10149</v>
      </c>
      <c r="AN459">
        <v>6.71</v>
      </c>
      <c r="AO459" t="s">
        <v>10149</v>
      </c>
      <c r="AP459">
        <v>-7.9402718634663999E-2</v>
      </c>
      <c r="AQ459">
        <f>(Table2[[#This Row],[Sharpe Ratio]]-AVERAGE(Table2[Sharpe Ratio]))/_xlfn.STDEV.P(Table2[Sharpe Ratio])</f>
        <v>-1.5166790432698007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-1.9294040856827128</v>
      </c>
    </row>
    <row r="460" spans="1:44" x14ac:dyDescent="0.3">
      <c r="A460" t="s">
        <v>1133</v>
      </c>
      <c r="B460" t="s">
        <v>1134</v>
      </c>
      <c r="C460" t="s">
        <v>10104</v>
      </c>
      <c r="D460" t="s">
        <v>24</v>
      </c>
      <c r="E460">
        <v>10685.888688902</v>
      </c>
      <c r="F460">
        <v>94.06</v>
      </c>
      <c r="G460">
        <v>-22.558256800035601</v>
      </c>
      <c r="H460">
        <f>(Table2[[#This Row],[1Y Return vs Nifty]]-AVERAGE(Table2[1Y Return vs Nifty]))/_xlfn.STDEV.P(Table2[1Y Return vs Nifty])</f>
        <v>-0.80866812261747301</v>
      </c>
      <c r="I460">
        <v>-11.2908077148026</v>
      </c>
      <c r="J460">
        <f>(Table2[[#This Row],[1M Return vs Nifty]]-AVERAGE(Table2[1M Return vs Nifty]))/_xlfn.STDEV.P(Table2[1M Return vs Nifty])</f>
        <v>-1.0120932796413915</v>
      </c>
      <c r="K460">
        <v>-27.8583425823787</v>
      </c>
      <c r="L460">
        <f>(Table2[[#This Row],[6M Return vs Nifty]]-AVERAGE(Table2[6M Return vs Nifty]))/_xlfn.STDEV.P(Table2[6M Return vs Nifty])</f>
        <v>-1.1428496649637665</v>
      </c>
      <c r="M460">
        <v>-9.3635658675993003</v>
      </c>
      <c r="N460">
        <f>(Table2[[#This Row],[1W Return vs Nifty]]-AVERAGE(Table2[1W Return vs Nifty]))/_xlfn.STDEV.P(Table2[1W Return vs Nifty])</f>
        <v>-2.2683393023987111</v>
      </c>
      <c r="O460">
        <v>98.14</v>
      </c>
      <c r="P460">
        <v>97.791716605063897</v>
      </c>
      <c r="Q460">
        <v>95.556753243376306</v>
      </c>
      <c r="R460">
        <v>30.5604394607358</v>
      </c>
      <c r="S460" s="2">
        <f>(Table2[[#This Row],[Close Price]]-Table2[[#This Row],[20D EMA]])/Table2[[#This Row],[20D EMA]]</f>
        <v>-4.1573262685958817E-2</v>
      </c>
      <c r="T460" s="2">
        <f>(Table2[[#This Row],[Close Price]]-Table2[[#This Row],[50D EMA]])/Table2[[#This Row],[50D EMA]]</f>
        <v>-3.8159843539045279E-2</v>
      </c>
      <c r="U460" s="2">
        <f>(Table2[[#This Row],[Close Price]]-Table2[[#This Row],[200D EMA]])/Table2[[#This Row],[200D EMA]]</f>
        <v>-1.5663500407597349E-2</v>
      </c>
      <c r="V460">
        <v>1.29046767120313</v>
      </c>
      <c r="W460">
        <v>93.75</v>
      </c>
      <c r="X460">
        <v>95.09</v>
      </c>
      <c r="Y460">
        <v>93.39</v>
      </c>
      <c r="Z460">
        <v>98.89</v>
      </c>
      <c r="AA460">
        <v>93.39</v>
      </c>
      <c r="AB460">
        <v>98.89</v>
      </c>
      <c r="AC460" s="2">
        <f>(Table2[[#This Row],[Close Price]]/Table2[[#This Row],[Day Low]])-1</f>
        <v>3.306666666666791E-3</v>
      </c>
      <c r="AD460" s="2">
        <f>(Table2[[#This Row],[Day High]]/Table2[[#This Row],[Close Price]])-1</f>
        <v>1.095045715500742E-2</v>
      </c>
      <c r="AE460" s="2">
        <f>(Table2[[#This Row],[Close Price]]/Table2[[#This Row],[Current Week Low]])-1</f>
        <v>7.1742156547809355E-3</v>
      </c>
      <c r="AF460" s="2">
        <f>(Table2[[#This Row],[Current Week High]]/Table2[[#This Row],[Close Price]])-1</f>
        <v>5.1350201998724199E-2</v>
      </c>
      <c r="AG460" s="2">
        <f>(Table2[[#This Row],[Close Price]]/Table2[[#This Row],[Current Month Low]])-1</f>
        <v>7.1742156547809355E-3</v>
      </c>
      <c r="AH460" s="2">
        <f>(Table2[[#This Row],[Current Month High]]/Table2[[#This Row],[Close Price]])-1</f>
        <v>5.1350201998724199E-2</v>
      </c>
      <c r="AI460">
        <v>23.8571124813948</v>
      </c>
      <c r="AJ460">
        <v>14.567600487210701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-0.15</v>
      </c>
      <c r="AM460" t="s">
        <v>10150</v>
      </c>
      <c r="AN460">
        <v>-8.16</v>
      </c>
      <c r="AO460" t="s">
        <v>10150</v>
      </c>
      <c r="AP460">
        <v>1.2670848833901001E-2</v>
      </c>
      <c r="AQ460">
        <f>(Table2[[#This Row],[Sharpe Ratio]]-AVERAGE(Table2[Sharpe Ratio]))/_xlfn.STDEV.P(Table2[Sharpe Ratio])</f>
        <v>-0.47342598915367484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-5.7053763587750161</v>
      </c>
    </row>
    <row r="461" spans="1:44" x14ac:dyDescent="0.3">
      <c r="A461" t="s">
        <v>1141</v>
      </c>
      <c r="B461" t="s">
        <v>1142</v>
      </c>
      <c r="C461" t="s">
        <v>10116</v>
      </c>
      <c r="D461" t="s">
        <v>143</v>
      </c>
      <c r="E461">
        <v>10620.816015</v>
      </c>
      <c r="F461">
        <v>768.5</v>
      </c>
      <c r="G461">
        <v>34.442707110862898</v>
      </c>
      <c r="H461">
        <f>(Table2[[#This Row],[1Y Return vs Nifty]]-AVERAGE(Table2[1Y Return vs Nifty]))/_xlfn.STDEV.P(Table2[1Y Return vs Nifty])</f>
        <v>-0.16630690703516895</v>
      </c>
      <c r="I461">
        <v>3.1453118941539402</v>
      </c>
      <c r="J461">
        <f>(Table2[[#This Row],[1M Return vs Nifty]]-AVERAGE(Table2[1M Return vs Nifty]))/_xlfn.STDEV.P(Table2[1M Return vs Nifty])</f>
        <v>0.16441774594394271</v>
      </c>
      <c r="K461">
        <v>35.6851455095304</v>
      </c>
      <c r="L461">
        <f>(Table2[[#This Row],[6M Return vs Nifty]]-AVERAGE(Table2[6M Return vs Nifty]))/_xlfn.STDEV.P(Table2[6M Return vs Nifty])</f>
        <v>0.72742511588057757</v>
      </c>
      <c r="M461">
        <v>1.9834987728448002E-2</v>
      </c>
      <c r="N461">
        <f>(Table2[[#This Row],[1W Return vs Nifty]]-AVERAGE(Table2[1W Return vs Nifty]))/_xlfn.STDEV.P(Table2[1W Return vs Nifty])</f>
        <v>-0.21610909206960247</v>
      </c>
      <c r="O461">
        <v>768.43</v>
      </c>
      <c r="P461">
        <v>741.78283800861698</v>
      </c>
      <c r="Q461">
        <v>605.53313068445004</v>
      </c>
      <c r="R461">
        <v>47.493622699216601</v>
      </c>
      <c r="S461" s="2">
        <f>(Table2[[#This Row],[Close Price]]-Table2[[#This Row],[20D EMA]])/Table2[[#This Row],[20D EMA]]</f>
        <v>9.1094829717801266E-5</v>
      </c>
      <c r="T461" s="2">
        <f>(Table2[[#This Row],[Close Price]]-Table2[[#This Row],[50D EMA]])/Table2[[#This Row],[50D EMA]]</f>
        <v>3.6017498144211124E-2</v>
      </c>
      <c r="U461" s="2">
        <f>(Table2[[#This Row],[Close Price]]-Table2[[#This Row],[200D EMA]])/Table2[[#This Row],[200D EMA]]</f>
        <v>0.26912956708304997</v>
      </c>
      <c r="V461">
        <v>1.1976901018391</v>
      </c>
      <c r="W461">
        <v>763.1</v>
      </c>
      <c r="X461">
        <v>788.55</v>
      </c>
      <c r="Y461">
        <v>757.2</v>
      </c>
      <c r="Z461">
        <v>794.95</v>
      </c>
      <c r="AA461">
        <v>757.2</v>
      </c>
      <c r="AB461">
        <v>794.95</v>
      </c>
      <c r="AC461" s="2">
        <f>(Table2[[#This Row],[Close Price]]/Table2[[#This Row],[Day Low]])-1</f>
        <v>7.0763988992268434E-3</v>
      </c>
      <c r="AD461" s="2">
        <f>(Table2[[#This Row],[Day High]]/Table2[[#This Row],[Close Price]])-1</f>
        <v>2.6089785296031121E-2</v>
      </c>
      <c r="AE461" s="2">
        <f>(Table2[[#This Row],[Close Price]]/Table2[[#This Row],[Current Week Low]])-1</f>
        <v>1.4923402007395614E-2</v>
      </c>
      <c r="AF461" s="2">
        <f>(Table2[[#This Row],[Current Week High]]/Table2[[#This Row],[Close Price]])-1</f>
        <v>3.4417696811971377E-2</v>
      </c>
      <c r="AG461" s="2">
        <f>(Table2[[#This Row],[Close Price]]/Table2[[#This Row],[Current Month Low]])-1</f>
        <v>1.4923402007395614E-2</v>
      </c>
      <c r="AH461" s="2">
        <f>(Table2[[#This Row],[Current Month High]]/Table2[[#This Row],[Close Price]])-1</f>
        <v>3.4417696811971377E-2</v>
      </c>
      <c r="AI461">
        <v>5.4066363044892496</v>
      </c>
      <c r="AJ461">
        <v>86.960223817053802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-0.01</v>
      </c>
      <c r="AM461" t="s">
        <v>10150</v>
      </c>
      <c r="AN461">
        <v>2.14</v>
      </c>
      <c r="AO461" t="s">
        <v>10149</v>
      </c>
      <c r="AQ461">
        <f>(Table2[[#This Row],[Sharpe Ratio]]-AVERAGE(Table2[Sharpe Ratio]))/_xlfn.STDEV.P(Table2[Sharpe Ratio])</f>
        <v>-0.61699489940279773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-0.1075680366830489</v>
      </c>
    </row>
    <row r="462" spans="1:44" x14ac:dyDescent="0.3">
      <c r="A462" t="s">
        <v>1143</v>
      </c>
      <c r="B462" t="s">
        <v>1144</v>
      </c>
      <c r="C462" t="s">
        <v>10111</v>
      </c>
      <c r="D462" t="s">
        <v>130</v>
      </c>
      <c r="E462">
        <v>10507.46270077</v>
      </c>
      <c r="F462">
        <v>724.15</v>
      </c>
      <c r="G462">
        <v>108.941730994802</v>
      </c>
      <c r="H462">
        <f>(Table2[[#This Row],[1Y Return vs Nifty]]-AVERAGE(Table2[1Y Return vs Nifty]))/_xlfn.STDEV.P(Table2[1Y Return vs Nifty])</f>
        <v>0.67324527346106944</v>
      </c>
      <c r="I462">
        <v>40.7098781571285</v>
      </c>
      <c r="J462">
        <f>(Table2[[#This Row],[1M Return vs Nifty]]-AVERAGE(Table2[1M Return vs Nifty]))/_xlfn.STDEV.P(Table2[1M Return vs Nifty])</f>
        <v>3.2258447482736163</v>
      </c>
      <c r="K462">
        <v>46.954250532618801</v>
      </c>
      <c r="L462">
        <f>(Table2[[#This Row],[6M Return vs Nifty]]-AVERAGE(Table2[6M Return vs Nifty]))/_xlfn.STDEV.P(Table2[6M Return vs Nifty])</f>
        <v>1.0591085591451939</v>
      </c>
      <c r="M462">
        <v>0.67480454315280802</v>
      </c>
      <c r="N462">
        <f>(Table2[[#This Row],[1W Return vs Nifty]]-AVERAGE(Table2[1W Return vs Nifty]))/_xlfn.STDEV.P(Table2[1W Return vs Nifty])</f>
        <v>-7.2861635288033688E-2</v>
      </c>
      <c r="O462">
        <v>691.56</v>
      </c>
      <c r="P462">
        <v>614.23909249898497</v>
      </c>
      <c r="Q462">
        <v>494.21942417448003</v>
      </c>
      <c r="R462">
        <v>54.650581463261403</v>
      </c>
      <c r="S462" s="2">
        <f>(Table2[[#This Row],[Close Price]]-Table2[[#This Row],[20D EMA]])/Table2[[#This Row],[20D EMA]]</f>
        <v>4.7125339811440847E-2</v>
      </c>
      <c r="T462" s="2">
        <f>(Table2[[#This Row],[Close Price]]-Table2[[#This Row],[50D EMA]])/Table2[[#This Row],[50D EMA]]</f>
        <v>0.17893831383126535</v>
      </c>
      <c r="U462" s="2">
        <f>(Table2[[#This Row],[Close Price]]-Table2[[#This Row],[200D EMA]])/Table2[[#This Row],[200D EMA]]</f>
        <v>0.46523986022925901</v>
      </c>
      <c r="V462">
        <v>0.61065560311257205</v>
      </c>
      <c r="W462">
        <v>720</v>
      </c>
      <c r="X462">
        <v>761</v>
      </c>
      <c r="Y462">
        <v>720</v>
      </c>
      <c r="Z462">
        <v>775</v>
      </c>
      <c r="AA462">
        <v>720</v>
      </c>
      <c r="AB462">
        <v>775</v>
      </c>
      <c r="AC462" s="2">
        <f>(Table2[[#This Row],[Close Price]]/Table2[[#This Row],[Day Low]])-1</f>
        <v>5.7638888888889017E-3</v>
      </c>
      <c r="AD462" s="2">
        <f>(Table2[[#This Row],[Day High]]/Table2[[#This Row],[Close Price]])-1</f>
        <v>5.0887247117310075E-2</v>
      </c>
      <c r="AE462" s="2">
        <f>(Table2[[#This Row],[Close Price]]/Table2[[#This Row],[Current Week Low]])-1</f>
        <v>5.7638888888889017E-3</v>
      </c>
      <c r="AF462" s="2">
        <f>(Table2[[#This Row],[Current Week High]]/Table2[[#This Row],[Close Price]])-1</f>
        <v>7.0220258233791411E-2</v>
      </c>
      <c r="AG462" s="2">
        <f>(Table2[[#This Row],[Close Price]]/Table2[[#This Row],[Current Month Low]])-1</f>
        <v>5.7638888888889017E-3</v>
      </c>
      <c r="AH462" s="2">
        <f>(Table2[[#This Row],[Current Month High]]/Table2[[#This Row],[Close Price]])-1</f>
        <v>7.0220258233791411E-2</v>
      </c>
      <c r="AI462">
        <v>7.2982116964717303</v>
      </c>
      <c r="AJ462">
        <v>137.23177723177699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0.39</v>
      </c>
      <c r="AM462" t="s">
        <v>10149</v>
      </c>
      <c r="AN462">
        <v>3.85</v>
      </c>
      <c r="AO462" t="s">
        <v>10149</v>
      </c>
      <c r="AP462">
        <v>0.15428494314656499</v>
      </c>
      <c r="AQ462">
        <f>(Table2[[#This Row],[Sharpe Ratio]]-AVERAGE(Table2[Sharpe Ratio]))/_xlfn.STDEV.P(Table2[Sharpe Ratio])</f>
        <v>1.1311532669723108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6.0164902125641575</v>
      </c>
    </row>
    <row r="463" spans="1:44" x14ac:dyDescent="0.3">
      <c r="A463" t="s">
        <v>1145</v>
      </c>
      <c r="B463" t="s">
        <v>1146</v>
      </c>
      <c r="C463" t="s">
        <v>10120</v>
      </c>
      <c r="D463" t="s">
        <v>1147</v>
      </c>
      <c r="E463">
        <v>10490.3790345</v>
      </c>
      <c r="F463">
        <v>545.5</v>
      </c>
      <c r="G463">
        <v>15.720268679262</v>
      </c>
      <c r="H463">
        <f>(Table2[[#This Row],[1Y Return vs Nifty]]-AVERAGE(Table2[1Y Return vs Nifty]))/_xlfn.STDEV.P(Table2[1Y Return vs Nifty])</f>
        <v>-0.37729576554618333</v>
      </c>
      <c r="I463">
        <v>-2.4414660362668399</v>
      </c>
      <c r="J463">
        <f>(Table2[[#This Row],[1M Return vs Nifty]]-AVERAGE(Table2[1M Return vs Nifty]))/_xlfn.STDEV.P(Table2[1M Return vs Nifty])</f>
        <v>-0.29089199176139346</v>
      </c>
      <c r="K463">
        <v>33.4437941979022</v>
      </c>
      <c r="L463">
        <f>(Table2[[#This Row],[6M Return vs Nifty]]-AVERAGE(Table2[6M Return vs Nifty]))/_xlfn.STDEV.P(Table2[6M Return vs Nifty])</f>
        <v>0.66145544756322927</v>
      </c>
      <c r="M463">
        <v>-2.6438911723113101</v>
      </c>
      <c r="N463">
        <f>(Table2[[#This Row],[1W Return vs Nifty]]-AVERAGE(Table2[1W Return vs Nifty]))/_xlfn.STDEV.P(Table2[1W Return vs Nifty])</f>
        <v>-0.79868883921678979</v>
      </c>
      <c r="O463">
        <v>540.46</v>
      </c>
      <c r="P463">
        <v>500.44865679741798</v>
      </c>
      <c r="Q463">
        <v>420.13920684895402</v>
      </c>
      <c r="R463">
        <v>47.476222862535998</v>
      </c>
      <c r="S463" s="2">
        <f>(Table2[[#This Row],[Close Price]]-Table2[[#This Row],[20D EMA]])/Table2[[#This Row],[20D EMA]]</f>
        <v>9.3253894830329035E-3</v>
      </c>
      <c r="T463" s="2">
        <f>(Table2[[#This Row],[Close Price]]-Table2[[#This Row],[50D EMA]])/Table2[[#This Row],[50D EMA]]</f>
        <v>9.0021908522813429E-2</v>
      </c>
      <c r="U463" s="2">
        <f>(Table2[[#This Row],[Close Price]]-Table2[[#This Row],[200D EMA]])/Table2[[#This Row],[200D EMA]]</f>
        <v>0.29837918267912322</v>
      </c>
      <c r="V463">
        <v>0.78007396700362097</v>
      </c>
      <c r="W463">
        <v>544.20000000000005</v>
      </c>
      <c r="X463">
        <v>553.95000000000005</v>
      </c>
      <c r="Y463">
        <v>538.04999999999995</v>
      </c>
      <c r="Z463">
        <v>579</v>
      </c>
      <c r="AA463">
        <v>538.04999999999995</v>
      </c>
      <c r="AB463">
        <v>579</v>
      </c>
      <c r="AC463" s="2">
        <f>(Table2[[#This Row],[Close Price]]/Table2[[#This Row],[Day Low]])-1</f>
        <v>2.3888276368981831E-3</v>
      </c>
      <c r="AD463" s="2">
        <f>(Table2[[#This Row],[Day High]]/Table2[[#This Row],[Close Price]])-1</f>
        <v>1.549037580201662E-2</v>
      </c>
      <c r="AE463" s="2">
        <f>(Table2[[#This Row],[Close Price]]/Table2[[#This Row],[Current Week Low]])-1</f>
        <v>1.3846296812563885E-2</v>
      </c>
      <c r="AF463" s="2">
        <f>(Table2[[#This Row],[Current Week High]]/Table2[[#This Row],[Close Price]])-1</f>
        <v>6.1411549037580171E-2</v>
      </c>
      <c r="AG463" s="2">
        <f>(Table2[[#This Row],[Close Price]]/Table2[[#This Row],[Current Month Low]])-1</f>
        <v>1.3846296812563885E-2</v>
      </c>
      <c r="AH463" s="2">
        <f>(Table2[[#This Row],[Current Month High]]/Table2[[#This Row],[Close Price]])-1</f>
        <v>6.1411549037580171E-2</v>
      </c>
      <c r="AI463">
        <v>6.5811182401466404</v>
      </c>
      <c r="AJ463">
        <v>76.195090439276399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0.27</v>
      </c>
      <c r="AM463" t="s">
        <v>10149</v>
      </c>
      <c r="AN463">
        <v>-1.36</v>
      </c>
      <c r="AO463" t="s">
        <v>10150</v>
      </c>
      <c r="AP463">
        <v>3.3436135447917001E-2</v>
      </c>
      <c r="AQ463">
        <f>(Table2[[#This Row],[Sharpe Ratio]]-AVERAGE(Table2[Sharpe Ratio]))/_xlfn.STDEV.P(Table2[Sharpe Ratio])</f>
        <v>-0.23814186499866097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-1.0435630139597984</v>
      </c>
    </row>
    <row r="464" spans="1:44" x14ac:dyDescent="0.3">
      <c r="A464" t="s">
        <v>1148</v>
      </c>
      <c r="B464" t="s">
        <v>1149</v>
      </c>
      <c r="C464" t="s">
        <v>10116</v>
      </c>
      <c r="D464" t="s">
        <v>496</v>
      </c>
      <c r="E464">
        <v>10441.304353469999</v>
      </c>
      <c r="F464">
        <v>2141.0500000000002</v>
      </c>
      <c r="G464">
        <v>18.8921288317378</v>
      </c>
      <c r="H464">
        <f>(Table2[[#This Row],[1Y Return vs Nifty]]-AVERAGE(Table2[1Y Return vs Nifty]))/_xlfn.STDEV.P(Table2[1Y Return vs Nifty])</f>
        <v>-0.34155110785256382</v>
      </c>
      <c r="I464">
        <v>8.7798227128638801E-2</v>
      </c>
      <c r="J464">
        <f>(Table2[[#This Row],[1M Return vs Nifty]]-AVERAGE(Table2[1M Return vs Nifty]))/_xlfn.STDEV.P(Table2[1M Return vs Nifty])</f>
        <v>-8.4762687411660584E-2</v>
      </c>
      <c r="K464">
        <v>-1.41389906621769</v>
      </c>
      <c r="L464">
        <f>(Table2[[#This Row],[6M Return vs Nifty]]-AVERAGE(Table2[6M Return vs Nifty]))/_xlfn.STDEV.P(Table2[6M Return vs Nifty])</f>
        <v>-0.36451065199988525</v>
      </c>
      <c r="M464">
        <v>2.2843555422718902</v>
      </c>
      <c r="N464">
        <f>(Table2[[#This Row],[1W Return vs Nifty]]-AVERAGE(Table2[1W Return vs Nifty]))/_xlfn.STDEV.P(Table2[1W Return vs Nifty])</f>
        <v>0.27916096679254276</v>
      </c>
      <c r="O464">
        <v>2076.86</v>
      </c>
      <c r="P464">
        <v>2042.4092191899599</v>
      </c>
      <c r="Q464">
        <v>1916.44446932859</v>
      </c>
      <c r="R464">
        <v>60.649035622825103</v>
      </c>
      <c r="S464" s="2">
        <f>(Table2[[#This Row],[Close Price]]-Table2[[#This Row],[20D EMA]])/Table2[[#This Row],[20D EMA]]</f>
        <v>3.0907234960469192E-2</v>
      </c>
      <c r="T464" s="2">
        <f>(Table2[[#This Row],[Close Price]]-Table2[[#This Row],[50D EMA]])/Table2[[#This Row],[50D EMA]]</f>
        <v>4.8296286504798579E-2</v>
      </c>
      <c r="U464" s="2">
        <f>(Table2[[#This Row],[Close Price]]-Table2[[#This Row],[200D EMA]])/Table2[[#This Row],[200D EMA]]</f>
        <v>0.11719908104099609</v>
      </c>
      <c r="V464">
        <v>1.2103000602057301</v>
      </c>
      <c r="W464">
        <v>2110</v>
      </c>
      <c r="X464">
        <v>2161</v>
      </c>
      <c r="Y464">
        <v>2035</v>
      </c>
      <c r="Z464">
        <v>2200</v>
      </c>
      <c r="AA464">
        <v>2035</v>
      </c>
      <c r="AB464">
        <v>2200</v>
      </c>
      <c r="AC464" s="2">
        <f>(Table2[[#This Row],[Close Price]]/Table2[[#This Row],[Day Low]])-1</f>
        <v>1.4715639810426673E-2</v>
      </c>
      <c r="AD464" s="2">
        <f>(Table2[[#This Row],[Day High]]/Table2[[#This Row],[Close Price]])-1</f>
        <v>9.3178580602975014E-3</v>
      </c>
      <c r="AE464" s="2">
        <f>(Table2[[#This Row],[Close Price]]/Table2[[#This Row],[Current Week Low]])-1</f>
        <v>5.2113022113022156E-2</v>
      </c>
      <c r="AF464" s="2">
        <f>(Table2[[#This Row],[Current Week High]]/Table2[[#This Row],[Close Price]])-1</f>
        <v>2.7533219681931564E-2</v>
      </c>
      <c r="AG464" s="2">
        <f>(Table2[[#This Row],[Close Price]]/Table2[[#This Row],[Current Month Low]])-1</f>
        <v>5.2113022113022156E-2</v>
      </c>
      <c r="AH464" s="2">
        <f>(Table2[[#This Row],[Current Month High]]/Table2[[#This Row],[Close Price]])-1</f>
        <v>2.7533219681931564E-2</v>
      </c>
      <c r="AI464">
        <v>8.1245183438032509</v>
      </c>
      <c r="AJ464">
        <v>56.164183731149997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-0.02</v>
      </c>
      <c r="AM464" t="s">
        <v>10150</v>
      </c>
      <c r="AN464">
        <v>2.34</v>
      </c>
      <c r="AO464" t="s">
        <v>10149</v>
      </c>
      <c r="AP464">
        <v>0.20079078475159701</v>
      </c>
      <c r="AQ464">
        <f>(Table2[[#This Row],[Sharpe Ratio]]-AVERAGE(Table2[Sharpe Ratio]))/_xlfn.STDEV.P(Table2[Sharpe Ratio])</f>
        <v>1.658094522998421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1.146431042526854</v>
      </c>
    </row>
    <row r="465" spans="1:44" x14ac:dyDescent="0.3">
      <c r="A465" t="s">
        <v>1150</v>
      </c>
      <c r="B465" t="s">
        <v>1151</v>
      </c>
      <c r="C465" t="s">
        <v>10103</v>
      </c>
      <c r="D465" t="s">
        <v>21</v>
      </c>
      <c r="E465">
        <v>10403.919495059999</v>
      </c>
      <c r="F465">
        <v>505.05</v>
      </c>
      <c r="G465">
        <v>10.165249726137899</v>
      </c>
      <c r="H465">
        <f>(Table2[[#This Row],[1Y Return vs Nifty]]-AVERAGE(Table2[1Y Return vs Nifty]))/_xlfn.STDEV.P(Table2[1Y Return vs Nifty])</f>
        <v>-0.43989696528886479</v>
      </c>
      <c r="I465">
        <v>-3.9751409700486802</v>
      </c>
      <c r="J465">
        <f>(Table2[[#This Row],[1M Return vs Nifty]]-AVERAGE(Table2[1M Return vs Nifty]))/_xlfn.STDEV.P(Table2[1M Return vs Nifty])</f>
        <v>-0.41588302246321068</v>
      </c>
      <c r="K465">
        <v>-0.91130185303066102</v>
      </c>
      <c r="L465">
        <f>(Table2[[#This Row],[6M Return vs Nifty]]-AVERAGE(Table2[6M Return vs Nifty]))/_xlfn.STDEV.P(Table2[6M Return vs Nifty])</f>
        <v>-0.349717713793743</v>
      </c>
      <c r="M465">
        <v>-1.79201138520158</v>
      </c>
      <c r="N465">
        <f>(Table2[[#This Row],[1W Return vs Nifty]]-AVERAGE(Table2[1W Return vs Nifty]))/_xlfn.STDEV.P(Table2[1W Return vs Nifty])</f>
        <v>-0.61237542666736366</v>
      </c>
      <c r="O465">
        <v>501.94</v>
      </c>
      <c r="P465">
        <v>496.98067347426002</v>
      </c>
      <c r="Q465">
        <v>470.601721386782</v>
      </c>
      <c r="R465">
        <v>51.862534029270201</v>
      </c>
      <c r="S465" s="2">
        <f>(Table2[[#This Row],[Close Price]]-Table2[[#This Row],[20D EMA]])/Table2[[#This Row],[20D EMA]]</f>
        <v>6.1959596764553804E-3</v>
      </c>
      <c r="T465" s="2">
        <f>(Table2[[#This Row],[Close Price]]-Table2[[#This Row],[50D EMA]])/Table2[[#This Row],[50D EMA]]</f>
        <v>1.6236700854641843E-2</v>
      </c>
      <c r="U465" s="2">
        <f>(Table2[[#This Row],[Close Price]]-Table2[[#This Row],[200D EMA]])/Table2[[#This Row],[200D EMA]]</f>
        <v>7.3200494277209358E-2</v>
      </c>
      <c r="V465">
        <v>0.57036084051707703</v>
      </c>
      <c r="W465">
        <v>503</v>
      </c>
      <c r="X465">
        <v>510</v>
      </c>
      <c r="Y465">
        <v>500</v>
      </c>
      <c r="Z465">
        <v>514</v>
      </c>
      <c r="AA465">
        <v>500</v>
      </c>
      <c r="AB465">
        <v>514</v>
      </c>
      <c r="AC465" s="2">
        <f>(Table2[[#This Row],[Close Price]]/Table2[[#This Row],[Day Low]])-1</f>
        <v>4.0755467196820216E-3</v>
      </c>
      <c r="AD465" s="2">
        <f>(Table2[[#This Row],[Day High]]/Table2[[#This Row],[Close Price]])-1</f>
        <v>9.8010098010097302E-3</v>
      </c>
      <c r="AE465" s="2">
        <f>(Table2[[#This Row],[Close Price]]/Table2[[#This Row],[Current Week Low]])-1</f>
        <v>1.0099999999999998E-2</v>
      </c>
      <c r="AF465" s="2">
        <f>(Table2[[#This Row],[Current Week High]]/Table2[[#This Row],[Close Price]])-1</f>
        <v>1.772101772101764E-2</v>
      </c>
      <c r="AG465" s="2">
        <f>(Table2[[#This Row],[Close Price]]/Table2[[#This Row],[Current Month Low]])-1</f>
        <v>1.0099999999999998E-2</v>
      </c>
      <c r="AH465" s="2">
        <f>(Table2[[#This Row],[Current Month High]]/Table2[[#This Row],[Close Price]])-1</f>
        <v>1.772101772101764E-2</v>
      </c>
      <c r="AI465">
        <v>12.2859122859122</v>
      </c>
      <c r="AJ465">
        <v>41.788321167883197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</v>
      </c>
      <c r="AM465">
        <v>0</v>
      </c>
      <c r="AN465">
        <v>1.73</v>
      </c>
      <c r="AO465" t="s">
        <v>10149</v>
      </c>
      <c r="AP465">
        <v>-7.8640015896983995E-2</v>
      </c>
      <c r="AQ465">
        <f>(Table2[[#This Row],[Sharpe Ratio]]-AVERAGE(Table2[Sharpe Ratio]))/_xlfn.STDEV.P(Table2[Sharpe Ratio])</f>
        <v>-1.5080371280888878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-3.3259102563020702</v>
      </c>
    </row>
    <row r="466" spans="1:44" x14ac:dyDescent="0.3">
      <c r="A466" t="s">
        <v>1152</v>
      </c>
      <c r="B466" t="s">
        <v>1153</v>
      </c>
      <c r="C466" t="s">
        <v>10113</v>
      </c>
      <c r="D466" t="s">
        <v>80</v>
      </c>
      <c r="E466">
        <v>10257.888003550001</v>
      </c>
      <c r="F466">
        <v>871.75</v>
      </c>
      <c r="G466">
        <v>-4.2318658726625102E-2</v>
      </c>
      <c r="H466">
        <f>(Table2[[#This Row],[1Y Return vs Nifty]]-AVERAGE(Table2[1Y Return vs Nifty]))/_xlfn.STDEV.P(Table2[1Y Return vs Nifty])</f>
        <v>-0.55492916099156575</v>
      </c>
      <c r="I466">
        <v>1.8167411821386401</v>
      </c>
      <c r="J466">
        <f>(Table2[[#This Row],[1M Return vs Nifty]]-AVERAGE(Table2[1M Return vs Nifty]))/_xlfn.STDEV.P(Table2[1M Return vs Nifty])</f>
        <v>5.614224440362682E-2</v>
      </c>
      <c r="K466">
        <v>-14.7277109984693</v>
      </c>
      <c r="L466">
        <f>(Table2[[#This Row],[6M Return vs Nifty]]-AVERAGE(Table2[6M Return vs Nifty]))/_xlfn.STDEV.P(Table2[6M Return vs Nifty])</f>
        <v>-0.75637593106323653</v>
      </c>
      <c r="M466">
        <v>-1.20122295819417</v>
      </c>
      <c r="N466">
        <f>(Table2[[#This Row],[1W Return vs Nifty]]-AVERAGE(Table2[1W Return vs Nifty]))/_xlfn.STDEV.P(Table2[1W Return vs Nifty])</f>
        <v>-0.4831649328911099</v>
      </c>
      <c r="O466">
        <v>851.97</v>
      </c>
      <c r="P466">
        <v>832.29642020374604</v>
      </c>
      <c r="Q466">
        <v>811.189717121733</v>
      </c>
      <c r="R466">
        <v>56.3425044768302</v>
      </c>
      <c r="S466" s="2">
        <f>(Table2[[#This Row],[Close Price]]-Table2[[#This Row],[20D EMA]])/Table2[[#This Row],[20D EMA]]</f>
        <v>2.3216779933565704E-2</v>
      </c>
      <c r="T466" s="2">
        <f>(Table2[[#This Row],[Close Price]]-Table2[[#This Row],[50D EMA]])/Table2[[#This Row],[50D EMA]]</f>
        <v>4.7403279454927526E-2</v>
      </c>
      <c r="U466" s="2">
        <f>(Table2[[#This Row],[Close Price]]-Table2[[#This Row],[200D EMA]])/Table2[[#This Row],[200D EMA]]</f>
        <v>7.4656127413877074E-2</v>
      </c>
      <c r="V466">
        <v>1.8981482598889099</v>
      </c>
      <c r="W466">
        <v>863.15</v>
      </c>
      <c r="X466">
        <v>887.45</v>
      </c>
      <c r="Y466">
        <v>863.15</v>
      </c>
      <c r="Z466">
        <v>910</v>
      </c>
      <c r="AA466">
        <v>863.15</v>
      </c>
      <c r="AB466">
        <v>910</v>
      </c>
      <c r="AC466" s="2">
        <f>(Table2[[#This Row],[Close Price]]/Table2[[#This Row],[Day Low]])-1</f>
        <v>9.9635057637723623E-3</v>
      </c>
      <c r="AD466" s="2">
        <f>(Table2[[#This Row],[Day High]]/Table2[[#This Row],[Close Price]])-1</f>
        <v>1.8009750501864152E-2</v>
      </c>
      <c r="AE466" s="2">
        <f>(Table2[[#This Row],[Close Price]]/Table2[[#This Row],[Current Week Low]])-1</f>
        <v>9.9635057637723623E-3</v>
      </c>
      <c r="AF466" s="2">
        <f>(Table2[[#This Row],[Current Week High]]/Table2[[#This Row],[Close Price]])-1</f>
        <v>4.3877258388299367E-2</v>
      </c>
      <c r="AG466" s="2">
        <f>(Table2[[#This Row],[Close Price]]/Table2[[#This Row],[Current Month Low]])-1</f>
        <v>9.9635057637723623E-3</v>
      </c>
      <c r="AH466" s="2">
        <f>(Table2[[#This Row],[Current Month High]]/Table2[[#This Row],[Close Price]])-1</f>
        <v>4.3877258388299367E-2</v>
      </c>
      <c r="AI466">
        <v>14.7003154574132</v>
      </c>
      <c r="AJ466">
        <v>43.568840579710098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-0.01</v>
      </c>
      <c r="AM466" t="s">
        <v>10150</v>
      </c>
      <c r="AN466">
        <v>4.17</v>
      </c>
      <c r="AO466" t="s">
        <v>10149</v>
      </c>
      <c r="AP466">
        <v>9.8670006640029992E-3</v>
      </c>
      <c r="AQ466">
        <f>(Table2[[#This Row],[Sharpe Ratio]]-AVERAGE(Table2[Sharpe Ratio]))/_xlfn.STDEV.P(Table2[Sharpe Ratio])</f>
        <v>-0.50519540188467038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-2.2435231824269559</v>
      </c>
    </row>
    <row r="467" spans="1:44" x14ac:dyDescent="0.3">
      <c r="A467" t="s">
        <v>1154</v>
      </c>
      <c r="B467" t="s">
        <v>1155</v>
      </c>
      <c r="C467" t="s">
        <v>10106</v>
      </c>
      <c r="D467" t="s">
        <v>990</v>
      </c>
      <c r="E467">
        <v>10250.806746767999</v>
      </c>
      <c r="F467">
        <v>48.16</v>
      </c>
      <c r="G467">
        <v>-10.777690037154199</v>
      </c>
      <c r="H467">
        <f>(Table2[[#This Row],[1Y Return vs Nifty]]-AVERAGE(Table2[1Y Return vs Nifty]))/_xlfn.STDEV.P(Table2[1Y Return vs Nifty])</f>
        <v>-0.67590932931211789</v>
      </c>
      <c r="I467">
        <v>11.050440937185</v>
      </c>
      <c r="J467">
        <f>(Table2[[#This Row],[1M Return vs Nifty]]-AVERAGE(Table2[1M Return vs Nifty]))/_xlfn.STDEV.P(Table2[1M Return vs Nifty])</f>
        <v>0.80866784428966654</v>
      </c>
      <c r="K467">
        <v>-9.9665561914349805</v>
      </c>
      <c r="L467">
        <f>(Table2[[#This Row],[6M Return vs Nifty]]-AVERAGE(Table2[6M Return vs Nifty]))/_xlfn.STDEV.P(Table2[6M Return vs Nifty])</f>
        <v>-0.61624091438910578</v>
      </c>
      <c r="M467">
        <v>-3.6942617327015101</v>
      </c>
      <c r="N467">
        <f>(Table2[[#This Row],[1W Return vs Nifty]]-AVERAGE(Table2[1W Return vs Nifty]))/_xlfn.STDEV.P(Table2[1W Return vs Nifty])</f>
        <v>-1.0284138855307994</v>
      </c>
      <c r="O467">
        <v>47.9</v>
      </c>
      <c r="P467">
        <v>45.839776823935502</v>
      </c>
      <c r="Q467">
        <v>46.059021954629102</v>
      </c>
      <c r="R467">
        <v>46.0753511703928</v>
      </c>
      <c r="S467" s="2">
        <f>(Table2[[#This Row],[Close Price]]-Table2[[#This Row],[20D EMA]])/Table2[[#This Row],[20D EMA]]</f>
        <v>5.4279749478078915E-3</v>
      </c>
      <c r="T467" s="2">
        <f>(Table2[[#This Row],[Close Price]]-Table2[[#This Row],[50D EMA]])/Table2[[#This Row],[50D EMA]]</f>
        <v>5.0615935260247102E-2</v>
      </c>
      <c r="U467" s="2">
        <f>(Table2[[#This Row],[Close Price]]-Table2[[#This Row],[200D EMA]])/Table2[[#This Row],[200D EMA]]</f>
        <v>4.5614907920547759E-2</v>
      </c>
      <c r="V467">
        <v>1.6030953302020401</v>
      </c>
      <c r="W467">
        <v>48</v>
      </c>
      <c r="X467">
        <v>49.49</v>
      </c>
      <c r="Y467">
        <v>47.95</v>
      </c>
      <c r="Z467">
        <v>50.58</v>
      </c>
      <c r="AA467">
        <v>47.95</v>
      </c>
      <c r="AB467">
        <v>50.58</v>
      </c>
      <c r="AC467" s="2">
        <f>(Table2[[#This Row],[Close Price]]/Table2[[#This Row],[Day Low]])-1</f>
        <v>3.3333333333331883E-3</v>
      </c>
      <c r="AD467" s="2">
        <f>(Table2[[#This Row],[Day High]]/Table2[[#This Row],[Close Price]])-1</f>
        <v>2.7616279069767602E-2</v>
      </c>
      <c r="AE467" s="2">
        <f>(Table2[[#This Row],[Close Price]]/Table2[[#This Row],[Current Week Low]])-1</f>
        <v>4.3795620437954152E-3</v>
      </c>
      <c r="AF467" s="2">
        <f>(Table2[[#This Row],[Current Week High]]/Table2[[#This Row],[Close Price]])-1</f>
        <v>5.0249169435216068E-2</v>
      </c>
      <c r="AG467" s="2">
        <f>(Table2[[#This Row],[Close Price]]/Table2[[#This Row],[Current Month Low]])-1</f>
        <v>4.3795620437954152E-3</v>
      </c>
      <c r="AH467" s="2">
        <f>(Table2[[#This Row],[Current Month High]]/Table2[[#This Row],[Close Price]])-1</f>
        <v>5.0249169435216068E-2</v>
      </c>
      <c r="AI467">
        <v>18.874584717607899</v>
      </c>
      <c r="AJ467">
        <v>31.764705882352899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0.04</v>
      </c>
      <c r="AM467" t="s">
        <v>10149</v>
      </c>
      <c r="AN467">
        <v>0.73</v>
      </c>
      <c r="AO467" t="s">
        <v>10149</v>
      </c>
      <c r="AP467">
        <v>1.7928914624189E-2</v>
      </c>
      <c r="AQ467">
        <f>(Table2[[#This Row],[Sharpe Ratio]]-AVERAGE(Table2[Sharpe Ratio]))/_xlfn.STDEV.P(Table2[Sharpe Ratio])</f>
        <v>-0.41384870388845157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68" spans="1:44" x14ac:dyDescent="0.3">
      <c r="A468" t="s">
        <v>1158</v>
      </c>
      <c r="B468" t="s">
        <v>1159</v>
      </c>
      <c r="C468" t="s">
        <v>10104</v>
      </c>
      <c r="D468" t="s">
        <v>484</v>
      </c>
      <c r="E468">
        <v>10223.460899696</v>
      </c>
      <c r="F468">
        <v>171.14</v>
      </c>
      <c r="G468">
        <v>26.834626932273199</v>
      </c>
      <c r="H468">
        <f>(Table2[[#This Row],[1Y Return vs Nifty]]-AVERAGE(Table2[1Y Return vs Nifty]))/_xlfn.STDEV.P(Table2[1Y Return vs Nifty])</f>
        <v>-0.25204467875786957</v>
      </c>
      <c r="I468">
        <v>-3.8170340431167098</v>
      </c>
      <c r="J468">
        <f>(Table2[[#This Row],[1M Return vs Nifty]]-AVERAGE(Table2[1M Return vs Nifty]))/_xlfn.STDEV.P(Table2[1M Return vs Nifty])</f>
        <v>-0.40299766630133249</v>
      </c>
      <c r="K468">
        <v>-22.5006415203102</v>
      </c>
      <c r="L468">
        <f>(Table2[[#This Row],[6M Return vs Nifty]]-AVERAGE(Table2[6M Return vs Nifty]))/_xlfn.STDEV.P(Table2[6M Return vs Nifty])</f>
        <v>-0.98515650897591389</v>
      </c>
      <c r="M468">
        <v>-1.6327872560885599</v>
      </c>
      <c r="N468">
        <f>(Table2[[#This Row],[1W Return vs Nifty]]-AVERAGE(Table2[1W Return vs Nifty]))/_xlfn.STDEV.P(Table2[1W Return vs Nifty])</f>
        <v>-0.5775517446125199</v>
      </c>
      <c r="O468">
        <v>168.91</v>
      </c>
      <c r="P468">
        <v>168.196078675417</v>
      </c>
      <c r="Q468">
        <v>164.90201677904301</v>
      </c>
      <c r="R468">
        <v>55.259310248635202</v>
      </c>
      <c r="S468" s="2">
        <f>(Table2[[#This Row],[Close Price]]-Table2[[#This Row],[20D EMA]])/Table2[[#This Row],[20D EMA]]</f>
        <v>1.3202297081285832E-2</v>
      </c>
      <c r="T468" s="2">
        <f>(Table2[[#This Row],[Close Price]]-Table2[[#This Row],[50D EMA]])/Table2[[#This Row],[50D EMA]]</f>
        <v>1.7502912955920547E-2</v>
      </c>
      <c r="U468" s="2">
        <f>(Table2[[#This Row],[Close Price]]-Table2[[#This Row],[200D EMA]])/Table2[[#This Row],[200D EMA]]</f>
        <v>3.7828422858620529E-2</v>
      </c>
      <c r="V468">
        <v>1.24296696928124</v>
      </c>
      <c r="W468">
        <v>170.05</v>
      </c>
      <c r="X468">
        <v>174.8</v>
      </c>
      <c r="Y468">
        <v>166.13</v>
      </c>
      <c r="Z468">
        <v>174.8</v>
      </c>
      <c r="AA468">
        <v>166.13</v>
      </c>
      <c r="AB468">
        <v>174.8</v>
      </c>
      <c r="AC468" s="2">
        <f>(Table2[[#This Row],[Close Price]]/Table2[[#This Row],[Day Low]])-1</f>
        <v>6.4098794472211562E-3</v>
      </c>
      <c r="AD468" s="2">
        <f>(Table2[[#This Row],[Day High]]/Table2[[#This Row],[Close Price]])-1</f>
        <v>2.1385999766273311E-2</v>
      </c>
      <c r="AE468" s="2">
        <f>(Table2[[#This Row],[Close Price]]/Table2[[#This Row],[Current Week Low]])-1</f>
        <v>3.0157105880936452E-2</v>
      </c>
      <c r="AF468" s="2">
        <f>(Table2[[#This Row],[Current Week High]]/Table2[[#This Row],[Close Price]])-1</f>
        <v>2.1385999766273311E-2</v>
      </c>
      <c r="AG468" s="2">
        <f>(Table2[[#This Row],[Close Price]]/Table2[[#This Row],[Current Month Low]])-1</f>
        <v>3.0157105880936452E-2</v>
      </c>
      <c r="AH468" s="2">
        <f>(Table2[[#This Row],[Current Month High]]/Table2[[#This Row],[Close Price]])-1</f>
        <v>2.1385999766273311E-2</v>
      </c>
      <c r="AI468">
        <v>22.296002265486401</v>
      </c>
      <c r="AJ468">
        <v>61.203352877675002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-0.09</v>
      </c>
      <c r="AM468" t="s">
        <v>10150</v>
      </c>
      <c r="AN468">
        <v>-2.08</v>
      </c>
      <c r="AO468" t="s">
        <v>10150</v>
      </c>
      <c r="AP468">
        <v>-5.0150571426270003E-2</v>
      </c>
      <c r="AQ468">
        <f>(Table2[[#This Row],[Sharpe Ratio]]-AVERAGE(Table2[Sharpe Ratio]))/_xlfn.STDEV.P(Table2[Sharpe Ratio])</f>
        <v>-1.1852333009830087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-3.4029838996306445</v>
      </c>
    </row>
    <row r="469" spans="1:44" x14ac:dyDescent="0.3">
      <c r="A469" t="s">
        <v>1160</v>
      </c>
      <c r="B469" t="s">
        <v>1161</v>
      </c>
      <c r="C469" t="s">
        <v>10108</v>
      </c>
      <c r="D469" t="s">
        <v>184</v>
      </c>
      <c r="E469">
        <v>10221.410159999999</v>
      </c>
      <c r="F469">
        <v>669</v>
      </c>
      <c r="G469">
        <v>71.759774213598405</v>
      </c>
      <c r="H469">
        <f>(Table2[[#This Row],[1Y Return vs Nifty]]-AVERAGE(Table2[1Y Return vs Nifty]))/_xlfn.STDEV.P(Table2[1Y Return vs Nifty])</f>
        <v>0.25423048288599281</v>
      </c>
      <c r="I469">
        <v>13.8446281005498</v>
      </c>
      <c r="J469">
        <f>(Table2[[#This Row],[1M Return vs Nifty]]-AVERAGE(Table2[1M Return vs Nifty]))/_xlfn.STDEV.P(Table2[1M Return vs Nifty])</f>
        <v>1.0363877644826327</v>
      </c>
      <c r="K469">
        <v>5.8139645402924502</v>
      </c>
      <c r="L469">
        <f>(Table2[[#This Row],[6M Return vs Nifty]]-AVERAGE(Table2[6M Return vs Nifty]))/_xlfn.STDEV.P(Table2[6M Return vs Nifty])</f>
        <v>-0.15177302256591341</v>
      </c>
      <c r="M469">
        <v>1.5729150430332199</v>
      </c>
      <c r="N469">
        <f>(Table2[[#This Row],[1W Return vs Nifty]]-AVERAGE(Table2[1W Return vs Nifty]))/_xlfn.STDEV.P(Table2[1W Return vs Nifty])</f>
        <v>0.12356283047715404</v>
      </c>
      <c r="O469">
        <v>649.29999999999995</v>
      </c>
      <c r="P469">
        <v>600.00457045586597</v>
      </c>
      <c r="Q469">
        <v>520.768603799723</v>
      </c>
      <c r="R469">
        <v>56.476834197642702</v>
      </c>
      <c r="S469" s="2">
        <f>(Table2[[#This Row],[Close Price]]-Table2[[#This Row],[20D EMA]])/Table2[[#This Row],[20D EMA]]</f>
        <v>3.0340366548590861E-2</v>
      </c>
      <c r="T469" s="2">
        <f>(Table2[[#This Row],[Close Price]]-Table2[[#This Row],[50D EMA]])/Table2[[#This Row],[50D EMA]]</f>
        <v>0.11499150663421333</v>
      </c>
      <c r="U469" s="2">
        <f>(Table2[[#This Row],[Close Price]]-Table2[[#This Row],[200D EMA]])/Table2[[#This Row],[200D EMA]]</f>
        <v>0.28463965592150747</v>
      </c>
      <c r="V469">
        <v>0.66824447106462803</v>
      </c>
      <c r="W469">
        <v>665.05</v>
      </c>
      <c r="X469">
        <v>693.3</v>
      </c>
      <c r="Y469">
        <v>649.6</v>
      </c>
      <c r="Z469">
        <v>693.3</v>
      </c>
      <c r="AA469">
        <v>649.6</v>
      </c>
      <c r="AB469">
        <v>693.3</v>
      </c>
      <c r="AC469" s="2">
        <f>(Table2[[#This Row],[Close Price]]/Table2[[#This Row],[Day Low]])-1</f>
        <v>5.9394030524020369E-3</v>
      </c>
      <c r="AD469" s="2">
        <f>(Table2[[#This Row],[Day High]]/Table2[[#This Row],[Close Price]])-1</f>
        <v>3.6322869955156989E-2</v>
      </c>
      <c r="AE469" s="2">
        <f>(Table2[[#This Row],[Close Price]]/Table2[[#This Row],[Current Week Low]])-1</f>
        <v>2.9864532019704404E-2</v>
      </c>
      <c r="AF469" s="2">
        <f>(Table2[[#This Row],[Current Week High]]/Table2[[#This Row],[Close Price]])-1</f>
        <v>3.6322869955156989E-2</v>
      </c>
      <c r="AG469" s="2">
        <f>(Table2[[#This Row],[Close Price]]/Table2[[#This Row],[Current Month Low]])-1</f>
        <v>2.9864532019704404E-2</v>
      </c>
      <c r="AH469" s="2">
        <f>(Table2[[#This Row],[Current Month High]]/Table2[[#This Row],[Close Price]])-1</f>
        <v>3.6322869955156989E-2</v>
      </c>
      <c r="AI469">
        <v>5.7997010463378</v>
      </c>
      <c r="AJ469">
        <v>109.0625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0.13</v>
      </c>
      <c r="AM469" t="s">
        <v>10149</v>
      </c>
      <c r="AN469">
        <v>-3.73</v>
      </c>
      <c r="AO469" t="s">
        <v>10150</v>
      </c>
      <c r="AP469">
        <v>5.2252465000775003E-2</v>
      </c>
      <c r="AQ469">
        <f>(Table2[[#This Row],[Sharpe Ratio]]-AVERAGE(Table2[Sharpe Ratio]))/_xlfn.STDEV.P(Table2[Sharpe Ratio])</f>
        <v>-2.4940684540690723E-2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1.2374673707391757</v>
      </c>
    </row>
    <row r="470" spans="1:44" x14ac:dyDescent="0.3">
      <c r="A470" t="s">
        <v>1162</v>
      </c>
      <c r="B470" t="s">
        <v>1163</v>
      </c>
      <c r="C470" t="s">
        <v>10115</v>
      </c>
      <c r="D470" t="s">
        <v>524</v>
      </c>
      <c r="E470">
        <v>10138.98053784</v>
      </c>
      <c r="F470">
        <v>1590.05</v>
      </c>
      <c r="G470">
        <v>-12.19713006309</v>
      </c>
      <c r="H470">
        <f>(Table2[[#This Row],[1Y Return vs Nifty]]-AVERAGE(Table2[1Y Return vs Nifty]))/_xlfn.STDEV.P(Table2[1Y Return vs Nifty])</f>
        <v>-0.69190543109614333</v>
      </c>
      <c r="I470">
        <v>-2.7822896923087601</v>
      </c>
      <c r="J470">
        <f>(Table2[[#This Row],[1M Return vs Nifty]]-AVERAGE(Table2[1M Return vs Nifty]))/_xlfn.STDEV.P(Table2[1M Return vs Nifty])</f>
        <v>-0.31866834717928866</v>
      </c>
      <c r="K470">
        <v>-1.1335324150303101</v>
      </c>
      <c r="L470">
        <f>(Table2[[#This Row],[6M Return vs Nifty]]-AVERAGE(Table2[6M Return vs Nifty]))/_xlfn.STDEV.P(Table2[6M Return vs Nifty])</f>
        <v>-0.35625862346240389</v>
      </c>
      <c r="M470">
        <v>0.49330472617128301</v>
      </c>
      <c r="N470">
        <f>(Table2[[#This Row],[1W Return vs Nifty]]-AVERAGE(Table2[1W Return vs Nifty]))/_xlfn.STDEV.P(Table2[1W Return vs Nifty])</f>
        <v>-0.11255720124770402</v>
      </c>
      <c r="O470">
        <v>1540.03</v>
      </c>
      <c r="P470">
        <v>1496.1515292531701</v>
      </c>
      <c r="Q470">
        <v>1439.8574473617</v>
      </c>
      <c r="R470">
        <v>71.262561535932406</v>
      </c>
      <c r="S470" s="2">
        <f>(Table2[[#This Row],[Close Price]]-Table2[[#This Row],[20D EMA]])/Table2[[#This Row],[20D EMA]]</f>
        <v>3.2479886755452804E-2</v>
      </c>
      <c r="T470" s="2">
        <f>(Table2[[#This Row],[Close Price]]-Table2[[#This Row],[50D EMA]])/Table2[[#This Row],[50D EMA]]</f>
        <v>6.276000051525589E-2</v>
      </c>
      <c r="U470" s="2">
        <f>(Table2[[#This Row],[Close Price]]-Table2[[#This Row],[200D EMA]])/Table2[[#This Row],[200D EMA]]</f>
        <v>0.10431071000362077</v>
      </c>
      <c r="V470">
        <v>1.37326736025068</v>
      </c>
      <c r="W470">
        <v>1575.1</v>
      </c>
      <c r="X470">
        <v>1603.2</v>
      </c>
      <c r="Y470">
        <v>1515</v>
      </c>
      <c r="Z470">
        <v>1603.2</v>
      </c>
      <c r="AA470">
        <v>1515</v>
      </c>
      <c r="AB470">
        <v>1603.2</v>
      </c>
      <c r="AC470" s="2">
        <f>(Table2[[#This Row],[Close Price]]/Table2[[#This Row],[Day Low]])-1</f>
        <v>9.4914608596279315E-3</v>
      </c>
      <c r="AD470" s="2">
        <f>(Table2[[#This Row],[Day High]]/Table2[[#This Row],[Close Price]])-1</f>
        <v>8.270180183013176E-3</v>
      </c>
      <c r="AE470" s="2">
        <f>(Table2[[#This Row],[Close Price]]/Table2[[#This Row],[Current Week Low]])-1</f>
        <v>4.9537953795379508E-2</v>
      </c>
      <c r="AF470" s="2">
        <f>(Table2[[#This Row],[Current Week High]]/Table2[[#This Row],[Close Price]])-1</f>
        <v>8.270180183013176E-3</v>
      </c>
      <c r="AG470" s="2">
        <f>(Table2[[#This Row],[Close Price]]/Table2[[#This Row],[Current Month Low]])-1</f>
        <v>4.9537953795379508E-2</v>
      </c>
      <c r="AH470" s="2">
        <f>(Table2[[#This Row],[Current Month High]]/Table2[[#This Row],[Close Price]])-1</f>
        <v>8.270180183013176E-3</v>
      </c>
      <c r="AI470">
        <v>5.6570548095971898</v>
      </c>
      <c r="AJ470">
        <v>31.084089035449299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-0.01</v>
      </c>
      <c r="AM470" t="s">
        <v>10150</v>
      </c>
      <c r="AN470">
        <v>4.78</v>
      </c>
      <c r="AO470" t="s">
        <v>10149</v>
      </c>
      <c r="AP470">
        <v>1.6363448586105001E-2</v>
      </c>
      <c r="AQ470">
        <f>(Table2[[#This Row],[Sharpe Ratio]]-AVERAGE(Table2[Sharpe Ratio]))/_xlfn.STDEV.P(Table2[Sharpe Ratio])</f>
        <v>-0.4315864463290689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-1.9109760493146088</v>
      </c>
    </row>
    <row r="471" spans="1:44" x14ac:dyDescent="0.3">
      <c r="A471" t="s">
        <v>1164</v>
      </c>
      <c r="B471" t="s">
        <v>1165</v>
      </c>
      <c r="C471" t="s">
        <v>10107</v>
      </c>
      <c r="D471" t="s">
        <v>46</v>
      </c>
      <c r="E471">
        <v>10114.602389</v>
      </c>
      <c r="F471">
        <v>359.65</v>
      </c>
      <c r="G471">
        <v>19.844391509450901</v>
      </c>
      <c r="H471">
        <f>(Table2[[#This Row],[1Y Return vs Nifty]]-AVERAGE(Table2[1Y Return vs Nifty]))/_xlfn.STDEV.P(Table2[1Y Return vs Nifty])</f>
        <v>-0.33081976983228706</v>
      </c>
      <c r="I471">
        <v>6.3810529103409497</v>
      </c>
      <c r="J471">
        <f>(Table2[[#This Row],[1M Return vs Nifty]]-AVERAGE(Table2[1M Return vs Nifty]))/_xlfn.STDEV.P(Table2[1M Return vs Nifty])</f>
        <v>0.42812330426591871</v>
      </c>
      <c r="K471">
        <v>26.3763619632721</v>
      </c>
      <c r="L471">
        <f>(Table2[[#This Row],[6M Return vs Nifty]]-AVERAGE(Table2[6M Return vs Nifty]))/_xlfn.STDEV.P(Table2[6M Return vs Nifty])</f>
        <v>0.45343979291996306</v>
      </c>
      <c r="M471">
        <v>2.3633780825236199</v>
      </c>
      <c r="N471">
        <f>(Table2[[#This Row],[1W Return vs Nifty]]-AVERAGE(Table2[1W Return vs Nifty]))/_xlfn.STDEV.P(Table2[1W Return vs Nifty])</f>
        <v>0.2964438738005567</v>
      </c>
      <c r="O471">
        <v>347.08</v>
      </c>
      <c r="P471">
        <v>320.33036072947101</v>
      </c>
      <c r="Q471">
        <v>282.89701140426899</v>
      </c>
      <c r="R471">
        <v>58.2477630592767</v>
      </c>
      <c r="S471" s="2">
        <f>(Table2[[#This Row],[Close Price]]-Table2[[#This Row],[20D EMA]])/Table2[[#This Row],[20D EMA]]</f>
        <v>3.6216434251469386E-2</v>
      </c>
      <c r="T471" s="2">
        <f>(Table2[[#This Row],[Close Price]]-Table2[[#This Row],[50D EMA]])/Table2[[#This Row],[50D EMA]]</f>
        <v>0.12274715135021382</v>
      </c>
      <c r="U471" s="2">
        <f>(Table2[[#This Row],[Close Price]]-Table2[[#This Row],[200D EMA]])/Table2[[#This Row],[200D EMA]]</f>
        <v>0.27131070849684047</v>
      </c>
      <c r="V471">
        <v>0.63405269205750903</v>
      </c>
      <c r="W471">
        <v>356.05</v>
      </c>
      <c r="X471">
        <v>366.25</v>
      </c>
      <c r="Y471">
        <v>339.5</v>
      </c>
      <c r="Z471">
        <v>366.9</v>
      </c>
      <c r="AA471">
        <v>339.5</v>
      </c>
      <c r="AB471">
        <v>366.9</v>
      </c>
      <c r="AC471" s="2">
        <f>(Table2[[#This Row],[Close Price]]/Table2[[#This Row],[Day Low]])-1</f>
        <v>1.0110939474792691E-2</v>
      </c>
      <c r="AD471" s="2">
        <f>(Table2[[#This Row],[Day High]]/Table2[[#This Row],[Close Price]])-1</f>
        <v>1.8351174753232335E-2</v>
      </c>
      <c r="AE471" s="2">
        <f>(Table2[[#This Row],[Close Price]]/Table2[[#This Row],[Current Week Low]])-1</f>
        <v>5.9351988217967611E-2</v>
      </c>
      <c r="AF471" s="2">
        <f>(Table2[[#This Row],[Current Week High]]/Table2[[#This Row],[Close Price]])-1</f>
        <v>2.0158487418323379E-2</v>
      </c>
      <c r="AG471" s="2">
        <f>(Table2[[#This Row],[Close Price]]/Table2[[#This Row],[Current Month Low]])-1</f>
        <v>5.9351988217967611E-2</v>
      </c>
      <c r="AH471" s="2">
        <f>(Table2[[#This Row],[Current Month High]]/Table2[[#This Row],[Close Price]])-1</f>
        <v>2.0158487418323379E-2</v>
      </c>
      <c r="AI471">
        <v>13.165577644932499</v>
      </c>
      <c r="AJ471">
        <v>51.911298838437098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0.28000000000000003</v>
      </c>
      <c r="AM471" t="s">
        <v>10149</v>
      </c>
      <c r="AN471">
        <v>-3.33</v>
      </c>
      <c r="AO471" t="s">
        <v>10150</v>
      </c>
      <c r="AP471">
        <v>1.4775517175177E-2</v>
      </c>
      <c r="AQ471">
        <f>(Table2[[#This Row],[Sharpe Ratio]]-AVERAGE(Table2[Sharpe Ratio]))/_xlfn.STDEV.P(Table2[Sharpe Ratio])</f>
        <v>-0.44957873597010134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0.39760846518405013</v>
      </c>
    </row>
    <row r="472" spans="1:44" x14ac:dyDescent="0.3">
      <c r="A472" t="s">
        <v>1166</v>
      </c>
      <c r="B472" t="s">
        <v>1167</v>
      </c>
      <c r="C472" t="s">
        <v>610</v>
      </c>
      <c r="D472" t="s">
        <v>496</v>
      </c>
      <c r="E472">
        <v>10089.779229809999</v>
      </c>
      <c r="F472">
        <v>385.65</v>
      </c>
      <c r="G472">
        <v>152.54499083056399</v>
      </c>
      <c r="H472">
        <f>(Table2[[#This Row],[1Y Return vs Nifty]]-AVERAGE(Table2[1Y Return vs Nifty]))/_xlfn.STDEV.P(Table2[1Y Return vs Nifty])</f>
        <v>1.1646236830478562</v>
      </c>
      <c r="I472">
        <v>-4.6390215021235299</v>
      </c>
      <c r="J472">
        <f>(Table2[[#This Row],[1M Return vs Nifty]]-AVERAGE(Table2[1M Return vs Nifty]))/_xlfn.STDEV.P(Table2[1M Return vs Nifty])</f>
        <v>-0.46998778100046518</v>
      </c>
      <c r="K472">
        <v>34.753187413246302</v>
      </c>
      <c r="L472">
        <f>(Table2[[#This Row],[6M Return vs Nifty]]-AVERAGE(Table2[6M Return vs Nifty]))/_xlfn.STDEV.P(Table2[6M Return vs Nifty])</f>
        <v>0.69999480356025356</v>
      </c>
      <c r="M472">
        <v>3.9049965430934002</v>
      </c>
      <c r="N472">
        <f>(Table2[[#This Row],[1W Return vs Nifty]]-AVERAGE(Table2[1W Return vs Nifty]))/_xlfn.STDEV.P(Table2[1W Return vs Nifty])</f>
        <v>0.63360904731928425</v>
      </c>
      <c r="O472">
        <v>371.52</v>
      </c>
      <c r="P472">
        <v>356.16748509363299</v>
      </c>
      <c r="Q472">
        <v>284.05858207964502</v>
      </c>
      <c r="R472">
        <v>64.930017379843207</v>
      </c>
      <c r="S472" s="2">
        <f>(Table2[[#This Row],[Close Price]]-Table2[[#This Row],[20D EMA]])/Table2[[#This Row],[20D EMA]]</f>
        <v>3.80329457364341E-2</v>
      </c>
      <c r="T472" s="2">
        <f>(Table2[[#This Row],[Close Price]]-Table2[[#This Row],[50D EMA]])/Table2[[#This Row],[50D EMA]]</f>
        <v>8.2777109478750763E-2</v>
      </c>
      <c r="U472" s="2">
        <f>(Table2[[#This Row],[Close Price]]-Table2[[#This Row],[200D EMA]])/Table2[[#This Row],[200D EMA]]</f>
        <v>0.3576424876044425</v>
      </c>
      <c r="V472">
        <v>1.15053191675259</v>
      </c>
      <c r="W472">
        <v>382.1</v>
      </c>
      <c r="X472">
        <v>398.8</v>
      </c>
      <c r="Y472">
        <v>368.65</v>
      </c>
      <c r="Z472">
        <v>398.8</v>
      </c>
      <c r="AA472">
        <v>368.65</v>
      </c>
      <c r="AB472">
        <v>398.8</v>
      </c>
      <c r="AC472" s="2">
        <f>(Table2[[#This Row],[Close Price]]/Table2[[#This Row],[Day Low]])-1</f>
        <v>9.2907615807378274E-3</v>
      </c>
      <c r="AD472" s="2">
        <f>(Table2[[#This Row],[Day High]]/Table2[[#This Row],[Close Price]])-1</f>
        <v>3.4098275638532405E-2</v>
      </c>
      <c r="AE472" s="2">
        <f>(Table2[[#This Row],[Close Price]]/Table2[[#This Row],[Current Week Low]])-1</f>
        <v>4.6114200461141897E-2</v>
      </c>
      <c r="AF472" s="2">
        <f>(Table2[[#This Row],[Current Week High]]/Table2[[#This Row],[Close Price]])-1</f>
        <v>3.4098275638532405E-2</v>
      </c>
      <c r="AG472" s="2">
        <f>(Table2[[#This Row],[Close Price]]/Table2[[#This Row],[Current Month Low]])-1</f>
        <v>4.6114200461141897E-2</v>
      </c>
      <c r="AH472" s="2">
        <f>(Table2[[#This Row],[Current Month High]]/Table2[[#This Row],[Close Price]])-1</f>
        <v>3.4098275638532405E-2</v>
      </c>
      <c r="AI472">
        <v>3.40982756385324</v>
      </c>
      <c r="AJ472">
        <v>209.38628158844699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0.11</v>
      </c>
      <c r="AM472" t="s">
        <v>10149</v>
      </c>
      <c r="AN472">
        <v>3.14</v>
      </c>
      <c r="AO472" t="s">
        <v>10149</v>
      </c>
      <c r="AP472">
        <v>0.15669601575817299</v>
      </c>
      <c r="AQ472">
        <f>(Table2[[#This Row],[Sharpe Ratio]]-AVERAGE(Table2[Sharpe Ratio]))/_xlfn.STDEV.P(Table2[Sharpe Ratio])</f>
        <v>1.1584722786595092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3.1867120315864383</v>
      </c>
    </row>
    <row r="473" spans="1:44" x14ac:dyDescent="0.3">
      <c r="A473" t="s">
        <v>1168</v>
      </c>
      <c r="B473" t="s">
        <v>1169</v>
      </c>
      <c r="C473" t="s">
        <v>10121</v>
      </c>
      <c r="D473" t="s">
        <v>670</v>
      </c>
      <c r="E473">
        <v>9966.7869092399997</v>
      </c>
      <c r="F473">
        <v>588.35</v>
      </c>
      <c r="G473">
        <v>62.097643086732802</v>
      </c>
      <c r="H473">
        <f>(Table2[[#This Row],[1Y Return vs Nifty]]-AVERAGE(Table2[1Y Return vs Nifty]))/_xlfn.STDEV.P(Table2[1Y Return vs Nifty])</f>
        <v>0.14534498569561427</v>
      </c>
      <c r="I473">
        <v>46.087853231079897</v>
      </c>
      <c r="J473">
        <f>(Table2[[#This Row],[1M Return vs Nifty]]-AVERAGE(Table2[1M Return vs Nifty]))/_xlfn.STDEV.P(Table2[1M Return vs Nifty])</f>
        <v>3.6641375264729139</v>
      </c>
      <c r="K473">
        <v>34.540209106813798</v>
      </c>
      <c r="L473">
        <f>(Table2[[#This Row],[6M Return vs Nifty]]-AVERAGE(Table2[6M Return vs Nifty]))/_xlfn.STDEV.P(Table2[6M Return vs Nifty])</f>
        <v>0.69372621542717039</v>
      </c>
      <c r="M473">
        <v>9.5922050897668392</v>
      </c>
      <c r="N473">
        <f>(Table2[[#This Row],[1W Return vs Nifty]]-AVERAGE(Table2[1W Return vs Nifty]))/_xlfn.STDEV.P(Table2[1W Return vs Nifty])</f>
        <v>1.8774503125358566</v>
      </c>
      <c r="O473">
        <v>516.94000000000005</v>
      </c>
      <c r="P473">
        <v>452.80620646341498</v>
      </c>
      <c r="Q473">
        <v>397.37800638317799</v>
      </c>
      <c r="R473">
        <v>64.927583482198699</v>
      </c>
      <c r="S473" s="2">
        <f>(Table2[[#This Row],[Close Price]]-Table2[[#This Row],[20D EMA]])/Table2[[#This Row],[20D EMA]]</f>
        <v>0.13813982280342005</v>
      </c>
      <c r="T473" s="2">
        <f>(Table2[[#This Row],[Close Price]]-Table2[[#This Row],[50D EMA]])/Table2[[#This Row],[50D EMA]]</f>
        <v>0.29934173074886167</v>
      </c>
      <c r="U473" s="2">
        <f>(Table2[[#This Row],[Close Price]]-Table2[[#This Row],[200D EMA]])/Table2[[#This Row],[200D EMA]]</f>
        <v>0.480580179449273</v>
      </c>
      <c r="V473">
        <v>2.83343650275634</v>
      </c>
      <c r="W473">
        <v>585</v>
      </c>
      <c r="X473">
        <v>614</v>
      </c>
      <c r="Y473">
        <v>531.29999999999995</v>
      </c>
      <c r="Z473">
        <v>638.75</v>
      </c>
      <c r="AA473">
        <v>531.29999999999995</v>
      </c>
      <c r="AB473">
        <v>638.75</v>
      </c>
      <c r="AC473" s="2">
        <f>(Table2[[#This Row],[Close Price]]/Table2[[#This Row],[Day Low]])-1</f>
        <v>5.7264957264957506E-3</v>
      </c>
      <c r="AD473" s="2">
        <f>(Table2[[#This Row],[Day High]]/Table2[[#This Row],[Close Price]])-1</f>
        <v>4.3596498682756835E-2</v>
      </c>
      <c r="AE473" s="2">
        <f>(Table2[[#This Row],[Close Price]]/Table2[[#This Row],[Current Week Low]])-1</f>
        <v>0.10737812911725975</v>
      </c>
      <c r="AF473" s="2">
        <f>(Table2[[#This Row],[Current Week High]]/Table2[[#This Row],[Close Price]])-1</f>
        <v>8.5663295657346872E-2</v>
      </c>
      <c r="AG473" s="2">
        <f>(Table2[[#This Row],[Close Price]]/Table2[[#This Row],[Current Month Low]])-1</f>
        <v>0.10737812911725975</v>
      </c>
      <c r="AH473" s="2">
        <f>(Table2[[#This Row],[Current Month High]]/Table2[[#This Row],[Close Price]])-1</f>
        <v>8.5663295657346872E-2</v>
      </c>
      <c r="AI473">
        <v>8.5663295657346801</v>
      </c>
      <c r="AJ473">
        <v>92.020234986945098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0.5</v>
      </c>
      <c r="AM473" t="s">
        <v>10149</v>
      </c>
      <c r="AN473">
        <v>13.58</v>
      </c>
      <c r="AO473" t="s">
        <v>10149</v>
      </c>
      <c r="AP473">
        <v>9.5118536228687003E-2</v>
      </c>
      <c r="AQ473">
        <f>(Table2[[#This Row],[Sharpe Ratio]]-AVERAGE(Table2[Sharpe Ratio]))/_xlfn.STDEV.P(Table2[Sharpe Ratio])</f>
        <v>0.46075961963994794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6.8414186597715023</v>
      </c>
    </row>
    <row r="474" spans="1:44" x14ac:dyDescent="0.3">
      <c r="A474" t="s">
        <v>1170</v>
      </c>
      <c r="B474" t="s">
        <v>1171</v>
      </c>
      <c r="C474" t="s">
        <v>10112</v>
      </c>
      <c r="D474" t="s">
        <v>1172</v>
      </c>
      <c r="E474">
        <v>9892.0323164599995</v>
      </c>
      <c r="F474">
        <v>1453.9</v>
      </c>
      <c r="G474">
        <v>109.937529559461</v>
      </c>
      <c r="H474">
        <f>(Table2[[#This Row],[1Y Return vs Nifty]]-AVERAGE(Table2[1Y Return vs Nifty]))/_xlfn.STDEV.P(Table2[1Y Return vs Nifty])</f>
        <v>0.68446723064532622</v>
      </c>
      <c r="I474">
        <v>27.321390414995498</v>
      </c>
      <c r="J474">
        <f>(Table2[[#This Row],[1M Return vs Nifty]]-AVERAGE(Table2[1M Return vs Nifty]))/_xlfn.STDEV.P(Table2[1M Return vs Nifty])</f>
        <v>2.1347133451532927</v>
      </c>
      <c r="K474">
        <v>23.357325555639399</v>
      </c>
      <c r="L474">
        <f>(Table2[[#This Row],[6M Return vs Nifty]]-AVERAGE(Table2[6M Return vs Nifty]))/_xlfn.STDEV.P(Table2[6M Return vs Nifty])</f>
        <v>0.36458052778992533</v>
      </c>
      <c r="M474">
        <v>-3.67255624044958</v>
      </c>
      <c r="N474">
        <f>(Table2[[#This Row],[1W Return vs Nifty]]-AVERAGE(Table2[1W Return vs Nifty]))/_xlfn.STDEV.P(Table2[1W Return vs Nifty])</f>
        <v>-1.0236667082955666</v>
      </c>
      <c r="O474">
        <v>1367.02</v>
      </c>
      <c r="P474">
        <v>1212.0659851774501</v>
      </c>
      <c r="Q474">
        <v>996.21734890776304</v>
      </c>
      <c r="R474">
        <v>61.7508208628416</v>
      </c>
      <c r="S474" s="2">
        <f>(Table2[[#This Row],[Close Price]]-Table2[[#This Row],[20D EMA]])/Table2[[#This Row],[20D EMA]]</f>
        <v>6.3554300595455887E-2</v>
      </c>
      <c r="T474" s="2">
        <f>(Table2[[#This Row],[Close Price]]-Table2[[#This Row],[50D EMA]])/Table2[[#This Row],[50D EMA]]</f>
        <v>0.19952215290254577</v>
      </c>
      <c r="U474" s="2">
        <f>(Table2[[#This Row],[Close Price]]-Table2[[#This Row],[200D EMA]])/Table2[[#This Row],[200D EMA]]</f>
        <v>0.45942047846690592</v>
      </c>
      <c r="V474">
        <v>1.69308345988216</v>
      </c>
      <c r="W474">
        <v>1435</v>
      </c>
      <c r="X474">
        <v>1480</v>
      </c>
      <c r="Y474">
        <v>1435</v>
      </c>
      <c r="Z474">
        <v>1499.95</v>
      </c>
      <c r="AA474">
        <v>1435</v>
      </c>
      <c r="AB474">
        <v>1499.95</v>
      </c>
      <c r="AC474" s="2">
        <f>(Table2[[#This Row],[Close Price]]/Table2[[#This Row],[Day Low]])-1</f>
        <v>1.3170731707317085E-2</v>
      </c>
      <c r="AD474" s="2">
        <f>(Table2[[#This Row],[Day High]]/Table2[[#This Row],[Close Price]])-1</f>
        <v>1.7951716074007695E-2</v>
      </c>
      <c r="AE474" s="2">
        <f>(Table2[[#This Row],[Close Price]]/Table2[[#This Row],[Current Week Low]])-1</f>
        <v>1.3170731707317085E-2</v>
      </c>
      <c r="AF474" s="2">
        <f>(Table2[[#This Row],[Current Week High]]/Table2[[#This Row],[Close Price]])-1</f>
        <v>3.1673430084599996E-2</v>
      </c>
      <c r="AG474" s="2">
        <f>(Table2[[#This Row],[Close Price]]/Table2[[#This Row],[Current Month Low]])-1</f>
        <v>1.3170731707317085E-2</v>
      </c>
      <c r="AH474" s="2">
        <f>(Table2[[#This Row],[Current Month High]]/Table2[[#This Row],[Close Price]])-1</f>
        <v>3.1673430084599996E-2</v>
      </c>
      <c r="AI474">
        <v>12.4561524176353</v>
      </c>
      <c r="AJ474">
        <v>144.33240904125699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0.32</v>
      </c>
      <c r="AM474" t="s">
        <v>10149</v>
      </c>
      <c r="AN474">
        <v>13.21</v>
      </c>
      <c r="AO474" t="s">
        <v>10149</v>
      </c>
      <c r="AP474">
        <v>0.23746585467811801</v>
      </c>
      <c r="AQ474">
        <f>(Table2[[#This Row],[Sharpe Ratio]]-AVERAGE(Table2[Sharpe Ratio]))/_xlfn.STDEV.P(Table2[Sharpe Ratio])</f>
        <v>2.0736467793376616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4.233741174630639</v>
      </c>
    </row>
    <row r="475" spans="1:44" x14ac:dyDescent="0.3">
      <c r="A475" t="s">
        <v>1173</v>
      </c>
      <c r="B475" t="s">
        <v>1174</v>
      </c>
      <c r="C475" t="s">
        <v>10109</v>
      </c>
      <c r="D475" t="s">
        <v>59</v>
      </c>
      <c r="E475">
        <v>9881.5805077999994</v>
      </c>
      <c r="F475">
        <v>7702</v>
      </c>
      <c r="G475">
        <v>133.11529771398</v>
      </c>
      <c r="H475">
        <f>(Table2[[#This Row],[1Y Return vs Nifty]]-AVERAGE(Table2[1Y Return vs Nifty]))/_xlfn.STDEV.P(Table2[1Y Return vs Nifty])</f>
        <v>0.94566455617642986</v>
      </c>
      <c r="I475">
        <v>16.337641484291101</v>
      </c>
      <c r="J475">
        <f>(Table2[[#This Row],[1M Return vs Nifty]]-AVERAGE(Table2[1M Return vs Nifty]))/_xlfn.STDEV.P(Table2[1M Return vs Nifty])</f>
        <v>1.2395627043109019</v>
      </c>
      <c r="K475">
        <v>23.872673602558798</v>
      </c>
      <c r="L475">
        <f>(Table2[[#This Row],[6M Return vs Nifty]]-AVERAGE(Table2[6M Return vs Nifty]))/_xlfn.STDEV.P(Table2[6M Return vs Nifty])</f>
        <v>0.37974876114401257</v>
      </c>
      <c r="M475">
        <v>2.2606153539636198</v>
      </c>
      <c r="N475">
        <f>(Table2[[#This Row],[1W Return vs Nifty]]-AVERAGE(Table2[1W Return vs Nifty]))/_xlfn.STDEV.P(Table2[1W Return vs Nifty])</f>
        <v>0.27396878408647496</v>
      </c>
      <c r="O475">
        <v>7069.13</v>
      </c>
      <c r="P475">
        <v>6785.0371943850596</v>
      </c>
      <c r="Q475">
        <v>5790.8058612604</v>
      </c>
      <c r="R475">
        <v>79.801303745704701</v>
      </c>
      <c r="S475" s="2">
        <f>(Table2[[#This Row],[Close Price]]-Table2[[#This Row],[20D EMA]])/Table2[[#This Row],[20D EMA]]</f>
        <v>8.9525868105410411E-2</v>
      </c>
      <c r="T475" s="2">
        <f>(Table2[[#This Row],[Close Price]]-Table2[[#This Row],[50D EMA]])/Table2[[#This Row],[50D EMA]]</f>
        <v>0.13514484583426759</v>
      </c>
      <c r="U475" s="2">
        <f>(Table2[[#This Row],[Close Price]]-Table2[[#This Row],[200D EMA]])/Table2[[#This Row],[200D EMA]]</f>
        <v>0.33003940807706827</v>
      </c>
      <c r="V475">
        <v>1.1071368791336</v>
      </c>
      <c r="W475">
        <v>7563</v>
      </c>
      <c r="X475">
        <v>7790</v>
      </c>
      <c r="Y475">
        <v>7496.05</v>
      </c>
      <c r="Z475">
        <v>8079</v>
      </c>
      <c r="AA475">
        <v>7496.05</v>
      </c>
      <c r="AB475">
        <v>8079</v>
      </c>
      <c r="AC475" s="2">
        <f>(Table2[[#This Row],[Close Price]]/Table2[[#This Row],[Day Low]])-1</f>
        <v>1.837895015205615E-2</v>
      </c>
      <c r="AD475" s="2">
        <f>(Table2[[#This Row],[Day High]]/Table2[[#This Row],[Close Price]])-1</f>
        <v>1.1425603739288581E-2</v>
      </c>
      <c r="AE475" s="2">
        <f>(Table2[[#This Row],[Close Price]]/Table2[[#This Row],[Current Week Low]])-1</f>
        <v>2.747446988747404E-2</v>
      </c>
      <c r="AF475" s="2">
        <f>(Table2[[#This Row],[Current Week High]]/Table2[[#This Row],[Close Price]])-1</f>
        <v>4.8948325110360846E-2</v>
      </c>
      <c r="AG475" s="2">
        <f>(Table2[[#This Row],[Close Price]]/Table2[[#This Row],[Current Month Low]])-1</f>
        <v>2.747446988747404E-2</v>
      </c>
      <c r="AH475" s="2">
        <f>(Table2[[#This Row],[Current Month High]]/Table2[[#This Row],[Close Price]])-1</f>
        <v>4.8948325110360846E-2</v>
      </c>
      <c r="AI475">
        <v>4.8948325110360802</v>
      </c>
      <c r="AJ475">
        <v>176.443774451742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</v>
      </c>
      <c r="AM475" t="s">
        <v>10148</v>
      </c>
      <c r="AN475">
        <v>18.510000000000002</v>
      </c>
      <c r="AO475" t="s">
        <v>10149</v>
      </c>
      <c r="AP475">
        <v>0.105122486414939</v>
      </c>
      <c r="AQ475">
        <f>(Table2[[#This Row],[Sharpe Ratio]]-AVERAGE(Table2[Sharpe Ratio]))/_xlfn.STDEV.P(Table2[Sharpe Ratio])</f>
        <v>0.57411084379661137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3.4130556495144302</v>
      </c>
    </row>
    <row r="476" spans="1:44" x14ac:dyDescent="0.3">
      <c r="A476" t="s">
        <v>1175</v>
      </c>
      <c r="B476" t="s">
        <v>1176</v>
      </c>
      <c r="C476" t="s">
        <v>10118</v>
      </c>
      <c r="D476" t="s">
        <v>243</v>
      </c>
      <c r="E476">
        <v>9800.8165128599994</v>
      </c>
      <c r="F476">
        <v>259.64999999999998</v>
      </c>
      <c r="G476">
        <v>34.167370298896998</v>
      </c>
      <c r="H476">
        <f>(Table2[[#This Row],[1Y Return vs Nifty]]-AVERAGE(Table2[1Y Return vs Nifty]))/_xlfn.STDEV.P(Table2[1Y Return vs Nifty])</f>
        <v>-0.16940976139225389</v>
      </c>
      <c r="I476">
        <v>0.80566657540685105</v>
      </c>
      <c r="J476">
        <f>(Table2[[#This Row],[1M Return vs Nifty]]-AVERAGE(Table2[1M Return vs Nifty]))/_xlfn.STDEV.P(Table2[1M Return vs Nifty])</f>
        <v>-2.6258044228734193E-2</v>
      </c>
      <c r="K476">
        <v>-10.473356569473999</v>
      </c>
      <c r="L476">
        <f>(Table2[[#This Row],[6M Return vs Nifty]]-AVERAGE(Table2[6M Return vs Nifty]))/_xlfn.STDEV.P(Table2[6M Return vs Nifty])</f>
        <v>-0.63115756429975889</v>
      </c>
      <c r="M476">
        <v>-3.8397912766942399</v>
      </c>
      <c r="N476">
        <f>(Table2[[#This Row],[1W Return vs Nifty]]-AVERAGE(Table2[1W Return vs Nifty]))/_xlfn.STDEV.P(Table2[1W Return vs Nifty])</f>
        <v>-1.0602424444170719</v>
      </c>
      <c r="O476">
        <v>255.69</v>
      </c>
      <c r="P476">
        <v>256.523316597676</v>
      </c>
      <c r="Q476">
        <v>243.81134228689999</v>
      </c>
      <c r="R476">
        <v>55.384511711876499</v>
      </c>
      <c r="S476" s="2">
        <f>(Table2[[#This Row],[Close Price]]-Table2[[#This Row],[20D EMA]])/Table2[[#This Row],[20D EMA]]</f>
        <v>1.5487504399859124E-2</v>
      </c>
      <c r="T476" s="2">
        <f>(Table2[[#This Row],[Close Price]]-Table2[[#This Row],[50D EMA]])/Table2[[#This Row],[50D EMA]]</f>
        <v>1.2188690851942241E-2</v>
      </c>
      <c r="U476" s="2">
        <f>(Table2[[#This Row],[Close Price]]-Table2[[#This Row],[200D EMA]])/Table2[[#This Row],[200D EMA]]</f>
        <v>6.496275999523507E-2</v>
      </c>
      <c r="V476">
        <v>1.29263492113575</v>
      </c>
      <c r="W476">
        <v>257.39999999999998</v>
      </c>
      <c r="X476">
        <v>262</v>
      </c>
      <c r="Y476">
        <v>252</v>
      </c>
      <c r="Z476">
        <v>262</v>
      </c>
      <c r="AA476">
        <v>252</v>
      </c>
      <c r="AB476">
        <v>262</v>
      </c>
      <c r="AC476" s="2">
        <f>(Table2[[#This Row],[Close Price]]/Table2[[#This Row],[Day Low]])-1</f>
        <v>8.7412587412587506E-3</v>
      </c>
      <c r="AD476" s="2">
        <f>(Table2[[#This Row],[Day High]]/Table2[[#This Row],[Close Price]])-1</f>
        <v>9.0506450991720833E-3</v>
      </c>
      <c r="AE476" s="2">
        <f>(Table2[[#This Row],[Close Price]]/Table2[[#This Row],[Current Week Low]])-1</f>
        <v>3.0357142857142749E-2</v>
      </c>
      <c r="AF476" s="2">
        <f>(Table2[[#This Row],[Current Week High]]/Table2[[#This Row],[Close Price]])-1</f>
        <v>9.0506450991720833E-3</v>
      </c>
      <c r="AG476" s="2">
        <f>(Table2[[#This Row],[Close Price]]/Table2[[#This Row],[Current Month Low]])-1</f>
        <v>3.0357142857142749E-2</v>
      </c>
      <c r="AH476" s="2">
        <f>(Table2[[#This Row],[Current Month High]]/Table2[[#This Row],[Close Price]])-1</f>
        <v>9.0506450991720833E-3</v>
      </c>
      <c r="AI476">
        <v>32.293471981513498</v>
      </c>
      <c r="AJ476">
        <v>71.669421487603202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-0.1</v>
      </c>
      <c r="AM476" t="s">
        <v>10150</v>
      </c>
      <c r="AN476">
        <v>2.82</v>
      </c>
      <c r="AO476" t="s">
        <v>10149</v>
      </c>
      <c r="AP476">
        <v>6.8072215891889998E-2</v>
      </c>
      <c r="AQ476">
        <f>(Table2[[#This Row],[Sharpe Ratio]]-AVERAGE(Table2[Sharpe Ratio]))/_xlfn.STDEV.P(Table2[Sharpe Ratio])</f>
        <v>0.15430732209429365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77" spans="1:44" x14ac:dyDescent="0.3">
      <c r="A477" t="s">
        <v>1177</v>
      </c>
      <c r="B477" t="s">
        <v>1178</v>
      </c>
      <c r="C477" t="s">
        <v>10107</v>
      </c>
      <c r="D477" t="s">
        <v>836</v>
      </c>
      <c r="E477">
        <v>9718.7629842499991</v>
      </c>
      <c r="F477">
        <v>1321.75</v>
      </c>
      <c r="G477">
        <v>72.365173282192899</v>
      </c>
      <c r="H477">
        <f>(Table2[[#This Row],[1Y Return vs Nifty]]-AVERAGE(Table2[1Y Return vs Nifty]))/_xlfn.STDEV.P(Table2[1Y Return vs Nifty])</f>
        <v>0.26105290929658198</v>
      </c>
      <c r="I477">
        <v>8.0913804118156101</v>
      </c>
      <c r="J477">
        <f>(Table2[[#This Row],[1M Return vs Nifty]]-AVERAGE(Table2[1M Return vs Nifty]))/_xlfn.STDEV.P(Table2[1M Return vs Nifty])</f>
        <v>0.56751111881397232</v>
      </c>
      <c r="K477">
        <v>25.608773294118102</v>
      </c>
      <c r="L477">
        <f>(Table2[[#This Row],[6M Return vs Nifty]]-AVERAGE(Table2[6M Return vs Nifty]))/_xlfn.STDEV.P(Table2[6M Return vs Nifty])</f>
        <v>0.43084736412687968</v>
      </c>
      <c r="M477">
        <v>1.3426769138486001</v>
      </c>
      <c r="N477">
        <f>(Table2[[#This Row],[1W Return vs Nifty]]-AVERAGE(Table2[1W Return vs Nifty]))/_xlfn.STDEV.P(Table2[1W Return vs Nifty])</f>
        <v>7.3207777808370969E-2</v>
      </c>
      <c r="O477">
        <v>1227.8699999999999</v>
      </c>
      <c r="P477">
        <v>1148.01757241464</v>
      </c>
      <c r="Q477">
        <v>961.04518529657605</v>
      </c>
      <c r="R477">
        <v>69.402824980030303</v>
      </c>
      <c r="S477" s="2">
        <f>(Table2[[#This Row],[Close Price]]-Table2[[#This Row],[20D EMA]])/Table2[[#This Row],[20D EMA]]</f>
        <v>7.6457605446830793E-2</v>
      </c>
      <c r="T477" s="2">
        <f>(Table2[[#This Row],[Close Price]]-Table2[[#This Row],[50D EMA]])/Table2[[#This Row],[50D EMA]]</f>
        <v>0.15133255079009497</v>
      </c>
      <c r="U477" s="2">
        <f>(Table2[[#This Row],[Close Price]]-Table2[[#This Row],[200D EMA]])/Table2[[#This Row],[200D EMA]]</f>
        <v>0.37532555203646473</v>
      </c>
      <c r="V477">
        <v>0.54730135122985601</v>
      </c>
      <c r="W477">
        <v>1276</v>
      </c>
      <c r="X477">
        <v>1349</v>
      </c>
      <c r="Y477">
        <v>1215</v>
      </c>
      <c r="Z477">
        <v>1349</v>
      </c>
      <c r="AA477">
        <v>1215</v>
      </c>
      <c r="AB477">
        <v>1349</v>
      </c>
      <c r="AC477" s="2">
        <f>(Table2[[#This Row],[Close Price]]/Table2[[#This Row],[Day Low]])-1</f>
        <v>3.5854231974921547E-2</v>
      </c>
      <c r="AD477" s="2">
        <f>(Table2[[#This Row],[Day High]]/Table2[[#This Row],[Close Price]])-1</f>
        <v>2.0616606771325818E-2</v>
      </c>
      <c r="AE477" s="2">
        <f>(Table2[[#This Row],[Close Price]]/Table2[[#This Row],[Current Week Low]])-1</f>
        <v>8.7860082304526799E-2</v>
      </c>
      <c r="AF477" s="2">
        <f>(Table2[[#This Row],[Current Week High]]/Table2[[#This Row],[Close Price]])-1</f>
        <v>2.0616606771325818E-2</v>
      </c>
      <c r="AG477" s="2">
        <f>(Table2[[#This Row],[Close Price]]/Table2[[#This Row],[Current Month Low]])-1</f>
        <v>8.7860082304526799E-2</v>
      </c>
      <c r="AH477" s="2">
        <f>(Table2[[#This Row],[Current Month High]]/Table2[[#This Row],[Close Price]])-1</f>
        <v>2.0616606771325818E-2</v>
      </c>
      <c r="AI477">
        <v>2.0616606771325801</v>
      </c>
      <c r="AJ477">
        <v>101.486280487804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0.2</v>
      </c>
      <c r="AM477" t="s">
        <v>10149</v>
      </c>
      <c r="AN477">
        <v>3.1</v>
      </c>
      <c r="AO477" t="s">
        <v>10149</v>
      </c>
      <c r="AP477">
        <v>3.5194903914892002E-2</v>
      </c>
      <c r="AQ477">
        <f>(Table2[[#This Row],[Sharpe Ratio]]-AVERAGE(Table2[Sharpe Ratio]))/_xlfn.STDEV.P(Table2[Sharpe Ratio])</f>
        <v>-0.21821388104950812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1.114405288996297</v>
      </c>
    </row>
    <row r="478" spans="1:44" x14ac:dyDescent="0.3">
      <c r="A478" t="s">
        <v>1181</v>
      </c>
      <c r="B478" t="s">
        <v>1182</v>
      </c>
      <c r="C478" t="s">
        <v>10118</v>
      </c>
      <c r="D478" t="s">
        <v>375</v>
      </c>
      <c r="E478">
        <v>9713.2882712800001</v>
      </c>
      <c r="F478">
        <v>243.76</v>
      </c>
      <c r="G478">
        <v>24.754948106004999</v>
      </c>
      <c r="H478">
        <f>(Table2[[#This Row],[1Y Return vs Nifty]]-AVERAGE(Table2[1Y Return vs Nifty]))/_xlfn.STDEV.P(Table2[1Y Return vs Nifty])</f>
        <v>-0.2754812125847475</v>
      </c>
      <c r="I478">
        <v>3.9753213414352899</v>
      </c>
      <c r="J478">
        <f>(Table2[[#This Row],[1M Return vs Nifty]]-AVERAGE(Table2[1M Return vs Nifty]))/_xlfn.STDEV.P(Table2[1M Return vs Nifty])</f>
        <v>0.23206163450390185</v>
      </c>
      <c r="K478">
        <v>-28.637453855104901</v>
      </c>
      <c r="L478">
        <f>(Table2[[#This Row],[6M Return vs Nifty]]-AVERAGE(Table2[6M Return vs Nifty]))/_xlfn.STDEV.P(Table2[6M Return vs Nifty])</f>
        <v>-1.1657812384201014</v>
      </c>
      <c r="M478">
        <v>-3.7878261804674601E-2</v>
      </c>
      <c r="N478">
        <f>(Table2[[#This Row],[1W Return vs Nifty]]-AVERAGE(Table2[1W Return vs Nifty]))/_xlfn.STDEV.P(Table2[1W Return vs Nifty])</f>
        <v>-0.22873147451433068</v>
      </c>
      <c r="O478">
        <v>237.34</v>
      </c>
      <c r="P478">
        <v>232.169359703775</v>
      </c>
      <c r="Q478">
        <v>219.040053426371</v>
      </c>
      <c r="R478">
        <v>56.709179318992099</v>
      </c>
      <c r="S478" s="2">
        <f>(Table2[[#This Row],[Close Price]]-Table2[[#This Row],[20D EMA]])/Table2[[#This Row],[20D EMA]]</f>
        <v>2.7049801971854671E-2</v>
      </c>
      <c r="T478" s="2">
        <f>(Table2[[#This Row],[Close Price]]-Table2[[#This Row],[50D EMA]])/Table2[[#This Row],[50D EMA]]</f>
        <v>4.9923212567814693E-2</v>
      </c>
      <c r="U478" s="2">
        <f>(Table2[[#This Row],[Close Price]]-Table2[[#This Row],[200D EMA]])/Table2[[#This Row],[200D EMA]]</f>
        <v>0.11285582790427162</v>
      </c>
      <c r="V478">
        <v>2.3534393383794501</v>
      </c>
      <c r="W478">
        <v>242.5</v>
      </c>
      <c r="X478">
        <v>250</v>
      </c>
      <c r="Y478">
        <v>241.25</v>
      </c>
      <c r="Z478">
        <v>250</v>
      </c>
      <c r="AA478">
        <v>241.25</v>
      </c>
      <c r="AB478">
        <v>250</v>
      </c>
      <c r="AC478" s="2">
        <f>(Table2[[#This Row],[Close Price]]/Table2[[#This Row],[Day Low]])-1</f>
        <v>5.1958762886596954E-3</v>
      </c>
      <c r="AD478" s="2">
        <f>(Table2[[#This Row],[Day High]]/Table2[[#This Row],[Close Price]])-1</f>
        <v>2.559894978667554E-2</v>
      </c>
      <c r="AE478" s="2">
        <f>(Table2[[#This Row],[Close Price]]/Table2[[#This Row],[Current Week Low]])-1</f>
        <v>1.0404145077720139E-2</v>
      </c>
      <c r="AF478" s="2">
        <f>(Table2[[#This Row],[Current Week High]]/Table2[[#This Row],[Close Price]])-1</f>
        <v>2.559894978667554E-2</v>
      </c>
      <c r="AG478" s="2">
        <f>(Table2[[#This Row],[Close Price]]/Table2[[#This Row],[Current Month Low]])-1</f>
        <v>1.0404145077720139E-2</v>
      </c>
      <c r="AH478" s="2">
        <f>(Table2[[#This Row],[Current Month High]]/Table2[[#This Row],[Close Price]])-1</f>
        <v>2.559894978667554E-2</v>
      </c>
      <c r="AI478">
        <v>32.199704627502399</v>
      </c>
      <c r="AJ478">
        <v>66.787547040711502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-0.01</v>
      </c>
      <c r="AM478" t="s">
        <v>10150</v>
      </c>
      <c r="AN478">
        <v>4.1900000000000004</v>
      </c>
      <c r="AO478" t="s">
        <v>10149</v>
      </c>
      <c r="AP478">
        <v>6.8140754892517003E-2</v>
      </c>
      <c r="AQ478">
        <f>(Table2[[#This Row],[Sharpe Ratio]]-AVERAGE(Table2[Sharpe Ratio]))/_xlfn.STDEV.P(Table2[Sharpe Ratio])</f>
        <v>0.15508391328866222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-1.2828483777266155</v>
      </c>
    </row>
    <row r="479" spans="1:44" x14ac:dyDescent="0.3">
      <c r="A479" t="s">
        <v>1185</v>
      </c>
      <c r="B479" t="s">
        <v>1186</v>
      </c>
      <c r="C479" t="s">
        <v>10116</v>
      </c>
      <c r="D479" t="s">
        <v>127</v>
      </c>
      <c r="E479">
        <v>9653.18319127</v>
      </c>
      <c r="F479">
        <v>3698.9</v>
      </c>
      <c r="G479">
        <v>116.563721318859</v>
      </c>
      <c r="H479">
        <f>(Table2[[#This Row],[1Y Return vs Nifty]]-AVERAGE(Table2[1Y Return vs Nifty]))/_xlfn.STDEV.P(Table2[1Y Return vs Nifty])</f>
        <v>0.75913980284782068</v>
      </c>
      <c r="I479">
        <v>29.854343087031701</v>
      </c>
      <c r="J479">
        <f>(Table2[[#This Row],[1M Return vs Nifty]]-AVERAGE(Table2[1M Return vs Nifty]))/_xlfn.STDEV.P(Table2[1M Return vs Nifty])</f>
        <v>2.3411432464466793</v>
      </c>
      <c r="K479">
        <v>51.032096534344902</v>
      </c>
      <c r="L479">
        <f>(Table2[[#This Row],[6M Return vs Nifty]]-AVERAGE(Table2[6M Return vs Nifty]))/_xlfn.STDEV.P(Table2[6M Return vs Nifty])</f>
        <v>1.1791317553248566</v>
      </c>
      <c r="M479">
        <v>8.9021490714206202</v>
      </c>
      <c r="N479">
        <f>(Table2[[#This Row],[1W Return vs Nifty]]-AVERAGE(Table2[1W Return vs Nifty]))/_xlfn.STDEV.P(Table2[1W Return vs Nifty])</f>
        <v>1.7265291455193739</v>
      </c>
      <c r="O479">
        <v>3296.49</v>
      </c>
      <c r="P479">
        <v>2813.1287643722799</v>
      </c>
      <c r="Q479">
        <v>2194.4371751571298</v>
      </c>
      <c r="R479">
        <v>69.494080528294205</v>
      </c>
      <c r="S479" s="2">
        <f>(Table2[[#This Row],[Close Price]]-Table2[[#This Row],[20D EMA]])/Table2[[#This Row],[20D EMA]]</f>
        <v>0.12207226474219558</v>
      </c>
      <c r="T479" s="2">
        <f>(Table2[[#This Row],[Close Price]]-Table2[[#This Row],[50D EMA]])/Table2[[#This Row],[50D EMA]]</f>
        <v>0.31487049112214055</v>
      </c>
      <c r="U479" s="2">
        <f>(Table2[[#This Row],[Close Price]]-Table2[[#This Row],[200D EMA]])/Table2[[#This Row],[200D EMA]]</f>
        <v>0.68558026717495124</v>
      </c>
      <c r="V479">
        <v>1.0427484748545901</v>
      </c>
      <c r="W479">
        <v>3675.15</v>
      </c>
      <c r="X479">
        <v>3824</v>
      </c>
      <c r="Y479">
        <v>3607.5</v>
      </c>
      <c r="Z479">
        <v>4050</v>
      </c>
      <c r="AA479">
        <v>3607.5</v>
      </c>
      <c r="AB479">
        <v>4050</v>
      </c>
      <c r="AC479" s="2">
        <f>(Table2[[#This Row],[Close Price]]/Table2[[#This Row],[Day Low]])-1</f>
        <v>6.4623212657985984E-3</v>
      </c>
      <c r="AD479" s="2">
        <f>(Table2[[#This Row],[Day High]]/Table2[[#This Row],[Close Price]])-1</f>
        <v>3.3820865662764543E-2</v>
      </c>
      <c r="AE479" s="2">
        <f>(Table2[[#This Row],[Close Price]]/Table2[[#This Row],[Current Week Low]])-1</f>
        <v>2.5336105336105419E-2</v>
      </c>
      <c r="AF479" s="2">
        <f>(Table2[[#This Row],[Current Week High]]/Table2[[#This Row],[Close Price]])-1</f>
        <v>9.4920111384465544E-2</v>
      </c>
      <c r="AG479" s="2">
        <f>(Table2[[#This Row],[Close Price]]/Table2[[#This Row],[Current Month Low]])-1</f>
        <v>2.5336105336105419E-2</v>
      </c>
      <c r="AH479" s="2">
        <f>(Table2[[#This Row],[Current Month High]]/Table2[[#This Row],[Close Price]])-1</f>
        <v>9.4920111384465544E-2</v>
      </c>
      <c r="AI479">
        <v>9.49201113844655</v>
      </c>
      <c r="AJ479">
        <v>154.89439410123001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0.83</v>
      </c>
      <c r="AM479" t="s">
        <v>10149</v>
      </c>
      <c r="AN479">
        <v>23.01</v>
      </c>
      <c r="AO479" t="s">
        <v>10149</v>
      </c>
      <c r="AP479">
        <v>0.21777040982839099</v>
      </c>
      <c r="AQ479">
        <f>(Table2[[#This Row],[Sharpe Ratio]]-AVERAGE(Table2[Sharpe Ratio]))/_xlfn.STDEV.P(Table2[Sharpe Ratio])</f>
        <v>1.8504846541308968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7.8564286042696274</v>
      </c>
    </row>
    <row r="480" spans="1:44" x14ac:dyDescent="0.3">
      <c r="A480" t="s">
        <v>1195</v>
      </c>
      <c r="B480" t="s">
        <v>1196</v>
      </c>
      <c r="C480" t="s">
        <v>10104</v>
      </c>
      <c r="D480" t="s">
        <v>484</v>
      </c>
      <c r="E480">
        <v>9501.8804174100005</v>
      </c>
      <c r="F480">
        <v>1068.7</v>
      </c>
      <c r="G480">
        <v>7.0010716550440497</v>
      </c>
      <c r="H480">
        <f>(Table2[[#This Row],[1Y Return vs Nifty]]-AVERAGE(Table2[1Y Return vs Nifty]))/_xlfn.STDEV.P(Table2[1Y Return vs Nifty])</f>
        <v>-0.47555505126867215</v>
      </c>
      <c r="I480">
        <v>24.478150242298401</v>
      </c>
      <c r="J480">
        <f>(Table2[[#This Row],[1M Return vs Nifty]]-AVERAGE(Table2[1M Return vs Nifty]))/_xlfn.STDEV.P(Table2[1M Return vs Nifty])</f>
        <v>1.902995715888854</v>
      </c>
      <c r="K480">
        <v>1.2631360121184001</v>
      </c>
      <c r="L480">
        <f>(Table2[[#This Row],[6M Return vs Nifty]]-AVERAGE(Table2[6M Return vs Nifty]))/_xlfn.STDEV.P(Table2[6M Return vs Nifty])</f>
        <v>-0.28571750820510577</v>
      </c>
      <c r="M480">
        <v>6.5424420093220101</v>
      </c>
      <c r="N480">
        <f>(Table2[[#This Row],[1W Return vs Nifty]]-AVERAGE(Table2[1W Return vs Nifty]))/_xlfn.STDEV.P(Table2[1W Return vs Nifty])</f>
        <v>1.2104409814273405</v>
      </c>
      <c r="O480">
        <v>1018.75</v>
      </c>
      <c r="P480">
        <v>952.17807610694194</v>
      </c>
      <c r="Q480">
        <v>903.03820472386099</v>
      </c>
      <c r="R480">
        <v>55.604166532632703</v>
      </c>
      <c r="S480" s="2">
        <f>(Table2[[#This Row],[Close Price]]-Table2[[#This Row],[20D EMA]])/Table2[[#This Row],[20D EMA]]</f>
        <v>4.9030674846625814E-2</v>
      </c>
      <c r="T480" s="2">
        <f>(Table2[[#This Row],[Close Price]]-Table2[[#This Row],[50D EMA]])/Table2[[#This Row],[50D EMA]]</f>
        <v>0.12237408822671861</v>
      </c>
      <c r="U480" s="2">
        <f>(Table2[[#This Row],[Close Price]]-Table2[[#This Row],[200D EMA]])/Table2[[#This Row],[200D EMA]]</f>
        <v>0.1834493761277759</v>
      </c>
      <c r="V480">
        <v>0.82208821097397</v>
      </c>
      <c r="W480">
        <v>1060</v>
      </c>
      <c r="X480">
        <v>1116.4000000000001</v>
      </c>
      <c r="Y480">
        <v>1029.55</v>
      </c>
      <c r="Z480">
        <v>1195</v>
      </c>
      <c r="AA480">
        <v>1029.55</v>
      </c>
      <c r="AB480">
        <v>1195</v>
      </c>
      <c r="AC480" s="2">
        <f>(Table2[[#This Row],[Close Price]]/Table2[[#This Row],[Day Low]])-1</f>
        <v>8.2075471698113134E-3</v>
      </c>
      <c r="AD480" s="2">
        <f>(Table2[[#This Row],[Day High]]/Table2[[#This Row],[Close Price]])-1</f>
        <v>4.4633667072143668E-2</v>
      </c>
      <c r="AE480" s="2">
        <f>(Table2[[#This Row],[Close Price]]/Table2[[#This Row],[Current Week Low]])-1</f>
        <v>3.8026322179593119E-2</v>
      </c>
      <c r="AF480" s="2">
        <f>(Table2[[#This Row],[Current Week High]]/Table2[[#This Row],[Close Price]])-1</f>
        <v>0.11818096753064466</v>
      </c>
      <c r="AG480" s="2">
        <f>(Table2[[#This Row],[Close Price]]/Table2[[#This Row],[Current Month Low]])-1</f>
        <v>3.8026322179593119E-2</v>
      </c>
      <c r="AH480" s="2">
        <f>(Table2[[#This Row],[Current Month High]]/Table2[[#This Row],[Close Price]])-1</f>
        <v>0.11818096753064466</v>
      </c>
      <c r="AI480">
        <v>11.818096753064401</v>
      </c>
      <c r="AJ480">
        <v>38.612191958495401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0.05</v>
      </c>
      <c r="AM480" t="s">
        <v>10149</v>
      </c>
      <c r="AN480">
        <v>-0.05</v>
      </c>
      <c r="AO480" t="s">
        <v>10150</v>
      </c>
      <c r="AP480">
        <v>4.0290932726937997E-2</v>
      </c>
      <c r="AQ480">
        <f>(Table2[[#This Row],[Sharpe Ratio]]-AVERAGE(Table2[Sharpe Ratio]))/_xlfn.STDEV.P(Table2[Sharpe Ratio])</f>
        <v>-0.16047257952075117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2.1916915583216654</v>
      </c>
    </row>
    <row r="481" spans="1:44" x14ac:dyDescent="0.3">
      <c r="A481" t="s">
        <v>1197</v>
      </c>
      <c r="B481" t="s">
        <v>1198</v>
      </c>
      <c r="C481" t="s">
        <v>10114</v>
      </c>
      <c r="D481" t="s">
        <v>1199</v>
      </c>
      <c r="E481">
        <v>9495.6900129599999</v>
      </c>
      <c r="F481">
        <v>639.4</v>
      </c>
      <c r="G481">
        <v>20.8653254097717</v>
      </c>
      <c r="H481">
        <f>(Table2[[#This Row],[1Y Return vs Nifty]]-AVERAGE(Table2[1Y Return vs Nifty]))/_xlfn.STDEV.P(Table2[1Y Return vs Nifty])</f>
        <v>-0.31931455489830129</v>
      </c>
      <c r="I481">
        <v>3.2857788114057902</v>
      </c>
      <c r="J481">
        <f>(Table2[[#This Row],[1M Return vs Nifty]]-AVERAGE(Table2[1M Return vs Nifty]))/_xlfn.STDEV.P(Table2[1M Return vs Nifty])</f>
        <v>0.17586548130173596</v>
      </c>
      <c r="K481">
        <v>12.458744162711801</v>
      </c>
      <c r="L481">
        <f>(Table2[[#This Row],[6M Return vs Nifty]]-AVERAGE(Table2[6M Return vs Nifty]))/_xlfn.STDEV.P(Table2[6M Return vs Nifty])</f>
        <v>4.3802702425829662E-2</v>
      </c>
      <c r="M481">
        <v>4.9683424166558101</v>
      </c>
      <c r="N481">
        <f>(Table2[[#This Row],[1W Return vs Nifty]]-AVERAGE(Table2[1W Return vs Nifty]))/_xlfn.STDEV.P(Table2[1W Return vs Nifty])</f>
        <v>0.86617190586054948</v>
      </c>
      <c r="O481">
        <v>614.79999999999995</v>
      </c>
      <c r="P481">
        <v>602.31493734605101</v>
      </c>
      <c r="Q481">
        <v>539.74028940311405</v>
      </c>
      <c r="R481">
        <v>74.503762583320693</v>
      </c>
      <c r="S481" s="2">
        <f>(Table2[[#This Row],[Close Price]]-Table2[[#This Row],[20D EMA]])/Table2[[#This Row],[20D EMA]]</f>
        <v>4.0013012361743698E-2</v>
      </c>
      <c r="T481" s="2">
        <f>(Table2[[#This Row],[Close Price]]-Table2[[#This Row],[50D EMA]])/Table2[[#This Row],[50D EMA]]</f>
        <v>6.1570883195019119E-2</v>
      </c>
      <c r="U481" s="2">
        <f>(Table2[[#This Row],[Close Price]]-Table2[[#This Row],[200D EMA]])/Table2[[#This Row],[200D EMA]]</f>
        <v>0.1846438232489504</v>
      </c>
      <c r="V481">
        <v>0.47886146177215799</v>
      </c>
      <c r="W481">
        <v>634.79999999999995</v>
      </c>
      <c r="X481">
        <v>647.95000000000005</v>
      </c>
      <c r="Y481">
        <v>599.04999999999995</v>
      </c>
      <c r="Z481">
        <v>651</v>
      </c>
      <c r="AA481">
        <v>599.04999999999995</v>
      </c>
      <c r="AB481">
        <v>651</v>
      </c>
      <c r="AC481" s="2">
        <f>(Table2[[#This Row],[Close Price]]/Table2[[#This Row],[Day Low]])-1</f>
        <v>7.2463768115942351E-3</v>
      </c>
      <c r="AD481" s="2">
        <f>(Table2[[#This Row],[Day High]]/Table2[[#This Row],[Close Price]])-1</f>
        <v>1.3371911166718986E-2</v>
      </c>
      <c r="AE481" s="2">
        <f>(Table2[[#This Row],[Close Price]]/Table2[[#This Row],[Current Week Low]])-1</f>
        <v>6.7356648026041244E-2</v>
      </c>
      <c r="AF481" s="2">
        <f>(Table2[[#This Row],[Current Week High]]/Table2[[#This Row],[Close Price]])-1</f>
        <v>1.8142008132624454E-2</v>
      </c>
      <c r="AG481" s="2">
        <f>(Table2[[#This Row],[Close Price]]/Table2[[#This Row],[Current Month Low]])-1</f>
        <v>6.7356648026041244E-2</v>
      </c>
      <c r="AH481" s="2">
        <f>(Table2[[#This Row],[Current Month High]]/Table2[[#This Row],[Close Price]])-1</f>
        <v>1.8142008132624454E-2</v>
      </c>
      <c r="AI481">
        <v>4.8482952768220198</v>
      </c>
      <c r="AJ481">
        <v>60.774453105355697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-0.02</v>
      </c>
      <c r="AM481" t="s">
        <v>10150</v>
      </c>
      <c r="AN481">
        <v>2.95</v>
      </c>
      <c r="AO481" t="s">
        <v>10149</v>
      </c>
      <c r="AP481">
        <v>-8.0804021436891998E-2</v>
      </c>
      <c r="AQ481">
        <f>(Table2[[#This Row],[Sharpe Ratio]]-AVERAGE(Table2[Sharpe Ratio]))/_xlfn.STDEV.P(Table2[Sharpe Ratio])</f>
        <v>-1.5325567101003486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-0.76603117541053467</v>
      </c>
    </row>
    <row r="482" spans="1:44" x14ac:dyDescent="0.3">
      <c r="A482" t="s">
        <v>1200</v>
      </c>
      <c r="B482" t="s">
        <v>1201</v>
      </c>
      <c r="C482" t="s">
        <v>10103</v>
      </c>
      <c r="D482" t="s">
        <v>285</v>
      </c>
      <c r="E482">
        <v>9482.7953750249999</v>
      </c>
      <c r="F482">
        <v>804.25</v>
      </c>
      <c r="G482">
        <v>50.4290076326172</v>
      </c>
      <c r="H482">
        <f>(Table2[[#This Row],[1Y Return vs Nifty]]-AVERAGE(Table2[1Y Return vs Nifty]))/_xlfn.STDEV.P(Table2[1Y Return vs Nifty])</f>
        <v>1.3847580384906098E-2</v>
      </c>
      <c r="I482">
        <v>2.6847056269252301</v>
      </c>
      <c r="J482">
        <f>(Table2[[#This Row],[1M Return vs Nifty]]-AVERAGE(Table2[1M Return vs Nifty]))/_xlfn.STDEV.P(Table2[1M Return vs Nifty])</f>
        <v>0.12687937922716458</v>
      </c>
      <c r="K482">
        <v>-4.6323100390001297</v>
      </c>
      <c r="L482">
        <f>(Table2[[#This Row],[6M Return vs Nifty]]-AVERAGE(Table2[6M Return vs Nifty]))/_xlfn.STDEV.P(Table2[6M Return vs Nifty])</f>
        <v>-0.45923810649658198</v>
      </c>
      <c r="M482">
        <v>2.9856153539636199</v>
      </c>
      <c r="N482">
        <f>(Table2[[#This Row],[1W Return vs Nifty]]-AVERAGE(Table2[1W Return vs Nifty]))/_xlfn.STDEV.P(Table2[1W Return vs Nifty])</f>
        <v>0.4325324994630611</v>
      </c>
      <c r="O482">
        <v>749.45</v>
      </c>
      <c r="P482">
        <v>734.72084887092706</v>
      </c>
      <c r="Q482">
        <v>684.75595453549295</v>
      </c>
      <c r="R482">
        <v>76.4737862406364</v>
      </c>
      <c r="S482" s="2">
        <f>(Table2[[#This Row],[Close Price]]-Table2[[#This Row],[20D EMA]])/Table2[[#This Row],[20D EMA]]</f>
        <v>7.3120288211354925E-2</v>
      </c>
      <c r="T482" s="2">
        <f>(Table2[[#This Row],[Close Price]]-Table2[[#This Row],[50D EMA]])/Table2[[#This Row],[50D EMA]]</f>
        <v>9.4633426063682538E-2</v>
      </c>
      <c r="U482" s="2">
        <f>(Table2[[#This Row],[Close Price]]-Table2[[#This Row],[200D EMA]])/Table2[[#This Row],[200D EMA]]</f>
        <v>0.17450603338756848</v>
      </c>
      <c r="V482">
        <v>1.02592438561059</v>
      </c>
      <c r="W482">
        <v>768</v>
      </c>
      <c r="X482">
        <v>816.05</v>
      </c>
      <c r="Y482">
        <v>742.85</v>
      </c>
      <c r="Z482">
        <v>816.05</v>
      </c>
      <c r="AA482">
        <v>742.85</v>
      </c>
      <c r="AB482">
        <v>816.05</v>
      </c>
      <c r="AC482" s="2">
        <f>(Table2[[#This Row],[Close Price]]/Table2[[#This Row],[Day Low]])-1</f>
        <v>4.7200520833333259E-2</v>
      </c>
      <c r="AD482" s="2">
        <f>(Table2[[#This Row],[Day High]]/Table2[[#This Row],[Close Price]])-1</f>
        <v>1.4672054709356397E-2</v>
      </c>
      <c r="AE482" s="2">
        <f>(Table2[[#This Row],[Close Price]]/Table2[[#This Row],[Current Week Low]])-1</f>
        <v>8.2654640910008625E-2</v>
      </c>
      <c r="AF482" s="2">
        <f>(Table2[[#This Row],[Current Week High]]/Table2[[#This Row],[Close Price]])-1</f>
        <v>1.4672054709356397E-2</v>
      </c>
      <c r="AG482" s="2">
        <f>(Table2[[#This Row],[Close Price]]/Table2[[#This Row],[Current Month Low]])-1</f>
        <v>8.2654640910008625E-2</v>
      </c>
      <c r="AH482" s="2">
        <f>(Table2[[#This Row],[Current Month High]]/Table2[[#This Row],[Close Price]])-1</f>
        <v>1.4672054709356397E-2</v>
      </c>
      <c r="AI482">
        <v>14.6036680136773</v>
      </c>
      <c r="AJ482">
        <v>93.795180722891502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0.11</v>
      </c>
      <c r="AM482" t="s">
        <v>10149</v>
      </c>
      <c r="AN482">
        <v>3.34</v>
      </c>
      <c r="AO482" t="s">
        <v>10149</v>
      </c>
      <c r="AP482">
        <v>9.9465113295348004E-2</v>
      </c>
      <c r="AQ482">
        <f>(Table2[[#This Row],[Sharpe Ratio]]-AVERAGE(Table2[Sharpe Ratio]))/_xlfn.STDEV.P(Table2[Sharpe Ratio])</f>
        <v>0.5100091482985758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0.62403050087712553</v>
      </c>
    </row>
    <row r="483" spans="1:44" x14ac:dyDescent="0.3">
      <c r="A483" t="s">
        <v>1202</v>
      </c>
      <c r="B483" t="s">
        <v>1203</v>
      </c>
      <c r="C483" t="s">
        <v>10117</v>
      </c>
      <c r="D483" t="s">
        <v>140</v>
      </c>
      <c r="E483">
        <v>9468.1360943799991</v>
      </c>
      <c r="F483">
        <v>610.70000000000005</v>
      </c>
      <c r="G483">
        <v>1.9831861071686701</v>
      </c>
      <c r="H483">
        <f>(Table2[[#This Row],[1Y Return vs Nifty]]-AVERAGE(Table2[1Y Return vs Nifty]))/_xlfn.STDEV.P(Table2[1Y Return vs Nifty])</f>
        <v>-0.53210313114368313</v>
      </c>
      <c r="I483">
        <v>-8.8116459296093108</v>
      </c>
      <c r="J483">
        <f>(Table2[[#This Row],[1M Return vs Nifty]]-AVERAGE(Table2[1M Return vs Nifty]))/_xlfn.STDEV.P(Table2[1M Return vs Nifty])</f>
        <v>-0.81004721369718224</v>
      </c>
      <c r="K483">
        <v>-5.40466896213095</v>
      </c>
      <c r="L483">
        <f>(Table2[[#This Row],[6M Return vs Nifty]]-AVERAGE(Table2[6M Return vs Nifty]))/_xlfn.STDEV.P(Table2[6M Return vs Nifty])</f>
        <v>-0.48197093812210301</v>
      </c>
      <c r="M483">
        <v>-5.2381946476286396</v>
      </c>
      <c r="N483">
        <f>(Table2[[#This Row],[1W Return vs Nifty]]-AVERAGE(Table2[1W Return vs Nifty]))/_xlfn.STDEV.P(Table2[1W Return vs Nifty])</f>
        <v>-1.3660852500591418</v>
      </c>
      <c r="O483">
        <v>606.41</v>
      </c>
      <c r="P483">
        <v>604.14154249376304</v>
      </c>
      <c r="Q483">
        <v>566.95204768617702</v>
      </c>
      <c r="R483">
        <v>53.708427748547102</v>
      </c>
      <c r="S483" s="2">
        <f>(Table2[[#This Row],[Close Price]]-Table2[[#This Row],[20D EMA]])/Table2[[#This Row],[20D EMA]]</f>
        <v>7.0744215959500627E-3</v>
      </c>
      <c r="T483" s="2">
        <f>(Table2[[#This Row],[Close Price]]-Table2[[#This Row],[50D EMA]])/Table2[[#This Row],[50D EMA]]</f>
        <v>1.085582937926291E-2</v>
      </c>
      <c r="U483" s="2">
        <f>(Table2[[#This Row],[Close Price]]-Table2[[#This Row],[200D EMA]])/Table2[[#This Row],[200D EMA]]</f>
        <v>7.7163408250072452E-2</v>
      </c>
      <c r="V483">
        <v>0.54291053597804295</v>
      </c>
      <c r="W483">
        <v>595.1</v>
      </c>
      <c r="X483">
        <v>618.4</v>
      </c>
      <c r="Y483">
        <v>592</v>
      </c>
      <c r="Z483">
        <v>618.4</v>
      </c>
      <c r="AA483">
        <v>592</v>
      </c>
      <c r="AB483">
        <v>618.4</v>
      </c>
      <c r="AC483" s="2">
        <f>(Table2[[#This Row],[Close Price]]/Table2[[#This Row],[Day Low]])-1</f>
        <v>2.621408166694672E-2</v>
      </c>
      <c r="AD483" s="2">
        <f>(Table2[[#This Row],[Day High]]/Table2[[#This Row],[Close Price]])-1</f>
        <v>1.2608482069755844E-2</v>
      </c>
      <c r="AE483" s="2">
        <f>(Table2[[#This Row],[Close Price]]/Table2[[#This Row],[Current Week Low]])-1</f>
        <v>3.1587837837837807E-2</v>
      </c>
      <c r="AF483" s="2">
        <f>(Table2[[#This Row],[Current Week High]]/Table2[[#This Row],[Close Price]])-1</f>
        <v>1.2608482069755844E-2</v>
      </c>
      <c r="AG483" s="2">
        <f>(Table2[[#This Row],[Close Price]]/Table2[[#This Row],[Current Month Low]])-1</f>
        <v>3.1587837837837807E-2</v>
      </c>
      <c r="AH483" s="2">
        <f>(Table2[[#This Row],[Current Month High]]/Table2[[#This Row],[Close Price]])-1</f>
        <v>1.2608482069755844E-2</v>
      </c>
      <c r="AI483">
        <v>11.151138038316599</v>
      </c>
      <c r="AJ483">
        <v>30.4357112345151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-0.19</v>
      </c>
      <c r="AM483" t="s">
        <v>10150</v>
      </c>
      <c r="AN483">
        <v>-4</v>
      </c>
      <c r="AO483" t="s">
        <v>10150</v>
      </c>
      <c r="AP483">
        <v>0.12123939683160199</v>
      </c>
      <c r="AQ483">
        <f>(Table2[[#This Row],[Sharpe Ratio]]-AVERAGE(Table2[Sharpe Ratio]))/_xlfn.STDEV.P(Table2[Sharpe Ratio])</f>
        <v>0.7567258599991733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-2.4334806730229368</v>
      </c>
    </row>
    <row r="484" spans="1:44" x14ac:dyDescent="0.3">
      <c r="A484" t="s">
        <v>1204</v>
      </c>
      <c r="B484" t="s">
        <v>1205</v>
      </c>
      <c r="C484" t="s">
        <v>10118</v>
      </c>
      <c r="D484" t="s">
        <v>375</v>
      </c>
      <c r="E484">
        <v>9465.9433076250007</v>
      </c>
      <c r="F484">
        <v>749.85</v>
      </c>
      <c r="G484">
        <v>6.6398458187882898</v>
      </c>
      <c r="H484">
        <f>(Table2[[#This Row],[1Y Return vs Nifty]]-AVERAGE(Table2[1Y Return vs Nifty]))/_xlfn.STDEV.P(Table2[1Y Return vs Nifty])</f>
        <v>-0.47962581518837882</v>
      </c>
      <c r="I484">
        <v>22.3525798713329</v>
      </c>
      <c r="J484">
        <f>(Table2[[#This Row],[1M Return vs Nifty]]-AVERAGE(Table2[1M Return vs Nifty]))/_xlfn.STDEV.P(Table2[1M Return vs Nifty])</f>
        <v>1.7297665487138405</v>
      </c>
      <c r="K484">
        <v>-4.4490501848159303</v>
      </c>
      <c r="L484">
        <f>(Table2[[#This Row],[6M Return vs Nifty]]-AVERAGE(Table2[6M Return vs Nifty]))/_xlfn.STDEV.P(Table2[6M Return vs Nifty])</f>
        <v>-0.4538442212391946</v>
      </c>
      <c r="M484">
        <v>5.7182206721473703</v>
      </c>
      <c r="N484">
        <f>(Table2[[#This Row],[1W Return vs Nifty]]-AVERAGE(Table2[1W Return vs Nifty]))/_xlfn.STDEV.P(Table2[1W Return vs Nifty])</f>
        <v>1.0301767089927629</v>
      </c>
      <c r="O484">
        <v>665.05</v>
      </c>
      <c r="P484">
        <v>616.03100795382102</v>
      </c>
      <c r="Q484">
        <v>594.17680787570396</v>
      </c>
      <c r="R484">
        <v>74.030775854475706</v>
      </c>
      <c r="S484" s="2">
        <f>(Table2[[#This Row],[Close Price]]-Table2[[#This Row],[20D EMA]])/Table2[[#This Row],[20D EMA]]</f>
        <v>0.1275092098338472</v>
      </c>
      <c r="T484" s="2">
        <f>(Table2[[#This Row],[Close Price]]-Table2[[#This Row],[50D EMA]])/Table2[[#This Row],[50D EMA]]</f>
        <v>0.21722768873382808</v>
      </c>
      <c r="U484" s="2">
        <f>(Table2[[#This Row],[Close Price]]-Table2[[#This Row],[200D EMA]])/Table2[[#This Row],[200D EMA]]</f>
        <v>0.26199809561880677</v>
      </c>
      <c r="V484">
        <v>2.8827118998179899</v>
      </c>
      <c r="W484">
        <v>727.5</v>
      </c>
      <c r="X484">
        <v>767</v>
      </c>
      <c r="Y484">
        <v>677.2</v>
      </c>
      <c r="Z484">
        <v>767</v>
      </c>
      <c r="AA484">
        <v>677.2</v>
      </c>
      <c r="AB484">
        <v>767</v>
      </c>
      <c r="AC484" s="2">
        <f>(Table2[[#This Row],[Close Price]]/Table2[[#This Row],[Day Low]])-1</f>
        <v>3.0721649484536151E-2</v>
      </c>
      <c r="AD484" s="2">
        <f>(Table2[[#This Row],[Day High]]/Table2[[#This Row],[Close Price]])-1</f>
        <v>2.2871240914849711E-2</v>
      </c>
      <c r="AE484" s="2">
        <f>(Table2[[#This Row],[Close Price]]/Table2[[#This Row],[Current Week Low]])-1</f>
        <v>0.10727997637330189</v>
      </c>
      <c r="AF484" s="2">
        <f>(Table2[[#This Row],[Current Week High]]/Table2[[#This Row],[Close Price]])-1</f>
        <v>2.2871240914849711E-2</v>
      </c>
      <c r="AG484" s="2">
        <f>(Table2[[#This Row],[Close Price]]/Table2[[#This Row],[Current Month Low]])-1</f>
        <v>0.10727997637330189</v>
      </c>
      <c r="AH484" s="2">
        <f>(Table2[[#This Row],[Current Month High]]/Table2[[#This Row],[Close Price]])-1</f>
        <v>2.2871240914849711E-2</v>
      </c>
      <c r="AI484">
        <v>2.2871240914849702</v>
      </c>
      <c r="AJ484">
        <v>66.633333333333297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0.28000000000000003</v>
      </c>
      <c r="AM484" t="s">
        <v>10149</v>
      </c>
      <c r="AN484">
        <v>21.03</v>
      </c>
      <c r="AO484" t="s">
        <v>10149</v>
      </c>
      <c r="AP484">
        <v>4.416197470167E-2</v>
      </c>
      <c r="AQ484">
        <f>(Table2[[#This Row],[Sharpe Ratio]]-AVERAGE(Table2[Sharpe Ratio]))/_xlfn.STDEV.P(Table2[Sharpe Ratio])</f>
        <v>-0.11661117093430032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1.7098620503447297</v>
      </c>
    </row>
    <row r="485" spans="1:44" x14ac:dyDescent="0.3">
      <c r="A485" t="s">
        <v>1206</v>
      </c>
      <c r="B485" t="s">
        <v>1207</v>
      </c>
      <c r="C485" t="s">
        <v>10117</v>
      </c>
      <c r="D485" t="s">
        <v>140</v>
      </c>
      <c r="E485">
        <v>9450.262299426</v>
      </c>
      <c r="F485">
        <v>148.97999999999999</v>
      </c>
      <c r="G485">
        <v>123.421200967281</v>
      </c>
      <c r="H485">
        <f>(Table2[[#This Row],[1Y Return vs Nifty]]-AVERAGE(Table2[1Y Return vs Nifty]))/_xlfn.STDEV.P(Table2[1Y Return vs Nifty])</f>
        <v>0.83641882868459305</v>
      </c>
      <c r="I485">
        <v>3.9241560329179999</v>
      </c>
      <c r="J485">
        <f>(Table2[[#This Row],[1M Return vs Nifty]]-AVERAGE(Table2[1M Return vs Nifty]))/_xlfn.STDEV.P(Table2[1M Return vs Nifty])</f>
        <v>0.22789177783682912</v>
      </c>
      <c r="K485">
        <v>45.684343865609698</v>
      </c>
      <c r="L485">
        <f>(Table2[[#This Row],[6M Return vs Nifty]]-AVERAGE(Table2[6M Return vs Nifty]))/_xlfn.STDEV.P(Table2[6M Return vs Nifty])</f>
        <v>1.0217314102877386</v>
      </c>
      <c r="M485">
        <v>-2.6694603463300299</v>
      </c>
      <c r="N485">
        <f>(Table2[[#This Row],[1W Return vs Nifty]]-AVERAGE(Table2[1W Return vs Nifty]))/_xlfn.STDEV.P(Table2[1W Return vs Nifty])</f>
        <v>-0.80428103677750529</v>
      </c>
      <c r="O485">
        <v>145.22</v>
      </c>
      <c r="P485">
        <v>137.17124501935101</v>
      </c>
      <c r="Q485">
        <v>112.78532192452001</v>
      </c>
      <c r="R485">
        <v>53.270072178727602</v>
      </c>
      <c r="S485" s="2">
        <f>(Table2[[#This Row],[Close Price]]-Table2[[#This Row],[20D EMA]])/Table2[[#This Row],[20D EMA]]</f>
        <v>2.5891750447596687E-2</v>
      </c>
      <c r="T485" s="2">
        <f>(Table2[[#This Row],[Close Price]]-Table2[[#This Row],[50D EMA]])/Table2[[#This Row],[50D EMA]]</f>
        <v>8.6087685352590496E-2</v>
      </c>
      <c r="U485" s="2">
        <f>(Table2[[#This Row],[Close Price]]-Table2[[#This Row],[200D EMA]])/Table2[[#This Row],[200D EMA]]</f>
        <v>0.32091656483192704</v>
      </c>
      <c r="V485">
        <v>1.4524509418875999</v>
      </c>
      <c r="W485">
        <v>148.52000000000001</v>
      </c>
      <c r="X485">
        <v>153.4</v>
      </c>
      <c r="Y485">
        <v>143.65</v>
      </c>
      <c r="Z485">
        <v>157.80000000000001</v>
      </c>
      <c r="AA485">
        <v>143.65</v>
      </c>
      <c r="AB485">
        <v>157.80000000000001</v>
      </c>
      <c r="AC485" s="2">
        <f>(Table2[[#This Row],[Close Price]]/Table2[[#This Row],[Day Low]])-1</f>
        <v>3.0972259628332388E-3</v>
      </c>
      <c r="AD485" s="2">
        <f>(Table2[[#This Row],[Day High]]/Table2[[#This Row],[Close Price]])-1</f>
        <v>2.9668411867364908E-2</v>
      </c>
      <c r="AE485" s="2">
        <f>(Table2[[#This Row],[Close Price]]/Table2[[#This Row],[Current Week Low]])-1</f>
        <v>3.7104072398189913E-2</v>
      </c>
      <c r="AF485" s="2">
        <f>(Table2[[#This Row],[Current Week High]]/Table2[[#This Row],[Close Price]])-1</f>
        <v>5.9202577527184941E-2</v>
      </c>
      <c r="AG485" s="2">
        <f>(Table2[[#This Row],[Close Price]]/Table2[[#This Row],[Current Month Low]])-1</f>
        <v>3.7104072398189913E-2</v>
      </c>
      <c r="AH485" s="2">
        <f>(Table2[[#This Row],[Current Month High]]/Table2[[#This Row],[Close Price]])-1</f>
        <v>5.9202577527184941E-2</v>
      </c>
      <c r="AI485">
        <v>10.3235333601825</v>
      </c>
      <c r="AJ485">
        <v>149.54773869346701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-0.05</v>
      </c>
      <c r="AM485" t="s">
        <v>10150</v>
      </c>
      <c r="AN485">
        <v>8.41</v>
      </c>
      <c r="AO485" t="s">
        <v>10149</v>
      </c>
      <c r="AP485">
        <v>1.9161599118178999E-2</v>
      </c>
      <c r="AQ485">
        <f>(Table2[[#This Row],[Sharpe Ratio]]-AVERAGE(Table2[Sharpe Ratio]))/_xlfn.STDEV.P(Table2[Sharpe Ratio])</f>
        <v>-0.39988159151870756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0.88187938851294789</v>
      </c>
    </row>
    <row r="486" spans="1:44" x14ac:dyDescent="0.3">
      <c r="A486" t="s">
        <v>1214</v>
      </c>
      <c r="B486" t="s">
        <v>1215</v>
      </c>
      <c r="C486" t="s">
        <v>10111</v>
      </c>
      <c r="D486" t="s">
        <v>69</v>
      </c>
      <c r="E486">
        <v>9193.6212323199998</v>
      </c>
      <c r="F486">
        <v>17.12</v>
      </c>
      <c r="G486">
        <v>206.377991882788</v>
      </c>
      <c r="H486">
        <f>(Table2[[#This Row],[1Y Return vs Nifty]]-AVERAGE(Table2[1Y Return vs Nifty]))/_xlfn.STDEV.P(Table2[1Y Return vs Nifty])</f>
        <v>1.7712841607268728</v>
      </c>
      <c r="I486">
        <v>-20.7446040785997</v>
      </c>
      <c r="J486">
        <f>(Table2[[#This Row],[1M Return vs Nifty]]-AVERAGE(Table2[1M Return vs Nifty]))/_xlfn.STDEV.P(Table2[1M Return vs Nifty])</f>
        <v>-1.7825562542447015</v>
      </c>
      <c r="K486">
        <v>59.843214530540102</v>
      </c>
      <c r="L486">
        <f>(Table2[[#This Row],[6M Return vs Nifty]]-AVERAGE(Table2[6M Return vs Nifty]))/_xlfn.STDEV.P(Table2[6M Return vs Nifty])</f>
        <v>1.4384692936654047</v>
      </c>
      <c r="M486">
        <v>-1.88701259313241</v>
      </c>
      <c r="N486">
        <f>(Table2[[#This Row],[1W Return vs Nifty]]-AVERAGE(Table2[1W Return vs Nifty]))/_xlfn.STDEV.P(Table2[1W Return vs Nifty])</f>
        <v>-0.63315300528084772</v>
      </c>
      <c r="O486">
        <v>17.37</v>
      </c>
      <c r="P486">
        <v>15.5185073933566</v>
      </c>
      <c r="Q486">
        <v>11.029790261008699</v>
      </c>
      <c r="R486">
        <v>41.499093205728897</v>
      </c>
      <c r="S486" s="2">
        <f>(Table2[[#This Row],[Close Price]]-Table2[[#This Row],[20D EMA]])/Table2[[#This Row],[20D EMA]]</f>
        <v>-1.4392630972941852E-2</v>
      </c>
      <c r="T486" s="2">
        <f>(Table2[[#This Row],[Close Price]]-Table2[[#This Row],[50D EMA]])/Table2[[#This Row],[50D EMA]]</f>
        <v>0.10319888157085212</v>
      </c>
      <c r="U486" s="2">
        <f>(Table2[[#This Row],[Close Price]]-Table2[[#This Row],[200D EMA]])/Table2[[#This Row],[200D EMA]]</f>
        <v>0.55216006785919958</v>
      </c>
      <c r="V486">
        <v>0.69233853862261696</v>
      </c>
      <c r="W486">
        <v>17.05</v>
      </c>
      <c r="X486">
        <v>17.54</v>
      </c>
      <c r="Y486">
        <v>17</v>
      </c>
      <c r="Z486">
        <v>18.25</v>
      </c>
      <c r="AA486">
        <v>17</v>
      </c>
      <c r="AB486">
        <v>18.25</v>
      </c>
      <c r="AC486" s="2">
        <f>(Table2[[#This Row],[Close Price]]/Table2[[#This Row],[Day Low]])-1</f>
        <v>4.1055718475073721E-3</v>
      </c>
      <c r="AD486" s="2">
        <f>(Table2[[#This Row],[Day High]]/Table2[[#This Row],[Close Price]])-1</f>
        <v>2.4532710280373626E-2</v>
      </c>
      <c r="AE486" s="2">
        <f>(Table2[[#This Row],[Close Price]]/Table2[[#This Row],[Current Week Low]])-1</f>
        <v>7.058823529411784E-3</v>
      </c>
      <c r="AF486" s="2">
        <f>(Table2[[#This Row],[Current Week High]]/Table2[[#This Row],[Close Price]])-1</f>
        <v>6.6004672897196137E-2</v>
      </c>
      <c r="AG486" s="2">
        <f>(Table2[[#This Row],[Close Price]]/Table2[[#This Row],[Current Month Low]])-1</f>
        <v>7.058823529411784E-3</v>
      </c>
      <c r="AH486" s="2">
        <f>(Table2[[#This Row],[Current Month High]]/Table2[[#This Row],[Close Price]])-1</f>
        <v>6.6004672897196137E-2</v>
      </c>
      <c r="AI486">
        <v>23.2476635514018</v>
      </c>
      <c r="AJ486">
        <v>298.13953488371999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0.9</v>
      </c>
      <c r="AM486" t="s">
        <v>10149</v>
      </c>
      <c r="AN486">
        <v>-9.75</v>
      </c>
      <c r="AO486" t="s">
        <v>10150</v>
      </c>
      <c r="AP486">
        <v>6.8098339061579999E-2</v>
      </c>
      <c r="AQ486">
        <f>(Table2[[#This Row],[Sharpe Ratio]]-AVERAGE(Table2[Sharpe Ratio]))/_xlfn.STDEV.P(Table2[Sharpe Ratio])</f>
        <v>0.15460331449810261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0.94864750936483067</v>
      </c>
    </row>
    <row r="487" spans="1:44" x14ac:dyDescent="0.3">
      <c r="A487" t="s">
        <v>1216</v>
      </c>
      <c r="B487" t="s">
        <v>1217</v>
      </c>
      <c r="C487" t="s">
        <v>10115</v>
      </c>
      <c r="D487" t="s">
        <v>302</v>
      </c>
      <c r="E487">
        <v>9150.0163339999999</v>
      </c>
      <c r="F487">
        <v>454</v>
      </c>
      <c r="G487">
        <v>27.175359725763499</v>
      </c>
      <c r="H487">
        <f>(Table2[[#This Row],[1Y Return vs Nifty]]-AVERAGE(Table2[1Y Return vs Nifty]))/_xlfn.STDEV.P(Table2[1Y Return vs Nifty])</f>
        <v>-0.24820485717595181</v>
      </c>
      <c r="I487">
        <v>2.5816051843079699</v>
      </c>
      <c r="J487">
        <f>(Table2[[#This Row],[1M Return vs Nifty]]-AVERAGE(Table2[1M Return vs Nifty]))/_xlfn.STDEV.P(Table2[1M Return vs Nifty])</f>
        <v>0.11847692685300459</v>
      </c>
      <c r="K487">
        <v>3.5401797236653199</v>
      </c>
      <c r="L487">
        <f>(Table2[[#This Row],[6M Return vs Nifty]]-AVERAGE(Table2[6M Return vs Nifty]))/_xlfn.STDEV.P(Table2[6M Return vs Nifty])</f>
        <v>-0.21869730587647943</v>
      </c>
      <c r="M487">
        <v>-3.3947749330531698</v>
      </c>
      <c r="N487">
        <f>(Table2[[#This Row],[1W Return vs Nifty]]-AVERAGE(Table2[1W Return vs Nifty]))/_xlfn.STDEV.P(Table2[1W Return vs Nifty])</f>
        <v>-0.96291355496737296</v>
      </c>
      <c r="O487">
        <v>446.63</v>
      </c>
      <c r="P487">
        <v>428.774936158245</v>
      </c>
      <c r="Q487">
        <v>398.43590208618002</v>
      </c>
      <c r="R487">
        <v>52.0163334327953</v>
      </c>
      <c r="S487" s="2">
        <f>(Table2[[#This Row],[Close Price]]-Table2[[#This Row],[20D EMA]])/Table2[[#This Row],[20D EMA]]</f>
        <v>1.6501354588809539E-2</v>
      </c>
      <c r="T487" s="2">
        <f>(Table2[[#This Row],[Close Price]]-Table2[[#This Row],[50D EMA]])/Table2[[#This Row],[50D EMA]]</f>
        <v>5.8830546551455525E-2</v>
      </c>
      <c r="U487" s="2">
        <f>(Table2[[#This Row],[Close Price]]-Table2[[#This Row],[200D EMA]])/Table2[[#This Row],[200D EMA]]</f>
        <v>0.1394555501220914</v>
      </c>
      <c r="V487">
        <v>2.0853718976431002</v>
      </c>
      <c r="W487">
        <v>451.55</v>
      </c>
      <c r="X487">
        <v>458.85</v>
      </c>
      <c r="Y487">
        <v>451.55</v>
      </c>
      <c r="Z487">
        <v>469.7</v>
      </c>
      <c r="AA487">
        <v>451.55</v>
      </c>
      <c r="AB487">
        <v>469.7</v>
      </c>
      <c r="AC487" s="2">
        <f>(Table2[[#This Row],[Close Price]]/Table2[[#This Row],[Day Low]])-1</f>
        <v>5.4257557302623827E-3</v>
      </c>
      <c r="AD487" s="2">
        <f>(Table2[[#This Row],[Day High]]/Table2[[#This Row],[Close Price]])-1</f>
        <v>1.0682819383259989E-2</v>
      </c>
      <c r="AE487" s="2">
        <f>(Table2[[#This Row],[Close Price]]/Table2[[#This Row],[Current Week Low]])-1</f>
        <v>5.4257557302623827E-3</v>
      </c>
      <c r="AF487" s="2">
        <f>(Table2[[#This Row],[Current Week High]]/Table2[[#This Row],[Close Price]])-1</f>
        <v>3.4581497797356864E-2</v>
      </c>
      <c r="AG487" s="2">
        <f>(Table2[[#This Row],[Close Price]]/Table2[[#This Row],[Current Month Low]])-1</f>
        <v>5.4257557302623827E-3</v>
      </c>
      <c r="AH487" s="2">
        <f>(Table2[[#This Row],[Current Month High]]/Table2[[#This Row],[Close Price]])-1</f>
        <v>3.4581497797356864E-2</v>
      </c>
      <c r="AI487">
        <v>11.233480176211399</v>
      </c>
      <c r="AJ487">
        <v>53.976598270306901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0.05</v>
      </c>
      <c r="AM487" t="s">
        <v>10149</v>
      </c>
      <c r="AN487">
        <v>4.38</v>
      </c>
      <c r="AO487" t="s">
        <v>10149</v>
      </c>
      <c r="AP487">
        <v>8.4270777576482006E-2</v>
      </c>
      <c r="AQ487">
        <f>(Table2[[#This Row],[Sharpe Ratio]]-AVERAGE(Table2[Sharpe Ratio]))/_xlfn.STDEV.P(Table2[Sharpe Ratio])</f>
        <v>0.33784749995813773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-0.97349129120866185</v>
      </c>
    </row>
    <row r="488" spans="1:44" x14ac:dyDescent="0.3">
      <c r="A488" t="s">
        <v>1218</v>
      </c>
      <c r="B488" t="s">
        <v>1219</v>
      </c>
      <c r="C488" t="s">
        <v>10102</v>
      </c>
      <c r="D488" t="s">
        <v>1111</v>
      </c>
      <c r="E488">
        <v>9136.3399791299998</v>
      </c>
      <c r="F488">
        <v>563.85</v>
      </c>
      <c r="G488">
        <v>153.5096488707</v>
      </c>
      <c r="H488">
        <f>(Table2[[#This Row],[1Y Return vs Nifty]]-AVERAGE(Table2[1Y Return vs Nifty]))/_xlfn.STDEV.P(Table2[1Y Return vs Nifty])</f>
        <v>1.1754947081808984</v>
      </c>
      <c r="I488">
        <v>-3.9819060043696899</v>
      </c>
      <c r="J488">
        <f>(Table2[[#This Row],[1M Return vs Nifty]]-AVERAGE(Table2[1M Return vs Nifty]))/_xlfn.STDEV.P(Table2[1M Return vs Nifty])</f>
        <v>-0.41643435742597956</v>
      </c>
      <c r="K488">
        <v>11.181658281245699</v>
      </c>
      <c r="L488">
        <f>(Table2[[#This Row],[6M Return vs Nifty]]-AVERAGE(Table2[6M Return vs Nifty]))/_xlfn.STDEV.P(Table2[6M Return vs Nifty])</f>
        <v>6.2142478288189085E-3</v>
      </c>
      <c r="M488">
        <v>-5.6636767953285299</v>
      </c>
      <c r="N488">
        <f>(Table2[[#This Row],[1W Return vs Nifty]]-AVERAGE(Table2[1W Return vs Nifty]))/_xlfn.STDEV.P(Table2[1W Return vs Nifty])</f>
        <v>-1.4591418433911474</v>
      </c>
      <c r="O488">
        <v>556.41999999999996</v>
      </c>
      <c r="P488">
        <v>529.89987752870502</v>
      </c>
      <c r="Q488">
        <v>424.55310300461298</v>
      </c>
      <c r="R488">
        <v>52.317799859439297</v>
      </c>
      <c r="S488" s="2">
        <f>(Table2[[#This Row],[Close Price]]-Table2[[#This Row],[20D EMA]])/Table2[[#This Row],[20D EMA]]</f>
        <v>1.3353222385967549E-2</v>
      </c>
      <c r="T488" s="2">
        <f>(Table2[[#This Row],[Close Price]]-Table2[[#This Row],[50D EMA]])/Table2[[#This Row],[50D EMA]]</f>
        <v>6.4068938135310102E-2</v>
      </c>
      <c r="U488" s="2">
        <f>(Table2[[#This Row],[Close Price]]-Table2[[#This Row],[200D EMA]])/Table2[[#This Row],[200D EMA]]</f>
        <v>0.32810241171143556</v>
      </c>
      <c r="V488">
        <v>0.92415368132013698</v>
      </c>
      <c r="W488">
        <v>560</v>
      </c>
      <c r="X488">
        <v>581.9</v>
      </c>
      <c r="Y488">
        <v>542.75</v>
      </c>
      <c r="Z488">
        <v>581.9</v>
      </c>
      <c r="AA488">
        <v>542.75</v>
      </c>
      <c r="AB488">
        <v>581.9</v>
      </c>
      <c r="AC488" s="2">
        <f>(Table2[[#This Row],[Close Price]]/Table2[[#This Row],[Day Low]])-1</f>
        <v>6.8749999999999645E-3</v>
      </c>
      <c r="AD488" s="2">
        <f>(Table2[[#This Row],[Day High]]/Table2[[#This Row],[Close Price]])-1</f>
        <v>3.2012059945020654E-2</v>
      </c>
      <c r="AE488" s="2">
        <f>(Table2[[#This Row],[Close Price]]/Table2[[#This Row],[Current Week Low]])-1</f>
        <v>3.8876093965914293E-2</v>
      </c>
      <c r="AF488" s="2">
        <f>(Table2[[#This Row],[Current Week High]]/Table2[[#This Row],[Close Price]])-1</f>
        <v>3.2012059945020654E-2</v>
      </c>
      <c r="AG488" s="2">
        <f>(Table2[[#This Row],[Close Price]]/Table2[[#This Row],[Current Month Low]])-1</f>
        <v>3.8876093965914293E-2</v>
      </c>
      <c r="AH488" s="2">
        <f>(Table2[[#This Row],[Current Month High]]/Table2[[#This Row],[Close Price]])-1</f>
        <v>3.2012059945020654E-2</v>
      </c>
      <c r="AI488">
        <v>12.583133812184</v>
      </c>
      <c r="AJ488">
        <v>187.17796358388799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0.08</v>
      </c>
      <c r="AM488" t="s">
        <v>10149</v>
      </c>
      <c r="AN488">
        <v>2.77</v>
      </c>
      <c r="AO488" t="s">
        <v>10149</v>
      </c>
      <c r="AQ488">
        <f>(Table2[[#This Row],[Sharpe Ratio]]-AVERAGE(Table2[Sharpe Ratio]))/_xlfn.STDEV.P(Table2[Sharpe Ratio])</f>
        <v>-0.61699489940279773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-1.3108621442102073</v>
      </c>
    </row>
    <row r="489" spans="1:44" x14ac:dyDescent="0.3">
      <c r="A489" t="s">
        <v>1220</v>
      </c>
      <c r="B489" t="s">
        <v>1221</v>
      </c>
      <c r="C489" t="s">
        <v>10116</v>
      </c>
      <c r="D489" t="s">
        <v>496</v>
      </c>
      <c r="E489">
        <v>9125.5655234099995</v>
      </c>
      <c r="F489">
        <v>298.89999999999998</v>
      </c>
      <c r="G489">
        <v>-28.2920433434338</v>
      </c>
      <c r="H489">
        <f>(Table2[[#This Row],[1Y Return vs Nifty]]-AVERAGE(Table2[1Y Return vs Nifty]))/_xlfn.STDEV.P(Table2[1Y Return vs Nifty])</f>
        <v>-0.87328390875863526</v>
      </c>
      <c r="I489">
        <v>-0.21447639490628301</v>
      </c>
      <c r="J489">
        <f>(Table2[[#This Row],[1M Return vs Nifty]]-AVERAGE(Table2[1M Return vs Nifty]))/_xlfn.STDEV.P(Table2[1M Return vs Nifty])</f>
        <v>-0.10939738393759431</v>
      </c>
      <c r="K489">
        <v>-9.2368974851802097</v>
      </c>
      <c r="L489">
        <f>(Table2[[#This Row],[6M Return vs Nifty]]-AVERAGE(Table2[6M Return vs Nifty]))/_xlfn.STDEV.P(Table2[6M Return vs Nifty])</f>
        <v>-0.5947648777737099</v>
      </c>
      <c r="M489">
        <v>-0.27550060070073001</v>
      </c>
      <c r="N489">
        <f>(Table2[[#This Row],[1W Return vs Nifty]]-AVERAGE(Table2[1W Return vs Nifty]))/_xlfn.STDEV.P(Table2[1W Return vs Nifty])</f>
        <v>-0.2807015171513414</v>
      </c>
      <c r="O489">
        <v>287.73</v>
      </c>
      <c r="P489">
        <v>274.09321792191901</v>
      </c>
      <c r="Q489">
        <v>275.936816163358</v>
      </c>
      <c r="R489">
        <v>69.053534452116494</v>
      </c>
      <c r="S489" s="2">
        <f>(Table2[[#This Row],[Close Price]]-Table2[[#This Row],[20D EMA]])/Table2[[#This Row],[20D EMA]]</f>
        <v>3.8821117019427788E-2</v>
      </c>
      <c r="T489" s="2">
        <f>(Table2[[#This Row],[Close Price]]-Table2[[#This Row],[50D EMA]])/Table2[[#This Row],[50D EMA]]</f>
        <v>9.0504910213238782E-2</v>
      </c>
      <c r="U489" s="2">
        <f>(Table2[[#This Row],[Close Price]]-Table2[[#This Row],[200D EMA]])/Table2[[#This Row],[200D EMA]]</f>
        <v>8.3218992506775488E-2</v>
      </c>
      <c r="V489">
        <v>0.78514765976080403</v>
      </c>
      <c r="W489">
        <v>297.39999999999998</v>
      </c>
      <c r="X489">
        <v>305.60000000000002</v>
      </c>
      <c r="Y489">
        <v>288.2</v>
      </c>
      <c r="Z489">
        <v>305.60000000000002</v>
      </c>
      <c r="AA489">
        <v>288.2</v>
      </c>
      <c r="AB489">
        <v>305.60000000000002</v>
      </c>
      <c r="AC489" s="2">
        <f>(Table2[[#This Row],[Close Price]]/Table2[[#This Row],[Day Low]])-1</f>
        <v>5.0437121721587097E-3</v>
      </c>
      <c r="AD489" s="2">
        <f>(Table2[[#This Row],[Day High]]/Table2[[#This Row],[Close Price]])-1</f>
        <v>2.2415523586484021E-2</v>
      </c>
      <c r="AE489" s="2">
        <f>(Table2[[#This Row],[Close Price]]/Table2[[#This Row],[Current Week Low]])-1</f>
        <v>3.7126995142262365E-2</v>
      </c>
      <c r="AF489" s="2">
        <f>(Table2[[#This Row],[Current Week High]]/Table2[[#This Row],[Close Price]])-1</f>
        <v>2.2415523586484021E-2</v>
      </c>
      <c r="AG489" s="2">
        <f>(Table2[[#This Row],[Close Price]]/Table2[[#This Row],[Current Month Low]])-1</f>
        <v>3.7126995142262365E-2</v>
      </c>
      <c r="AH489" s="2">
        <f>(Table2[[#This Row],[Current Month High]]/Table2[[#This Row],[Close Price]])-1</f>
        <v>2.2415523586484021E-2</v>
      </c>
      <c r="AI489">
        <v>13.382402141184301</v>
      </c>
      <c r="AJ489">
        <v>40.328638497652499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0.18</v>
      </c>
      <c r="AM489" t="s">
        <v>10149</v>
      </c>
      <c r="AN489">
        <v>5.71</v>
      </c>
      <c r="AO489" t="s">
        <v>10149</v>
      </c>
      <c r="AP489">
        <v>-6.9543161774056006E-2</v>
      </c>
      <c r="AQ489">
        <f>(Table2[[#This Row],[Sharpe Ratio]]-AVERAGE(Table2[Sharpe Ratio]))/_xlfn.STDEV.P(Table2[Sharpe Ratio])</f>
        <v>-1.4049638888572962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90" spans="1:44" x14ac:dyDescent="0.3">
      <c r="A490" t="s">
        <v>1222</v>
      </c>
      <c r="B490" t="s">
        <v>1223</v>
      </c>
      <c r="C490" t="s">
        <v>10120</v>
      </c>
      <c r="D490" t="s">
        <v>1147</v>
      </c>
      <c r="E490">
        <v>9123.1093945659995</v>
      </c>
      <c r="F490">
        <v>87.14</v>
      </c>
      <c r="G490">
        <v>13.9586718113466</v>
      </c>
      <c r="H490">
        <f>(Table2[[#This Row],[1Y Return vs Nifty]]-AVERAGE(Table2[1Y Return vs Nifty]))/_xlfn.STDEV.P(Table2[1Y Return vs Nifty])</f>
        <v>-0.3971477369480873</v>
      </c>
      <c r="I490">
        <v>0.35902917192731998</v>
      </c>
      <c r="J490">
        <f>(Table2[[#This Row],[1M Return vs Nifty]]-AVERAGE(Table2[1M Return vs Nifty]))/_xlfn.STDEV.P(Table2[1M Return vs Nifty])</f>
        <v>-6.2657980213363773E-2</v>
      </c>
      <c r="K490">
        <v>-15.663070356498899</v>
      </c>
      <c r="L490">
        <f>(Table2[[#This Row],[6M Return vs Nifty]]-AVERAGE(Table2[6M Return vs Nifty]))/_xlfn.STDEV.P(Table2[6M Return vs Nifty])</f>
        <v>-0.78390635268282438</v>
      </c>
      <c r="M490">
        <v>7.1840286827957502</v>
      </c>
      <c r="N490">
        <f>(Table2[[#This Row],[1W Return vs Nifty]]-AVERAGE(Table2[1W Return vs Nifty]))/_xlfn.STDEV.P(Table2[1W Return vs Nifty])</f>
        <v>1.3507614871957554</v>
      </c>
      <c r="O490">
        <v>83.19</v>
      </c>
      <c r="P490">
        <v>83.986299511791103</v>
      </c>
      <c r="Q490">
        <v>85.308648028407006</v>
      </c>
      <c r="R490">
        <v>66.555908915141103</v>
      </c>
      <c r="S490" s="2">
        <f>(Table2[[#This Row],[Close Price]]-Table2[[#This Row],[20D EMA]])/Table2[[#This Row],[20D EMA]]</f>
        <v>4.7481668469768035E-2</v>
      </c>
      <c r="T490" s="2">
        <f>(Table2[[#This Row],[Close Price]]-Table2[[#This Row],[50D EMA]])/Table2[[#This Row],[50D EMA]]</f>
        <v>3.7550177904506196E-2</v>
      </c>
      <c r="U490" s="2">
        <f>(Table2[[#This Row],[Close Price]]-Table2[[#This Row],[200D EMA]])/Table2[[#This Row],[200D EMA]]</f>
        <v>2.1467366016434473E-2</v>
      </c>
      <c r="V490">
        <v>1.7384901834603299</v>
      </c>
      <c r="W490">
        <v>86.77</v>
      </c>
      <c r="X490">
        <v>89.3</v>
      </c>
      <c r="Y490">
        <v>80.239999999999995</v>
      </c>
      <c r="Z490">
        <v>90</v>
      </c>
      <c r="AA490">
        <v>80.239999999999995</v>
      </c>
      <c r="AB490">
        <v>90</v>
      </c>
      <c r="AC490" s="2">
        <f>(Table2[[#This Row],[Close Price]]/Table2[[#This Row],[Day Low]])-1</f>
        <v>4.2641465944450729E-3</v>
      </c>
      <c r="AD490" s="2">
        <f>(Table2[[#This Row],[Day High]]/Table2[[#This Row],[Close Price]])-1</f>
        <v>2.4787697957310062E-2</v>
      </c>
      <c r="AE490" s="2">
        <f>(Table2[[#This Row],[Close Price]]/Table2[[#This Row],[Current Week Low]])-1</f>
        <v>8.5992023928215477E-2</v>
      </c>
      <c r="AF490" s="2">
        <f>(Table2[[#This Row],[Current Week High]]/Table2[[#This Row],[Close Price]])-1</f>
        <v>3.2820748221253249E-2</v>
      </c>
      <c r="AG490" s="2">
        <f>(Table2[[#This Row],[Close Price]]/Table2[[#This Row],[Current Month Low]])-1</f>
        <v>8.5992023928215477E-2</v>
      </c>
      <c r="AH490" s="2">
        <f>(Table2[[#This Row],[Current Month High]]/Table2[[#This Row],[Close Price]])-1</f>
        <v>3.2820748221253249E-2</v>
      </c>
      <c r="AI490">
        <v>55.726417259582199</v>
      </c>
      <c r="AJ490">
        <v>52.475940507436498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-0.08</v>
      </c>
      <c r="AM490" t="s">
        <v>10150</v>
      </c>
      <c r="AN490">
        <v>3.05</v>
      </c>
      <c r="AO490" t="s">
        <v>10149</v>
      </c>
      <c r="AP490">
        <v>4.3161402136875998E-2</v>
      </c>
      <c r="AQ490">
        <f>(Table2[[#This Row],[Sharpe Ratio]]-AVERAGE(Table2[Sharpe Ratio]))/_xlfn.STDEV.P(Table2[Sharpe Ratio])</f>
        <v>-0.1279483050628604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91" spans="1:44" x14ac:dyDescent="0.3">
      <c r="A491" t="s">
        <v>1226</v>
      </c>
      <c r="B491" t="s">
        <v>1227</v>
      </c>
      <c r="C491" t="s">
        <v>10118</v>
      </c>
      <c r="D491" t="s">
        <v>243</v>
      </c>
      <c r="E491">
        <v>9085.1018426249993</v>
      </c>
      <c r="F491">
        <v>736.25</v>
      </c>
      <c r="G491">
        <v>11.1409947286133</v>
      </c>
      <c r="H491">
        <f>(Table2[[#This Row],[1Y Return vs Nifty]]-AVERAGE(Table2[1Y Return vs Nifty]))/_xlfn.STDEV.P(Table2[1Y Return vs Nifty])</f>
        <v>-0.4289009978019252</v>
      </c>
      <c r="I491">
        <v>8.9132116188773303</v>
      </c>
      <c r="J491">
        <f>(Table2[[#This Row],[1M Return vs Nifty]]-AVERAGE(Table2[1M Return vs Nifty]))/_xlfn.STDEV.P(Table2[1M Return vs Nifty])</f>
        <v>0.63448849933375773</v>
      </c>
      <c r="K491">
        <v>1.2966348854754099</v>
      </c>
      <c r="L491">
        <f>(Table2[[#This Row],[6M Return vs Nifty]]-AVERAGE(Table2[6M Return vs Nifty]))/_xlfn.STDEV.P(Table2[6M Return vs Nifty])</f>
        <v>-0.28473153623681074</v>
      </c>
      <c r="M491">
        <v>8.0997294680777294</v>
      </c>
      <c r="N491">
        <f>(Table2[[#This Row],[1W Return vs Nifty]]-AVERAGE(Table2[1W Return vs Nifty]))/_xlfn.STDEV.P(Table2[1W Return vs Nifty])</f>
        <v>1.5510330991786081</v>
      </c>
      <c r="O491">
        <v>678.7</v>
      </c>
      <c r="P491">
        <v>658.76478759400902</v>
      </c>
      <c r="Q491">
        <v>634.07349082564303</v>
      </c>
      <c r="R491">
        <v>75.336314253435205</v>
      </c>
      <c r="S491" s="2">
        <f>(Table2[[#This Row],[Close Price]]-Table2[[#This Row],[20D EMA]])/Table2[[#This Row],[20D EMA]]</f>
        <v>8.4794459997053123E-2</v>
      </c>
      <c r="T491" s="2">
        <f>(Table2[[#This Row],[Close Price]]-Table2[[#This Row],[50D EMA]])/Table2[[#This Row],[50D EMA]]</f>
        <v>0.11762197048963163</v>
      </c>
      <c r="U491" s="2">
        <f>(Table2[[#This Row],[Close Price]]-Table2[[#This Row],[200D EMA]])/Table2[[#This Row],[200D EMA]]</f>
        <v>0.16114300732129705</v>
      </c>
      <c r="V491">
        <v>2.7439631143440502</v>
      </c>
      <c r="W491">
        <v>723.45</v>
      </c>
      <c r="X491">
        <v>747.55</v>
      </c>
      <c r="Y491">
        <v>673.3</v>
      </c>
      <c r="Z491">
        <v>747.55</v>
      </c>
      <c r="AA491">
        <v>673.3</v>
      </c>
      <c r="AB491">
        <v>747.55</v>
      </c>
      <c r="AC491" s="2">
        <f>(Table2[[#This Row],[Close Price]]/Table2[[#This Row],[Day Low]])-1</f>
        <v>1.7692998825074246E-2</v>
      </c>
      <c r="AD491" s="2">
        <f>(Table2[[#This Row],[Day High]]/Table2[[#This Row],[Close Price]])-1</f>
        <v>1.5348047538200182E-2</v>
      </c>
      <c r="AE491" s="2">
        <f>(Table2[[#This Row],[Close Price]]/Table2[[#This Row],[Current Week Low]])-1</f>
        <v>9.3494727461755689E-2</v>
      </c>
      <c r="AF491" s="2">
        <f>(Table2[[#This Row],[Current Week High]]/Table2[[#This Row],[Close Price]])-1</f>
        <v>1.5348047538200182E-2</v>
      </c>
      <c r="AG491" s="2">
        <f>(Table2[[#This Row],[Close Price]]/Table2[[#This Row],[Current Month Low]])-1</f>
        <v>9.3494727461755689E-2</v>
      </c>
      <c r="AH491" s="2">
        <f>(Table2[[#This Row],[Current Month High]]/Table2[[#This Row],[Close Price]])-1</f>
        <v>1.5348047538200182E-2</v>
      </c>
      <c r="AI491">
        <v>13.779286926994899</v>
      </c>
      <c r="AJ491">
        <v>48.993220681979103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-0.03</v>
      </c>
      <c r="AM491" t="s">
        <v>10150</v>
      </c>
      <c r="AN491">
        <v>12.01</v>
      </c>
      <c r="AO491" t="s">
        <v>10149</v>
      </c>
      <c r="AQ491">
        <f>(Table2[[#This Row],[Sharpe Ratio]]-AVERAGE(Table2[Sharpe Ratio]))/_xlfn.STDEV.P(Table2[Sharpe Ratio])</f>
        <v>-0.61699489940279773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0.85489416507083216</v>
      </c>
    </row>
    <row r="492" spans="1:44" x14ac:dyDescent="0.3">
      <c r="A492" t="s">
        <v>1228</v>
      </c>
      <c r="B492" t="s">
        <v>1229</v>
      </c>
      <c r="C492" t="s">
        <v>10110</v>
      </c>
      <c r="D492" t="s">
        <v>127</v>
      </c>
      <c r="E492">
        <v>8993.7964272449899</v>
      </c>
      <c r="F492">
        <v>506.45</v>
      </c>
      <c r="G492">
        <v>-13.724347298498101</v>
      </c>
      <c r="H492">
        <f>(Table2[[#This Row],[1Y Return vs Nifty]]-AVERAGE(Table2[1Y Return vs Nifty]))/_xlfn.STDEV.P(Table2[1Y Return vs Nifty])</f>
        <v>-0.709116107065211</v>
      </c>
      <c r="I492">
        <v>-8.1773140019324195</v>
      </c>
      <c r="J492">
        <f>(Table2[[#This Row],[1M Return vs Nifty]]-AVERAGE(Table2[1M Return vs Nifty]))/_xlfn.STDEV.P(Table2[1M Return vs Nifty])</f>
        <v>-0.75835059944014604</v>
      </c>
      <c r="K492">
        <v>-32.9666370904472</v>
      </c>
      <c r="L492">
        <f>(Table2[[#This Row],[6M Return vs Nifty]]-AVERAGE(Table2[6M Return vs Nifty]))/_xlfn.STDEV.P(Table2[6M Return vs Nifty])</f>
        <v>-1.2932020406115659</v>
      </c>
      <c r="M492">
        <v>-2.4041512393520299</v>
      </c>
      <c r="N492">
        <f>(Table2[[#This Row],[1W Return vs Nifty]]-AVERAGE(Table2[1W Return vs Nifty]))/_xlfn.STDEV.P(Table2[1W Return vs Nifty])</f>
        <v>-0.74625566060415938</v>
      </c>
      <c r="O492">
        <v>485.57</v>
      </c>
      <c r="P492">
        <v>478.726006412392</v>
      </c>
      <c r="Q492">
        <v>493.99975667603201</v>
      </c>
      <c r="R492">
        <v>65.438492354717596</v>
      </c>
      <c r="S492" s="2">
        <f>(Table2[[#This Row],[Close Price]]-Table2[[#This Row],[20D EMA]])/Table2[[#This Row],[20D EMA]]</f>
        <v>4.3001009123298385E-2</v>
      </c>
      <c r="T492" s="2">
        <f>(Table2[[#This Row],[Close Price]]-Table2[[#This Row],[50D EMA]])/Table2[[#This Row],[50D EMA]]</f>
        <v>5.7912027373180845E-2</v>
      </c>
      <c r="U492" s="2">
        <f>(Table2[[#This Row],[Close Price]]-Table2[[#This Row],[200D EMA]])/Table2[[#This Row],[200D EMA]]</f>
        <v>2.5202934122360156E-2</v>
      </c>
      <c r="V492">
        <v>1.5134920411930199</v>
      </c>
      <c r="W492">
        <v>497.3</v>
      </c>
      <c r="X492">
        <v>509.55</v>
      </c>
      <c r="Y492">
        <v>484</v>
      </c>
      <c r="Z492">
        <v>509.55</v>
      </c>
      <c r="AA492">
        <v>484</v>
      </c>
      <c r="AB492">
        <v>509.55</v>
      </c>
      <c r="AC492" s="2">
        <f>(Table2[[#This Row],[Close Price]]/Table2[[#This Row],[Day Low]])-1</f>
        <v>1.8399356525236277E-2</v>
      </c>
      <c r="AD492" s="2">
        <f>(Table2[[#This Row],[Day High]]/Table2[[#This Row],[Close Price]])-1</f>
        <v>6.1210386020338348E-3</v>
      </c>
      <c r="AE492" s="2">
        <f>(Table2[[#This Row],[Close Price]]/Table2[[#This Row],[Current Week Low]])-1</f>
        <v>4.63842975206612E-2</v>
      </c>
      <c r="AF492" s="2">
        <f>(Table2[[#This Row],[Current Week High]]/Table2[[#This Row],[Close Price]])-1</f>
        <v>6.1210386020338348E-3</v>
      </c>
      <c r="AG492" s="2">
        <f>(Table2[[#This Row],[Close Price]]/Table2[[#This Row],[Current Month Low]])-1</f>
        <v>4.63842975206612E-2</v>
      </c>
      <c r="AH492" s="2">
        <f>(Table2[[#This Row],[Current Month High]]/Table2[[#This Row],[Close Price]])-1</f>
        <v>6.1210386020338348E-3</v>
      </c>
      <c r="AI492">
        <v>39.243755553361602</v>
      </c>
      <c r="AJ492">
        <v>31.1706811706811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-0.04</v>
      </c>
      <c r="AM492" t="s">
        <v>10150</v>
      </c>
      <c r="AN492">
        <v>7.52</v>
      </c>
      <c r="AO492" t="s">
        <v>10149</v>
      </c>
      <c r="AQ492">
        <f>(Table2[[#This Row],[Sharpe Ratio]]-AVERAGE(Table2[Sharpe Ratio]))/_xlfn.STDEV.P(Table2[Sharpe Ratio])</f>
        <v>-0.61699489940279773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93" spans="1:44" x14ac:dyDescent="0.3">
      <c r="A493" t="s">
        <v>1230</v>
      </c>
      <c r="B493" t="s">
        <v>1231</v>
      </c>
      <c r="C493" t="s">
        <v>10110</v>
      </c>
      <c r="D493" t="s">
        <v>929</v>
      </c>
      <c r="E493">
        <v>8968.0307306399991</v>
      </c>
      <c r="F493">
        <v>944.55</v>
      </c>
      <c r="G493">
        <v>126.346090073738</v>
      </c>
      <c r="H493">
        <f>(Table2[[#This Row],[1Y Return vs Nifty]]-AVERAGE(Table2[1Y Return vs Nifty]))/_xlfn.STDEV.P(Table2[1Y Return vs Nifty])</f>
        <v>0.86938029447320819</v>
      </c>
      <c r="I493">
        <v>1.7848053043716601</v>
      </c>
      <c r="J493">
        <f>(Table2[[#This Row],[1M Return vs Nifty]]-AVERAGE(Table2[1M Return vs Nifty]))/_xlfn.STDEV.P(Table2[1M Return vs Nifty])</f>
        <v>5.3539542755097508E-2</v>
      </c>
      <c r="K493">
        <v>45.457564554594001</v>
      </c>
      <c r="L493">
        <f>(Table2[[#This Row],[6M Return vs Nifty]]-AVERAGE(Table2[6M Return vs Nifty]))/_xlfn.STDEV.P(Table2[6M Return vs Nifty])</f>
        <v>1.0150566173396958</v>
      </c>
      <c r="M493">
        <v>-4.2618215480261599</v>
      </c>
      <c r="N493">
        <f>(Table2[[#This Row],[1W Return vs Nifty]]-AVERAGE(Table2[1W Return vs Nifty]))/_xlfn.STDEV.P(Table2[1W Return vs Nifty])</f>
        <v>-1.1525440827946967</v>
      </c>
      <c r="O493">
        <v>925.21</v>
      </c>
      <c r="P493">
        <v>842.04303843328398</v>
      </c>
      <c r="Q493">
        <v>649.86736943681797</v>
      </c>
      <c r="R493">
        <v>51.2175692088978</v>
      </c>
      <c r="S493" s="2">
        <f>(Table2[[#This Row],[Close Price]]-Table2[[#This Row],[20D EMA]])/Table2[[#This Row],[20D EMA]]</f>
        <v>2.0903362479869347E-2</v>
      </c>
      <c r="T493" s="2">
        <f>(Table2[[#This Row],[Close Price]]-Table2[[#This Row],[50D EMA]])/Table2[[#This Row],[50D EMA]]</f>
        <v>0.12173601216090063</v>
      </c>
      <c r="U493" s="2">
        <f>(Table2[[#This Row],[Close Price]]-Table2[[#This Row],[200D EMA]])/Table2[[#This Row],[200D EMA]]</f>
        <v>0.45345041838084149</v>
      </c>
      <c r="V493">
        <v>0.79246696161341201</v>
      </c>
      <c r="W493">
        <v>939</v>
      </c>
      <c r="X493">
        <v>965</v>
      </c>
      <c r="Y493">
        <v>929</v>
      </c>
      <c r="Z493">
        <v>976.45</v>
      </c>
      <c r="AA493">
        <v>929</v>
      </c>
      <c r="AB493">
        <v>976.45</v>
      </c>
      <c r="AC493" s="2">
        <f>(Table2[[#This Row],[Close Price]]/Table2[[#This Row],[Day Low]])-1</f>
        <v>5.9105431309902645E-3</v>
      </c>
      <c r="AD493" s="2">
        <f>(Table2[[#This Row],[Day High]]/Table2[[#This Row],[Close Price]])-1</f>
        <v>2.1650521412312829E-2</v>
      </c>
      <c r="AE493" s="2">
        <f>(Table2[[#This Row],[Close Price]]/Table2[[#This Row],[Current Week Low]])-1</f>
        <v>1.6738428417653273E-2</v>
      </c>
      <c r="AF493" s="2">
        <f>(Table2[[#This Row],[Current Week High]]/Table2[[#This Row],[Close Price]])-1</f>
        <v>3.3772695992800861E-2</v>
      </c>
      <c r="AG493" s="2">
        <f>(Table2[[#This Row],[Close Price]]/Table2[[#This Row],[Current Month Low]])-1</f>
        <v>1.6738428417653273E-2</v>
      </c>
      <c r="AH493" s="2">
        <f>(Table2[[#This Row],[Current Month High]]/Table2[[#This Row],[Close Price]])-1</f>
        <v>3.3772695992800861E-2</v>
      </c>
      <c r="AI493">
        <v>12.1168810544703</v>
      </c>
      <c r="AJ493">
        <v>176.54808959156699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</v>
      </c>
      <c r="AM493">
        <v>0</v>
      </c>
      <c r="AN493">
        <v>-7.56</v>
      </c>
      <c r="AO493" t="s">
        <v>10150</v>
      </c>
      <c r="AP493">
        <v>0.166762717427378</v>
      </c>
      <c r="AQ493">
        <f>(Table2[[#This Row],[Sharpe Ratio]]-AVERAGE(Table2[Sharpe Ratio]))/_xlfn.STDEV.P(Table2[Sharpe Ratio])</f>
        <v>1.2725345176930905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2.0579668894663952</v>
      </c>
    </row>
    <row r="494" spans="1:44" x14ac:dyDescent="0.3">
      <c r="A494" t="s">
        <v>1232</v>
      </c>
      <c r="B494" t="s">
        <v>1233</v>
      </c>
      <c r="C494" t="s">
        <v>10104</v>
      </c>
      <c r="D494" t="s">
        <v>124</v>
      </c>
      <c r="E494">
        <v>8927.3128592249996</v>
      </c>
      <c r="F494">
        <v>83.25</v>
      </c>
      <c r="G494">
        <v>-35.222625504162998</v>
      </c>
      <c r="H494">
        <f>(Table2[[#This Row],[1Y Return vs Nifty]]-AVERAGE(Table2[1Y Return vs Nifty]))/_xlfn.STDEV.P(Table2[1Y Return vs Nifty])</f>
        <v>-0.95138674906179432</v>
      </c>
      <c r="I494">
        <v>-8.6964391026629801</v>
      </c>
      <c r="J494">
        <f>(Table2[[#This Row],[1M Return vs Nifty]]-AVERAGE(Table2[1M Return vs Nifty]))/_xlfn.STDEV.P(Table2[1M Return vs Nifty])</f>
        <v>-0.8006581184419056</v>
      </c>
      <c r="K494">
        <v>-20.177285981972702</v>
      </c>
      <c r="L494">
        <f>(Table2[[#This Row],[6M Return vs Nifty]]-AVERAGE(Table2[6M Return vs Nifty]))/_xlfn.STDEV.P(Table2[6M Return vs Nifty])</f>
        <v>-0.9167732111625706</v>
      </c>
      <c r="M494">
        <v>-2.5313983601983399</v>
      </c>
      <c r="N494">
        <f>(Table2[[#This Row],[1W Return vs Nifty]]-AVERAGE(Table2[1W Return vs Nifty]))/_xlfn.STDEV.P(Table2[1W Return vs Nifty])</f>
        <v>-0.77408569681431694</v>
      </c>
      <c r="O494">
        <v>83.95</v>
      </c>
      <c r="P494">
        <v>84.094040646193505</v>
      </c>
      <c r="Q494">
        <v>85.731631156983994</v>
      </c>
      <c r="R494">
        <v>44.166172102535903</v>
      </c>
      <c r="S494" s="2">
        <f>(Table2[[#This Row],[Close Price]]-Table2[[#This Row],[20D EMA]])/Table2[[#This Row],[20D EMA]]</f>
        <v>-8.3382966051221297E-3</v>
      </c>
      <c r="T494" s="2">
        <f>(Table2[[#This Row],[Close Price]]-Table2[[#This Row],[50D EMA]])/Table2[[#This Row],[50D EMA]]</f>
        <v>-1.0036866342819868E-2</v>
      </c>
      <c r="U494" s="2">
        <f>(Table2[[#This Row],[Close Price]]-Table2[[#This Row],[200D EMA]])/Table2[[#This Row],[200D EMA]]</f>
        <v>-2.8946505781977435E-2</v>
      </c>
      <c r="V494">
        <v>0.50831822719140196</v>
      </c>
      <c r="W494">
        <v>82.21</v>
      </c>
      <c r="X494">
        <v>83.95</v>
      </c>
      <c r="Y494">
        <v>82.21</v>
      </c>
      <c r="Z494">
        <v>84.35</v>
      </c>
      <c r="AA494">
        <v>82.21</v>
      </c>
      <c r="AB494">
        <v>84.35</v>
      </c>
      <c r="AC494" s="2">
        <f>(Table2[[#This Row],[Close Price]]/Table2[[#This Row],[Day Low]])-1</f>
        <v>1.2650529132709032E-2</v>
      </c>
      <c r="AD494" s="2">
        <f>(Table2[[#This Row],[Day High]]/Table2[[#This Row],[Close Price]])-1</f>
        <v>8.4084084084083965E-3</v>
      </c>
      <c r="AE494" s="2">
        <f>(Table2[[#This Row],[Close Price]]/Table2[[#This Row],[Current Week Low]])-1</f>
        <v>1.2650529132709032E-2</v>
      </c>
      <c r="AF494" s="2">
        <f>(Table2[[#This Row],[Current Week High]]/Table2[[#This Row],[Close Price]])-1</f>
        <v>1.3213213213213226E-2</v>
      </c>
      <c r="AG494" s="2">
        <f>(Table2[[#This Row],[Close Price]]/Table2[[#This Row],[Current Month Low]])-1</f>
        <v>1.2650529132709032E-2</v>
      </c>
      <c r="AH494" s="2">
        <f>(Table2[[#This Row],[Current Month High]]/Table2[[#This Row],[Close Price]])-1</f>
        <v>1.3213213213213226E-2</v>
      </c>
      <c r="AI494">
        <v>17.717717717717701</v>
      </c>
      <c r="AJ494">
        <v>14.9861878453038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-0.15</v>
      </c>
      <c r="AM494" t="s">
        <v>10150</v>
      </c>
      <c r="AN494">
        <v>-3.72</v>
      </c>
      <c r="AO494" t="s">
        <v>10150</v>
      </c>
      <c r="AQ494">
        <f>(Table2[[#This Row],[Sharpe Ratio]]-AVERAGE(Table2[Sharpe Ratio]))/_xlfn.STDEV.P(Table2[Sharpe Ratio])</f>
        <v>-0.61699489940279773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95" spans="1:44" x14ac:dyDescent="0.3">
      <c r="A495" t="s">
        <v>1234</v>
      </c>
      <c r="B495" t="s">
        <v>1235</v>
      </c>
      <c r="C495" t="s">
        <v>10118</v>
      </c>
      <c r="D495" t="s">
        <v>384</v>
      </c>
      <c r="E495">
        <v>8888.9202502799999</v>
      </c>
      <c r="F495">
        <v>562.20000000000005</v>
      </c>
      <c r="G495">
        <v>1.12278974376955</v>
      </c>
      <c r="H495">
        <f>(Table2[[#This Row],[1Y Return vs Nifty]]-AVERAGE(Table2[1Y Return vs Nifty]))/_xlfn.STDEV.P(Table2[1Y Return vs Nifty])</f>
        <v>-0.54179919970034096</v>
      </c>
      <c r="I495">
        <v>3.1487993174321001</v>
      </c>
      <c r="J495">
        <f>(Table2[[#This Row],[1M Return vs Nifty]]-AVERAGE(Table2[1M Return vs Nifty]))/_xlfn.STDEV.P(Table2[1M Return vs Nifty])</f>
        <v>0.16470196303612394</v>
      </c>
      <c r="K495">
        <v>-3.4743403619105502</v>
      </c>
      <c r="L495">
        <f>(Table2[[#This Row],[6M Return vs Nifty]]-AVERAGE(Table2[6M Return vs Nifty]))/_xlfn.STDEV.P(Table2[6M Return vs Nifty])</f>
        <v>-0.4251555978229849</v>
      </c>
      <c r="M495">
        <v>2.88483745429272</v>
      </c>
      <c r="N495">
        <f>(Table2[[#This Row],[1W Return vs Nifty]]-AVERAGE(Table2[1W Return vs Nifty]))/_xlfn.STDEV.P(Table2[1W Return vs Nifty])</f>
        <v>0.41049150884283114</v>
      </c>
      <c r="O495">
        <v>543.51</v>
      </c>
      <c r="P495">
        <v>517.93897485109096</v>
      </c>
      <c r="Q495">
        <v>484.00110515337002</v>
      </c>
      <c r="R495">
        <v>59.308622690138399</v>
      </c>
      <c r="S495" s="2">
        <f>(Table2[[#This Row],[Close Price]]-Table2[[#This Row],[20D EMA]])/Table2[[#This Row],[20D EMA]]</f>
        <v>3.4387591764641047E-2</v>
      </c>
      <c r="T495" s="2">
        <f>(Table2[[#This Row],[Close Price]]-Table2[[#This Row],[50D EMA]])/Table2[[#This Row],[50D EMA]]</f>
        <v>8.5456062003509706E-2</v>
      </c>
      <c r="U495" s="2">
        <f>(Table2[[#This Row],[Close Price]]-Table2[[#This Row],[200D EMA]])/Table2[[#This Row],[200D EMA]]</f>
        <v>0.16156759563978765</v>
      </c>
      <c r="V495">
        <v>0.86288121273850105</v>
      </c>
      <c r="W495">
        <v>553.35</v>
      </c>
      <c r="X495">
        <v>570</v>
      </c>
      <c r="Y495">
        <v>536</v>
      </c>
      <c r="Z495">
        <v>570</v>
      </c>
      <c r="AA495">
        <v>536</v>
      </c>
      <c r="AB495">
        <v>570</v>
      </c>
      <c r="AC495" s="2">
        <f>(Table2[[#This Row],[Close Price]]/Table2[[#This Row],[Day Low]])-1</f>
        <v>1.5993494171862244E-2</v>
      </c>
      <c r="AD495" s="2">
        <f>(Table2[[#This Row],[Day High]]/Table2[[#This Row],[Close Price]])-1</f>
        <v>1.3874066168623189E-2</v>
      </c>
      <c r="AE495" s="2">
        <f>(Table2[[#This Row],[Close Price]]/Table2[[#This Row],[Current Week Low]])-1</f>
        <v>4.8880597014925531E-2</v>
      </c>
      <c r="AF495" s="2">
        <f>(Table2[[#This Row],[Current Week High]]/Table2[[#This Row],[Close Price]])-1</f>
        <v>1.3874066168623189E-2</v>
      </c>
      <c r="AG495" s="2">
        <f>(Table2[[#This Row],[Close Price]]/Table2[[#This Row],[Current Month Low]])-1</f>
        <v>4.8880597014925531E-2</v>
      </c>
      <c r="AH495" s="2">
        <f>(Table2[[#This Row],[Current Month High]]/Table2[[#This Row],[Close Price]])-1</f>
        <v>1.3874066168623189E-2</v>
      </c>
      <c r="AI495">
        <v>12.7534685165421</v>
      </c>
      <c r="AJ495">
        <v>39.572989076464701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0.08</v>
      </c>
      <c r="AM495" t="s">
        <v>10149</v>
      </c>
      <c r="AN495">
        <v>-5.16</v>
      </c>
      <c r="AO495" t="s">
        <v>10150</v>
      </c>
      <c r="AP495">
        <v>-5.3509381081680001E-3</v>
      </c>
      <c r="AQ495">
        <f>(Table2[[#This Row],[Sharpe Ratio]]-AVERAGE(Table2[Sharpe Ratio]))/_xlfn.STDEV.P(Table2[Sharpe Ratio])</f>
        <v>-0.67762448808077014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-1.0693858137251409</v>
      </c>
    </row>
    <row r="496" spans="1:44" x14ac:dyDescent="0.3">
      <c r="A496" t="s">
        <v>1236</v>
      </c>
      <c r="B496" t="s">
        <v>1237</v>
      </c>
      <c r="C496" t="s">
        <v>10103</v>
      </c>
      <c r="D496" t="s">
        <v>21</v>
      </c>
      <c r="E496">
        <v>8879.4827487099992</v>
      </c>
      <c r="F496">
        <v>2878.1</v>
      </c>
      <c r="G496">
        <v>24.725880229365799</v>
      </c>
      <c r="H496">
        <f>(Table2[[#This Row],[1Y Return vs Nifty]]-AVERAGE(Table2[1Y Return vs Nifty]))/_xlfn.STDEV.P(Table2[1Y Return vs Nifty])</f>
        <v>-0.27580878733596648</v>
      </c>
      <c r="I496">
        <v>5.1946450360979197</v>
      </c>
      <c r="J496">
        <f>(Table2[[#This Row],[1M Return vs Nifty]]-AVERAGE(Table2[1M Return vs Nifty]))/_xlfn.STDEV.P(Table2[1M Return vs Nifty])</f>
        <v>0.33143375176164463</v>
      </c>
      <c r="K496">
        <v>-5.08114296270338</v>
      </c>
      <c r="L496">
        <f>(Table2[[#This Row],[6M Return vs Nifty]]-AVERAGE(Table2[6M Return vs Nifty]))/_xlfn.STDEV.P(Table2[6M Return vs Nifty])</f>
        <v>-0.47244860096614366</v>
      </c>
      <c r="M496">
        <v>0.67366836493600002</v>
      </c>
      <c r="N496">
        <f>(Table2[[#This Row],[1W Return vs Nifty]]-AVERAGE(Table2[1W Return vs Nifty]))/_xlfn.STDEV.P(Table2[1W Return vs Nifty])</f>
        <v>-7.3110127204429581E-2</v>
      </c>
      <c r="O496">
        <v>2706.92</v>
      </c>
      <c r="P496">
        <v>2650.9046166090902</v>
      </c>
      <c r="Q496">
        <v>2547.2065130175301</v>
      </c>
      <c r="R496">
        <v>72.010684753431804</v>
      </c>
      <c r="S496" s="2">
        <f>(Table2[[#This Row],[Close Price]]-Table2[[#This Row],[20D EMA]])/Table2[[#This Row],[20D EMA]]</f>
        <v>6.3237923544101723E-2</v>
      </c>
      <c r="T496" s="2">
        <f>(Table2[[#This Row],[Close Price]]-Table2[[#This Row],[50D EMA]])/Table2[[#This Row],[50D EMA]]</f>
        <v>8.5704850324462858E-2</v>
      </c>
      <c r="U496" s="2">
        <f>(Table2[[#This Row],[Close Price]]-Table2[[#This Row],[200D EMA]])/Table2[[#This Row],[200D EMA]]</f>
        <v>0.1299044601572093</v>
      </c>
      <c r="V496">
        <v>1.22869852898877</v>
      </c>
      <c r="W496">
        <v>2764.55</v>
      </c>
      <c r="X496">
        <v>2890</v>
      </c>
      <c r="Y496">
        <v>2714.05</v>
      </c>
      <c r="Z496">
        <v>2890</v>
      </c>
      <c r="AA496">
        <v>2714.05</v>
      </c>
      <c r="AB496">
        <v>2890</v>
      </c>
      <c r="AC496" s="2">
        <f>(Table2[[#This Row],[Close Price]]/Table2[[#This Row],[Day Low]])-1</f>
        <v>4.1073592447233631E-2</v>
      </c>
      <c r="AD496" s="2">
        <f>(Table2[[#This Row],[Day High]]/Table2[[#This Row],[Close Price]])-1</f>
        <v>4.1346721795629815E-3</v>
      </c>
      <c r="AE496" s="2">
        <f>(Table2[[#This Row],[Close Price]]/Table2[[#This Row],[Current Week Low]])-1</f>
        <v>6.0444722831193065E-2</v>
      </c>
      <c r="AF496" s="2">
        <f>(Table2[[#This Row],[Current Week High]]/Table2[[#This Row],[Close Price]])-1</f>
        <v>4.1346721795629815E-3</v>
      </c>
      <c r="AG496" s="2">
        <f>(Table2[[#This Row],[Close Price]]/Table2[[#This Row],[Current Month Low]])-1</f>
        <v>6.0444722831193065E-2</v>
      </c>
      <c r="AH496" s="2">
        <f>(Table2[[#This Row],[Current Month High]]/Table2[[#This Row],[Close Price]])-1</f>
        <v>4.1346721795629815E-3</v>
      </c>
      <c r="AI496">
        <v>9.2734790313053708</v>
      </c>
      <c r="AJ496">
        <v>51.510844388292199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0.01</v>
      </c>
      <c r="AM496" t="s">
        <v>10149</v>
      </c>
      <c r="AN496">
        <v>7.29</v>
      </c>
      <c r="AO496" t="s">
        <v>10149</v>
      </c>
      <c r="AP496">
        <v>7.8866652755229995E-3</v>
      </c>
      <c r="AQ496">
        <f>(Table2[[#This Row],[Sharpe Ratio]]-AVERAGE(Table2[Sharpe Ratio]))/_xlfn.STDEV.P(Table2[Sharpe Ratio])</f>
        <v>-0.52763388231947439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-1.0175676460643694</v>
      </c>
    </row>
    <row r="497" spans="1:44" x14ac:dyDescent="0.3">
      <c r="A497" t="s">
        <v>1238</v>
      </c>
      <c r="B497" t="s">
        <v>1239</v>
      </c>
      <c r="C497" t="s">
        <v>10113</v>
      </c>
      <c r="D497" t="s">
        <v>80</v>
      </c>
      <c r="E497">
        <v>8856.8620045799998</v>
      </c>
      <c r="F497">
        <v>285.8</v>
      </c>
      <c r="G497">
        <v>10.464246938743999</v>
      </c>
      <c r="H497">
        <f>(Table2[[#This Row],[1Y Return vs Nifty]]-AVERAGE(Table2[1Y Return vs Nifty]))/_xlfn.STDEV.P(Table2[1Y Return vs Nifty])</f>
        <v>-0.4365274746738359</v>
      </c>
      <c r="I497">
        <v>25.689536477466699</v>
      </c>
      <c r="J497">
        <f>(Table2[[#This Row],[1M Return vs Nifty]]-AVERAGE(Table2[1M Return vs Nifty]))/_xlfn.STDEV.P(Table2[1M Return vs Nifty])</f>
        <v>2.001720948189754</v>
      </c>
      <c r="K497">
        <v>-7.5667757356940504</v>
      </c>
      <c r="L497">
        <f>(Table2[[#This Row],[6M Return vs Nifty]]-AVERAGE(Table2[6M Return vs Nifty]))/_xlfn.STDEV.P(Table2[6M Return vs Nifty])</f>
        <v>-0.54560820282873912</v>
      </c>
      <c r="M497">
        <v>-1.507734545368</v>
      </c>
      <c r="N497">
        <f>(Table2[[#This Row],[1W Return vs Nifty]]-AVERAGE(Table2[1W Return vs Nifty]))/_xlfn.STDEV.P(Table2[1W Return vs Nifty])</f>
        <v>-0.55020164470939514</v>
      </c>
      <c r="O497">
        <v>252.64</v>
      </c>
      <c r="P497">
        <v>234.23634290254901</v>
      </c>
      <c r="Q497">
        <v>228.23073786961899</v>
      </c>
      <c r="R497">
        <v>74.807303619479896</v>
      </c>
      <c r="S497" s="2">
        <f>(Table2[[#This Row],[Close Price]]-Table2[[#This Row],[20D EMA]])/Table2[[#This Row],[20D EMA]]</f>
        <v>0.13125395820139341</v>
      </c>
      <c r="T497" s="2">
        <f>(Table2[[#This Row],[Close Price]]-Table2[[#This Row],[50D EMA]])/Table2[[#This Row],[50D EMA]]</f>
        <v>0.22013516971148833</v>
      </c>
      <c r="U497" s="2">
        <f>(Table2[[#This Row],[Close Price]]-Table2[[#This Row],[200D EMA]])/Table2[[#This Row],[200D EMA]]</f>
        <v>0.25224149327015066</v>
      </c>
      <c r="V497">
        <v>4.1147368649757601</v>
      </c>
      <c r="W497">
        <v>280.64999999999998</v>
      </c>
      <c r="X497">
        <v>289.8</v>
      </c>
      <c r="Y497">
        <v>280.64999999999998</v>
      </c>
      <c r="Z497">
        <v>293.35000000000002</v>
      </c>
      <c r="AA497">
        <v>280.64999999999998</v>
      </c>
      <c r="AB497">
        <v>293.35000000000002</v>
      </c>
      <c r="AC497" s="2">
        <f>(Table2[[#This Row],[Close Price]]/Table2[[#This Row],[Day Low]])-1</f>
        <v>1.8350258328879487E-2</v>
      </c>
      <c r="AD497" s="2">
        <f>(Table2[[#This Row],[Day High]]/Table2[[#This Row],[Close Price]])-1</f>
        <v>1.3995801259622187E-2</v>
      </c>
      <c r="AE497" s="2">
        <f>(Table2[[#This Row],[Close Price]]/Table2[[#This Row],[Current Week Low]])-1</f>
        <v>1.8350258328879487E-2</v>
      </c>
      <c r="AF497" s="2">
        <f>(Table2[[#This Row],[Current Week High]]/Table2[[#This Row],[Close Price]])-1</f>
        <v>2.641707487753675E-2</v>
      </c>
      <c r="AG497" s="2">
        <f>(Table2[[#This Row],[Close Price]]/Table2[[#This Row],[Current Month Low]])-1</f>
        <v>1.8350258328879487E-2</v>
      </c>
      <c r="AH497" s="2">
        <f>(Table2[[#This Row],[Current Month High]]/Table2[[#This Row],[Close Price]])-1</f>
        <v>2.641707487753675E-2</v>
      </c>
      <c r="AI497">
        <v>7.7326801959411897</v>
      </c>
      <c r="AJ497">
        <v>65.633149811648707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0.17</v>
      </c>
      <c r="AM497" t="s">
        <v>10149</v>
      </c>
      <c r="AN497">
        <v>29.55</v>
      </c>
      <c r="AO497" t="s">
        <v>10149</v>
      </c>
      <c r="AP497">
        <v>2.6488033216131E-2</v>
      </c>
      <c r="AQ497">
        <f>(Table2[[#This Row],[Sharpe Ratio]]-AVERAGE(Table2[Sharpe Ratio]))/_xlfn.STDEV.P(Table2[Sharpe Ratio])</f>
        <v>-0.31686835592230833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0.1525152700554756</v>
      </c>
    </row>
    <row r="498" spans="1:44" x14ac:dyDescent="0.3">
      <c r="A498" t="s">
        <v>1240</v>
      </c>
      <c r="B498" t="s">
        <v>1241</v>
      </c>
      <c r="C498" t="s">
        <v>10110</v>
      </c>
      <c r="D498" t="s">
        <v>156</v>
      </c>
      <c r="E498">
        <v>8846.1947999999993</v>
      </c>
      <c r="F498">
        <v>472.2</v>
      </c>
      <c r="G498">
        <v>38.334082572171901</v>
      </c>
      <c r="H498">
        <f>(Table2[[#This Row],[1Y Return vs Nifty]]-AVERAGE(Table2[1Y Return vs Nifty]))/_xlfn.STDEV.P(Table2[1Y Return vs Nifty])</f>
        <v>-0.12245381227836839</v>
      </c>
      <c r="I498">
        <v>-2.8839448623885802</v>
      </c>
      <c r="J498">
        <f>(Table2[[#This Row],[1M Return vs Nifty]]-AVERAGE(Table2[1M Return vs Nifty]))/_xlfn.STDEV.P(Table2[1M Return vs Nifty])</f>
        <v>-0.32695301311766578</v>
      </c>
      <c r="K498">
        <v>2.8413925551661401</v>
      </c>
      <c r="L498">
        <f>(Table2[[#This Row],[6M Return vs Nifty]]-AVERAGE(Table2[6M Return vs Nifty]))/_xlfn.STDEV.P(Table2[6M Return vs Nifty])</f>
        <v>-0.23926470086322163</v>
      </c>
      <c r="M498">
        <v>-2.1052669092469398</v>
      </c>
      <c r="N498">
        <f>(Table2[[#This Row],[1W Return vs Nifty]]-AVERAGE(Table2[1W Return vs Nifty]))/_xlfn.STDEV.P(Table2[1W Return vs Nifty])</f>
        <v>-0.68088709529477298</v>
      </c>
      <c r="O498">
        <v>456.69</v>
      </c>
      <c r="P498">
        <v>444.91280820251001</v>
      </c>
      <c r="Q498">
        <v>408.00984019863603</v>
      </c>
      <c r="R498">
        <v>66.585936586635796</v>
      </c>
      <c r="S498" s="2">
        <f>(Table2[[#This Row],[Close Price]]-Table2[[#This Row],[20D EMA]])/Table2[[#This Row],[20D EMA]]</f>
        <v>3.3961768376798249E-2</v>
      </c>
      <c r="T498" s="2">
        <f>(Table2[[#This Row],[Close Price]]-Table2[[#This Row],[50D EMA]])/Table2[[#This Row],[50D EMA]]</f>
        <v>6.1331549225864791E-2</v>
      </c>
      <c r="U498" s="2">
        <f>(Table2[[#This Row],[Close Price]]-Table2[[#This Row],[200D EMA]])/Table2[[#This Row],[200D EMA]]</f>
        <v>0.1573250286564499</v>
      </c>
      <c r="V498">
        <v>1.2098567493926999</v>
      </c>
      <c r="W498">
        <v>469</v>
      </c>
      <c r="X498">
        <v>490</v>
      </c>
      <c r="Y498">
        <v>458.05</v>
      </c>
      <c r="Z498">
        <v>490</v>
      </c>
      <c r="AA498">
        <v>458.05</v>
      </c>
      <c r="AB498">
        <v>490</v>
      </c>
      <c r="AC498" s="2">
        <f>(Table2[[#This Row],[Close Price]]/Table2[[#This Row],[Day Low]])-1</f>
        <v>6.8230277185501453E-3</v>
      </c>
      <c r="AD498" s="2">
        <f>(Table2[[#This Row],[Day High]]/Table2[[#This Row],[Close Price]])-1</f>
        <v>3.7695891571368101E-2</v>
      </c>
      <c r="AE498" s="2">
        <f>(Table2[[#This Row],[Close Price]]/Table2[[#This Row],[Current Week Low]])-1</f>
        <v>3.0891824036677118E-2</v>
      </c>
      <c r="AF498" s="2">
        <f>(Table2[[#This Row],[Current Week High]]/Table2[[#This Row],[Close Price]])-1</f>
        <v>3.7695891571368101E-2</v>
      </c>
      <c r="AG498" s="2">
        <f>(Table2[[#This Row],[Close Price]]/Table2[[#This Row],[Current Month Low]])-1</f>
        <v>3.0891824036677118E-2</v>
      </c>
      <c r="AH498" s="2">
        <f>(Table2[[#This Row],[Current Month High]]/Table2[[#This Row],[Close Price]])-1</f>
        <v>3.7695891571368101E-2</v>
      </c>
      <c r="AI498">
        <v>15.946632782719099</v>
      </c>
      <c r="AJ498">
        <v>65.394045534150607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0.02</v>
      </c>
      <c r="AM498" t="s">
        <v>10149</v>
      </c>
      <c r="AN498">
        <v>2.34</v>
      </c>
      <c r="AO498" t="s">
        <v>10149</v>
      </c>
      <c r="AP498">
        <v>7.8981794040667005E-2</v>
      </c>
      <c r="AQ498">
        <f>(Table2[[#This Row],[Sharpe Ratio]]-AVERAGE(Table2[Sharpe Ratio]))/_xlfn.STDEV.P(Table2[Sharpe Ratio])</f>
        <v>0.27791989664470329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-1.0916387249093256</v>
      </c>
    </row>
    <row r="499" spans="1:44" x14ac:dyDescent="0.3">
      <c r="A499" t="s">
        <v>1242</v>
      </c>
      <c r="B499" t="s">
        <v>1243</v>
      </c>
      <c r="C499" t="s">
        <v>10115</v>
      </c>
      <c r="D499" t="s">
        <v>151</v>
      </c>
      <c r="E499">
        <v>8789.3383461100002</v>
      </c>
      <c r="F499">
        <v>1033.55</v>
      </c>
      <c r="G499">
        <v>15.116131928267899</v>
      </c>
      <c r="H499">
        <f>(Table2[[#This Row],[1Y Return vs Nifty]]-AVERAGE(Table2[1Y Return vs Nifty]))/_xlfn.STDEV.P(Table2[1Y Return vs Nifty])</f>
        <v>-0.38410396651543599</v>
      </c>
      <c r="I499">
        <v>-2.6250052644951101</v>
      </c>
      <c r="J499">
        <f>(Table2[[#This Row],[1M Return vs Nifty]]-AVERAGE(Table2[1M Return vs Nifty]))/_xlfn.STDEV.P(Table2[1M Return vs Nifty])</f>
        <v>-0.3058500228311839</v>
      </c>
      <c r="K499">
        <v>15.3265669996791</v>
      </c>
      <c r="L499">
        <f>(Table2[[#This Row],[6M Return vs Nifty]]-AVERAGE(Table2[6M Return vs Nifty]))/_xlfn.STDEV.P(Table2[6M Return vs Nifty])</f>
        <v>0.12821130020616403</v>
      </c>
      <c r="M499">
        <v>-5.4358847978736096</v>
      </c>
      <c r="N499">
        <f>(Table2[[#This Row],[1W Return vs Nifty]]-AVERAGE(Table2[1W Return vs Nifty]))/_xlfn.STDEV.P(Table2[1W Return vs Nifty])</f>
        <v>-1.4093217807021734</v>
      </c>
      <c r="O499">
        <v>1017.54</v>
      </c>
      <c r="P499">
        <v>992.06130099408404</v>
      </c>
      <c r="Q499">
        <v>884.04025584202998</v>
      </c>
      <c r="R499">
        <v>53.948702852123901</v>
      </c>
      <c r="S499" s="2">
        <f>(Table2[[#This Row],[Close Price]]-Table2[[#This Row],[20D EMA]])/Table2[[#This Row],[20D EMA]]</f>
        <v>1.5734025198026604E-2</v>
      </c>
      <c r="T499" s="2">
        <f>(Table2[[#This Row],[Close Price]]-Table2[[#This Row],[50D EMA]])/Table2[[#This Row],[50D EMA]]</f>
        <v>4.1820700963078217E-2</v>
      </c>
      <c r="U499" s="2">
        <f>(Table2[[#This Row],[Close Price]]-Table2[[#This Row],[200D EMA]])/Table2[[#This Row],[200D EMA]]</f>
        <v>0.16912096838346469</v>
      </c>
      <c r="V499">
        <v>0.40007871161338998</v>
      </c>
      <c r="W499">
        <v>1021</v>
      </c>
      <c r="X499">
        <v>1041.5999999999999</v>
      </c>
      <c r="Y499">
        <v>1017.4</v>
      </c>
      <c r="Z499">
        <v>1058</v>
      </c>
      <c r="AA499">
        <v>1017.4</v>
      </c>
      <c r="AB499">
        <v>1058</v>
      </c>
      <c r="AC499" s="2">
        <f>(Table2[[#This Row],[Close Price]]/Table2[[#This Row],[Day Low]])-1</f>
        <v>1.2291870714985276E-2</v>
      </c>
      <c r="AD499" s="2">
        <f>(Table2[[#This Row],[Day High]]/Table2[[#This Row],[Close Price]])-1</f>
        <v>7.7886894683372176E-3</v>
      </c>
      <c r="AE499" s="2">
        <f>(Table2[[#This Row],[Close Price]]/Table2[[#This Row],[Current Week Low]])-1</f>
        <v>1.5873795950462011E-2</v>
      </c>
      <c r="AF499" s="2">
        <f>(Table2[[#This Row],[Current Week High]]/Table2[[#This Row],[Close Price]])-1</f>
        <v>2.3656330124328884E-2</v>
      </c>
      <c r="AG499" s="2">
        <f>(Table2[[#This Row],[Close Price]]/Table2[[#This Row],[Current Month Low]])-1</f>
        <v>1.5873795950462011E-2</v>
      </c>
      <c r="AH499" s="2">
        <f>(Table2[[#This Row],[Current Month High]]/Table2[[#This Row],[Close Price]])-1</f>
        <v>2.3656330124328884E-2</v>
      </c>
      <c r="AI499">
        <v>12.428039282086001</v>
      </c>
      <c r="AJ499">
        <v>49.130654353942703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0.05</v>
      </c>
      <c r="AM499" t="s">
        <v>10149</v>
      </c>
      <c r="AN499">
        <v>2.11</v>
      </c>
      <c r="AO499" t="s">
        <v>10149</v>
      </c>
      <c r="AP499">
        <v>-4.7709293485220003E-2</v>
      </c>
      <c r="AQ499">
        <f>(Table2[[#This Row],[Sharpe Ratio]]-AVERAGE(Table2[Sharpe Ratio]))/_xlfn.STDEV.P(Table2[Sharpe Ratio])</f>
        <v>-1.1575720433824896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-3.1286365132251186</v>
      </c>
    </row>
    <row r="500" spans="1:44" x14ac:dyDescent="0.3">
      <c r="A500" t="s">
        <v>1244</v>
      </c>
      <c r="B500" t="s">
        <v>1245</v>
      </c>
      <c r="C500" t="s">
        <v>10106</v>
      </c>
      <c r="D500" t="s">
        <v>410</v>
      </c>
      <c r="E500">
        <v>8776.8181595999995</v>
      </c>
      <c r="F500">
        <v>252.75</v>
      </c>
      <c r="G500">
        <v>74.1747817071372</v>
      </c>
      <c r="H500">
        <f>(Table2[[#This Row],[1Y Return vs Nifty]]-AVERAGE(Table2[1Y Return vs Nifty]))/_xlfn.STDEV.P(Table2[1Y Return vs Nifty])</f>
        <v>0.28144593755119618</v>
      </c>
      <c r="I500">
        <v>12.1296655928472</v>
      </c>
      <c r="J500">
        <f>(Table2[[#This Row],[1M Return vs Nifty]]-AVERAGE(Table2[1M Return vs Nifty]))/_xlfn.STDEV.P(Table2[1M Return vs Nifty])</f>
        <v>0.89662220743323229</v>
      </c>
      <c r="K500">
        <v>12.968648535632401</v>
      </c>
      <c r="L500">
        <f>(Table2[[#This Row],[6M Return vs Nifty]]-AVERAGE(Table2[6M Return vs Nifty]))/_xlfn.STDEV.P(Table2[6M Return vs Nifty])</f>
        <v>5.8810712183434963E-2</v>
      </c>
      <c r="M500">
        <v>-2.6073432157279002</v>
      </c>
      <c r="N500">
        <f>(Table2[[#This Row],[1W Return vs Nifty]]-AVERAGE(Table2[1W Return vs Nifty]))/_xlfn.STDEV.P(Table2[1W Return vs Nifty])</f>
        <v>-0.79069548778880694</v>
      </c>
      <c r="O500">
        <v>251.71</v>
      </c>
      <c r="P500">
        <v>234.872991410949</v>
      </c>
      <c r="Q500">
        <v>200.30982714186499</v>
      </c>
      <c r="R500">
        <v>44.635877253574797</v>
      </c>
      <c r="S500" s="2">
        <f>(Table2[[#This Row],[Close Price]]-Table2[[#This Row],[20D EMA]])/Table2[[#This Row],[20D EMA]]</f>
        <v>4.1317389058837233E-3</v>
      </c>
      <c r="T500" s="2">
        <f>(Table2[[#This Row],[Close Price]]-Table2[[#This Row],[50D EMA]])/Table2[[#This Row],[50D EMA]]</f>
        <v>7.6113513442557679E-2</v>
      </c>
      <c r="U500" s="2">
        <f>(Table2[[#This Row],[Close Price]]-Table2[[#This Row],[200D EMA]])/Table2[[#This Row],[200D EMA]]</f>
        <v>0.2617953078307807</v>
      </c>
      <c r="V500">
        <v>0.64091577266841904</v>
      </c>
      <c r="W500">
        <v>252.05</v>
      </c>
      <c r="X500">
        <v>257.75</v>
      </c>
      <c r="Y500">
        <v>252.05</v>
      </c>
      <c r="Z500">
        <v>266.85000000000002</v>
      </c>
      <c r="AA500">
        <v>252.05</v>
      </c>
      <c r="AB500">
        <v>266.85000000000002</v>
      </c>
      <c r="AC500" s="2">
        <f>(Table2[[#This Row],[Close Price]]/Table2[[#This Row],[Day Low]])-1</f>
        <v>2.7772267407260021E-3</v>
      </c>
      <c r="AD500" s="2">
        <f>(Table2[[#This Row],[Day High]]/Table2[[#This Row],[Close Price]])-1</f>
        <v>1.9782393669633969E-2</v>
      </c>
      <c r="AE500" s="2">
        <f>(Table2[[#This Row],[Close Price]]/Table2[[#This Row],[Current Week Low]])-1</f>
        <v>2.7772267407260021E-3</v>
      </c>
      <c r="AF500" s="2">
        <f>(Table2[[#This Row],[Current Week High]]/Table2[[#This Row],[Close Price]])-1</f>
        <v>5.5786350148367969E-2</v>
      </c>
      <c r="AG500" s="2">
        <f>(Table2[[#This Row],[Close Price]]/Table2[[#This Row],[Current Month Low]])-1</f>
        <v>2.7772267407260021E-3</v>
      </c>
      <c r="AH500" s="2">
        <f>(Table2[[#This Row],[Current Month High]]/Table2[[#This Row],[Close Price]])-1</f>
        <v>5.5786350148367969E-2</v>
      </c>
      <c r="AI500">
        <v>8.8031651829871294</v>
      </c>
      <c r="AJ500">
        <v>103.748488512696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0.17</v>
      </c>
      <c r="AM500" t="s">
        <v>10149</v>
      </c>
      <c r="AN500">
        <v>-2.69</v>
      </c>
      <c r="AO500" t="s">
        <v>10150</v>
      </c>
      <c r="AP500">
        <v>0.111672472885626</v>
      </c>
      <c r="AQ500">
        <f>(Table2[[#This Row],[Sharpe Ratio]]-AVERAGE(Table2[Sharpe Ratio]))/_xlfn.STDEV.P(Table2[Sharpe Ratio])</f>
        <v>0.64832642572566479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1.0945097951047211</v>
      </c>
    </row>
    <row r="501" spans="1:44" x14ac:dyDescent="0.3">
      <c r="A501" t="s">
        <v>1246</v>
      </c>
      <c r="B501" t="s">
        <v>1247</v>
      </c>
      <c r="C501" t="s">
        <v>10104</v>
      </c>
      <c r="D501" t="s">
        <v>561</v>
      </c>
      <c r="E501">
        <v>8769.8632845920001</v>
      </c>
      <c r="F501">
        <v>91.76</v>
      </c>
      <c r="G501">
        <v>-1.14509022727955</v>
      </c>
      <c r="H501">
        <f>(Table2[[#This Row],[1Y Return vs Nifty]]-AVERAGE(Table2[1Y Return vs Nifty]))/_xlfn.STDEV.P(Table2[1Y Return vs Nifty])</f>
        <v>-0.56735662952337118</v>
      </c>
      <c r="I501">
        <v>5.7711567029623403</v>
      </c>
      <c r="J501">
        <f>(Table2[[#This Row],[1M Return vs Nifty]]-AVERAGE(Table2[1M Return vs Nifty]))/_xlfn.STDEV.P(Table2[1M Return vs Nifty])</f>
        <v>0.37841814582441985</v>
      </c>
      <c r="K501">
        <v>-22.7823891212471</v>
      </c>
      <c r="L501">
        <f>(Table2[[#This Row],[6M Return vs Nifty]]-AVERAGE(Table2[6M Return vs Nifty]))/_xlfn.STDEV.P(Table2[6M Return vs Nifty])</f>
        <v>-0.99344918299206975</v>
      </c>
      <c r="M501">
        <v>6.5902568125243004</v>
      </c>
      <c r="N501">
        <f>(Table2[[#This Row],[1W Return vs Nifty]]-AVERAGE(Table2[1W Return vs Nifty]))/_xlfn.STDEV.P(Table2[1W Return vs Nifty])</f>
        <v>1.2208984888007963</v>
      </c>
      <c r="O501">
        <v>85.48</v>
      </c>
      <c r="P501">
        <v>83.8235093259173</v>
      </c>
      <c r="Q501">
        <v>84.936772047147301</v>
      </c>
      <c r="R501">
        <v>77.395689378745701</v>
      </c>
      <c r="S501" s="2">
        <f>(Table2[[#This Row],[Close Price]]-Table2[[#This Row],[20D EMA]])/Table2[[#This Row],[20D EMA]]</f>
        <v>7.3467477772578393E-2</v>
      </c>
      <c r="T501" s="2">
        <f>(Table2[[#This Row],[Close Price]]-Table2[[#This Row],[50D EMA]])/Table2[[#This Row],[50D EMA]]</f>
        <v>9.4680964062534539E-2</v>
      </c>
      <c r="U501" s="2">
        <f>(Table2[[#This Row],[Close Price]]-Table2[[#This Row],[200D EMA]])/Table2[[#This Row],[200D EMA]]</f>
        <v>8.0333026419525569E-2</v>
      </c>
      <c r="V501">
        <v>1.15135723340435</v>
      </c>
      <c r="W501">
        <v>90.43</v>
      </c>
      <c r="X501">
        <v>92.29</v>
      </c>
      <c r="Y501">
        <v>87.11</v>
      </c>
      <c r="Z501">
        <v>92.3</v>
      </c>
      <c r="AA501">
        <v>87.11</v>
      </c>
      <c r="AB501">
        <v>92.3</v>
      </c>
      <c r="AC501" s="2">
        <f>(Table2[[#This Row],[Close Price]]/Table2[[#This Row],[Day Low]])-1</f>
        <v>1.4707508570164674E-2</v>
      </c>
      <c r="AD501" s="2">
        <f>(Table2[[#This Row],[Day High]]/Table2[[#This Row],[Close Price]])-1</f>
        <v>5.7759372275500986E-3</v>
      </c>
      <c r="AE501" s="2">
        <f>(Table2[[#This Row],[Close Price]]/Table2[[#This Row],[Current Week Low]])-1</f>
        <v>5.3380782918149627E-2</v>
      </c>
      <c r="AF501" s="2">
        <f>(Table2[[#This Row],[Current Week High]]/Table2[[#This Row],[Close Price]])-1</f>
        <v>5.8849171752397567E-3</v>
      </c>
      <c r="AG501" s="2">
        <f>(Table2[[#This Row],[Close Price]]/Table2[[#This Row],[Current Month Low]])-1</f>
        <v>5.3380782918149627E-2</v>
      </c>
      <c r="AH501" s="2">
        <f>(Table2[[#This Row],[Current Month High]]/Table2[[#This Row],[Close Price]])-1</f>
        <v>5.8849171752397567E-3</v>
      </c>
      <c r="AI501">
        <v>25.1634699215344</v>
      </c>
      <c r="AJ501">
        <v>32.985507246376798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0.02</v>
      </c>
      <c r="AM501" t="s">
        <v>10149</v>
      </c>
      <c r="AN501">
        <v>8.7799999999999994</v>
      </c>
      <c r="AO501" t="s">
        <v>10149</v>
      </c>
      <c r="AP501">
        <v>-3.6132033594637E-2</v>
      </c>
      <c r="AQ501">
        <f>(Table2[[#This Row],[Sharpe Ratio]]-AVERAGE(Table2[Sharpe Ratio]))/_xlfn.STDEV.P(Table2[Sharpe Ratio])</f>
        <v>-1.026394202974922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02" spans="1:44" x14ac:dyDescent="0.3">
      <c r="A502" t="s">
        <v>1248</v>
      </c>
      <c r="B502" t="s">
        <v>1249</v>
      </c>
      <c r="C502" t="s">
        <v>10115</v>
      </c>
      <c r="D502" t="s">
        <v>329</v>
      </c>
      <c r="E502">
        <v>8756.1123255959992</v>
      </c>
      <c r="F502">
        <v>227.58</v>
      </c>
      <c r="G502">
        <v>134.76150836630401</v>
      </c>
      <c r="H502">
        <f>(Table2[[#This Row],[1Y Return vs Nifty]]-AVERAGE(Table2[1Y Return vs Nifty]))/_xlfn.STDEV.P(Table2[1Y Return vs Nifty])</f>
        <v>0.96421620518686368</v>
      </c>
      <c r="I502">
        <v>1.9714130335115201</v>
      </c>
      <c r="J502">
        <f>(Table2[[#This Row],[1M Return vs Nifty]]-AVERAGE(Table2[1M Return vs Nifty]))/_xlfn.STDEV.P(Table2[1M Return vs Nifty])</f>
        <v>6.8747649693770618E-2</v>
      </c>
      <c r="K502">
        <v>-7.3656702527405198</v>
      </c>
      <c r="L502">
        <f>(Table2[[#This Row],[6M Return vs Nifty]]-AVERAGE(Table2[6M Return vs Nifty]))/_xlfn.STDEV.P(Table2[6M Return vs Nifty])</f>
        <v>-0.53968906737754252</v>
      </c>
      <c r="M502">
        <v>-6.9017965235013898</v>
      </c>
      <c r="N502">
        <f>(Table2[[#This Row],[1W Return vs Nifty]]-AVERAGE(Table2[1W Return vs Nifty]))/_xlfn.STDEV.P(Table2[1W Return vs Nifty])</f>
        <v>-1.7299292422603025</v>
      </c>
      <c r="O502">
        <v>228.09</v>
      </c>
      <c r="P502">
        <v>221.39900893742899</v>
      </c>
      <c r="Q502">
        <v>194.35050096825799</v>
      </c>
      <c r="R502">
        <v>45.783766299688899</v>
      </c>
      <c r="S502" s="2">
        <f>(Table2[[#This Row],[Close Price]]-Table2[[#This Row],[20D EMA]])/Table2[[#This Row],[20D EMA]]</f>
        <v>-2.2359594896750883E-3</v>
      </c>
      <c r="T502" s="2">
        <f>(Table2[[#This Row],[Close Price]]-Table2[[#This Row],[50D EMA]])/Table2[[#This Row],[50D EMA]]</f>
        <v>2.7917880446871712E-2</v>
      </c>
      <c r="U502" s="2">
        <f>(Table2[[#This Row],[Close Price]]-Table2[[#This Row],[200D EMA]])/Table2[[#This Row],[200D EMA]]</f>
        <v>0.17097717199694371</v>
      </c>
      <c r="V502">
        <v>0.83727867447897797</v>
      </c>
      <c r="W502">
        <v>225.01</v>
      </c>
      <c r="X502">
        <v>230.8</v>
      </c>
      <c r="Y502">
        <v>225.01</v>
      </c>
      <c r="Z502">
        <v>234</v>
      </c>
      <c r="AA502">
        <v>225.01</v>
      </c>
      <c r="AB502">
        <v>234</v>
      </c>
      <c r="AC502" s="2">
        <f>(Table2[[#This Row],[Close Price]]/Table2[[#This Row],[Day Low]])-1</f>
        <v>1.1421714590462706E-2</v>
      </c>
      <c r="AD502" s="2">
        <f>(Table2[[#This Row],[Day High]]/Table2[[#This Row],[Close Price]])-1</f>
        <v>1.4148870726777396E-2</v>
      </c>
      <c r="AE502" s="2">
        <f>(Table2[[#This Row],[Close Price]]/Table2[[#This Row],[Current Week Low]])-1</f>
        <v>1.1421714590462706E-2</v>
      </c>
      <c r="AF502" s="2">
        <f>(Table2[[#This Row],[Current Week High]]/Table2[[#This Row],[Close Price]])-1</f>
        <v>2.8209860268916476E-2</v>
      </c>
      <c r="AG502" s="2">
        <f>(Table2[[#This Row],[Close Price]]/Table2[[#This Row],[Current Month Low]])-1</f>
        <v>1.1421714590462706E-2</v>
      </c>
      <c r="AH502" s="2">
        <f>(Table2[[#This Row],[Current Month High]]/Table2[[#This Row],[Close Price]])-1</f>
        <v>2.8209860268916476E-2</v>
      </c>
      <c r="AI502">
        <v>9.8514807979611394</v>
      </c>
      <c r="AJ502">
        <v>170.60642092746701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0.04</v>
      </c>
      <c r="AM502" t="s">
        <v>10149</v>
      </c>
      <c r="AN502">
        <v>-4.87</v>
      </c>
      <c r="AO502" t="s">
        <v>10150</v>
      </c>
      <c r="AQ502">
        <f>(Table2[[#This Row],[Sharpe Ratio]]-AVERAGE(Table2[Sharpe Ratio]))/_xlfn.STDEV.P(Table2[Sharpe Ratio])</f>
        <v>-0.61699489940279773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-1.8536493541600085</v>
      </c>
    </row>
    <row r="503" spans="1:44" x14ac:dyDescent="0.3">
      <c r="A503" t="s">
        <v>1250</v>
      </c>
      <c r="B503" t="s">
        <v>1251</v>
      </c>
      <c r="C503" t="s">
        <v>10107</v>
      </c>
      <c r="D503" t="s">
        <v>46</v>
      </c>
      <c r="E503">
        <v>8751.9247140000007</v>
      </c>
      <c r="F503">
        <v>1306.5</v>
      </c>
      <c r="G503">
        <v>88.019647116552093</v>
      </c>
      <c r="H503">
        <f>(Table2[[#This Row],[1Y Return vs Nifty]]-AVERAGE(Table2[1Y Return vs Nifty]))/_xlfn.STDEV.P(Table2[1Y Return vs Nifty])</f>
        <v>0.43746794075568479</v>
      </c>
      <c r="I503">
        <v>-2.35213904007137</v>
      </c>
      <c r="J503">
        <f>(Table2[[#This Row],[1M Return vs Nifty]]-AVERAGE(Table2[1M Return vs Nifty]))/_xlfn.STDEV.P(Table2[1M Return vs Nifty])</f>
        <v>-0.28361204405015489</v>
      </c>
      <c r="K503">
        <v>61.832070419925003</v>
      </c>
      <c r="L503">
        <f>(Table2[[#This Row],[6M Return vs Nifty]]-AVERAGE(Table2[6M Return vs Nifty]))/_xlfn.STDEV.P(Table2[6M Return vs Nifty])</f>
        <v>1.4970072670179244</v>
      </c>
      <c r="M503">
        <v>4.4021642788047997</v>
      </c>
      <c r="N503">
        <f>(Table2[[#This Row],[1W Return vs Nifty]]-AVERAGE(Table2[1W Return vs Nifty]))/_xlfn.STDEV.P(Table2[1W Return vs Nifty])</f>
        <v>0.74234389330516581</v>
      </c>
      <c r="O503">
        <v>1237.43</v>
      </c>
      <c r="P503">
        <v>1191.19233426201</v>
      </c>
      <c r="Q503">
        <v>991.04427346863304</v>
      </c>
      <c r="R503">
        <v>69.931976044857706</v>
      </c>
      <c r="S503" s="2">
        <f>(Table2[[#This Row],[Close Price]]-Table2[[#This Row],[20D EMA]])/Table2[[#This Row],[20D EMA]]</f>
        <v>5.5817298756293231E-2</v>
      </c>
      <c r="T503" s="2">
        <f>(Table2[[#This Row],[Close Price]]-Table2[[#This Row],[50D EMA]])/Table2[[#This Row],[50D EMA]]</f>
        <v>9.6800208011267583E-2</v>
      </c>
      <c r="U503" s="2">
        <f>(Table2[[#This Row],[Close Price]]-Table2[[#This Row],[200D EMA]])/Table2[[#This Row],[200D EMA]]</f>
        <v>0.31830639152706963</v>
      </c>
      <c r="V503">
        <v>0.89438736516244999</v>
      </c>
      <c r="W503">
        <v>1290.05</v>
      </c>
      <c r="X503">
        <v>1325</v>
      </c>
      <c r="Y503">
        <v>1232.6500000000001</v>
      </c>
      <c r="Z503">
        <v>1325</v>
      </c>
      <c r="AA503">
        <v>1232.6500000000001</v>
      </c>
      <c r="AB503">
        <v>1325</v>
      </c>
      <c r="AC503" s="2">
        <f>(Table2[[#This Row],[Close Price]]/Table2[[#This Row],[Day Low]])-1</f>
        <v>1.2751443742490709E-2</v>
      </c>
      <c r="AD503" s="2">
        <f>(Table2[[#This Row],[Day High]]/Table2[[#This Row],[Close Price]])-1</f>
        <v>1.4159969383849891E-2</v>
      </c>
      <c r="AE503" s="2">
        <f>(Table2[[#This Row],[Close Price]]/Table2[[#This Row],[Current Week Low]])-1</f>
        <v>5.9911572628077669E-2</v>
      </c>
      <c r="AF503" s="2">
        <f>(Table2[[#This Row],[Current Week High]]/Table2[[#This Row],[Close Price]])-1</f>
        <v>1.4159969383849891E-2</v>
      </c>
      <c r="AG503" s="2">
        <f>(Table2[[#This Row],[Close Price]]/Table2[[#This Row],[Current Month Low]])-1</f>
        <v>5.9911572628077669E-2</v>
      </c>
      <c r="AH503" s="2">
        <f>(Table2[[#This Row],[Current Month High]]/Table2[[#This Row],[Close Price]])-1</f>
        <v>1.4159969383849891E-2</v>
      </c>
      <c r="AI503">
        <v>6.3145809414466099</v>
      </c>
      <c r="AJ503">
        <v>113.829787234042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0.03</v>
      </c>
      <c r="AM503" t="s">
        <v>10149</v>
      </c>
      <c r="AN503">
        <v>9.16</v>
      </c>
      <c r="AO503" t="s">
        <v>10149</v>
      </c>
      <c r="AP503">
        <v>0.13299573581985499</v>
      </c>
      <c r="AQ503">
        <f>(Table2[[#This Row],[Sharpe Ratio]]-AVERAGE(Table2[Sharpe Ratio]))/_xlfn.STDEV.P(Table2[Sharpe Ratio])</f>
        <v>0.88993278237574747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3.2831398394043676</v>
      </c>
    </row>
    <row r="504" spans="1:44" x14ac:dyDescent="0.3">
      <c r="A504" t="s">
        <v>1252</v>
      </c>
      <c r="B504" t="s">
        <v>1253</v>
      </c>
      <c r="C504" t="s">
        <v>10110</v>
      </c>
      <c r="D504" t="s">
        <v>384</v>
      </c>
      <c r="E504">
        <v>8742.7811967399994</v>
      </c>
      <c r="F504">
        <v>652.45000000000005</v>
      </c>
      <c r="G504">
        <v>19.693868587159098</v>
      </c>
      <c r="H504">
        <f>(Table2[[#This Row],[1Y Return vs Nifty]]-AVERAGE(Table2[1Y Return vs Nifty]))/_xlfn.STDEV.P(Table2[1Y Return vs Nifty])</f>
        <v>-0.33251605846851967</v>
      </c>
      <c r="I504">
        <v>-13.961333690382</v>
      </c>
      <c r="J504">
        <f>(Table2[[#This Row],[1M Return vs Nifty]]-AVERAGE(Table2[1M Return vs Nifty]))/_xlfn.STDEV.P(Table2[1M Return vs Nifty])</f>
        <v>-1.2297350933343092</v>
      </c>
      <c r="K504">
        <v>-39.979487331293399</v>
      </c>
      <c r="L504">
        <f>(Table2[[#This Row],[6M Return vs Nifty]]-AVERAGE(Table2[6M Return vs Nifty]))/_xlfn.STDEV.P(Table2[6M Return vs Nifty])</f>
        <v>-1.4996111840366475</v>
      </c>
      <c r="M504">
        <v>-3.3731289073297499</v>
      </c>
      <c r="N504">
        <f>(Table2[[#This Row],[1W Return vs Nifty]]-AVERAGE(Table2[1W Return vs Nifty]))/_xlfn.STDEV.P(Table2[1W Return vs Nifty])</f>
        <v>-0.95817938357172816</v>
      </c>
      <c r="O504">
        <v>673.13</v>
      </c>
      <c r="P504">
        <v>729.442573035392</v>
      </c>
      <c r="Q504">
        <v>767.22809735423198</v>
      </c>
      <c r="R504">
        <v>38.9519740974809</v>
      </c>
      <c r="S504" s="2">
        <f>(Table2[[#This Row],[Close Price]]-Table2[[#This Row],[20D EMA]])/Table2[[#This Row],[20D EMA]]</f>
        <v>-3.0722148767697102E-2</v>
      </c>
      <c r="T504" s="2">
        <f>(Table2[[#This Row],[Close Price]]-Table2[[#This Row],[50D EMA]])/Table2[[#This Row],[50D EMA]]</f>
        <v>-0.10554987586617917</v>
      </c>
      <c r="U504" s="2">
        <f>(Table2[[#This Row],[Close Price]]-Table2[[#This Row],[200D EMA]])/Table2[[#This Row],[200D EMA]]</f>
        <v>-0.14960100881346955</v>
      </c>
      <c r="V504">
        <v>1.3450332168180601</v>
      </c>
      <c r="W504">
        <v>645.35</v>
      </c>
      <c r="X504">
        <v>667.4</v>
      </c>
      <c r="Y504">
        <v>640</v>
      </c>
      <c r="Z504">
        <v>675.4</v>
      </c>
      <c r="AA504">
        <v>640</v>
      </c>
      <c r="AB504">
        <v>675.4</v>
      </c>
      <c r="AC504" s="2">
        <f>(Table2[[#This Row],[Close Price]]/Table2[[#This Row],[Day Low]])-1</f>
        <v>1.100178197877133E-2</v>
      </c>
      <c r="AD504" s="2">
        <f>(Table2[[#This Row],[Day High]]/Table2[[#This Row],[Close Price]])-1</f>
        <v>2.2913633228599739E-2</v>
      </c>
      <c r="AE504" s="2">
        <f>(Table2[[#This Row],[Close Price]]/Table2[[#This Row],[Current Week Low]])-1</f>
        <v>1.9453125000000071E-2</v>
      </c>
      <c r="AF504" s="2">
        <f>(Table2[[#This Row],[Current Week High]]/Table2[[#This Row],[Close Price]])-1</f>
        <v>3.5175109203770205E-2</v>
      </c>
      <c r="AG504" s="2">
        <f>(Table2[[#This Row],[Close Price]]/Table2[[#This Row],[Current Month Low]])-1</f>
        <v>1.9453125000000071E-2</v>
      </c>
      <c r="AH504" s="2">
        <f>(Table2[[#This Row],[Current Month High]]/Table2[[#This Row],[Close Price]])-1</f>
        <v>3.5175109203770205E-2</v>
      </c>
      <c r="AI504">
        <v>68.135489309525596</v>
      </c>
      <c r="AJ504">
        <v>46.815931593159299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-0.34</v>
      </c>
      <c r="AM504" t="s">
        <v>10150</v>
      </c>
      <c r="AN504">
        <v>-5.23</v>
      </c>
      <c r="AO504" t="s">
        <v>10150</v>
      </c>
      <c r="AP504">
        <v>0.148359605279546</v>
      </c>
      <c r="AQ504">
        <f>(Table2[[#This Row],[Sharpe Ratio]]-AVERAGE(Table2[Sharpe Ratio]))/_xlfn.STDEV.P(Table2[Sharpe Ratio])</f>
        <v>1.0640153576201183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05" spans="1:44" x14ac:dyDescent="0.3">
      <c r="A505" t="s">
        <v>1254</v>
      </c>
      <c r="B505" t="s">
        <v>1255</v>
      </c>
      <c r="C505" t="s">
        <v>10109</v>
      </c>
      <c r="D505" t="s">
        <v>59</v>
      </c>
      <c r="E505">
        <v>8735.76449856</v>
      </c>
      <c r="F505">
        <v>950.4</v>
      </c>
      <c r="G505">
        <v>71.359381460952093</v>
      </c>
      <c r="H505">
        <f>(Table2[[#This Row],[1Y Return vs Nifty]]-AVERAGE(Table2[1Y Return vs Nifty]))/_xlfn.STDEV.P(Table2[1Y Return vs Nifty])</f>
        <v>0.24971833506157584</v>
      </c>
      <c r="I505">
        <v>1.1902321973899901</v>
      </c>
      <c r="J505">
        <f>(Table2[[#This Row],[1M Return vs Nifty]]-AVERAGE(Table2[1M Return vs Nifty]))/_xlfn.STDEV.P(Table2[1M Return vs Nifty])</f>
        <v>5.0831822628734187E-3</v>
      </c>
      <c r="K505">
        <v>18.655950753654999</v>
      </c>
      <c r="L505">
        <f>(Table2[[#This Row],[6M Return vs Nifty]]-AVERAGE(Table2[6M Return vs Nifty]))/_xlfn.STDEV.P(Table2[6M Return vs Nifty])</f>
        <v>0.22620501534196957</v>
      </c>
      <c r="M505">
        <v>-0.93526319432482197</v>
      </c>
      <c r="N505">
        <f>(Table2[[#This Row],[1W Return vs Nifty]]-AVERAGE(Table2[1W Return vs Nifty]))/_xlfn.STDEV.P(Table2[1W Return vs Nifty])</f>
        <v>-0.42499725247758802</v>
      </c>
      <c r="O505">
        <v>933.7</v>
      </c>
      <c r="P505">
        <v>896.15638601758701</v>
      </c>
      <c r="Q505">
        <v>734.04092616107096</v>
      </c>
      <c r="R505">
        <v>57.065381888940202</v>
      </c>
      <c r="S505" s="2">
        <f>(Table2[[#This Row],[Close Price]]-Table2[[#This Row],[20D EMA]])/Table2[[#This Row],[20D EMA]]</f>
        <v>1.7885830566563062E-2</v>
      </c>
      <c r="T505" s="2">
        <f>(Table2[[#This Row],[Close Price]]-Table2[[#This Row],[50D EMA]])/Table2[[#This Row],[50D EMA]]</f>
        <v>6.0529183107722047E-2</v>
      </c>
      <c r="U505" s="2">
        <f>(Table2[[#This Row],[Close Price]]-Table2[[#This Row],[200D EMA]])/Table2[[#This Row],[200D EMA]]</f>
        <v>0.29475069594614572</v>
      </c>
      <c r="V505">
        <v>0.53254788237471695</v>
      </c>
      <c r="W505">
        <v>945.75</v>
      </c>
      <c r="X505">
        <v>965</v>
      </c>
      <c r="Y505">
        <v>932.1</v>
      </c>
      <c r="Z505">
        <v>965</v>
      </c>
      <c r="AA505">
        <v>932.1</v>
      </c>
      <c r="AB505">
        <v>965</v>
      </c>
      <c r="AC505" s="2">
        <f>(Table2[[#This Row],[Close Price]]/Table2[[#This Row],[Day Low]])-1</f>
        <v>4.9167327517842807E-3</v>
      </c>
      <c r="AD505" s="2">
        <f>(Table2[[#This Row],[Day High]]/Table2[[#This Row],[Close Price]])-1</f>
        <v>1.5361952861952854E-2</v>
      </c>
      <c r="AE505" s="2">
        <f>(Table2[[#This Row],[Close Price]]/Table2[[#This Row],[Current Week Low]])-1</f>
        <v>1.9633086578693115E-2</v>
      </c>
      <c r="AF505" s="2">
        <f>(Table2[[#This Row],[Current Week High]]/Table2[[#This Row],[Close Price]])-1</f>
        <v>1.5361952861952854E-2</v>
      </c>
      <c r="AG505" s="2">
        <f>(Table2[[#This Row],[Close Price]]/Table2[[#This Row],[Current Month Low]])-1</f>
        <v>1.9633086578693115E-2</v>
      </c>
      <c r="AH505" s="2">
        <f>(Table2[[#This Row],[Current Month High]]/Table2[[#This Row],[Close Price]])-1</f>
        <v>1.5361952861952854E-2</v>
      </c>
      <c r="AI505">
        <v>4.5717592592592498</v>
      </c>
      <c r="AJ505">
        <v>130.62363504003801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0.05</v>
      </c>
      <c r="AM505" t="s">
        <v>10149</v>
      </c>
      <c r="AN505">
        <v>-3.78</v>
      </c>
      <c r="AO505" t="s">
        <v>10150</v>
      </c>
      <c r="AP505">
        <v>-9.7649926526340008E-3</v>
      </c>
      <c r="AQ505">
        <f>(Table2[[#This Row],[Sharpe Ratio]]-AVERAGE(Table2[Sharpe Ratio]))/_xlfn.STDEV.P(Table2[Sharpe Ratio])</f>
        <v>-0.72763858019381333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-0.67162930000498255</v>
      </c>
    </row>
    <row r="506" spans="1:44" x14ac:dyDescent="0.3">
      <c r="A506" t="s">
        <v>1258</v>
      </c>
      <c r="B506" t="s">
        <v>1259</v>
      </c>
      <c r="C506" t="s">
        <v>10104</v>
      </c>
      <c r="D506" t="s">
        <v>24</v>
      </c>
      <c r="E506">
        <v>8692.6939406319998</v>
      </c>
      <c r="F506">
        <v>44.98</v>
      </c>
      <c r="G506">
        <v>-13.447422428927201</v>
      </c>
      <c r="H506">
        <f>(Table2[[#This Row],[1Y Return vs Nifty]]-AVERAGE(Table2[1Y Return vs Nifty]))/_xlfn.STDEV.P(Table2[1Y Return vs Nifty])</f>
        <v>-0.70599535640350997</v>
      </c>
      <c r="I506">
        <v>-19.936186136282899</v>
      </c>
      <c r="J506">
        <f>(Table2[[#This Row],[1M Return vs Nifty]]-AVERAGE(Table2[1M Return vs Nifty]))/_xlfn.STDEV.P(Table2[1M Return vs Nifty])</f>
        <v>-1.716672024397601</v>
      </c>
      <c r="K506">
        <v>-35.979798841404303</v>
      </c>
      <c r="L506">
        <f>(Table2[[#This Row],[6M Return vs Nifty]]-AVERAGE(Table2[6M Return vs Nifty]))/_xlfn.STDEV.P(Table2[6M Return vs Nifty])</f>
        <v>-1.3818883970367715</v>
      </c>
      <c r="M506">
        <v>-0.100441143072107</v>
      </c>
      <c r="N506">
        <f>(Table2[[#This Row],[1W Return vs Nifty]]-AVERAGE(Table2[1W Return vs Nifty]))/_xlfn.STDEV.P(Table2[1W Return vs Nifty])</f>
        <v>-0.24241451299492142</v>
      </c>
      <c r="O506">
        <v>46.75</v>
      </c>
      <c r="P506">
        <v>49.191215153018398</v>
      </c>
      <c r="Q506">
        <v>49.976803740557997</v>
      </c>
      <c r="R506">
        <v>39.7688107067952</v>
      </c>
      <c r="S506" s="2">
        <f>(Table2[[#This Row],[Close Price]]-Table2[[#This Row],[20D EMA]])/Table2[[#This Row],[20D EMA]]</f>
        <v>-3.7860962566844986E-2</v>
      </c>
      <c r="T506" s="2">
        <f>(Table2[[#This Row],[Close Price]]-Table2[[#This Row],[50D EMA]])/Table2[[#This Row],[50D EMA]]</f>
        <v>-8.5609089751465486E-2</v>
      </c>
      <c r="U506" s="2">
        <f>(Table2[[#This Row],[Close Price]]-Table2[[#This Row],[200D EMA]])/Table2[[#This Row],[200D EMA]]</f>
        <v>-9.9982459192421547E-2</v>
      </c>
      <c r="V506">
        <v>2.45417823804847</v>
      </c>
      <c r="W506">
        <v>44.26</v>
      </c>
      <c r="X506">
        <v>45.05</v>
      </c>
      <c r="Y506">
        <v>43.78</v>
      </c>
      <c r="Z506">
        <v>45.8</v>
      </c>
      <c r="AA506">
        <v>43.78</v>
      </c>
      <c r="AB506">
        <v>45.8</v>
      </c>
      <c r="AC506" s="2">
        <f>(Table2[[#This Row],[Close Price]]/Table2[[#This Row],[Day Low]])-1</f>
        <v>1.6267510167193855E-2</v>
      </c>
      <c r="AD506" s="2">
        <f>(Table2[[#This Row],[Day High]]/Table2[[#This Row],[Close Price]])-1</f>
        <v>1.5562472209871281E-3</v>
      </c>
      <c r="AE506" s="2">
        <f>(Table2[[#This Row],[Close Price]]/Table2[[#This Row],[Current Week Low]])-1</f>
        <v>2.7409776153494603E-2</v>
      </c>
      <c r="AF506" s="2">
        <f>(Table2[[#This Row],[Current Week High]]/Table2[[#This Row],[Close Price]])-1</f>
        <v>1.8230324588706104E-2</v>
      </c>
      <c r="AG506" s="2">
        <f>(Table2[[#This Row],[Close Price]]/Table2[[#This Row],[Current Month Low]])-1</f>
        <v>2.7409776153494603E-2</v>
      </c>
      <c r="AH506" s="2">
        <f>(Table2[[#This Row],[Current Month High]]/Table2[[#This Row],[Close Price]])-1</f>
        <v>1.8230324588706104E-2</v>
      </c>
      <c r="AI506">
        <v>40.062249888839403</v>
      </c>
      <c r="AJ506">
        <v>16.377749029754099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-0.22</v>
      </c>
      <c r="AM506" t="s">
        <v>10150</v>
      </c>
      <c r="AN506">
        <v>-10.81</v>
      </c>
      <c r="AO506" t="s">
        <v>10150</v>
      </c>
      <c r="AP506">
        <v>2.3171146895942001E-2</v>
      </c>
      <c r="AQ506">
        <f>(Table2[[#This Row],[Sharpe Ratio]]-AVERAGE(Table2[Sharpe Ratio]))/_xlfn.STDEV.P(Table2[Sharpe Ratio])</f>
        <v>-0.35445082262617073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07" spans="1:44" x14ac:dyDescent="0.3">
      <c r="A507" t="s">
        <v>1260</v>
      </c>
      <c r="B507" t="s">
        <v>1261</v>
      </c>
      <c r="C507" t="s">
        <v>10110</v>
      </c>
      <c r="D507" t="s">
        <v>218</v>
      </c>
      <c r="E507">
        <v>8678.00654656999</v>
      </c>
      <c r="F507">
        <v>2248.4499999999998</v>
      </c>
      <c r="G507">
        <v>17.581214171543198</v>
      </c>
      <c r="H507">
        <f>(Table2[[#This Row],[1Y Return vs Nifty]]-AVERAGE(Table2[1Y Return vs Nifty]))/_xlfn.STDEV.P(Table2[1Y Return vs Nifty])</f>
        <v>-0.35632420425078565</v>
      </c>
      <c r="I507">
        <v>-12.6080110052648</v>
      </c>
      <c r="J507">
        <f>(Table2[[#This Row],[1M Return vs Nifty]]-AVERAGE(Table2[1M Return vs Nifty]))/_xlfn.STDEV.P(Table2[1M Return vs Nifty])</f>
        <v>-1.1194423620918155</v>
      </c>
      <c r="K507">
        <v>7.3082034038864103</v>
      </c>
      <c r="L507">
        <f>(Table2[[#This Row],[6M Return vs Nifty]]-AVERAGE(Table2[6M Return vs Nifty]))/_xlfn.STDEV.P(Table2[6M Return vs Nifty])</f>
        <v>-0.10779310665234031</v>
      </c>
      <c r="M507">
        <v>-0.24884588471990601</v>
      </c>
      <c r="N507">
        <f>(Table2[[#This Row],[1W Return vs Nifty]]-AVERAGE(Table2[1W Return vs Nifty]))/_xlfn.STDEV.P(Table2[1W Return vs Nifty])</f>
        <v>-0.27487190225723507</v>
      </c>
      <c r="O507">
        <v>2227.83</v>
      </c>
      <c r="P507">
        <v>2224.19129479699</v>
      </c>
      <c r="Q507">
        <v>1956.9082203396599</v>
      </c>
      <c r="R507">
        <v>56.474731766917998</v>
      </c>
      <c r="S507" s="2">
        <f>(Table2[[#This Row],[Close Price]]-Table2[[#This Row],[20D EMA]])/Table2[[#This Row],[20D EMA]]</f>
        <v>9.2556433839206271E-3</v>
      </c>
      <c r="T507" s="2">
        <f>(Table2[[#This Row],[Close Price]]-Table2[[#This Row],[50D EMA]])/Table2[[#This Row],[50D EMA]]</f>
        <v>1.0906753056608851E-2</v>
      </c>
      <c r="U507" s="2">
        <f>(Table2[[#This Row],[Close Price]]-Table2[[#This Row],[200D EMA]])/Table2[[#This Row],[200D EMA]]</f>
        <v>0.14898081403620303</v>
      </c>
      <c r="V507">
        <v>0.33920886431289698</v>
      </c>
      <c r="W507">
        <v>2225</v>
      </c>
      <c r="X507">
        <v>2288</v>
      </c>
      <c r="Y507">
        <v>2165</v>
      </c>
      <c r="Z507">
        <v>2288</v>
      </c>
      <c r="AA507">
        <v>2165</v>
      </c>
      <c r="AB507">
        <v>2288</v>
      </c>
      <c r="AC507" s="2">
        <f>(Table2[[#This Row],[Close Price]]/Table2[[#This Row],[Day Low]])-1</f>
        <v>1.0539325842696456E-2</v>
      </c>
      <c r="AD507" s="2">
        <f>(Table2[[#This Row],[Day High]]/Table2[[#This Row],[Close Price]])-1</f>
        <v>1.7589895261179933E-2</v>
      </c>
      <c r="AE507" s="2">
        <f>(Table2[[#This Row],[Close Price]]/Table2[[#This Row],[Current Week Low]])-1</f>
        <v>3.8545034642032183E-2</v>
      </c>
      <c r="AF507" s="2">
        <f>(Table2[[#This Row],[Current Week High]]/Table2[[#This Row],[Close Price]])-1</f>
        <v>1.7589895261179933E-2</v>
      </c>
      <c r="AG507" s="2">
        <f>(Table2[[#This Row],[Close Price]]/Table2[[#This Row],[Current Month Low]])-1</f>
        <v>3.8545034642032183E-2</v>
      </c>
      <c r="AH507" s="2">
        <f>(Table2[[#This Row],[Current Month High]]/Table2[[#This Row],[Close Price]])-1</f>
        <v>1.7589895261179933E-2</v>
      </c>
      <c r="AI507">
        <v>21.995152215971</v>
      </c>
      <c r="AJ507">
        <v>53.803269717490899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-0.16</v>
      </c>
      <c r="AM507" t="s">
        <v>10150</v>
      </c>
      <c r="AN507">
        <v>2.63</v>
      </c>
      <c r="AO507" t="s">
        <v>10149</v>
      </c>
      <c r="AP507">
        <v>-2.2958726544872E-2</v>
      </c>
      <c r="AQ507">
        <f>(Table2[[#This Row],[Sharpe Ratio]]-AVERAGE(Table2[Sharpe Ratio]))/_xlfn.STDEV.P(Table2[Sharpe Ratio])</f>
        <v>-0.87713211625096754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-2.7355636915031445</v>
      </c>
    </row>
    <row r="508" spans="1:44" x14ac:dyDescent="0.3">
      <c r="A508" t="s">
        <v>1268</v>
      </c>
      <c r="B508" t="s">
        <v>1269</v>
      </c>
      <c r="C508" t="s">
        <v>10115</v>
      </c>
      <c r="D508" t="s">
        <v>89</v>
      </c>
      <c r="E508">
        <v>8629.7637657600008</v>
      </c>
      <c r="F508">
        <v>784.8</v>
      </c>
      <c r="G508">
        <v>-29.104314863355899</v>
      </c>
      <c r="H508">
        <f>(Table2[[#This Row],[1Y Return vs Nifty]]-AVERAGE(Table2[1Y Return vs Nifty]))/_xlfn.STDEV.P(Table2[1Y Return vs Nifty])</f>
        <v>-0.88243764380311029</v>
      </c>
      <c r="I508">
        <v>-4.4059047962320204</v>
      </c>
      <c r="J508">
        <f>(Table2[[#This Row],[1M Return vs Nifty]]-AVERAGE(Table2[1M Return vs Nifty]))/_xlfn.STDEV.P(Table2[1M Return vs Nifty])</f>
        <v>-0.45098929787904979</v>
      </c>
      <c r="K508">
        <v>0.72815300285415097</v>
      </c>
      <c r="L508">
        <f>(Table2[[#This Row],[6M Return vs Nifty]]-AVERAGE(Table2[6M Return vs Nifty]))/_xlfn.STDEV.P(Table2[6M Return vs Nifty])</f>
        <v>-0.30146365718830176</v>
      </c>
      <c r="M508">
        <v>1.54664963639937</v>
      </c>
      <c r="N508">
        <f>(Table2[[#This Row],[1W Return vs Nifty]]-AVERAGE(Table2[1W Return vs Nifty]))/_xlfn.STDEV.P(Table2[1W Return vs Nifty])</f>
        <v>0.11781836087475393</v>
      </c>
      <c r="O508">
        <v>753.59</v>
      </c>
      <c r="P508">
        <v>745.24539814601803</v>
      </c>
      <c r="Q508">
        <v>726.41824047468299</v>
      </c>
      <c r="R508">
        <v>74.245563615785997</v>
      </c>
      <c r="S508" s="2">
        <f>(Table2[[#This Row],[Close Price]]-Table2[[#This Row],[20D EMA]])/Table2[[#This Row],[20D EMA]]</f>
        <v>4.1415093087753187E-2</v>
      </c>
      <c r="T508" s="2">
        <f>(Table2[[#This Row],[Close Price]]-Table2[[#This Row],[50D EMA]])/Table2[[#This Row],[50D EMA]]</f>
        <v>5.3075942437730929E-2</v>
      </c>
      <c r="U508" s="2">
        <f>(Table2[[#This Row],[Close Price]]-Table2[[#This Row],[200D EMA]])/Table2[[#This Row],[200D EMA]]</f>
        <v>8.0369346847853115E-2</v>
      </c>
      <c r="V508">
        <v>1.2987637252400901</v>
      </c>
      <c r="W508">
        <v>769.9</v>
      </c>
      <c r="X508">
        <v>792.95</v>
      </c>
      <c r="Y508">
        <v>746.2</v>
      </c>
      <c r="Z508">
        <v>792.95</v>
      </c>
      <c r="AA508">
        <v>746.2</v>
      </c>
      <c r="AB508">
        <v>792.95</v>
      </c>
      <c r="AC508" s="2">
        <f>(Table2[[#This Row],[Close Price]]/Table2[[#This Row],[Day Low]])-1</f>
        <v>1.9353162748408925E-2</v>
      </c>
      <c r="AD508" s="2">
        <f>(Table2[[#This Row],[Day High]]/Table2[[#This Row],[Close Price]])-1</f>
        <v>1.0384811416921602E-2</v>
      </c>
      <c r="AE508" s="2">
        <f>(Table2[[#This Row],[Close Price]]/Table2[[#This Row],[Current Week Low]])-1</f>
        <v>5.1728759045832184E-2</v>
      </c>
      <c r="AF508" s="2">
        <f>(Table2[[#This Row],[Current Week High]]/Table2[[#This Row],[Close Price]])-1</f>
        <v>1.0384811416921602E-2</v>
      </c>
      <c r="AG508" s="2">
        <f>(Table2[[#This Row],[Close Price]]/Table2[[#This Row],[Current Month Low]])-1</f>
        <v>5.1728759045832184E-2</v>
      </c>
      <c r="AH508" s="2">
        <f>(Table2[[#This Row],[Current Month High]]/Table2[[#This Row],[Close Price]])-1</f>
        <v>1.0384811416921602E-2</v>
      </c>
      <c r="AI508">
        <v>13.213557594291499</v>
      </c>
      <c r="AJ508">
        <v>27.402597402597401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-0.01</v>
      </c>
      <c r="AM508" t="s">
        <v>10150</v>
      </c>
      <c r="AN508">
        <v>8.0500000000000007</v>
      </c>
      <c r="AO508" t="s">
        <v>10149</v>
      </c>
      <c r="AP508">
        <v>0.126901044059199</v>
      </c>
      <c r="AQ508">
        <f>(Table2[[#This Row],[Sharpe Ratio]]-AVERAGE(Table2[Sharpe Ratio]))/_xlfn.STDEV.P(Table2[Sharpe Ratio])</f>
        <v>0.82087598390455163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-0.69619625409115626</v>
      </c>
    </row>
    <row r="509" spans="1:44" x14ac:dyDescent="0.3">
      <c r="A509" t="s">
        <v>1270</v>
      </c>
      <c r="B509" t="s">
        <v>1271</v>
      </c>
      <c r="C509" t="s">
        <v>10106</v>
      </c>
      <c r="D509" t="s">
        <v>990</v>
      </c>
      <c r="E509">
        <v>8626.7977162000007</v>
      </c>
      <c r="F509">
        <v>427.6</v>
      </c>
      <c r="G509">
        <v>-13.4134547378069</v>
      </c>
      <c r="H509">
        <f>(Table2[[#This Row],[1Y Return vs Nifty]]-AVERAGE(Table2[1Y Return vs Nifty]))/_xlfn.STDEV.P(Table2[1Y Return vs Nifty])</f>
        <v>-0.70561256415121287</v>
      </c>
      <c r="I509">
        <v>1.06538920689907E-2</v>
      </c>
      <c r="J509">
        <f>(Table2[[#This Row],[1M Return vs Nifty]]-AVERAGE(Table2[1M Return vs Nifty]))/_xlfn.STDEV.P(Table2[1M Return vs Nifty])</f>
        <v>-9.1049775854929973E-2</v>
      </c>
      <c r="K509">
        <v>-7.2330457297596897</v>
      </c>
      <c r="L509">
        <f>(Table2[[#This Row],[6M Return vs Nifty]]-AVERAGE(Table2[6M Return vs Nifty]))/_xlfn.STDEV.P(Table2[6M Return vs Nifty])</f>
        <v>-0.5357855312623423</v>
      </c>
      <c r="M509">
        <v>-1.46513846534571</v>
      </c>
      <c r="N509">
        <f>(Table2[[#This Row],[1W Return vs Nifty]]-AVERAGE(Table2[1W Return vs Nifty]))/_xlfn.STDEV.P(Table2[1W Return vs Nifty])</f>
        <v>-0.54088551683517072</v>
      </c>
      <c r="O509">
        <v>423.83</v>
      </c>
      <c r="P509">
        <v>407.001760619572</v>
      </c>
      <c r="Q509">
        <v>396.49845494864002</v>
      </c>
      <c r="R509">
        <v>48.646179214328598</v>
      </c>
      <c r="S509" s="2">
        <f>(Table2[[#This Row],[Close Price]]-Table2[[#This Row],[20D EMA]])/Table2[[#This Row],[20D EMA]]</f>
        <v>8.8950758558857066E-3</v>
      </c>
      <c r="T509" s="2">
        <f>(Table2[[#This Row],[Close Price]]-Table2[[#This Row],[50D EMA]])/Table2[[#This Row],[50D EMA]]</f>
        <v>5.0609705837811783E-2</v>
      </c>
      <c r="U509" s="2">
        <f>(Table2[[#This Row],[Close Price]]-Table2[[#This Row],[200D EMA]])/Table2[[#This Row],[200D EMA]]</f>
        <v>7.8440520166437239E-2</v>
      </c>
      <c r="V509">
        <v>1.05091764727966</v>
      </c>
      <c r="W509">
        <v>426.85</v>
      </c>
      <c r="X509">
        <v>435</v>
      </c>
      <c r="Y509">
        <v>426.65</v>
      </c>
      <c r="Z509">
        <v>443.9</v>
      </c>
      <c r="AA509">
        <v>426.65</v>
      </c>
      <c r="AB509">
        <v>443.9</v>
      </c>
      <c r="AC509" s="2">
        <f>(Table2[[#This Row],[Close Price]]/Table2[[#This Row],[Day Low]])-1</f>
        <v>1.7570575143492917E-3</v>
      </c>
      <c r="AD509" s="2">
        <f>(Table2[[#This Row],[Day High]]/Table2[[#This Row],[Close Price]])-1</f>
        <v>1.7305893358278812E-2</v>
      </c>
      <c r="AE509" s="2">
        <f>(Table2[[#This Row],[Close Price]]/Table2[[#This Row],[Current Week Low]])-1</f>
        <v>2.2266494784952684E-3</v>
      </c>
      <c r="AF509" s="2">
        <f>(Table2[[#This Row],[Current Week High]]/Table2[[#This Row],[Close Price]])-1</f>
        <v>3.8119738072965204E-2</v>
      </c>
      <c r="AG509" s="2">
        <f>(Table2[[#This Row],[Close Price]]/Table2[[#This Row],[Current Month Low]])-1</f>
        <v>2.2266494784952684E-3</v>
      </c>
      <c r="AH509" s="2">
        <f>(Table2[[#This Row],[Current Month High]]/Table2[[#This Row],[Close Price]])-1</f>
        <v>3.8119738072965204E-2</v>
      </c>
      <c r="AI509">
        <v>13.6342376052385</v>
      </c>
      <c r="AJ509">
        <v>24.483260553129501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0.08</v>
      </c>
      <c r="AM509" t="s">
        <v>10149</v>
      </c>
      <c r="AN509">
        <v>-0.34</v>
      </c>
      <c r="AO509" t="s">
        <v>10150</v>
      </c>
      <c r="AP509">
        <v>-5.0299450401899998E-3</v>
      </c>
      <c r="AQ509">
        <f>(Table2[[#This Row],[Sharpe Ratio]]-AVERAGE(Table2[Sharpe Ratio]))/_xlfn.STDEV.P(Table2[Sharpe Ratio])</f>
        <v>-0.67398742906671061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-2.5473208171703661</v>
      </c>
    </row>
    <row r="510" spans="1:44" x14ac:dyDescent="0.3">
      <c r="A510" t="s">
        <v>1272</v>
      </c>
      <c r="B510" t="s">
        <v>1273</v>
      </c>
      <c r="C510" t="s">
        <v>10106</v>
      </c>
      <c r="D510" t="s">
        <v>990</v>
      </c>
      <c r="E510">
        <v>8619.1074900000003</v>
      </c>
      <c r="F510">
        <v>393.75</v>
      </c>
      <c r="G510">
        <v>15.687165077352001</v>
      </c>
      <c r="H510">
        <f>(Table2[[#This Row],[1Y Return vs Nifty]]-AVERAGE(Table2[1Y Return vs Nifty]))/_xlfn.STDEV.P(Table2[1Y Return vs Nifty])</f>
        <v>-0.37766882011410785</v>
      </c>
      <c r="I510">
        <v>7.7139870684731102</v>
      </c>
      <c r="J510">
        <f>(Table2[[#This Row],[1M Return vs Nifty]]-AVERAGE(Table2[1M Return vs Nifty]))/_xlfn.STDEV.P(Table2[1M Return vs Nifty])</f>
        <v>0.5367544167740772</v>
      </c>
      <c r="K510">
        <v>3.2521212341460899</v>
      </c>
      <c r="L510">
        <f>(Table2[[#This Row],[6M Return vs Nifty]]-AVERAGE(Table2[6M Return vs Nifty]))/_xlfn.STDEV.P(Table2[6M Return vs Nifty])</f>
        <v>-0.22717572820634407</v>
      </c>
      <c r="M510">
        <v>-2.2294931972105001</v>
      </c>
      <c r="N510">
        <f>(Table2[[#This Row],[1W Return vs Nifty]]-AVERAGE(Table2[1W Return vs Nifty]))/_xlfn.STDEV.P(Table2[1W Return vs Nifty])</f>
        <v>-0.70805644945607471</v>
      </c>
      <c r="O510">
        <v>384.84</v>
      </c>
      <c r="P510">
        <v>365.94270907649502</v>
      </c>
      <c r="Q510">
        <v>343.68517251561298</v>
      </c>
      <c r="R510">
        <v>55.718041383909501</v>
      </c>
      <c r="S510" s="2">
        <f>(Table2[[#This Row],[Close Price]]-Table2[[#This Row],[20D EMA]])/Table2[[#This Row],[20D EMA]]</f>
        <v>2.3152478952291927E-2</v>
      </c>
      <c r="T510" s="2">
        <f>(Table2[[#This Row],[Close Price]]-Table2[[#This Row],[50D EMA]])/Table2[[#This Row],[50D EMA]]</f>
        <v>7.5988099322105276E-2</v>
      </c>
      <c r="U510" s="2">
        <f>(Table2[[#This Row],[Close Price]]-Table2[[#This Row],[200D EMA]])/Table2[[#This Row],[200D EMA]]</f>
        <v>0.14567060638064819</v>
      </c>
      <c r="V510">
        <v>0.92505690561454701</v>
      </c>
      <c r="W510">
        <v>391</v>
      </c>
      <c r="X510">
        <v>401.5</v>
      </c>
      <c r="Y510">
        <v>388</v>
      </c>
      <c r="Z510">
        <v>403.35</v>
      </c>
      <c r="AA510">
        <v>388</v>
      </c>
      <c r="AB510">
        <v>403.35</v>
      </c>
      <c r="AC510" s="2">
        <f>(Table2[[#This Row],[Close Price]]/Table2[[#This Row],[Day Low]])-1</f>
        <v>7.033248081841359E-3</v>
      </c>
      <c r="AD510" s="2">
        <f>(Table2[[#This Row],[Day High]]/Table2[[#This Row],[Close Price]])-1</f>
        <v>1.9682539682539746E-2</v>
      </c>
      <c r="AE510" s="2">
        <f>(Table2[[#This Row],[Close Price]]/Table2[[#This Row],[Current Week Low]])-1</f>
        <v>1.4819587628865927E-2</v>
      </c>
      <c r="AF510" s="2">
        <f>(Table2[[#This Row],[Current Week High]]/Table2[[#This Row],[Close Price]])-1</f>
        <v>2.4380952380952392E-2</v>
      </c>
      <c r="AG510" s="2">
        <f>(Table2[[#This Row],[Close Price]]/Table2[[#This Row],[Current Month Low]])-1</f>
        <v>1.4819587628865927E-2</v>
      </c>
      <c r="AH510" s="2">
        <f>(Table2[[#This Row],[Current Month High]]/Table2[[#This Row],[Close Price]])-1</f>
        <v>2.4380952380952392E-2</v>
      </c>
      <c r="AI510">
        <v>8.44444444444445</v>
      </c>
      <c r="AJ510">
        <v>47.196261682242998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0.13</v>
      </c>
      <c r="AM510" t="s">
        <v>10149</v>
      </c>
      <c r="AN510">
        <v>2.33</v>
      </c>
      <c r="AO510" t="s">
        <v>10149</v>
      </c>
      <c r="AP510">
        <v>5.6617982433436E-2</v>
      </c>
      <c r="AQ510">
        <f>(Table2[[#This Row],[Sharpe Ratio]]-AVERAGE(Table2[Sharpe Ratio]))/_xlfn.STDEV.P(Table2[Sharpe Ratio])</f>
        <v>2.4523450711543073E-2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-0.75162313029090644</v>
      </c>
    </row>
    <row r="511" spans="1:44" x14ac:dyDescent="0.3">
      <c r="A511" t="s">
        <v>1276</v>
      </c>
      <c r="B511" t="s">
        <v>1277</v>
      </c>
      <c r="C511" t="s">
        <v>10118</v>
      </c>
      <c r="D511" t="s">
        <v>539</v>
      </c>
      <c r="E511">
        <v>8556.8986052799992</v>
      </c>
      <c r="F511">
        <v>541.6</v>
      </c>
      <c r="G511">
        <v>3.4801202037187302</v>
      </c>
      <c r="H511">
        <f>(Table2[[#This Row],[1Y Return vs Nifty]]-AVERAGE(Table2[1Y Return vs Nifty]))/_xlfn.STDEV.P(Table2[1Y Return vs Nifty])</f>
        <v>-0.51523372508575072</v>
      </c>
      <c r="I511">
        <v>-4.6648008103147696</v>
      </c>
      <c r="J511">
        <f>(Table2[[#This Row],[1M Return vs Nifty]]-AVERAGE(Table2[1M Return vs Nifty]))/_xlfn.STDEV.P(Table2[1M Return vs Nifty])</f>
        <v>-0.47208873618374991</v>
      </c>
      <c r="K511">
        <v>-3.8537416388623398</v>
      </c>
      <c r="L511">
        <f>(Table2[[#This Row],[6M Return vs Nifty]]-AVERAGE(Table2[6M Return vs Nifty]))/_xlfn.STDEV.P(Table2[6M Return vs Nifty])</f>
        <v>-0.43632251140312595</v>
      </c>
      <c r="M511">
        <v>-3.1916176411132402</v>
      </c>
      <c r="N511">
        <f>(Table2[[#This Row],[1W Return vs Nifty]]-AVERAGE(Table2[1W Return vs Nifty]))/_xlfn.STDEV.P(Table2[1W Return vs Nifty])</f>
        <v>-0.9184813135662131</v>
      </c>
      <c r="O511">
        <v>524.91999999999996</v>
      </c>
      <c r="P511">
        <v>517.32578031733897</v>
      </c>
      <c r="Q511">
        <v>488.80410681182099</v>
      </c>
      <c r="R511">
        <v>60.518710470100999</v>
      </c>
      <c r="S511" s="2">
        <f>(Table2[[#This Row],[Close Price]]-Table2[[#This Row],[20D EMA]])/Table2[[#This Row],[20D EMA]]</f>
        <v>3.1776270669816475E-2</v>
      </c>
      <c r="T511" s="2">
        <f>(Table2[[#This Row],[Close Price]]-Table2[[#This Row],[50D EMA]])/Table2[[#This Row],[50D EMA]]</f>
        <v>4.6922501460821685E-2</v>
      </c>
      <c r="U511" s="2">
        <f>(Table2[[#This Row],[Close Price]]-Table2[[#This Row],[200D EMA]])/Table2[[#This Row],[200D EMA]]</f>
        <v>0.10801033062617928</v>
      </c>
      <c r="V511">
        <v>0.38308808726877602</v>
      </c>
      <c r="W511">
        <v>522.4</v>
      </c>
      <c r="X511">
        <v>543.5</v>
      </c>
      <c r="Y511">
        <v>516.85</v>
      </c>
      <c r="Z511">
        <v>543.5</v>
      </c>
      <c r="AA511">
        <v>516.85</v>
      </c>
      <c r="AB511">
        <v>543.5</v>
      </c>
      <c r="AC511" s="2">
        <f>(Table2[[#This Row],[Close Price]]/Table2[[#This Row],[Day Low]])-1</f>
        <v>3.6753445635528514E-2</v>
      </c>
      <c r="AD511" s="2">
        <f>(Table2[[#This Row],[Day High]]/Table2[[#This Row],[Close Price]])-1</f>
        <v>3.508124076809338E-3</v>
      </c>
      <c r="AE511" s="2">
        <f>(Table2[[#This Row],[Close Price]]/Table2[[#This Row],[Current Week Low]])-1</f>
        <v>4.7886233916997201E-2</v>
      </c>
      <c r="AF511" s="2">
        <f>(Table2[[#This Row],[Current Week High]]/Table2[[#This Row],[Close Price]])-1</f>
        <v>3.508124076809338E-3</v>
      </c>
      <c r="AG511" s="2">
        <f>(Table2[[#This Row],[Close Price]]/Table2[[#This Row],[Current Month Low]])-1</f>
        <v>4.7886233916997201E-2</v>
      </c>
      <c r="AH511" s="2">
        <f>(Table2[[#This Row],[Current Month High]]/Table2[[#This Row],[Close Price]])-1</f>
        <v>3.508124076809338E-3</v>
      </c>
      <c r="AI511">
        <v>7.4039881831610099</v>
      </c>
      <c r="AJ511">
        <v>35.739348370927303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-0.08</v>
      </c>
      <c r="AM511" t="s">
        <v>10150</v>
      </c>
      <c r="AN511">
        <v>5.14</v>
      </c>
      <c r="AO511" t="s">
        <v>10149</v>
      </c>
      <c r="AP511">
        <v>-3.8939362846833997E-2</v>
      </c>
      <c r="AQ511">
        <f>(Table2[[#This Row],[Sharpe Ratio]]-AVERAGE(Table2[Sharpe Ratio]))/_xlfn.STDEV.P(Table2[Sharpe Ratio])</f>
        <v>-1.0582030586192304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-3.4003293448580694</v>
      </c>
    </row>
    <row r="512" spans="1:44" x14ac:dyDescent="0.3">
      <c r="A512" t="s">
        <v>1278</v>
      </c>
      <c r="B512" t="s">
        <v>1279</v>
      </c>
      <c r="C512" t="s">
        <v>10116</v>
      </c>
      <c r="D512" t="s">
        <v>95</v>
      </c>
      <c r="E512">
        <v>8516.7735173550009</v>
      </c>
      <c r="F512">
        <v>288.45</v>
      </c>
      <c r="G512">
        <v>-70.880463102831698</v>
      </c>
      <c r="H512">
        <f>(Table2[[#This Row],[1Y Return vs Nifty]]-AVERAGE(Table2[1Y Return vs Nifty]))/_xlfn.STDEV.P(Table2[1Y Return vs Nifty])</f>
        <v>-1.3532257765687969</v>
      </c>
      <c r="I512">
        <v>-10.3764448928475</v>
      </c>
      <c r="J512">
        <f>(Table2[[#This Row],[1M Return vs Nifty]]-AVERAGE(Table2[1M Return vs Nifty]))/_xlfn.STDEV.P(Table2[1M Return vs Nifty])</f>
        <v>-0.93757478225043966</v>
      </c>
      <c r="K512">
        <v>-34.541040120931903</v>
      </c>
      <c r="L512">
        <f>(Table2[[#This Row],[6M Return vs Nifty]]-AVERAGE(Table2[6M Return vs Nifty]))/_xlfn.STDEV.P(Table2[6M Return vs Nifty])</f>
        <v>-1.3395414275608852</v>
      </c>
      <c r="M512">
        <v>-0.69820897271784199</v>
      </c>
      <c r="N512">
        <f>(Table2[[#This Row],[1W Return vs Nifty]]-AVERAGE(Table2[1W Return vs Nifty]))/_xlfn.STDEV.P(Table2[1W Return vs Nifty])</f>
        <v>-0.37315146196212962</v>
      </c>
      <c r="O512">
        <v>286.98</v>
      </c>
      <c r="P512">
        <v>292.94318819184502</v>
      </c>
      <c r="Q512">
        <v>359.83336719555899</v>
      </c>
      <c r="R512">
        <v>57.074240927331097</v>
      </c>
      <c r="S512" s="2">
        <f>(Table2[[#This Row],[Close Price]]-Table2[[#This Row],[20D EMA]])/Table2[[#This Row],[20D EMA]]</f>
        <v>5.1223081747855956E-3</v>
      </c>
      <c r="T512" s="2">
        <f>(Table2[[#This Row],[Close Price]]-Table2[[#This Row],[50D EMA]])/Table2[[#This Row],[50D EMA]]</f>
        <v>-1.5338087291186644E-2</v>
      </c>
      <c r="U512" s="2">
        <f>(Table2[[#This Row],[Close Price]]-Table2[[#This Row],[200D EMA]])/Table2[[#This Row],[200D EMA]]</f>
        <v>-0.19837895454749258</v>
      </c>
      <c r="V512">
        <v>0.65000676899773702</v>
      </c>
      <c r="W512">
        <v>287.25</v>
      </c>
      <c r="X512">
        <v>290.5</v>
      </c>
      <c r="Y512">
        <v>281.75</v>
      </c>
      <c r="Z512">
        <v>291.55</v>
      </c>
      <c r="AA512">
        <v>281.75</v>
      </c>
      <c r="AB512">
        <v>291.55</v>
      </c>
      <c r="AC512" s="2">
        <f>(Table2[[#This Row],[Close Price]]/Table2[[#This Row],[Day Low]])-1</f>
        <v>4.1775456919059817E-3</v>
      </c>
      <c r="AD512" s="2">
        <f>(Table2[[#This Row],[Day High]]/Table2[[#This Row],[Close Price]])-1</f>
        <v>7.1069509447045931E-3</v>
      </c>
      <c r="AE512" s="2">
        <f>(Table2[[#This Row],[Close Price]]/Table2[[#This Row],[Current Week Low]])-1</f>
        <v>2.377994676131312E-2</v>
      </c>
      <c r="AF512" s="2">
        <f>(Table2[[#This Row],[Current Week High]]/Table2[[#This Row],[Close Price]])-1</f>
        <v>1.0747096550528745E-2</v>
      </c>
      <c r="AG512" s="2">
        <f>(Table2[[#This Row],[Close Price]]/Table2[[#This Row],[Current Month Low]])-1</f>
        <v>2.377994676131312E-2</v>
      </c>
      <c r="AH512" s="2">
        <f>(Table2[[#This Row],[Current Month High]]/Table2[[#This Row],[Close Price]])-1</f>
        <v>1.0747096550528745E-2</v>
      </c>
      <c r="AI512">
        <v>94.141098977292401</v>
      </c>
      <c r="AJ512">
        <v>10.517241379310301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-0.1</v>
      </c>
      <c r="AM512" t="s">
        <v>10150</v>
      </c>
      <c r="AN512">
        <v>0.38</v>
      </c>
      <c r="AO512" t="s">
        <v>10149</v>
      </c>
      <c r="AP512">
        <v>-0.101401610654813</v>
      </c>
      <c r="AQ512">
        <f>(Table2[[#This Row],[Sharpe Ratio]]-AVERAGE(Table2[Sharpe Ratio]))/_xlfn.STDEV.P(Table2[Sharpe Ratio])</f>
        <v>-1.7659407143245998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13" spans="1:44" x14ac:dyDescent="0.3">
      <c r="A513" t="s">
        <v>1280</v>
      </c>
      <c r="B513" t="s">
        <v>1281</v>
      </c>
      <c r="C513" t="s">
        <v>10113</v>
      </c>
      <c r="D513" t="s">
        <v>80</v>
      </c>
      <c r="E513">
        <v>8509.2103191009992</v>
      </c>
      <c r="F513">
        <v>210.53</v>
      </c>
      <c r="G513">
        <v>21.699890946403499</v>
      </c>
      <c r="H513">
        <f>(Table2[[#This Row],[1Y Return vs Nifty]]-AVERAGE(Table2[1Y Return vs Nifty]))/_xlfn.STDEV.P(Table2[1Y Return vs Nifty])</f>
        <v>-0.3099095817923746</v>
      </c>
      <c r="I513">
        <v>-12.383616877968</v>
      </c>
      <c r="J513">
        <f>(Table2[[#This Row],[1M Return vs Nifty]]-AVERAGE(Table2[1M Return vs Nifty]))/_xlfn.STDEV.P(Table2[1M Return vs Nifty])</f>
        <v>-1.1011547493542839</v>
      </c>
      <c r="K513">
        <v>4.3231842657369599</v>
      </c>
      <c r="L513">
        <f>(Table2[[#This Row],[6M Return vs Nifty]]-AVERAGE(Table2[6M Return vs Nifty]))/_xlfn.STDEV.P(Table2[6M Return vs Nifty])</f>
        <v>-0.19565114186664398</v>
      </c>
      <c r="M513">
        <v>-2.2722043776987899</v>
      </c>
      <c r="N513">
        <f>(Table2[[#This Row],[1W Return vs Nifty]]-AVERAGE(Table2[1W Return vs Nifty]))/_xlfn.STDEV.P(Table2[1W Return vs Nifty])</f>
        <v>-0.71739775078896184</v>
      </c>
      <c r="O513">
        <v>213.79</v>
      </c>
      <c r="P513">
        <v>216.31022234741701</v>
      </c>
      <c r="Q513">
        <v>195.37772608268801</v>
      </c>
      <c r="R513">
        <v>39.448554997828602</v>
      </c>
      <c r="S513" s="2">
        <f>(Table2[[#This Row],[Close Price]]-Table2[[#This Row],[20D EMA]])/Table2[[#This Row],[20D EMA]]</f>
        <v>-1.5248608447541938E-2</v>
      </c>
      <c r="T513" s="2">
        <f>(Table2[[#This Row],[Close Price]]-Table2[[#This Row],[50D EMA]])/Table2[[#This Row],[50D EMA]]</f>
        <v>-2.6721910248575138E-2</v>
      </c>
      <c r="U513" s="2">
        <f>(Table2[[#This Row],[Close Price]]-Table2[[#This Row],[200D EMA]])/Table2[[#This Row],[200D EMA]]</f>
        <v>7.7553742799213579E-2</v>
      </c>
      <c r="V513">
        <v>0.74821710915023198</v>
      </c>
      <c r="W513">
        <v>209</v>
      </c>
      <c r="X513">
        <v>211.5</v>
      </c>
      <c r="Y513">
        <v>209</v>
      </c>
      <c r="Z513">
        <v>214</v>
      </c>
      <c r="AA513">
        <v>209</v>
      </c>
      <c r="AB513">
        <v>214</v>
      </c>
      <c r="AC513" s="2">
        <f>(Table2[[#This Row],[Close Price]]/Table2[[#This Row],[Day Low]])-1</f>
        <v>7.3205741626793941E-3</v>
      </c>
      <c r="AD513" s="2">
        <f>(Table2[[#This Row],[Day High]]/Table2[[#This Row],[Close Price]])-1</f>
        <v>4.6074193701610699E-3</v>
      </c>
      <c r="AE513" s="2">
        <f>(Table2[[#This Row],[Close Price]]/Table2[[#This Row],[Current Week Low]])-1</f>
        <v>7.3205741626793941E-3</v>
      </c>
      <c r="AF513" s="2">
        <f>(Table2[[#This Row],[Current Week High]]/Table2[[#This Row],[Close Price]])-1</f>
        <v>1.6482211561297699E-2</v>
      </c>
      <c r="AG513" s="2">
        <f>(Table2[[#This Row],[Close Price]]/Table2[[#This Row],[Current Month Low]])-1</f>
        <v>7.3205741626793941E-3</v>
      </c>
      <c r="AH513" s="2">
        <f>(Table2[[#This Row],[Current Month High]]/Table2[[#This Row],[Close Price]])-1</f>
        <v>1.6482211561297699E-2</v>
      </c>
      <c r="AI513">
        <v>21.597872037239298</v>
      </c>
      <c r="AJ513">
        <v>50.2712348322626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-0.14000000000000001</v>
      </c>
      <c r="AM513" t="s">
        <v>10150</v>
      </c>
      <c r="AN513">
        <v>-3.97</v>
      </c>
      <c r="AO513" t="s">
        <v>10150</v>
      </c>
      <c r="AP513">
        <v>5.2221193626103002E-2</v>
      </c>
      <c r="AQ513">
        <f>(Table2[[#This Row],[Sharpe Ratio]]-AVERAGE(Table2[Sharpe Ratio]))/_xlfn.STDEV.P(Table2[Sharpe Ratio])</f>
        <v>-2.5295009435771097E-2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14" spans="1:44" x14ac:dyDescent="0.3">
      <c r="A514" t="s">
        <v>1282</v>
      </c>
      <c r="B514" t="s">
        <v>1283</v>
      </c>
      <c r="C514" t="s">
        <v>10112</v>
      </c>
      <c r="D514" t="s">
        <v>130</v>
      </c>
      <c r="E514">
        <v>8507.5410016099995</v>
      </c>
      <c r="F514">
        <v>241.43</v>
      </c>
      <c r="G514">
        <v>43.633859623065902</v>
      </c>
      <c r="H514">
        <f>(Table2[[#This Row],[1Y Return vs Nifty]]-AVERAGE(Table2[1Y Return vs Nifty]))/_xlfn.STDEV.P(Table2[1Y Return vs Nifty])</f>
        <v>-6.2729011237301111E-2</v>
      </c>
      <c r="I514">
        <v>-5.5911786830013597</v>
      </c>
      <c r="J514">
        <f>(Table2[[#This Row],[1M Return vs Nifty]]-AVERAGE(Table2[1M Return vs Nifty]))/_xlfn.STDEV.P(Table2[1M Return vs Nifty])</f>
        <v>-0.54758643297464249</v>
      </c>
      <c r="K514">
        <v>-16.430536689356199</v>
      </c>
      <c r="L514">
        <f>(Table2[[#This Row],[6M Return vs Nifty]]-AVERAGE(Table2[6M Return vs Nifty]))/_xlfn.STDEV.P(Table2[6M Return vs Nifty])</f>
        <v>-0.8064951807530425</v>
      </c>
      <c r="M514">
        <v>-2.0399354068812601</v>
      </c>
      <c r="N514">
        <f>(Table2[[#This Row],[1W Return vs Nifty]]-AVERAGE(Table2[1W Return vs Nifty]))/_xlfn.STDEV.P(Table2[1W Return vs Nifty])</f>
        <v>-0.66659853564479166</v>
      </c>
      <c r="O514">
        <v>233.92</v>
      </c>
      <c r="P514">
        <v>235.171756499651</v>
      </c>
      <c r="Q514">
        <v>220.70952497109701</v>
      </c>
      <c r="R514">
        <v>67.549239921352296</v>
      </c>
      <c r="S514" s="2">
        <f>(Table2[[#This Row],[Close Price]]-Table2[[#This Row],[20D EMA]])/Table2[[#This Row],[20D EMA]]</f>
        <v>3.2104993160054801E-2</v>
      </c>
      <c r="T514" s="2">
        <f>(Table2[[#This Row],[Close Price]]-Table2[[#This Row],[50D EMA]])/Table2[[#This Row],[50D EMA]]</f>
        <v>2.6611373718928268E-2</v>
      </c>
      <c r="U514" s="2">
        <f>(Table2[[#This Row],[Close Price]]-Table2[[#This Row],[200D EMA]])/Table2[[#This Row],[200D EMA]]</f>
        <v>9.3881199878512012E-2</v>
      </c>
      <c r="V514">
        <v>0.57067538790422501</v>
      </c>
      <c r="W514">
        <v>234.21</v>
      </c>
      <c r="X514">
        <v>245</v>
      </c>
      <c r="Y514">
        <v>229.92</v>
      </c>
      <c r="Z514">
        <v>245</v>
      </c>
      <c r="AA514">
        <v>229.92</v>
      </c>
      <c r="AB514">
        <v>245</v>
      </c>
      <c r="AC514" s="2">
        <f>(Table2[[#This Row],[Close Price]]/Table2[[#This Row],[Day Low]])-1</f>
        <v>3.0827035566372007E-2</v>
      </c>
      <c r="AD514" s="2">
        <f>(Table2[[#This Row],[Day High]]/Table2[[#This Row],[Close Price]])-1</f>
        <v>1.4786894752101931E-2</v>
      </c>
      <c r="AE514" s="2">
        <f>(Table2[[#This Row],[Close Price]]/Table2[[#This Row],[Current Week Low]])-1</f>
        <v>5.0060890744606956E-2</v>
      </c>
      <c r="AF514" s="2">
        <f>(Table2[[#This Row],[Current Week High]]/Table2[[#This Row],[Close Price]])-1</f>
        <v>1.4786894752101931E-2</v>
      </c>
      <c r="AG514" s="2">
        <f>(Table2[[#This Row],[Close Price]]/Table2[[#This Row],[Current Month Low]])-1</f>
        <v>5.0060890744606956E-2</v>
      </c>
      <c r="AH514" s="2">
        <f>(Table2[[#This Row],[Current Month High]]/Table2[[#This Row],[Close Price]])-1</f>
        <v>1.4786894752101931E-2</v>
      </c>
      <c r="AI514">
        <v>17.6117301081058</v>
      </c>
      <c r="AJ514">
        <v>68.832167832167798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-0.04</v>
      </c>
      <c r="AM514" t="s">
        <v>10150</v>
      </c>
      <c r="AN514">
        <v>4.24</v>
      </c>
      <c r="AO514" t="s">
        <v>10149</v>
      </c>
      <c r="AP514">
        <v>0.126256025928421</v>
      </c>
      <c r="AQ514">
        <f>(Table2[[#This Row],[Sharpe Ratio]]-AVERAGE(Table2[Sharpe Ratio]))/_xlfn.STDEV.P(Table2[Sharpe Ratio])</f>
        <v>0.81356751141461403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15" spans="1:44" x14ac:dyDescent="0.3">
      <c r="A515" t="s">
        <v>1288</v>
      </c>
      <c r="B515" t="s">
        <v>1289</v>
      </c>
      <c r="C515" t="s">
        <v>10110</v>
      </c>
      <c r="D515" t="s">
        <v>226</v>
      </c>
      <c r="E515">
        <v>8450.0590518240006</v>
      </c>
      <c r="F515">
        <v>73.97</v>
      </c>
      <c r="G515">
        <v>170.27007639342901</v>
      </c>
      <c r="H515">
        <f>(Table2[[#This Row],[1Y Return vs Nifty]]-AVERAGE(Table2[1Y Return vs Nifty]))/_xlfn.STDEV.P(Table2[1Y Return vs Nifty])</f>
        <v>1.3643730684487818</v>
      </c>
      <c r="I515">
        <v>2.4839329036363398</v>
      </c>
      <c r="J515">
        <f>(Table2[[#This Row],[1M Return vs Nifty]]-AVERAGE(Table2[1M Return vs Nifty]))/_xlfn.STDEV.P(Table2[1M Return vs Nifty])</f>
        <v>0.11051685737332644</v>
      </c>
      <c r="K515">
        <v>62.034974271529997</v>
      </c>
      <c r="L515">
        <f>(Table2[[#This Row],[6M Return vs Nifty]]-AVERAGE(Table2[6M Return vs Nifty]))/_xlfn.STDEV.P(Table2[6M Return vs Nifty])</f>
        <v>1.5029793338337107</v>
      </c>
      <c r="M515">
        <v>-4.0542929319196102</v>
      </c>
      <c r="N515">
        <f>(Table2[[#This Row],[1W Return vs Nifty]]-AVERAGE(Table2[1W Return vs Nifty]))/_xlfn.STDEV.P(Table2[1W Return vs Nifty])</f>
        <v>-1.1071557953232267</v>
      </c>
      <c r="O515">
        <v>69.66</v>
      </c>
      <c r="P515">
        <v>65.542511896454002</v>
      </c>
      <c r="Q515">
        <v>52.8969669219507</v>
      </c>
      <c r="R515">
        <v>66.164258605488399</v>
      </c>
      <c r="S515" s="2">
        <f>(Table2[[#This Row],[Close Price]]-Table2[[#This Row],[20D EMA]])/Table2[[#This Row],[20D EMA]]</f>
        <v>6.1871949468848726E-2</v>
      </c>
      <c r="T515" s="2">
        <f>(Table2[[#This Row],[Close Price]]-Table2[[#This Row],[50D EMA]])/Table2[[#This Row],[50D EMA]]</f>
        <v>0.12858048707165803</v>
      </c>
      <c r="U515" s="2">
        <f>(Table2[[#This Row],[Close Price]]-Table2[[#This Row],[200D EMA]])/Table2[[#This Row],[200D EMA]]</f>
        <v>0.39837885429503905</v>
      </c>
      <c r="V515">
        <v>0.99369905123883195</v>
      </c>
      <c r="W515">
        <v>70.760000000000005</v>
      </c>
      <c r="X515">
        <v>74.989999999999995</v>
      </c>
      <c r="Y515">
        <v>70</v>
      </c>
      <c r="Z515">
        <v>74.989999999999995</v>
      </c>
      <c r="AA515">
        <v>70</v>
      </c>
      <c r="AB515">
        <v>74.989999999999995</v>
      </c>
      <c r="AC515" s="2">
        <f>(Table2[[#This Row],[Close Price]]/Table2[[#This Row],[Day Low]])-1</f>
        <v>4.5364612775579349E-2</v>
      </c>
      <c r="AD515" s="2">
        <f>(Table2[[#This Row],[Day High]]/Table2[[#This Row],[Close Price]])-1</f>
        <v>1.3789374070569016E-2</v>
      </c>
      <c r="AE515" s="2">
        <f>(Table2[[#This Row],[Close Price]]/Table2[[#This Row],[Current Week Low]])-1</f>
        <v>5.6714285714285717E-2</v>
      </c>
      <c r="AF515" s="2">
        <f>(Table2[[#This Row],[Current Week High]]/Table2[[#This Row],[Close Price]])-1</f>
        <v>1.3789374070569016E-2</v>
      </c>
      <c r="AG515" s="2">
        <f>(Table2[[#This Row],[Close Price]]/Table2[[#This Row],[Current Month Low]])-1</f>
        <v>5.6714285714285717E-2</v>
      </c>
      <c r="AH515" s="2">
        <f>(Table2[[#This Row],[Current Month High]]/Table2[[#This Row],[Close Price]])-1</f>
        <v>1.3789374070569016E-2</v>
      </c>
      <c r="AI515">
        <v>3.0823306745978201</v>
      </c>
      <c r="AJ515">
        <v>200.97452117152699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0.23</v>
      </c>
      <c r="AM515" t="s">
        <v>10149</v>
      </c>
      <c r="AN515">
        <v>5.87</v>
      </c>
      <c r="AO515" t="s">
        <v>10149</v>
      </c>
      <c r="AP515">
        <v>0.21015902963209099</v>
      </c>
      <c r="AQ515">
        <f>(Table2[[#This Row],[Sharpe Ratio]]-AVERAGE(Table2[Sharpe Ratio]))/_xlfn.STDEV.P(Table2[Sharpe Ratio])</f>
        <v>1.7642427949942885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3.6349562593268807</v>
      </c>
    </row>
    <row r="516" spans="1:44" x14ac:dyDescent="0.3">
      <c r="A516" t="s">
        <v>1292</v>
      </c>
      <c r="B516" t="s">
        <v>1293</v>
      </c>
      <c r="C516" t="s">
        <v>10113</v>
      </c>
      <c r="D516" t="s">
        <v>80</v>
      </c>
      <c r="E516">
        <v>8413.10187812</v>
      </c>
      <c r="F516">
        <v>167.14</v>
      </c>
      <c r="G516">
        <v>1.9919845567810699</v>
      </c>
      <c r="H516">
        <f>(Table2[[#This Row],[1Y Return vs Nifty]]-AVERAGE(Table2[1Y Return vs Nifty]))/_xlfn.STDEV.P(Table2[1Y Return vs Nifty])</f>
        <v>-0.53200397873641692</v>
      </c>
      <c r="I516">
        <v>0.792620114259454</v>
      </c>
      <c r="J516">
        <f>(Table2[[#This Row],[1M Return vs Nifty]]-AVERAGE(Table2[1M Return vs Nifty]))/_xlfn.STDEV.P(Table2[1M Return vs Nifty])</f>
        <v>-2.7321301239659774E-2</v>
      </c>
      <c r="K516">
        <v>-20.983462522849099</v>
      </c>
      <c r="L516">
        <f>(Table2[[#This Row],[6M Return vs Nifty]]-AVERAGE(Table2[6M Return vs Nifty]))/_xlfn.STDEV.P(Table2[6M Return vs Nifty])</f>
        <v>-0.94050139635644303</v>
      </c>
      <c r="M516">
        <v>-1.28325475948909</v>
      </c>
      <c r="N516">
        <f>(Table2[[#This Row],[1W Return vs Nifty]]-AVERAGE(Table2[1W Return vs Nifty]))/_xlfn.STDEV.P(Table2[1W Return vs Nifty])</f>
        <v>-0.50110599108746345</v>
      </c>
      <c r="O516">
        <v>166.62</v>
      </c>
      <c r="P516">
        <v>163.73419712857</v>
      </c>
      <c r="Q516">
        <v>159.15261237301101</v>
      </c>
      <c r="R516">
        <v>46.905392167912296</v>
      </c>
      <c r="S516" s="2">
        <f>(Table2[[#This Row],[Close Price]]-Table2[[#This Row],[20D EMA]])/Table2[[#This Row],[20D EMA]]</f>
        <v>3.1208738446764001E-3</v>
      </c>
      <c r="T516" s="2">
        <f>(Table2[[#This Row],[Close Price]]-Table2[[#This Row],[50D EMA]])/Table2[[#This Row],[50D EMA]]</f>
        <v>2.0800803565522871E-2</v>
      </c>
      <c r="U516" s="2">
        <f>(Table2[[#This Row],[Close Price]]-Table2[[#This Row],[200D EMA]])/Table2[[#This Row],[200D EMA]]</f>
        <v>5.0186971535652103E-2</v>
      </c>
      <c r="V516">
        <v>1.89076049822765</v>
      </c>
      <c r="W516">
        <v>165.4</v>
      </c>
      <c r="X516">
        <v>169.9</v>
      </c>
      <c r="Y516">
        <v>165.4</v>
      </c>
      <c r="Z516">
        <v>180.83</v>
      </c>
      <c r="AA516">
        <v>165.4</v>
      </c>
      <c r="AB516">
        <v>180.83</v>
      </c>
      <c r="AC516" s="2">
        <f>(Table2[[#This Row],[Close Price]]/Table2[[#This Row],[Day Low]])-1</f>
        <v>1.0519951632406155E-2</v>
      </c>
      <c r="AD516" s="2">
        <f>(Table2[[#This Row],[Day High]]/Table2[[#This Row],[Close Price]])-1</f>
        <v>1.6513102788082046E-2</v>
      </c>
      <c r="AE516" s="2">
        <f>(Table2[[#This Row],[Close Price]]/Table2[[#This Row],[Current Week Low]])-1</f>
        <v>1.0519951632406155E-2</v>
      </c>
      <c r="AF516" s="2">
        <f>(Table2[[#This Row],[Current Week High]]/Table2[[#This Row],[Close Price]])-1</f>
        <v>8.1907383032188807E-2</v>
      </c>
      <c r="AG516" s="2">
        <f>(Table2[[#This Row],[Close Price]]/Table2[[#This Row],[Current Month Low]])-1</f>
        <v>1.0519951632406155E-2</v>
      </c>
      <c r="AH516" s="2">
        <f>(Table2[[#This Row],[Current Month High]]/Table2[[#This Row],[Close Price]])-1</f>
        <v>8.1907383032188807E-2</v>
      </c>
      <c r="AI516">
        <v>19.061864305372701</v>
      </c>
      <c r="AJ516">
        <v>39.341392246769402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-0.11</v>
      </c>
      <c r="AM516" t="s">
        <v>10150</v>
      </c>
      <c r="AN516">
        <v>1.88</v>
      </c>
      <c r="AO516" t="s">
        <v>10149</v>
      </c>
      <c r="AP516">
        <v>-1.2525413105403E-2</v>
      </c>
      <c r="AQ516">
        <f>(Table2[[#This Row],[Sharpe Ratio]]-AVERAGE(Table2[Sharpe Ratio]))/_xlfn.STDEV.P(Table2[Sharpe Ratio])</f>
        <v>-0.75891592880940906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-2.7598485962293924</v>
      </c>
    </row>
    <row r="517" spans="1:44" x14ac:dyDescent="0.3">
      <c r="A517" t="s">
        <v>1294</v>
      </c>
      <c r="B517" t="s">
        <v>1295</v>
      </c>
      <c r="C517" t="s">
        <v>10118</v>
      </c>
      <c r="D517" t="s">
        <v>539</v>
      </c>
      <c r="E517">
        <v>8401.2552851199998</v>
      </c>
      <c r="F517">
        <v>764.9</v>
      </c>
      <c r="G517">
        <v>-48.7353882224483</v>
      </c>
      <c r="H517">
        <f>(Table2[[#This Row],[1Y Return vs Nifty]]-AVERAGE(Table2[1Y Return vs Nifty]))/_xlfn.STDEV.P(Table2[1Y Return vs Nifty])</f>
        <v>-1.1036661859352008</v>
      </c>
      <c r="I517">
        <v>-10.183912867544301</v>
      </c>
      <c r="J517">
        <f>(Table2[[#This Row],[1M Return vs Nifty]]-AVERAGE(Table2[1M Return vs Nifty]))/_xlfn.STDEV.P(Table2[1M Return vs Nifty])</f>
        <v>-0.92188385860313549</v>
      </c>
      <c r="K517">
        <v>-40.620700025155898</v>
      </c>
      <c r="L517">
        <f>(Table2[[#This Row],[6M Return vs Nifty]]-AVERAGE(Table2[6M Return vs Nifty]))/_xlfn.STDEV.P(Table2[6M Return vs Nifty])</f>
        <v>-1.5184839901494267</v>
      </c>
      <c r="M517">
        <v>-1.4522504010917701</v>
      </c>
      <c r="N517">
        <f>(Table2[[#This Row],[1W Return vs Nifty]]-AVERAGE(Table2[1W Return vs Nifty]))/_xlfn.STDEV.P(Table2[1W Return vs Nifty])</f>
        <v>-0.53806678669431995</v>
      </c>
      <c r="O517">
        <v>772.71</v>
      </c>
      <c r="P517">
        <v>794.19838334607698</v>
      </c>
      <c r="Q517">
        <v>870.85759888973598</v>
      </c>
      <c r="R517">
        <v>38.236103979524501</v>
      </c>
      <c r="S517" s="2">
        <f>(Table2[[#This Row],[Close Price]]-Table2[[#This Row],[20D EMA]])/Table2[[#This Row],[20D EMA]]</f>
        <v>-1.0107284751070983E-2</v>
      </c>
      <c r="T517" s="2">
        <f>(Table2[[#This Row],[Close Price]]-Table2[[#This Row],[50D EMA]])/Table2[[#This Row],[50D EMA]]</f>
        <v>-3.6890509928562833E-2</v>
      </c>
      <c r="U517" s="2">
        <f>(Table2[[#This Row],[Close Price]]-Table2[[#This Row],[200D EMA]])/Table2[[#This Row],[200D EMA]]</f>
        <v>-0.1216704074521739</v>
      </c>
      <c r="V517">
        <v>0.71012376228374496</v>
      </c>
      <c r="W517">
        <v>763</v>
      </c>
      <c r="X517">
        <v>767.5</v>
      </c>
      <c r="Y517">
        <v>760.45</v>
      </c>
      <c r="Z517">
        <v>772</v>
      </c>
      <c r="AA517">
        <v>760.45</v>
      </c>
      <c r="AB517">
        <v>772</v>
      </c>
      <c r="AC517" s="2">
        <f>(Table2[[#This Row],[Close Price]]/Table2[[#This Row],[Day Low]])-1</f>
        <v>2.4901703800785935E-3</v>
      </c>
      <c r="AD517" s="2">
        <f>(Table2[[#This Row],[Day High]]/Table2[[#This Row],[Close Price]])-1</f>
        <v>3.3991371421100425E-3</v>
      </c>
      <c r="AE517" s="2">
        <f>(Table2[[#This Row],[Close Price]]/Table2[[#This Row],[Current Week Low]])-1</f>
        <v>5.8517982773356181E-3</v>
      </c>
      <c r="AF517" s="2">
        <f>(Table2[[#This Row],[Current Week High]]/Table2[[#This Row],[Close Price]])-1</f>
        <v>9.2822591188390646E-3</v>
      </c>
      <c r="AG517" s="2">
        <f>(Table2[[#This Row],[Close Price]]/Table2[[#This Row],[Current Month Low]])-1</f>
        <v>5.8517982773356181E-3</v>
      </c>
      <c r="AH517" s="2">
        <f>(Table2[[#This Row],[Current Month High]]/Table2[[#This Row],[Close Price]])-1</f>
        <v>9.2822591188390646E-3</v>
      </c>
      <c r="AI517">
        <v>44.633285396783798</v>
      </c>
      <c r="AJ517">
        <v>6.1771238200999301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-0.18</v>
      </c>
      <c r="AM517" t="s">
        <v>10150</v>
      </c>
      <c r="AN517">
        <v>-3.35</v>
      </c>
      <c r="AO517" t="s">
        <v>10150</v>
      </c>
      <c r="AP517">
        <v>-5.4208295183996003E-2</v>
      </c>
      <c r="AQ517">
        <f>(Table2[[#This Row],[Sharpe Ratio]]-AVERAGE(Table2[Sharpe Ratio]))/_xlfn.STDEV.P(Table2[Sharpe Ratio])</f>
        <v>-1.2312099348790777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18" spans="1:44" x14ac:dyDescent="0.3">
      <c r="A518" t="s">
        <v>1296</v>
      </c>
      <c r="B518" t="s">
        <v>1297</v>
      </c>
      <c r="C518" t="s">
        <v>10116</v>
      </c>
      <c r="D518" t="s">
        <v>95</v>
      </c>
      <c r="E518">
        <v>8397.4899761100005</v>
      </c>
      <c r="F518">
        <v>1080.7</v>
      </c>
      <c r="G518">
        <v>140.425658378641</v>
      </c>
      <c r="H518">
        <f>(Table2[[#This Row],[1Y Return vs Nifty]]-AVERAGE(Table2[1Y Return vs Nifty]))/_xlfn.STDEV.P(Table2[1Y Return vs Nifty])</f>
        <v>1.0280472360594775</v>
      </c>
      <c r="I518">
        <v>14.7798765104432</v>
      </c>
      <c r="J518">
        <f>(Table2[[#This Row],[1M Return vs Nifty]]-AVERAGE(Table2[1M Return vs Nifty]))/_xlfn.STDEV.P(Table2[1M Return vs Nifty])</f>
        <v>1.1126083899489154</v>
      </c>
      <c r="K518">
        <v>37.174674151009</v>
      </c>
      <c r="L518">
        <f>(Table2[[#This Row],[6M Return vs Nifty]]-AVERAGE(Table2[6M Return vs Nifty]))/_xlfn.STDEV.P(Table2[6M Return vs Nifty])</f>
        <v>0.77126639587882617</v>
      </c>
      <c r="M518">
        <v>-3.3514240130667798</v>
      </c>
      <c r="N518">
        <f>(Table2[[#This Row],[1W Return vs Nifty]]-AVERAGE(Table2[1W Return vs Nifty]))/_xlfn.STDEV.P(Table2[1W Return vs Nifty])</f>
        <v>-0.95343233712180742</v>
      </c>
      <c r="O518">
        <v>1040.57</v>
      </c>
      <c r="P518">
        <v>964.707830374933</v>
      </c>
      <c r="Q518">
        <v>770.72410820989603</v>
      </c>
      <c r="R518">
        <v>56.404598818577099</v>
      </c>
      <c r="S518" s="2">
        <f>(Table2[[#This Row],[Close Price]]-Table2[[#This Row],[20D EMA]])/Table2[[#This Row],[20D EMA]]</f>
        <v>3.8565401654862344E-2</v>
      </c>
      <c r="T518" s="2">
        <f>(Table2[[#This Row],[Close Price]]-Table2[[#This Row],[50D EMA]])/Table2[[#This Row],[50D EMA]]</f>
        <v>0.12023554279639959</v>
      </c>
      <c r="U518" s="2">
        <f>(Table2[[#This Row],[Close Price]]-Table2[[#This Row],[200D EMA]])/Table2[[#This Row],[200D EMA]]</f>
        <v>0.4021878756460105</v>
      </c>
      <c r="V518">
        <v>0.87878042241372001</v>
      </c>
      <c r="W518">
        <v>1066.05</v>
      </c>
      <c r="X518">
        <v>1108.7</v>
      </c>
      <c r="Y518">
        <v>1066.05</v>
      </c>
      <c r="Z518">
        <v>1151</v>
      </c>
      <c r="AA518">
        <v>1066.05</v>
      </c>
      <c r="AB518">
        <v>1151</v>
      </c>
      <c r="AC518" s="2">
        <f>(Table2[[#This Row],[Close Price]]/Table2[[#This Row],[Day Low]])-1</f>
        <v>1.374231977862217E-2</v>
      </c>
      <c r="AD518" s="2">
        <f>(Table2[[#This Row],[Day High]]/Table2[[#This Row],[Close Price]])-1</f>
        <v>2.5909132969371695E-2</v>
      </c>
      <c r="AE518" s="2">
        <f>(Table2[[#This Row],[Close Price]]/Table2[[#This Row],[Current Week Low]])-1</f>
        <v>1.374231977862217E-2</v>
      </c>
      <c r="AF518" s="2">
        <f>(Table2[[#This Row],[Current Week High]]/Table2[[#This Row],[Close Price]])-1</f>
        <v>6.5050430276672566E-2</v>
      </c>
      <c r="AG518" s="2">
        <f>(Table2[[#This Row],[Close Price]]/Table2[[#This Row],[Current Month Low]])-1</f>
        <v>1.374231977862217E-2</v>
      </c>
      <c r="AH518" s="2">
        <f>(Table2[[#This Row],[Current Month High]]/Table2[[#This Row],[Close Price]])-1</f>
        <v>6.5050430276672566E-2</v>
      </c>
      <c r="AI518">
        <v>8.9108910891088904</v>
      </c>
      <c r="AJ518">
        <v>201.492537313432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0.03</v>
      </c>
      <c r="AM518" t="s">
        <v>10149</v>
      </c>
      <c r="AN518">
        <v>5.04</v>
      </c>
      <c r="AO518" t="s">
        <v>10149</v>
      </c>
      <c r="AQ518">
        <f>(Table2[[#This Row],[Sharpe Ratio]]-AVERAGE(Table2[Sharpe Ratio]))/_xlfn.STDEV.P(Table2[Sharpe Ratio])</f>
        <v>-0.61699489940279773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1.3414947853626138</v>
      </c>
    </row>
    <row r="519" spans="1:44" x14ac:dyDescent="0.3">
      <c r="A519" t="s">
        <v>1302</v>
      </c>
      <c r="B519" t="s">
        <v>1303</v>
      </c>
      <c r="C519" t="s">
        <v>10107</v>
      </c>
      <c r="D519" t="s">
        <v>46</v>
      </c>
      <c r="E519">
        <v>8371.2089683199993</v>
      </c>
      <c r="F519">
        <v>487.3</v>
      </c>
      <c r="G519">
        <v>180.58230765974699</v>
      </c>
      <c r="H519">
        <f>(Table2[[#This Row],[1Y Return vs Nifty]]-AVERAGE(Table2[1Y Return vs Nifty]))/_xlfn.STDEV.P(Table2[1Y Return vs Nifty])</f>
        <v>1.4805847420259604</v>
      </c>
      <c r="I519">
        <v>29.585788652503499</v>
      </c>
      <c r="J519">
        <f>(Table2[[#This Row],[1M Return vs Nifty]]-AVERAGE(Table2[1M Return vs Nifty]))/_xlfn.STDEV.P(Table2[1M Return vs Nifty])</f>
        <v>2.3192566687685452</v>
      </c>
      <c r="K519">
        <v>56.984301911891201</v>
      </c>
      <c r="L519">
        <f>(Table2[[#This Row],[6M Return vs Nifty]]-AVERAGE(Table2[6M Return vs Nifty]))/_xlfn.STDEV.P(Table2[6M Return vs Nifty])</f>
        <v>1.3543229502420961</v>
      </c>
      <c r="M519">
        <v>7.2010666543205701</v>
      </c>
      <c r="N519">
        <f>(Table2[[#This Row],[1W Return vs Nifty]]-AVERAGE(Table2[1W Return vs Nifty]))/_xlfn.STDEV.P(Table2[1W Return vs Nifty])</f>
        <v>1.3544878376336256</v>
      </c>
      <c r="O519">
        <v>494.7</v>
      </c>
      <c r="P519">
        <v>441.76935019385797</v>
      </c>
      <c r="Q519">
        <v>335.12038156256301</v>
      </c>
      <c r="R519">
        <v>42.226495515903899</v>
      </c>
      <c r="S519" s="2">
        <f>(Table2[[#This Row],[Close Price]]-Table2[[#This Row],[20D EMA]])/Table2[[#This Row],[20D EMA]]</f>
        <v>-1.4958560743885137E-2</v>
      </c>
      <c r="T519" s="2">
        <f>(Table2[[#This Row],[Close Price]]-Table2[[#This Row],[50D EMA]])/Table2[[#This Row],[50D EMA]]</f>
        <v>0.10306430218882817</v>
      </c>
      <c r="U519" s="2">
        <f>(Table2[[#This Row],[Close Price]]-Table2[[#This Row],[200D EMA]])/Table2[[#This Row],[200D EMA]]</f>
        <v>0.45410433626230179</v>
      </c>
      <c r="V519">
        <v>1.9266087440495101</v>
      </c>
      <c r="W519">
        <v>476.3</v>
      </c>
      <c r="X519">
        <v>560</v>
      </c>
      <c r="Y519">
        <v>476.3</v>
      </c>
      <c r="Z519">
        <v>589.95000000000005</v>
      </c>
      <c r="AA519">
        <v>476.3</v>
      </c>
      <c r="AB519">
        <v>589.95000000000005</v>
      </c>
      <c r="AC519" s="2">
        <f>(Table2[[#This Row],[Close Price]]/Table2[[#This Row],[Day Low]])-1</f>
        <v>2.3094688221708903E-2</v>
      </c>
      <c r="AD519" s="2">
        <f>(Table2[[#This Row],[Day High]]/Table2[[#This Row],[Close Price]])-1</f>
        <v>0.14918941104042682</v>
      </c>
      <c r="AE519" s="2">
        <f>(Table2[[#This Row],[Close Price]]/Table2[[#This Row],[Current Week Low]])-1</f>
        <v>2.3094688221708903E-2</v>
      </c>
      <c r="AF519" s="2">
        <f>(Table2[[#This Row],[Current Week High]]/Table2[[#This Row],[Close Price]])-1</f>
        <v>0.21065052329160694</v>
      </c>
      <c r="AG519" s="2">
        <f>(Table2[[#This Row],[Close Price]]/Table2[[#This Row],[Current Month Low]])-1</f>
        <v>2.3094688221708903E-2</v>
      </c>
      <c r="AH519" s="2">
        <f>(Table2[[#This Row],[Current Month High]]/Table2[[#This Row],[Close Price]])-1</f>
        <v>0.21065052329160694</v>
      </c>
      <c r="AI519">
        <v>21.065052329160601</v>
      </c>
      <c r="AJ519">
        <v>203.61370716510899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0.32</v>
      </c>
      <c r="AM519" t="s">
        <v>10149</v>
      </c>
      <c r="AN519">
        <v>-1.33</v>
      </c>
      <c r="AO519" t="s">
        <v>10150</v>
      </c>
      <c r="AP519">
        <v>0.18959993503947201</v>
      </c>
      <c r="AQ519">
        <f>(Table2[[#This Row],[Sharpe Ratio]]-AVERAGE(Table2[Sharpe Ratio]))/_xlfn.STDEV.P(Table2[Sharpe Ratio])</f>
        <v>1.5312949597653038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8.0399471584355311</v>
      </c>
    </row>
    <row r="520" spans="1:44" x14ac:dyDescent="0.3">
      <c r="A520" t="s">
        <v>1307</v>
      </c>
      <c r="B520" t="s">
        <v>1308</v>
      </c>
      <c r="C520" t="s">
        <v>10116</v>
      </c>
      <c r="D520" t="s">
        <v>1309</v>
      </c>
      <c r="E520">
        <v>8368.8421961599997</v>
      </c>
      <c r="F520">
        <v>313.89999999999998</v>
      </c>
      <c r="G520">
        <v>58.806800240754797</v>
      </c>
      <c r="H520">
        <f>(Table2[[#This Row],[1Y Return vs Nifty]]-AVERAGE(Table2[1Y Return vs Nifty]))/_xlfn.STDEV.P(Table2[1Y Return vs Nifty])</f>
        <v>0.10825947580604231</v>
      </c>
      <c r="I520">
        <v>-8.9255371428635009</v>
      </c>
      <c r="J520">
        <f>(Table2[[#This Row],[1M Return vs Nifty]]-AVERAGE(Table2[1M Return vs Nifty]))/_xlfn.STDEV.P(Table2[1M Return vs Nifty])</f>
        <v>-0.81932908941866844</v>
      </c>
      <c r="K520">
        <v>-9.6689001099607008</v>
      </c>
      <c r="L520">
        <f>(Table2[[#This Row],[6M Return vs Nifty]]-AVERAGE(Table2[6M Return vs Nifty]))/_xlfn.STDEV.P(Table2[6M Return vs Nifty])</f>
        <v>-0.60748000624158505</v>
      </c>
      <c r="M520">
        <v>-2.1076741640536798</v>
      </c>
      <c r="N520">
        <f>(Table2[[#This Row],[1W Return vs Nifty]]-AVERAGE(Table2[1W Return vs Nifty]))/_xlfn.STDEV.P(Table2[1W Return vs Nifty])</f>
        <v>-0.68141358255824169</v>
      </c>
      <c r="O520">
        <v>314.62</v>
      </c>
      <c r="P520">
        <v>308.50459299545901</v>
      </c>
      <c r="Q520">
        <v>287.60995064209601</v>
      </c>
      <c r="R520">
        <v>46.672763174371198</v>
      </c>
      <c r="S520" s="2">
        <f>(Table2[[#This Row],[Close Price]]-Table2[[#This Row],[20D EMA]])/Table2[[#This Row],[20D EMA]]</f>
        <v>-2.2884749856971181E-3</v>
      </c>
      <c r="T520" s="2">
        <f>(Table2[[#This Row],[Close Price]]-Table2[[#This Row],[50D EMA]])/Table2[[#This Row],[50D EMA]]</f>
        <v>1.7488903332536082E-2</v>
      </c>
      <c r="U520" s="2">
        <f>(Table2[[#This Row],[Close Price]]-Table2[[#This Row],[200D EMA]])/Table2[[#This Row],[200D EMA]]</f>
        <v>9.1408691873180362E-2</v>
      </c>
      <c r="V520">
        <v>2.0480741288945401</v>
      </c>
      <c r="W520">
        <v>310.85000000000002</v>
      </c>
      <c r="X520">
        <v>324.89999999999998</v>
      </c>
      <c r="Y520">
        <v>310.85000000000002</v>
      </c>
      <c r="Z520">
        <v>339.45</v>
      </c>
      <c r="AA520">
        <v>310.85000000000002</v>
      </c>
      <c r="AB520">
        <v>339.45</v>
      </c>
      <c r="AC520" s="2">
        <f>(Table2[[#This Row],[Close Price]]/Table2[[#This Row],[Day Low]])-1</f>
        <v>9.8118063374617037E-3</v>
      </c>
      <c r="AD520" s="2">
        <f>(Table2[[#This Row],[Day High]]/Table2[[#This Row],[Close Price]])-1</f>
        <v>3.5043007327174358E-2</v>
      </c>
      <c r="AE520" s="2">
        <f>(Table2[[#This Row],[Close Price]]/Table2[[#This Row],[Current Week Low]])-1</f>
        <v>9.8118063374617037E-3</v>
      </c>
      <c r="AF520" s="2">
        <f>(Table2[[#This Row],[Current Week High]]/Table2[[#This Row],[Close Price]])-1</f>
        <v>8.1395348837209447E-2</v>
      </c>
      <c r="AG520" s="2">
        <f>(Table2[[#This Row],[Close Price]]/Table2[[#This Row],[Current Month Low]])-1</f>
        <v>9.8118063374617037E-3</v>
      </c>
      <c r="AH520" s="2">
        <f>(Table2[[#This Row],[Current Month High]]/Table2[[#This Row],[Close Price]])-1</f>
        <v>8.1395348837209447E-2</v>
      </c>
      <c r="AI520">
        <v>16.263141127747598</v>
      </c>
      <c r="AJ520">
        <v>105.096373734073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-0.01</v>
      </c>
      <c r="AM520" t="s">
        <v>10150</v>
      </c>
      <c r="AN520">
        <v>0.51</v>
      </c>
      <c r="AO520" t="s">
        <v>10149</v>
      </c>
      <c r="AP520">
        <v>6.6447268460535003E-2</v>
      </c>
      <c r="AQ520">
        <f>(Table2[[#This Row],[Sharpe Ratio]]-AVERAGE(Table2[Sharpe Ratio]))/_xlfn.STDEV.P(Table2[Sharpe Ratio])</f>
        <v>0.13589561700729325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-1.8640675854051596</v>
      </c>
    </row>
    <row r="521" spans="1:44" x14ac:dyDescent="0.3">
      <c r="A521" t="s">
        <v>1310</v>
      </c>
      <c r="B521" t="s">
        <v>1311</v>
      </c>
      <c r="C521" t="s">
        <v>10114</v>
      </c>
      <c r="D521" t="s">
        <v>387</v>
      </c>
      <c r="E521">
        <v>8331.2872152</v>
      </c>
      <c r="F521">
        <v>189.24</v>
      </c>
      <c r="G521">
        <v>-31.248299736040501</v>
      </c>
      <c r="H521">
        <f>(Table2[[#This Row],[1Y Return vs Nifty]]-AVERAGE(Table2[1Y Return vs Nifty]))/_xlfn.STDEV.P(Table2[1Y Return vs Nifty])</f>
        <v>-0.90659886204427109</v>
      </c>
      <c r="I521">
        <v>-1.6074127706258301</v>
      </c>
      <c r="J521">
        <f>(Table2[[#This Row],[1M Return vs Nifty]]-AVERAGE(Table2[1M Return vs Nifty]))/_xlfn.STDEV.P(Table2[1M Return vs Nifty])</f>
        <v>-0.222918541171299</v>
      </c>
      <c r="K521">
        <v>-17.383711883036099</v>
      </c>
      <c r="L521">
        <f>(Table2[[#This Row],[6M Return vs Nifty]]-AVERAGE(Table2[6M Return vs Nifty]))/_xlfn.STDEV.P(Table2[6M Return vs Nifty])</f>
        <v>-0.83454997566589739</v>
      </c>
      <c r="M521">
        <v>-8.0210053325201203E-2</v>
      </c>
      <c r="N521">
        <f>(Table2[[#This Row],[1W Return vs Nifty]]-AVERAGE(Table2[1W Return vs Nifty]))/_xlfn.STDEV.P(Table2[1W Return vs Nifty])</f>
        <v>-0.23798980022749172</v>
      </c>
      <c r="O521">
        <v>180.12</v>
      </c>
      <c r="P521">
        <v>176.53889055067901</v>
      </c>
      <c r="Q521">
        <v>191.28783701477499</v>
      </c>
      <c r="R521">
        <v>74.612814014377093</v>
      </c>
      <c r="S521" s="2">
        <f>(Table2[[#This Row],[Close Price]]-Table2[[#This Row],[20D EMA]])/Table2[[#This Row],[20D EMA]]</f>
        <v>5.063291139240509E-2</v>
      </c>
      <c r="T521" s="2">
        <f>(Table2[[#This Row],[Close Price]]-Table2[[#This Row],[50D EMA]])/Table2[[#This Row],[50D EMA]]</f>
        <v>7.1945107447443077E-2</v>
      </c>
      <c r="U521" s="2">
        <f>(Table2[[#This Row],[Close Price]]-Table2[[#This Row],[200D EMA]])/Table2[[#This Row],[200D EMA]]</f>
        <v>-1.0705526533905082E-2</v>
      </c>
      <c r="V521">
        <v>1.3963764506170599</v>
      </c>
      <c r="W521">
        <v>183.7</v>
      </c>
      <c r="X521">
        <v>190.35</v>
      </c>
      <c r="Y521">
        <v>180.9</v>
      </c>
      <c r="Z521">
        <v>190.7</v>
      </c>
      <c r="AA521">
        <v>180.9</v>
      </c>
      <c r="AB521">
        <v>190.7</v>
      </c>
      <c r="AC521" s="2">
        <f>(Table2[[#This Row],[Close Price]]/Table2[[#This Row],[Day Low]])-1</f>
        <v>3.015786608601001E-2</v>
      </c>
      <c r="AD521" s="2">
        <f>(Table2[[#This Row],[Day High]]/Table2[[#This Row],[Close Price]])-1</f>
        <v>5.8655675332910384E-3</v>
      </c>
      <c r="AE521" s="2">
        <f>(Table2[[#This Row],[Close Price]]/Table2[[#This Row],[Current Week Low]])-1</f>
        <v>4.6102819237147541E-2</v>
      </c>
      <c r="AF521" s="2">
        <f>(Table2[[#This Row],[Current Week High]]/Table2[[#This Row],[Close Price]])-1</f>
        <v>7.7150708095539144E-3</v>
      </c>
      <c r="AG521" s="2">
        <f>(Table2[[#This Row],[Close Price]]/Table2[[#This Row],[Current Month Low]])-1</f>
        <v>4.6102819237147541E-2</v>
      </c>
      <c r="AH521" s="2">
        <f>(Table2[[#This Row],[Current Month High]]/Table2[[#This Row],[Close Price]])-1</f>
        <v>7.7150708095539144E-3</v>
      </c>
      <c r="AI521">
        <v>36.334812935954297</v>
      </c>
      <c r="AJ521">
        <v>30.510344827586199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0.03</v>
      </c>
      <c r="AM521" t="s">
        <v>10149</v>
      </c>
      <c r="AN521">
        <v>8.34</v>
      </c>
      <c r="AO521" t="s">
        <v>10149</v>
      </c>
      <c r="AQ521">
        <f>(Table2[[#This Row],[Sharpe Ratio]]-AVERAGE(Table2[Sharpe Ratio]))/_xlfn.STDEV.P(Table2[Sharpe Ratio])</f>
        <v>-0.61699489940279773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22" spans="1:44" x14ac:dyDescent="0.3">
      <c r="A522" t="s">
        <v>1314</v>
      </c>
      <c r="B522" t="s">
        <v>1315</v>
      </c>
      <c r="C522" t="s">
        <v>10104</v>
      </c>
      <c r="D522" t="s">
        <v>21</v>
      </c>
      <c r="E522">
        <v>8286.9139400959994</v>
      </c>
      <c r="F522">
        <v>29.92</v>
      </c>
      <c r="G522">
        <v>63.326467935038004</v>
      </c>
      <c r="H522">
        <f>(Table2[[#This Row],[1Y Return vs Nifty]]-AVERAGE(Table2[1Y Return vs Nifty]))/_xlfn.STDEV.P(Table2[1Y Return vs Nifty])</f>
        <v>0.15919298701238055</v>
      </c>
      <c r="I522">
        <v>-10.8915161239865</v>
      </c>
      <c r="J522">
        <f>(Table2[[#This Row],[1M Return vs Nifty]]-AVERAGE(Table2[1M Return vs Nifty]))/_xlfn.STDEV.P(Table2[1M Return vs Nifty])</f>
        <v>-0.97955192006944725</v>
      </c>
      <c r="K522">
        <v>20.7606908007801</v>
      </c>
      <c r="L522">
        <f>(Table2[[#This Row],[6M Return vs Nifty]]-AVERAGE(Table2[6M Return vs Nifty]))/_xlfn.STDEV.P(Table2[6M Return vs Nifty])</f>
        <v>0.28815380582507238</v>
      </c>
      <c r="M522">
        <v>-5.82113796424008</v>
      </c>
      <c r="N522">
        <f>(Table2[[#This Row],[1W Return vs Nifty]]-AVERAGE(Table2[1W Return vs Nifty]))/_xlfn.STDEV.P(Table2[1W Return vs Nifty])</f>
        <v>-1.4935799509361896</v>
      </c>
      <c r="O522">
        <v>30.9</v>
      </c>
      <c r="P522">
        <v>31.689162745651501</v>
      </c>
      <c r="Q522">
        <v>28.543254304416202</v>
      </c>
      <c r="R522">
        <v>30.185561610830799</v>
      </c>
      <c r="S522" s="2">
        <f>(Table2[[#This Row],[Close Price]]-Table2[[#This Row],[20D EMA]])/Table2[[#This Row],[20D EMA]]</f>
        <v>-3.1715210355986956E-2</v>
      </c>
      <c r="T522" s="2">
        <f>(Table2[[#This Row],[Close Price]]-Table2[[#This Row],[50D EMA]])/Table2[[#This Row],[50D EMA]]</f>
        <v>-5.5828636428530129E-2</v>
      </c>
      <c r="U522" s="2">
        <f>(Table2[[#This Row],[Close Price]]-Table2[[#This Row],[200D EMA]])/Table2[[#This Row],[200D EMA]]</f>
        <v>4.8233662528480166E-2</v>
      </c>
      <c r="V522">
        <v>0.61815882088854601</v>
      </c>
      <c r="W522">
        <v>29.81</v>
      </c>
      <c r="X522">
        <v>30.43</v>
      </c>
      <c r="Y522">
        <v>29.4</v>
      </c>
      <c r="Z522">
        <v>31.25</v>
      </c>
      <c r="AA522">
        <v>29.4</v>
      </c>
      <c r="AB522">
        <v>31.25</v>
      </c>
      <c r="AC522" s="2">
        <f>(Table2[[#This Row],[Close Price]]/Table2[[#This Row],[Day Low]])-1</f>
        <v>3.6900369003691758E-3</v>
      </c>
      <c r="AD522" s="2">
        <f>(Table2[[#This Row],[Day High]]/Table2[[#This Row],[Close Price]])-1</f>
        <v>1.7045454545454586E-2</v>
      </c>
      <c r="AE522" s="2">
        <f>(Table2[[#This Row],[Close Price]]/Table2[[#This Row],[Current Week Low]])-1</f>
        <v>1.7687074829932037E-2</v>
      </c>
      <c r="AF522" s="2">
        <f>(Table2[[#This Row],[Current Week High]]/Table2[[#This Row],[Close Price]])-1</f>
        <v>4.4451871657753994E-2</v>
      </c>
      <c r="AG522" s="2">
        <f>(Table2[[#This Row],[Close Price]]/Table2[[#This Row],[Current Month Low]])-1</f>
        <v>1.7687074829932037E-2</v>
      </c>
      <c r="AH522" s="2">
        <f>(Table2[[#This Row],[Current Month High]]/Table2[[#This Row],[Close Price]])-1</f>
        <v>4.4451871657753994E-2</v>
      </c>
      <c r="AI522">
        <v>42.045454545454497</v>
      </c>
      <c r="AJ522">
        <v>118.394160583941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-0.2</v>
      </c>
      <c r="AM522" t="s">
        <v>10150</v>
      </c>
      <c r="AN522">
        <v>-8</v>
      </c>
      <c r="AO522" t="s">
        <v>10150</v>
      </c>
      <c r="AP522">
        <v>6.4227729431360001E-3</v>
      </c>
      <c r="AQ522">
        <f>(Table2[[#This Row],[Sharpe Ratio]]-AVERAGE(Table2[Sharpe Ratio]))/_xlfn.STDEV.P(Table2[Sharpe Ratio])</f>
        <v>-0.54422072899706531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23" spans="1:44" x14ac:dyDescent="0.3">
      <c r="A523" t="s">
        <v>1316</v>
      </c>
      <c r="B523" t="s">
        <v>1317</v>
      </c>
      <c r="C523" t="s">
        <v>10106</v>
      </c>
      <c r="D523" t="s">
        <v>410</v>
      </c>
      <c r="E523">
        <v>8276.9220225000008</v>
      </c>
      <c r="F523">
        <v>607.5</v>
      </c>
      <c r="G523">
        <v>29.667662100154001</v>
      </c>
      <c r="H523">
        <f>(Table2[[#This Row],[1Y Return vs Nifty]]-AVERAGE(Table2[1Y Return vs Nifty]))/_xlfn.STDEV.P(Table2[1Y Return vs Nifty])</f>
        <v>-0.22011834296691676</v>
      </c>
      <c r="I523">
        <v>10.976832918275401</v>
      </c>
      <c r="J523">
        <f>(Table2[[#This Row],[1M Return vs Nifty]]-AVERAGE(Table2[1M Return vs Nifty]))/_xlfn.STDEV.P(Table2[1M Return vs Nifty])</f>
        <v>0.80266895759681123</v>
      </c>
      <c r="K523">
        <v>24.422589136362699</v>
      </c>
      <c r="L523">
        <f>(Table2[[#This Row],[6M Return vs Nifty]]-AVERAGE(Table2[6M Return vs Nifty]))/_xlfn.STDEV.P(Table2[6M Return vs Nifty])</f>
        <v>0.39593441895650755</v>
      </c>
      <c r="M523">
        <v>0.756919725045342</v>
      </c>
      <c r="N523">
        <f>(Table2[[#This Row],[1W Return vs Nifty]]-AVERAGE(Table2[1W Return vs Nifty]))/_xlfn.STDEV.P(Table2[1W Return vs Nifty])</f>
        <v>-5.4902341040165621E-2</v>
      </c>
      <c r="O523">
        <v>599.28</v>
      </c>
      <c r="P523">
        <v>569.80682982215797</v>
      </c>
      <c r="Q523">
        <v>502.58780735265702</v>
      </c>
      <c r="R523">
        <v>50.969975040686897</v>
      </c>
      <c r="S523" s="2">
        <f>(Table2[[#This Row],[Close Price]]-Table2[[#This Row],[20D EMA]])/Table2[[#This Row],[20D EMA]]</f>
        <v>1.3716459751702088E-2</v>
      </c>
      <c r="T523" s="2">
        <f>(Table2[[#This Row],[Close Price]]-Table2[[#This Row],[50D EMA]])/Table2[[#This Row],[50D EMA]]</f>
        <v>6.6150786907216305E-2</v>
      </c>
      <c r="U523" s="2">
        <f>(Table2[[#This Row],[Close Price]]-Table2[[#This Row],[200D EMA]])/Table2[[#This Row],[200D EMA]]</f>
        <v>0.20874400674373689</v>
      </c>
      <c r="V523">
        <v>0.61484803998242499</v>
      </c>
      <c r="W523">
        <v>601.6</v>
      </c>
      <c r="X523">
        <v>624.75</v>
      </c>
      <c r="Y523">
        <v>597.54999999999995</v>
      </c>
      <c r="Z523">
        <v>630.9</v>
      </c>
      <c r="AA523">
        <v>597.54999999999995</v>
      </c>
      <c r="AB523">
        <v>630.9</v>
      </c>
      <c r="AC523" s="2">
        <f>(Table2[[#This Row],[Close Price]]/Table2[[#This Row],[Day Low]])-1</f>
        <v>9.8071808510638014E-3</v>
      </c>
      <c r="AD523" s="2">
        <f>(Table2[[#This Row],[Day High]]/Table2[[#This Row],[Close Price]])-1</f>
        <v>2.839506172839501E-2</v>
      </c>
      <c r="AE523" s="2">
        <f>(Table2[[#This Row],[Close Price]]/Table2[[#This Row],[Current Week Low]])-1</f>
        <v>1.6651326248849463E-2</v>
      </c>
      <c r="AF523" s="2">
        <f>(Table2[[#This Row],[Current Week High]]/Table2[[#This Row],[Close Price]])-1</f>
        <v>3.8518518518518396E-2</v>
      </c>
      <c r="AG523" s="2">
        <f>(Table2[[#This Row],[Close Price]]/Table2[[#This Row],[Current Month Low]])-1</f>
        <v>1.6651326248849463E-2</v>
      </c>
      <c r="AH523" s="2">
        <f>(Table2[[#This Row],[Current Month High]]/Table2[[#This Row],[Close Price]])-1</f>
        <v>3.8518518518518396E-2</v>
      </c>
      <c r="AI523">
        <v>10.6172839506172</v>
      </c>
      <c r="AJ523">
        <v>57.424203161440701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0.13</v>
      </c>
      <c r="AM523" t="s">
        <v>10149</v>
      </c>
      <c r="AN523">
        <v>-5.04</v>
      </c>
      <c r="AO523" t="s">
        <v>10150</v>
      </c>
      <c r="AP523">
        <v>-4.9370829471828998E-2</v>
      </c>
      <c r="AQ523">
        <f>(Table2[[#This Row],[Sharpe Ratio]]-AVERAGE(Table2[Sharpe Ratio]))/_xlfn.STDEV.P(Table2[Sharpe Ratio])</f>
        <v>-1.1763983204586494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-0.25281562791241297</v>
      </c>
    </row>
    <row r="524" spans="1:44" x14ac:dyDescent="0.3">
      <c r="A524" t="s">
        <v>1318</v>
      </c>
      <c r="B524" t="s">
        <v>1319</v>
      </c>
      <c r="C524" t="s">
        <v>10122</v>
      </c>
      <c r="D524" t="s">
        <v>1320</v>
      </c>
      <c r="E524">
        <v>8275.6802539599994</v>
      </c>
      <c r="F524">
        <v>1330.7</v>
      </c>
      <c r="G524">
        <v>155.801757572486</v>
      </c>
      <c r="H524">
        <f>(Table2[[#This Row],[1Y Return vs Nifty]]-AVERAGE(Table2[1Y Return vs Nifty]))/_xlfn.STDEV.P(Table2[1Y Return vs Nifty])</f>
        <v>1.2013251789467536</v>
      </c>
      <c r="I524">
        <v>26.336945514530299</v>
      </c>
      <c r="J524">
        <f>(Table2[[#This Row],[1M Return vs Nifty]]-AVERAGE(Table2[1M Return vs Nifty]))/_xlfn.STDEV.P(Table2[1M Return vs Nifty])</f>
        <v>2.0544833172197485</v>
      </c>
      <c r="K524">
        <v>95.6236002545525</v>
      </c>
      <c r="L524">
        <f>(Table2[[#This Row],[6M Return vs Nifty]]-AVERAGE(Table2[6M Return vs Nifty]))/_xlfn.STDEV.P(Table2[6M Return vs Nifty])</f>
        <v>2.491592990175608</v>
      </c>
      <c r="M524">
        <v>-1.16973512265321</v>
      </c>
      <c r="N524">
        <f>(Table2[[#This Row],[1W Return vs Nifty]]-AVERAGE(Table2[1W Return vs Nifty]))/_xlfn.STDEV.P(Table2[1W Return vs Nifty])</f>
        <v>-0.47627827331519057</v>
      </c>
      <c r="O524">
        <v>1207.2</v>
      </c>
      <c r="P524">
        <v>1067.1669558624101</v>
      </c>
      <c r="Q524">
        <v>789.73154762326999</v>
      </c>
      <c r="R524">
        <v>72.562434662090993</v>
      </c>
      <c r="S524" s="2">
        <f>(Table2[[#This Row],[Close Price]]-Table2[[#This Row],[20D EMA]])/Table2[[#This Row],[20D EMA]]</f>
        <v>0.10230284956925116</v>
      </c>
      <c r="T524" s="2">
        <f>(Table2[[#This Row],[Close Price]]-Table2[[#This Row],[50D EMA]])/Table2[[#This Row],[50D EMA]]</f>
        <v>0.24694640579891353</v>
      </c>
      <c r="U524" s="2">
        <f>(Table2[[#This Row],[Close Price]]-Table2[[#This Row],[200D EMA]])/Table2[[#This Row],[200D EMA]]</f>
        <v>0.68500296588732867</v>
      </c>
      <c r="V524">
        <v>1.0008851860735299</v>
      </c>
      <c r="W524">
        <v>1311</v>
      </c>
      <c r="X524">
        <v>1344.1</v>
      </c>
      <c r="Y524">
        <v>1290</v>
      </c>
      <c r="Z524">
        <v>1379</v>
      </c>
      <c r="AA524">
        <v>1290</v>
      </c>
      <c r="AB524">
        <v>1379</v>
      </c>
      <c r="AC524" s="2">
        <f>(Table2[[#This Row],[Close Price]]/Table2[[#This Row],[Day Low]])-1</f>
        <v>1.5026697177726867E-2</v>
      </c>
      <c r="AD524" s="2">
        <f>(Table2[[#This Row],[Day High]]/Table2[[#This Row],[Close Price]])-1</f>
        <v>1.0069888028856999E-2</v>
      </c>
      <c r="AE524" s="2">
        <f>(Table2[[#This Row],[Close Price]]/Table2[[#This Row],[Current Week Low]])-1</f>
        <v>3.155038759689921E-2</v>
      </c>
      <c r="AF524" s="2">
        <f>(Table2[[#This Row],[Current Week High]]/Table2[[#This Row],[Close Price]])-1</f>
        <v>3.6296685954760655E-2</v>
      </c>
      <c r="AG524" s="2">
        <f>(Table2[[#This Row],[Close Price]]/Table2[[#This Row],[Current Month Low]])-1</f>
        <v>3.155038759689921E-2</v>
      </c>
      <c r="AH524" s="2">
        <f>(Table2[[#This Row],[Current Month High]]/Table2[[#This Row],[Close Price]])-1</f>
        <v>3.6296685954760655E-2</v>
      </c>
      <c r="AI524">
        <v>3.6296685954760601</v>
      </c>
      <c r="AJ524">
        <v>205.59191640831301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</v>
      </c>
      <c r="AM524">
        <v>0</v>
      </c>
      <c r="AN524">
        <v>17.89</v>
      </c>
      <c r="AO524" t="s">
        <v>10149</v>
      </c>
      <c r="AP524">
        <v>0.13873860281903599</v>
      </c>
      <c r="AQ524">
        <f>(Table2[[#This Row],[Sharpe Ratio]]-AVERAGE(Table2[Sharpe Ratio]))/_xlfn.STDEV.P(Table2[Sharpe Ratio])</f>
        <v>0.955003178809814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6.2261263918367336</v>
      </c>
    </row>
    <row r="525" spans="1:44" x14ac:dyDescent="0.3">
      <c r="A525" t="s">
        <v>1321</v>
      </c>
      <c r="B525" t="s">
        <v>1322</v>
      </c>
      <c r="C525" t="s">
        <v>10114</v>
      </c>
      <c r="D525" t="s">
        <v>285</v>
      </c>
      <c r="E525">
        <v>8268.3243827999995</v>
      </c>
      <c r="F525">
        <v>508</v>
      </c>
      <c r="G525">
        <v>9.2397467571571994</v>
      </c>
      <c r="H525">
        <f>(Table2[[#This Row],[1Y Return vs Nifty]]-AVERAGE(Table2[1Y Return vs Nifty]))/_xlfn.STDEV.P(Table2[1Y Return vs Nifty])</f>
        <v>-0.45032674000475875</v>
      </c>
      <c r="I525">
        <v>5.3371239020974004</v>
      </c>
      <c r="J525">
        <f>(Table2[[#This Row],[1M Return vs Nifty]]-AVERAGE(Table2[1M Return vs Nifty]))/_xlfn.STDEV.P(Table2[1M Return vs Nifty])</f>
        <v>0.34304545638185874</v>
      </c>
      <c r="K525">
        <v>21.6785376935348</v>
      </c>
      <c r="L525">
        <f>(Table2[[#This Row],[6M Return vs Nifty]]-AVERAGE(Table2[6M Return vs Nifty]))/_xlfn.STDEV.P(Table2[6M Return vs Nifty])</f>
        <v>0.31516878324829056</v>
      </c>
      <c r="M525">
        <v>3.7696342756488699</v>
      </c>
      <c r="N525">
        <f>(Table2[[#This Row],[1W Return vs Nifty]]-AVERAGE(Table2[1W Return vs Nifty]))/_xlfn.STDEV.P(Table2[1W Return vs Nifty])</f>
        <v>0.60400415897748594</v>
      </c>
      <c r="O525">
        <v>481.4</v>
      </c>
      <c r="P525">
        <v>452.93675526340098</v>
      </c>
      <c r="Q525">
        <v>401.78103025853397</v>
      </c>
      <c r="R525">
        <v>73.474528238745194</v>
      </c>
      <c r="S525" s="2">
        <f>(Table2[[#This Row],[Close Price]]-Table2[[#This Row],[20D EMA]])/Table2[[#This Row],[20D EMA]]</f>
        <v>5.5255504777731668E-2</v>
      </c>
      <c r="T525" s="2">
        <f>(Table2[[#This Row],[Close Price]]-Table2[[#This Row],[50D EMA]])/Table2[[#This Row],[50D EMA]]</f>
        <v>0.12156938931700856</v>
      </c>
      <c r="U525" s="2">
        <f>(Table2[[#This Row],[Close Price]]-Table2[[#This Row],[200D EMA]])/Table2[[#This Row],[200D EMA]]</f>
        <v>0.26437029561380071</v>
      </c>
      <c r="V525">
        <v>1.0457520504753599</v>
      </c>
      <c r="W525">
        <v>506.25</v>
      </c>
      <c r="X525">
        <v>515.54999999999995</v>
      </c>
      <c r="Y525">
        <v>498</v>
      </c>
      <c r="Z525">
        <v>524</v>
      </c>
      <c r="AA525">
        <v>498</v>
      </c>
      <c r="AB525">
        <v>524</v>
      </c>
      <c r="AC525" s="2">
        <f>(Table2[[#This Row],[Close Price]]/Table2[[#This Row],[Day Low]])-1</f>
        <v>3.4567901234567877E-3</v>
      </c>
      <c r="AD525" s="2">
        <f>(Table2[[#This Row],[Day High]]/Table2[[#This Row],[Close Price]])-1</f>
        <v>1.4862204724409356E-2</v>
      </c>
      <c r="AE525" s="2">
        <f>(Table2[[#This Row],[Close Price]]/Table2[[#This Row],[Current Week Low]])-1</f>
        <v>2.008032128514059E-2</v>
      </c>
      <c r="AF525" s="2">
        <f>(Table2[[#This Row],[Current Week High]]/Table2[[#This Row],[Close Price]])-1</f>
        <v>3.1496062992125928E-2</v>
      </c>
      <c r="AG525" s="2">
        <f>(Table2[[#This Row],[Close Price]]/Table2[[#This Row],[Current Month Low]])-1</f>
        <v>2.008032128514059E-2</v>
      </c>
      <c r="AH525" s="2">
        <f>(Table2[[#This Row],[Current Month High]]/Table2[[#This Row],[Close Price]])-1</f>
        <v>3.1496062992125928E-2</v>
      </c>
      <c r="AI525">
        <v>3.1496062992125902</v>
      </c>
      <c r="AJ525">
        <v>48.842660416056198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0.21</v>
      </c>
      <c r="AM525" t="s">
        <v>10149</v>
      </c>
      <c r="AN525">
        <v>8.35</v>
      </c>
      <c r="AO525" t="s">
        <v>10149</v>
      </c>
      <c r="AP525">
        <v>0.113300237934404</v>
      </c>
      <c r="AQ525">
        <f>(Table2[[#This Row],[Sharpe Ratio]]-AVERAGE(Table2[Sharpe Ratio]))/_xlfn.STDEV.P(Table2[Sharpe Ratio])</f>
        <v>0.66677005623993701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1.4786617148428136</v>
      </c>
    </row>
    <row r="526" spans="1:44" x14ac:dyDescent="0.3">
      <c r="A526" t="s">
        <v>1323</v>
      </c>
      <c r="B526" t="s">
        <v>1324</v>
      </c>
      <c r="C526" t="s">
        <v>10117</v>
      </c>
      <c r="D526" t="s">
        <v>140</v>
      </c>
      <c r="E526">
        <v>8267.8299735000001</v>
      </c>
      <c r="F526">
        <v>991.5</v>
      </c>
      <c r="G526">
        <v>115.219755566622</v>
      </c>
      <c r="H526">
        <f>(Table2[[#This Row],[1Y Return vs Nifty]]-AVERAGE(Table2[1Y Return vs Nifty]))/_xlfn.STDEV.P(Table2[1Y Return vs Nifty])</f>
        <v>0.74399424363135824</v>
      </c>
      <c r="I526">
        <v>11.709552478672601</v>
      </c>
      <c r="J526">
        <f>(Table2[[#This Row],[1M Return vs Nifty]]-AVERAGE(Table2[1M Return vs Nifty]))/_xlfn.STDEV.P(Table2[1M Return vs Nifty])</f>
        <v>0.86238394090399484</v>
      </c>
      <c r="K526">
        <v>120.802889521239</v>
      </c>
      <c r="L526">
        <f>(Table2[[#This Row],[6M Return vs Nifty]]-AVERAGE(Table2[6M Return vs Nifty]))/_xlfn.STDEV.P(Table2[6M Return vs Nifty])</f>
        <v>3.2326947321346649</v>
      </c>
      <c r="M526">
        <v>4.7249740568253902</v>
      </c>
      <c r="N526">
        <f>(Table2[[#This Row],[1W Return vs Nifty]]-AVERAGE(Table2[1W Return vs Nifty]))/_xlfn.STDEV.P(Table2[1W Return vs Nifty])</f>
        <v>0.81294515918493948</v>
      </c>
      <c r="O526">
        <v>950.82</v>
      </c>
      <c r="P526">
        <v>886.34764167845697</v>
      </c>
      <c r="Q526">
        <v>686.72435798896595</v>
      </c>
      <c r="R526">
        <v>59.325779594465899</v>
      </c>
      <c r="S526" s="2">
        <f>(Table2[[#This Row],[Close Price]]-Table2[[#This Row],[20D EMA]])/Table2[[#This Row],[20D EMA]]</f>
        <v>4.2784123177888503E-2</v>
      </c>
      <c r="T526" s="2">
        <f>(Table2[[#This Row],[Close Price]]-Table2[[#This Row],[50D EMA]])/Table2[[#This Row],[50D EMA]]</f>
        <v>0.11863557071401278</v>
      </c>
      <c r="U526" s="2">
        <f>(Table2[[#This Row],[Close Price]]-Table2[[#This Row],[200D EMA]])/Table2[[#This Row],[200D EMA]]</f>
        <v>0.44381073492653234</v>
      </c>
      <c r="V526">
        <v>1.02053954618188</v>
      </c>
      <c r="W526">
        <v>988.5</v>
      </c>
      <c r="X526">
        <v>1029.25</v>
      </c>
      <c r="Y526">
        <v>938.4</v>
      </c>
      <c r="Z526">
        <v>1029.25</v>
      </c>
      <c r="AA526">
        <v>938.4</v>
      </c>
      <c r="AB526">
        <v>1029.25</v>
      </c>
      <c r="AC526" s="2">
        <f>(Table2[[#This Row],[Close Price]]/Table2[[#This Row],[Day Low]])-1</f>
        <v>3.0349013657056112E-3</v>
      </c>
      <c r="AD526" s="2">
        <f>(Table2[[#This Row],[Day High]]/Table2[[#This Row],[Close Price]])-1</f>
        <v>3.8073625819465384E-2</v>
      </c>
      <c r="AE526" s="2">
        <f>(Table2[[#This Row],[Close Price]]/Table2[[#This Row],[Current Week Low]])-1</f>
        <v>5.6585677749360741E-2</v>
      </c>
      <c r="AF526" s="2">
        <f>(Table2[[#This Row],[Current Week High]]/Table2[[#This Row],[Close Price]])-1</f>
        <v>3.8073625819465384E-2</v>
      </c>
      <c r="AG526" s="2">
        <f>(Table2[[#This Row],[Close Price]]/Table2[[#This Row],[Current Month Low]])-1</f>
        <v>5.6585677749360741E-2</v>
      </c>
      <c r="AH526" s="2">
        <f>(Table2[[#This Row],[Current Month High]]/Table2[[#This Row],[Close Price]])-1</f>
        <v>3.8073625819465384E-2</v>
      </c>
      <c r="AI526">
        <v>7.9172970247100398</v>
      </c>
      <c r="AJ526">
        <v>174.04643449419501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0.11</v>
      </c>
      <c r="AM526" t="s">
        <v>10149</v>
      </c>
      <c r="AN526">
        <v>-4.9800000000000004</v>
      </c>
      <c r="AO526" t="s">
        <v>10150</v>
      </c>
      <c r="AP526">
        <v>0.184899792340115</v>
      </c>
      <c r="AQ526">
        <f>(Table2[[#This Row],[Sharpe Ratio]]-AVERAGE(Table2[Sharpe Ratio]))/_xlfn.STDEV.P(Table2[Sharpe Ratio])</f>
        <v>1.4780393038729664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7.1300573797279245</v>
      </c>
    </row>
    <row r="527" spans="1:44" x14ac:dyDescent="0.3">
      <c r="A527" t="s">
        <v>1325</v>
      </c>
      <c r="B527" t="s">
        <v>1326</v>
      </c>
      <c r="C527" t="s">
        <v>10109</v>
      </c>
      <c r="D527" t="s">
        <v>59</v>
      </c>
      <c r="E527">
        <v>8259.3555613200006</v>
      </c>
      <c r="F527">
        <v>507.3</v>
      </c>
      <c r="G527">
        <v>26.9981314698049</v>
      </c>
      <c r="H527">
        <f>(Table2[[#This Row],[1Y Return vs Nifty]]-AVERAGE(Table2[1Y Return vs Nifty]))/_xlfn.STDEV.P(Table2[1Y Return vs Nifty])</f>
        <v>-0.25020209634739909</v>
      </c>
      <c r="I527">
        <v>4.6015273931862097</v>
      </c>
      <c r="J527">
        <f>(Table2[[#This Row],[1M Return vs Nifty]]-AVERAGE(Table2[1M Return vs Nifty]))/_xlfn.STDEV.P(Table2[1M Return vs Nifty])</f>
        <v>0.28309600829200249</v>
      </c>
      <c r="K527">
        <v>10.023876878424</v>
      </c>
      <c r="L527">
        <f>(Table2[[#This Row],[6M Return vs Nifty]]-AVERAGE(Table2[6M Return vs Nifty]))/_xlfn.STDEV.P(Table2[6M Return vs Nifty])</f>
        <v>-2.7862719370338115E-2</v>
      </c>
      <c r="M527">
        <v>5.5811379151514098</v>
      </c>
      <c r="N527">
        <f>(Table2[[#This Row],[1W Return vs Nifty]]-AVERAGE(Table2[1W Return vs Nifty]))/_xlfn.STDEV.P(Table2[1W Return vs Nifty])</f>
        <v>1.0001955348364246</v>
      </c>
      <c r="O527">
        <v>467.49</v>
      </c>
      <c r="P527">
        <v>458.67535252437801</v>
      </c>
      <c r="Q527">
        <v>422.27034214352699</v>
      </c>
      <c r="R527">
        <v>86.756005551317401</v>
      </c>
      <c r="S527" s="2">
        <f>(Table2[[#This Row],[Close Price]]-Table2[[#This Row],[20D EMA]])/Table2[[#This Row],[20D EMA]]</f>
        <v>8.5156901751909139E-2</v>
      </c>
      <c r="T527" s="2">
        <f>(Table2[[#This Row],[Close Price]]-Table2[[#This Row],[50D EMA]])/Table2[[#This Row],[50D EMA]]</f>
        <v>0.10601103200337686</v>
      </c>
      <c r="U527" s="2">
        <f>(Table2[[#This Row],[Close Price]]-Table2[[#This Row],[200D EMA]])/Table2[[#This Row],[200D EMA]]</f>
        <v>0.20136308277025997</v>
      </c>
      <c r="V527">
        <v>2.40434430277055</v>
      </c>
      <c r="W527">
        <v>493</v>
      </c>
      <c r="X527">
        <v>509.7</v>
      </c>
      <c r="Y527">
        <v>464.35</v>
      </c>
      <c r="Z527">
        <v>509.9</v>
      </c>
      <c r="AA527">
        <v>464.35</v>
      </c>
      <c r="AB527">
        <v>509.9</v>
      </c>
      <c r="AC527" s="2">
        <f>(Table2[[#This Row],[Close Price]]/Table2[[#This Row],[Day Low]])-1</f>
        <v>2.9006085192697872E-2</v>
      </c>
      <c r="AD527" s="2">
        <f>(Table2[[#This Row],[Day High]]/Table2[[#This Row],[Close Price]])-1</f>
        <v>4.7309284447072386E-3</v>
      </c>
      <c r="AE527" s="2">
        <f>(Table2[[#This Row],[Close Price]]/Table2[[#This Row],[Current Week Low]])-1</f>
        <v>9.249488532357053E-2</v>
      </c>
      <c r="AF527" s="2">
        <f>(Table2[[#This Row],[Current Week High]]/Table2[[#This Row],[Close Price]])-1</f>
        <v>5.1251724817662492E-3</v>
      </c>
      <c r="AG527" s="2">
        <f>(Table2[[#This Row],[Close Price]]/Table2[[#This Row],[Current Month Low]])-1</f>
        <v>9.249488532357053E-2</v>
      </c>
      <c r="AH527" s="2">
        <f>(Table2[[#This Row],[Current Month High]]/Table2[[#This Row],[Close Price]])-1</f>
        <v>5.1251724817662492E-3</v>
      </c>
      <c r="AI527">
        <v>0.51251724817662403</v>
      </c>
      <c r="AJ527">
        <v>63.118971061093198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0.04</v>
      </c>
      <c r="AM527" t="s">
        <v>10149</v>
      </c>
      <c r="AN527">
        <v>10.78</v>
      </c>
      <c r="AO527" t="s">
        <v>10149</v>
      </c>
      <c r="AP527">
        <v>-2.2262679234909999E-3</v>
      </c>
      <c r="AQ527">
        <f>(Table2[[#This Row],[Sharpe Ratio]]-AVERAGE(Table2[Sharpe Ratio]))/_xlfn.STDEV.P(Table2[Sharpe Ratio])</f>
        <v>-0.64221995447906277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0.3630067729316272</v>
      </c>
    </row>
    <row r="528" spans="1:44" x14ac:dyDescent="0.3">
      <c r="A528" t="s">
        <v>1327</v>
      </c>
      <c r="B528" t="s">
        <v>1328</v>
      </c>
      <c r="C528" t="s">
        <v>10115</v>
      </c>
      <c r="D528" t="s">
        <v>151</v>
      </c>
      <c r="E528">
        <v>8239.3922220999993</v>
      </c>
      <c r="F528">
        <v>689.9</v>
      </c>
      <c r="G528">
        <v>-42.391243524274003</v>
      </c>
      <c r="H528">
        <f>(Table2[[#This Row],[1Y Return vs Nifty]]-AVERAGE(Table2[1Y Return vs Nifty]))/_xlfn.STDEV.P(Table2[1Y Return vs Nifty])</f>
        <v>-1.0321720879315337</v>
      </c>
      <c r="I528">
        <v>-11.7853066383236</v>
      </c>
      <c r="J528">
        <f>(Table2[[#This Row],[1M Return vs Nifty]]-AVERAGE(Table2[1M Return vs Nifty]))/_xlfn.STDEV.P(Table2[1M Return vs Nifty])</f>
        <v>-1.0523938210210557</v>
      </c>
      <c r="K528">
        <v>-20.1997478639599</v>
      </c>
      <c r="L528">
        <f>(Table2[[#This Row],[6M Return vs Nifty]]-AVERAGE(Table2[6M Return vs Nifty]))/_xlfn.STDEV.P(Table2[6M Return vs Nifty])</f>
        <v>-0.91743433148618581</v>
      </c>
      <c r="M528">
        <v>-0.92227736964981499</v>
      </c>
      <c r="N528">
        <f>(Table2[[#This Row],[1W Return vs Nifty]]-AVERAGE(Table2[1W Return vs Nifty]))/_xlfn.STDEV.P(Table2[1W Return vs Nifty])</f>
        <v>-0.42215714129455623</v>
      </c>
      <c r="O528">
        <v>692.03</v>
      </c>
      <c r="P528">
        <v>694.46817880043</v>
      </c>
      <c r="Q528">
        <v>720.14408762091705</v>
      </c>
      <c r="R528">
        <v>48.598634933271398</v>
      </c>
      <c r="S528" s="2">
        <f>(Table2[[#This Row],[Close Price]]-Table2[[#This Row],[20D EMA]])/Table2[[#This Row],[20D EMA]]</f>
        <v>-3.077901247055757E-3</v>
      </c>
      <c r="T528" s="2">
        <f>(Table2[[#This Row],[Close Price]]-Table2[[#This Row],[50D EMA]])/Table2[[#This Row],[50D EMA]]</f>
        <v>-6.5779526548224764E-3</v>
      </c>
      <c r="U528" s="2">
        <f>(Table2[[#This Row],[Close Price]]-Table2[[#This Row],[200D EMA]])/Table2[[#This Row],[200D EMA]]</f>
        <v>-4.1997272685848283E-2</v>
      </c>
      <c r="V528">
        <v>1.0072744855354401</v>
      </c>
      <c r="W528">
        <v>685.05</v>
      </c>
      <c r="X528">
        <v>697</v>
      </c>
      <c r="Y528">
        <v>680.35</v>
      </c>
      <c r="Z528">
        <v>697</v>
      </c>
      <c r="AA528">
        <v>680.35</v>
      </c>
      <c r="AB528">
        <v>697</v>
      </c>
      <c r="AC528" s="2">
        <f>(Table2[[#This Row],[Close Price]]/Table2[[#This Row],[Day Low]])-1</f>
        <v>7.0797751988906921E-3</v>
      </c>
      <c r="AD528" s="2">
        <f>(Table2[[#This Row],[Day High]]/Table2[[#This Row],[Close Price]])-1</f>
        <v>1.0291346571966953E-2</v>
      </c>
      <c r="AE528" s="2">
        <f>(Table2[[#This Row],[Close Price]]/Table2[[#This Row],[Current Week Low]])-1</f>
        <v>1.4036892775777021E-2</v>
      </c>
      <c r="AF528" s="2">
        <f>(Table2[[#This Row],[Current Week High]]/Table2[[#This Row],[Close Price]])-1</f>
        <v>1.0291346571966953E-2</v>
      </c>
      <c r="AG528" s="2">
        <f>(Table2[[#This Row],[Close Price]]/Table2[[#This Row],[Current Month Low]])-1</f>
        <v>1.4036892775777021E-2</v>
      </c>
      <c r="AH528" s="2">
        <f>(Table2[[#This Row],[Current Month High]]/Table2[[#This Row],[Close Price]])-1</f>
        <v>1.0291346571966953E-2</v>
      </c>
      <c r="AI528">
        <v>41.759675315263003</v>
      </c>
      <c r="AJ528">
        <v>15.252255262278601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-7.0000000000000007E-2</v>
      </c>
      <c r="AM528" t="s">
        <v>10150</v>
      </c>
      <c r="AN528">
        <v>-2.0499999999999998</v>
      </c>
      <c r="AO528" t="s">
        <v>10150</v>
      </c>
      <c r="AP528">
        <v>-0.101444116509694</v>
      </c>
      <c r="AQ528">
        <f>(Table2[[#This Row],[Sharpe Ratio]]-AVERAGE(Table2[Sharpe Ratio]))/_xlfn.STDEV.P(Table2[Sharpe Ratio])</f>
        <v>-1.7664223331446542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29" spans="1:44" x14ac:dyDescent="0.3">
      <c r="A529" t="s">
        <v>1329</v>
      </c>
      <c r="B529" t="s">
        <v>1330</v>
      </c>
      <c r="C529" t="s">
        <v>10106</v>
      </c>
      <c r="D529" t="s">
        <v>119</v>
      </c>
      <c r="E529">
        <v>8228.5646125999992</v>
      </c>
      <c r="F529">
        <v>1399</v>
      </c>
      <c r="G529">
        <v>46.912511196377402</v>
      </c>
      <c r="H529">
        <f>(Table2[[#This Row],[1Y Return vs Nifty]]-AVERAGE(Table2[1Y Return vs Nifty]))/_xlfn.STDEV.P(Table2[1Y Return vs Nifty])</f>
        <v>-2.5780888510897017E-2</v>
      </c>
      <c r="I529">
        <v>0.84992536938523</v>
      </c>
      <c r="J529">
        <f>(Table2[[#This Row],[1M Return vs Nifty]]-AVERAGE(Table2[1M Return vs Nifty]))/_xlfn.STDEV.P(Table2[1M Return vs Nifty])</f>
        <v>-2.2651052841494199E-2</v>
      </c>
      <c r="K529">
        <v>4.67308305266359</v>
      </c>
      <c r="L529">
        <f>(Table2[[#This Row],[6M Return vs Nifty]]-AVERAGE(Table2[6M Return vs Nifty]))/_xlfn.STDEV.P(Table2[6M Return vs Nifty])</f>
        <v>-0.18535257474847802</v>
      </c>
      <c r="M529">
        <v>-0.358514263704729</v>
      </c>
      <c r="N529">
        <f>(Table2[[#This Row],[1W Return vs Nifty]]-AVERAGE(Table2[1W Return vs Nifty]))/_xlfn.STDEV.P(Table2[1W Return vs Nifty])</f>
        <v>-0.29885731692090545</v>
      </c>
      <c r="O529">
        <v>1387.81</v>
      </c>
      <c r="P529">
        <v>1321.83970608297</v>
      </c>
      <c r="Q529">
        <v>1147.8323843022199</v>
      </c>
      <c r="R529">
        <v>51.127519920091103</v>
      </c>
      <c r="S529" s="2">
        <f>(Table2[[#This Row],[Close Price]]-Table2[[#This Row],[20D EMA]])/Table2[[#This Row],[20D EMA]]</f>
        <v>8.0630633876395581E-3</v>
      </c>
      <c r="T529" s="2">
        <f>(Table2[[#This Row],[Close Price]]-Table2[[#This Row],[50D EMA]])/Table2[[#This Row],[50D EMA]]</f>
        <v>5.8373412117934037E-2</v>
      </c>
      <c r="U529" s="2">
        <f>(Table2[[#This Row],[Close Price]]-Table2[[#This Row],[200D EMA]])/Table2[[#This Row],[200D EMA]]</f>
        <v>0.21881907073955548</v>
      </c>
      <c r="V529">
        <v>0.81935181048593797</v>
      </c>
      <c r="W529">
        <v>1385.85</v>
      </c>
      <c r="X529">
        <v>1417.3</v>
      </c>
      <c r="Y529">
        <v>1371.9</v>
      </c>
      <c r="Z529">
        <v>1426.15</v>
      </c>
      <c r="AA529">
        <v>1371.9</v>
      </c>
      <c r="AB529">
        <v>1426.15</v>
      </c>
      <c r="AC529" s="2">
        <f>(Table2[[#This Row],[Close Price]]/Table2[[#This Row],[Day Low]])-1</f>
        <v>9.4887614099650186E-3</v>
      </c>
      <c r="AD529" s="2">
        <f>(Table2[[#This Row],[Day High]]/Table2[[#This Row],[Close Price]])-1</f>
        <v>1.3080771979985695E-2</v>
      </c>
      <c r="AE529" s="2">
        <f>(Table2[[#This Row],[Close Price]]/Table2[[#This Row],[Current Week Low]])-1</f>
        <v>1.9753626357606135E-2</v>
      </c>
      <c r="AF529" s="2">
        <f>(Table2[[#This Row],[Current Week High]]/Table2[[#This Row],[Close Price]])-1</f>
        <v>1.9406719085060864E-2</v>
      </c>
      <c r="AG529" s="2">
        <f>(Table2[[#This Row],[Close Price]]/Table2[[#This Row],[Current Month Low]])-1</f>
        <v>1.9753626357606135E-2</v>
      </c>
      <c r="AH529" s="2">
        <f>(Table2[[#This Row],[Current Month High]]/Table2[[#This Row],[Close Price]])-1</f>
        <v>1.9406719085060864E-2</v>
      </c>
      <c r="AI529">
        <v>11.9335239456754</v>
      </c>
      <c r="AJ529">
        <v>77.876668785759605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0.17</v>
      </c>
      <c r="AM529" t="s">
        <v>10149</v>
      </c>
      <c r="AN529">
        <v>-2.41</v>
      </c>
      <c r="AO529" t="s">
        <v>10150</v>
      </c>
      <c r="AP529">
        <v>0.12419599367091901</v>
      </c>
      <c r="AQ529">
        <f>(Table2[[#This Row],[Sharpe Ratio]]-AVERAGE(Table2[Sharpe Ratio]))/_xlfn.STDEV.P(Table2[Sharpe Ratio])</f>
        <v>0.79022601392185721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0.25758418090008262</v>
      </c>
    </row>
    <row r="530" spans="1:44" x14ac:dyDescent="0.3">
      <c r="A530" t="s">
        <v>1331</v>
      </c>
      <c r="B530" t="s">
        <v>1332</v>
      </c>
      <c r="C530" t="s">
        <v>10110</v>
      </c>
      <c r="D530" t="s">
        <v>634</v>
      </c>
      <c r="E530">
        <v>8197.0606159649997</v>
      </c>
      <c r="F530">
        <v>254.67</v>
      </c>
      <c r="G530">
        <v>209.51867947469501</v>
      </c>
      <c r="H530">
        <f>(Table2[[#This Row],[1Y Return vs Nifty]]-AVERAGE(Table2[1Y Return vs Nifty]))/_xlfn.STDEV.P(Table2[1Y Return vs Nifty])</f>
        <v>1.8066775253453247</v>
      </c>
      <c r="I530">
        <v>18.541874235069901</v>
      </c>
      <c r="J530">
        <f>(Table2[[#This Row],[1M Return vs Nifty]]-AVERAGE(Table2[1M Return vs Nifty]))/_xlfn.STDEV.P(Table2[1M Return vs Nifty])</f>
        <v>1.419202677135635</v>
      </c>
      <c r="K530">
        <v>34.397766218166403</v>
      </c>
      <c r="L530">
        <f>(Table2[[#This Row],[6M Return vs Nifty]]-AVERAGE(Table2[6M Return vs Nifty]))/_xlfn.STDEV.P(Table2[6M Return vs Nifty])</f>
        <v>0.6895336954641097</v>
      </c>
      <c r="M530">
        <v>13.514869446195901</v>
      </c>
      <c r="N530">
        <f>(Table2[[#This Row],[1W Return vs Nifty]]-AVERAGE(Table2[1W Return vs Nifty]))/_xlfn.STDEV.P(Table2[1W Return vs Nifty])</f>
        <v>2.7353706360264733</v>
      </c>
      <c r="O530">
        <v>225.67</v>
      </c>
      <c r="P530">
        <v>205.91532304880201</v>
      </c>
      <c r="Q530">
        <v>169.84593188366199</v>
      </c>
      <c r="R530">
        <v>80.312902956861507</v>
      </c>
      <c r="S530" s="2">
        <f>(Table2[[#This Row],[Close Price]]-Table2[[#This Row],[20D EMA]])/Table2[[#This Row],[20D EMA]]</f>
        <v>0.12850622590508265</v>
      </c>
      <c r="T530" s="2">
        <f>(Table2[[#This Row],[Close Price]]-Table2[[#This Row],[50D EMA]])/Table2[[#This Row],[50D EMA]]</f>
        <v>0.23677051435187804</v>
      </c>
      <c r="U530" s="2">
        <f>(Table2[[#This Row],[Close Price]]-Table2[[#This Row],[200D EMA]])/Table2[[#This Row],[200D EMA]]</f>
        <v>0.49941772037518839</v>
      </c>
      <c r="V530">
        <v>2.4440007284029299</v>
      </c>
      <c r="W530">
        <v>249.01</v>
      </c>
      <c r="X530">
        <v>257.39999999999998</v>
      </c>
      <c r="Y530">
        <v>248</v>
      </c>
      <c r="Z530">
        <v>266.69</v>
      </c>
      <c r="AA530">
        <v>248</v>
      </c>
      <c r="AB530">
        <v>266.69</v>
      </c>
      <c r="AC530" s="2">
        <f>(Table2[[#This Row],[Close Price]]/Table2[[#This Row],[Day Low]])-1</f>
        <v>2.273001084293802E-2</v>
      </c>
      <c r="AD530" s="2">
        <f>(Table2[[#This Row],[Day High]]/Table2[[#This Row],[Close Price]])-1</f>
        <v>1.0719754977029039E-2</v>
      </c>
      <c r="AE530" s="2">
        <f>(Table2[[#This Row],[Close Price]]/Table2[[#This Row],[Current Week Low]])-1</f>
        <v>2.6895161290322545E-2</v>
      </c>
      <c r="AF530" s="2">
        <f>(Table2[[#This Row],[Current Week High]]/Table2[[#This Row],[Close Price]])-1</f>
        <v>4.7198335100326005E-2</v>
      </c>
      <c r="AG530" s="2">
        <f>(Table2[[#This Row],[Close Price]]/Table2[[#This Row],[Current Month Low]])-1</f>
        <v>2.6895161290322545E-2</v>
      </c>
      <c r="AH530" s="2">
        <f>(Table2[[#This Row],[Current Month High]]/Table2[[#This Row],[Close Price]])-1</f>
        <v>4.7198335100326005E-2</v>
      </c>
      <c r="AI530">
        <v>4.7198335100325997</v>
      </c>
      <c r="AJ530">
        <v>241.83892617449601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0.33</v>
      </c>
      <c r="AM530" t="s">
        <v>10149</v>
      </c>
      <c r="AN530">
        <v>19.05</v>
      </c>
      <c r="AO530" t="s">
        <v>10149</v>
      </c>
      <c r="AP530">
        <v>0.16604749873143701</v>
      </c>
      <c r="AQ530">
        <f>(Table2[[#This Row],[Sharpe Ratio]]-AVERAGE(Table2[Sharpe Ratio]))/_xlfn.STDEV.P(Table2[Sharpe Ratio])</f>
        <v>1.2644306274082251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7.9152151613797681</v>
      </c>
    </row>
    <row r="531" spans="1:44" x14ac:dyDescent="0.3">
      <c r="A531" t="s">
        <v>1333</v>
      </c>
      <c r="B531" t="s">
        <v>1334</v>
      </c>
      <c r="C531" t="s">
        <v>610</v>
      </c>
      <c r="D531" t="s">
        <v>610</v>
      </c>
      <c r="E531">
        <v>8134.0917437999997</v>
      </c>
      <c r="F531">
        <v>410.7</v>
      </c>
      <c r="G531">
        <v>80.044524001344499</v>
      </c>
      <c r="H531">
        <f>(Table2[[#This Row],[1Y Return vs Nifty]]-AVERAGE(Table2[1Y Return vs Nifty]))/_xlfn.STDEV.P(Table2[1Y Return vs Nifty])</f>
        <v>0.34759385043834917</v>
      </c>
      <c r="I531">
        <v>15.468205903530199</v>
      </c>
      <c r="J531">
        <f>(Table2[[#This Row],[1M Return vs Nifty]]-AVERAGE(Table2[1M Return vs Nifty]))/_xlfn.STDEV.P(Table2[1M Return vs Nifty])</f>
        <v>1.1687056752401013</v>
      </c>
      <c r="K531">
        <v>28.7473887394945</v>
      </c>
      <c r="L531">
        <f>(Table2[[#This Row],[6M Return vs Nifty]]-AVERAGE(Table2[6M Return vs Nifty]))/_xlfn.STDEV.P(Table2[6M Return vs Nifty])</f>
        <v>0.52322619774969825</v>
      </c>
      <c r="M531">
        <v>6.7241702353756398</v>
      </c>
      <c r="N531">
        <f>(Table2[[#This Row],[1W Return vs Nifty]]-AVERAGE(Table2[1W Return vs Nifty]))/_xlfn.STDEV.P(Table2[1W Return vs Nifty])</f>
        <v>1.2501865024092158</v>
      </c>
      <c r="O531">
        <v>389.66</v>
      </c>
      <c r="P531">
        <v>374.53247373069303</v>
      </c>
      <c r="Q531">
        <v>317.919579004036</v>
      </c>
      <c r="R531">
        <v>58.519120022592503</v>
      </c>
      <c r="S531" s="2">
        <f>(Table2[[#This Row],[Close Price]]-Table2[[#This Row],[20D EMA]])/Table2[[#This Row],[20D EMA]]</f>
        <v>5.3995791202586775E-2</v>
      </c>
      <c r="T531" s="2">
        <f>(Table2[[#This Row],[Close Price]]-Table2[[#This Row],[50D EMA]])/Table2[[#This Row],[50D EMA]]</f>
        <v>9.6567130505519697E-2</v>
      </c>
      <c r="U531" s="2">
        <f>(Table2[[#This Row],[Close Price]]-Table2[[#This Row],[200D EMA]])/Table2[[#This Row],[200D EMA]]</f>
        <v>0.29183613442941225</v>
      </c>
      <c r="V531">
        <v>2.1943800008544501</v>
      </c>
      <c r="W531">
        <v>409</v>
      </c>
      <c r="X531">
        <v>424</v>
      </c>
      <c r="Y531">
        <v>389.65</v>
      </c>
      <c r="Z531">
        <v>450.65</v>
      </c>
      <c r="AA531">
        <v>389.65</v>
      </c>
      <c r="AB531">
        <v>450.65</v>
      </c>
      <c r="AC531" s="2">
        <f>(Table2[[#This Row],[Close Price]]/Table2[[#This Row],[Day Low]])-1</f>
        <v>4.1564792176038701E-3</v>
      </c>
      <c r="AD531" s="2">
        <f>(Table2[[#This Row],[Day High]]/Table2[[#This Row],[Close Price]])-1</f>
        <v>3.238373508643777E-2</v>
      </c>
      <c r="AE531" s="2">
        <f>(Table2[[#This Row],[Close Price]]/Table2[[#This Row],[Current Week Low]])-1</f>
        <v>5.4022841011163836E-2</v>
      </c>
      <c r="AF531" s="2">
        <f>(Table2[[#This Row],[Current Week High]]/Table2[[#This Row],[Close Price]])-1</f>
        <v>9.7272948624300026E-2</v>
      </c>
      <c r="AG531" s="2">
        <f>(Table2[[#This Row],[Close Price]]/Table2[[#This Row],[Current Month Low]])-1</f>
        <v>5.4022841011163836E-2</v>
      </c>
      <c r="AH531" s="2">
        <f>(Table2[[#This Row],[Current Month High]]/Table2[[#This Row],[Close Price]])-1</f>
        <v>9.7272948624300026E-2</v>
      </c>
      <c r="AI531">
        <v>9.72729486243</v>
      </c>
      <c r="AJ531">
        <v>106.330067822155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-0.01</v>
      </c>
      <c r="AM531" t="s">
        <v>10150</v>
      </c>
      <c r="AN531">
        <v>9.9</v>
      </c>
      <c r="AO531" t="s">
        <v>10149</v>
      </c>
      <c r="AP531">
        <v>7.4609656310550998E-2</v>
      </c>
      <c r="AQ531">
        <f>(Table2[[#This Row],[Sharpe Ratio]]-AVERAGE(Table2[Sharpe Ratio]))/_xlfn.STDEV.P(Table2[Sharpe Ratio])</f>
        <v>0.22838074914162501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3.5180929749789893</v>
      </c>
    </row>
    <row r="532" spans="1:44" x14ac:dyDescent="0.3">
      <c r="A532" t="s">
        <v>1335</v>
      </c>
      <c r="B532" t="s">
        <v>1336</v>
      </c>
      <c r="C532" t="s">
        <v>10122</v>
      </c>
      <c r="D532" t="s">
        <v>1337</v>
      </c>
      <c r="E532">
        <v>8112.7950477499999</v>
      </c>
      <c r="F532">
        <v>659.95</v>
      </c>
      <c r="G532">
        <v>31.5845666063646</v>
      </c>
      <c r="H532">
        <f>(Table2[[#This Row],[1Y Return vs Nifty]]-AVERAGE(Table2[1Y Return vs Nifty]))/_xlfn.STDEV.P(Table2[1Y Return vs Nifty])</f>
        <v>-0.19851616250748763</v>
      </c>
      <c r="I532">
        <v>19.120721410900298</v>
      </c>
      <c r="J532">
        <f>(Table2[[#This Row],[1M Return vs Nifty]]-AVERAGE(Table2[1M Return vs Nifty]))/_xlfn.STDEV.P(Table2[1M Return vs Nifty])</f>
        <v>1.4663774098852078</v>
      </c>
      <c r="K532">
        <v>7.1120876003462303</v>
      </c>
      <c r="L532">
        <f>(Table2[[#This Row],[6M Return vs Nifty]]-AVERAGE(Table2[6M Return vs Nifty]))/_xlfn.STDEV.P(Table2[6M Return vs Nifty])</f>
        <v>-0.11356538092465752</v>
      </c>
      <c r="M532">
        <v>18.0512594652281</v>
      </c>
      <c r="N532">
        <f>(Table2[[#This Row],[1W Return vs Nifty]]-AVERAGE(Table2[1W Return vs Nifty]))/_xlfn.STDEV.P(Table2[1W Return vs Nifty])</f>
        <v>3.7275180233575185</v>
      </c>
      <c r="O532">
        <v>569.49</v>
      </c>
      <c r="P532">
        <v>544.07333716202595</v>
      </c>
      <c r="Q532">
        <v>515.21491322139696</v>
      </c>
      <c r="R532">
        <v>76.780630473750307</v>
      </c>
      <c r="S532" s="2">
        <f>(Table2[[#This Row],[Close Price]]-Table2[[#This Row],[20D EMA]])/Table2[[#This Row],[20D EMA]]</f>
        <v>0.15884387785562526</v>
      </c>
      <c r="T532" s="2">
        <f>(Table2[[#This Row],[Close Price]]-Table2[[#This Row],[50D EMA]])/Table2[[#This Row],[50D EMA]]</f>
        <v>0.21297985937411565</v>
      </c>
      <c r="U532" s="2">
        <f>(Table2[[#This Row],[Close Price]]-Table2[[#This Row],[200D EMA]])/Table2[[#This Row],[200D EMA]]</f>
        <v>0.28092177276787766</v>
      </c>
      <c r="V532">
        <v>2.8915056508427299</v>
      </c>
      <c r="W532">
        <v>639.15</v>
      </c>
      <c r="X532">
        <v>670</v>
      </c>
      <c r="Y532">
        <v>585.04999999999995</v>
      </c>
      <c r="Z532">
        <v>686.7</v>
      </c>
      <c r="AA532">
        <v>585.04999999999995</v>
      </c>
      <c r="AB532">
        <v>686.7</v>
      </c>
      <c r="AC532" s="2">
        <f>(Table2[[#This Row],[Close Price]]/Table2[[#This Row],[Day Low]])-1</f>
        <v>3.2543221466009742E-2</v>
      </c>
      <c r="AD532" s="2">
        <f>(Table2[[#This Row],[Day High]]/Table2[[#This Row],[Close Price]])-1</f>
        <v>1.5228426395939021E-2</v>
      </c>
      <c r="AE532" s="2">
        <f>(Table2[[#This Row],[Close Price]]/Table2[[#This Row],[Current Week Low]])-1</f>
        <v>0.128023245876421</v>
      </c>
      <c r="AF532" s="2">
        <f>(Table2[[#This Row],[Current Week High]]/Table2[[#This Row],[Close Price]])-1</f>
        <v>4.0533373740434975E-2</v>
      </c>
      <c r="AG532" s="2">
        <f>(Table2[[#This Row],[Close Price]]/Table2[[#This Row],[Current Month Low]])-1</f>
        <v>0.128023245876421</v>
      </c>
      <c r="AH532" s="2">
        <f>(Table2[[#This Row],[Current Month High]]/Table2[[#This Row],[Close Price]])-1</f>
        <v>4.0533373740434975E-2</v>
      </c>
      <c r="AI532">
        <v>4.0912190317448296</v>
      </c>
      <c r="AJ532">
        <v>62.1697997296965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7.0000000000000007E-2</v>
      </c>
      <c r="AM532" t="s">
        <v>10149</v>
      </c>
      <c r="AN532">
        <v>25.53</v>
      </c>
      <c r="AO532" t="s">
        <v>10149</v>
      </c>
      <c r="AP532">
        <v>0.150749114835906</v>
      </c>
      <c r="AQ532">
        <f>(Table2[[#This Row],[Sharpe Ratio]]-AVERAGE(Table2[Sharpe Ratio]))/_xlfn.STDEV.P(Table2[Sharpe Ratio])</f>
        <v>1.0910900459487021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5.972903935759283</v>
      </c>
    </row>
    <row r="533" spans="1:44" x14ac:dyDescent="0.3">
      <c r="A533" t="s">
        <v>1338</v>
      </c>
      <c r="B533" t="s">
        <v>1339</v>
      </c>
      <c r="C533" t="s">
        <v>10104</v>
      </c>
      <c r="D533" t="s">
        <v>240</v>
      </c>
      <c r="E533">
        <v>8112.2808476800001</v>
      </c>
      <c r="F533">
        <v>7310.3</v>
      </c>
      <c r="G533">
        <v>34.060622859182601</v>
      </c>
      <c r="H533">
        <f>(Table2[[#This Row],[1Y Return vs Nifty]]-AVERAGE(Table2[1Y Return vs Nifty]))/_xlfn.STDEV.P(Table2[1Y Return vs Nifty])</f>
        <v>-0.17061273078839295</v>
      </c>
      <c r="I533">
        <v>0.67077571211426701</v>
      </c>
      <c r="J533">
        <f>(Table2[[#This Row],[1M Return vs Nifty]]-AVERAGE(Table2[1M Return vs Nifty]))/_xlfn.STDEV.P(Table2[1M Return vs Nifty])</f>
        <v>-3.7251343828163058E-2</v>
      </c>
      <c r="K533">
        <v>31.126344692561201</v>
      </c>
      <c r="L533">
        <f>(Table2[[#This Row],[6M Return vs Nifty]]-AVERAGE(Table2[6M Return vs Nifty]))/_xlfn.STDEV.P(Table2[6M Return vs Nifty])</f>
        <v>0.59324598195362355</v>
      </c>
      <c r="M533">
        <v>2.1128537041981499</v>
      </c>
      <c r="N533">
        <f>(Table2[[#This Row],[1W Return vs Nifty]]-AVERAGE(Table2[1W Return vs Nifty]))/_xlfn.STDEV.P(Table2[1W Return vs Nifty])</f>
        <v>0.24165204453201047</v>
      </c>
      <c r="O533">
        <v>7058.56</v>
      </c>
      <c r="P533">
        <v>6835.6269296636101</v>
      </c>
      <c r="Q533">
        <v>6047.5639475800899</v>
      </c>
      <c r="R533">
        <v>58.776915530512298</v>
      </c>
      <c r="S533" s="2">
        <f>(Table2[[#This Row],[Close Price]]-Table2[[#This Row],[20D EMA]])/Table2[[#This Row],[20D EMA]]</f>
        <v>3.5664498141263906E-2</v>
      </c>
      <c r="T533" s="2">
        <f>(Table2[[#This Row],[Close Price]]-Table2[[#This Row],[50D EMA]])/Table2[[#This Row],[50D EMA]]</f>
        <v>6.9441043992105253E-2</v>
      </c>
      <c r="U533" s="2">
        <f>(Table2[[#This Row],[Close Price]]-Table2[[#This Row],[200D EMA]])/Table2[[#This Row],[200D EMA]]</f>
        <v>0.20880077719974988</v>
      </c>
      <c r="V533">
        <v>3.26567764800116</v>
      </c>
      <c r="W533">
        <v>7250.1</v>
      </c>
      <c r="X533">
        <v>7477.75</v>
      </c>
      <c r="Y533">
        <v>7250.1</v>
      </c>
      <c r="Z533">
        <v>7650</v>
      </c>
      <c r="AA533">
        <v>7250.1</v>
      </c>
      <c r="AB533">
        <v>7650</v>
      </c>
      <c r="AC533" s="2">
        <f>(Table2[[#This Row],[Close Price]]/Table2[[#This Row],[Day Low]])-1</f>
        <v>8.303333747120778E-3</v>
      </c>
      <c r="AD533" s="2">
        <f>(Table2[[#This Row],[Day High]]/Table2[[#This Row],[Close Price]])-1</f>
        <v>2.2906036687960762E-2</v>
      </c>
      <c r="AE533" s="2">
        <f>(Table2[[#This Row],[Close Price]]/Table2[[#This Row],[Current Week Low]])-1</f>
        <v>8.303333747120778E-3</v>
      </c>
      <c r="AF533" s="2">
        <f>(Table2[[#This Row],[Current Week High]]/Table2[[#This Row],[Close Price]])-1</f>
        <v>4.6468681175875215E-2</v>
      </c>
      <c r="AG533" s="2">
        <f>(Table2[[#This Row],[Close Price]]/Table2[[#This Row],[Current Month Low]])-1</f>
        <v>8.303333747120778E-3</v>
      </c>
      <c r="AH533" s="2">
        <f>(Table2[[#This Row],[Current Month High]]/Table2[[#This Row],[Close Price]])-1</f>
        <v>4.6468681175875215E-2</v>
      </c>
      <c r="AI533">
        <v>7.0407507215846099</v>
      </c>
      <c r="AJ533">
        <v>69.529927413557104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-0.05</v>
      </c>
      <c r="AM533" t="s">
        <v>10150</v>
      </c>
      <c r="AN533">
        <v>5.85</v>
      </c>
      <c r="AO533" t="s">
        <v>10149</v>
      </c>
      <c r="AP533">
        <v>2.0756798865908001E-2</v>
      </c>
      <c r="AQ533">
        <f>(Table2[[#This Row],[Sharpe Ratio]]-AVERAGE(Table2[Sharpe Ratio]))/_xlfn.STDEV.P(Table2[Sharpe Ratio])</f>
        <v>-0.38180694692201889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0.24522700494705915</v>
      </c>
    </row>
    <row r="534" spans="1:44" x14ac:dyDescent="0.3">
      <c r="A534" t="s">
        <v>1340</v>
      </c>
      <c r="B534" t="s">
        <v>1341</v>
      </c>
      <c r="C534" t="s">
        <v>10109</v>
      </c>
      <c r="D534" t="s">
        <v>295</v>
      </c>
      <c r="E534">
        <v>8076.9842512499999</v>
      </c>
      <c r="F534">
        <v>787.25</v>
      </c>
      <c r="G534">
        <v>42.583966443146302</v>
      </c>
      <c r="H534">
        <f>(Table2[[#This Row],[1Y Return vs Nifty]]-AVERAGE(Table2[1Y Return vs Nifty]))/_xlfn.STDEV.P(Table2[1Y Return vs Nifty])</f>
        <v>-7.4560577109396453E-2</v>
      </c>
      <c r="I534">
        <v>-12.279550321326701</v>
      </c>
      <c r="J534">
        <f>(Table2[[#This Row],[1M Return vs Nifty]]-AVERAGE(Table2[1M Return vs Nifty]))/_xlfn.STDEV.P(Table2[1M Return vs Nifty])</f>
        <v>-1.0926735608770681</v>
      </c>
      <c r="K534">
        <v>5.9620018168176001</v>
      </c>
      <c r="L534">
        <f>(Table2[[#This Row],[6M Return vs Nifty]]-AVERAGE(Table2[6M Return vs Nifty]))/_xlfn.STDEV.P(Table2[6M Return vs Nifty])</f>
        <v>-0.14741584304644156</v>
      </c>
      <c r="M534">
        <v>2.3735589004213602</v>
      </c>
      <c r="N534">
        <f>(Table2[[#This Row],[1W Return vs Nifty]]-AVERAGE(Table2[1W Return vs Nifty]))/_xlfn.STDEV.P(Table2[1W Return vs Nifty])</f>
        <v>0.29867050595426448</v>
      </c>
      <c r="O534">
        <v>779.56</v>
      </c>
      <c r="P534">
        <v>759.084890128653</v>
      </c>
      <c r="Q534">
        <v>656.585870212538</v>
      </c>
      <c r="R534">
        <v>57.225486866448101</v>
      </c>
      <c r="S534" s="2">
        <f>(Table2[[#This Row],[Close Price]]-Table2[[#This Row],[20D EMA]])/Table2[[#This Row],[20D EMA]]</f>
        <v>9.8645389707014922E-3</v>
      </c>
      <c r="T534" s="2">
        <f>(Table2[[#This Row],[Close Price]]-Table2[[#This Row],[50D EMA]])/Table2[[#This Row],[50D EMA]]</f>
        <v>3.710403175931147E-2</v>
      </c>
      <c r="U534" s="2">
        <f>(Table2[[#This Row],[Close Price]]-Table2[[#This Row],[200D EMA]])/Table2[[#This Row],[200D EMA]]</f>
        <v>0.19900539398626685</v>
      </c>
      <c r="V534">
        <v>0.33768622265321602</v>
      </c>
      <c r="W534">
        <v>782.75</v>
      </c>
      <c r="X534">
        <v>807.85</v>
      </c>
      <c r="Y534">
        <v>745</v>
      </c>
      <c r="Z534">
        <v>807.85</v>
      </c>
      <c r="AA534">
        <v>745</v>
      </c>
      <c r="AB534">
        <v>807.85</v>
      </c>
      <c r="AC534" s="2">
        <f>(Table2[[#This Row],[Close Price]]/Table2[[#This Row],[Day Low]])-1</f>
        <v>5.7489619929735891E-3</v>
      </c>
      <c r="AD534" s="2">
        <f>(Table2[[#This Row],[Day High]]/Table2[[#This Row],[Close Price]])-1</f>
        <v>2.6167037154652295E-2</v>
      </c>
      <c r="AE534" s="2">
        <f>(Table2[[#This Row],[Close Price]]/Table2[[#This Row],[Current Week Low]])-1</f>
        <v>5.6711409395973078E-2</v>
      </c>
      <c r="AF534" s="2">
        <f>(Table2[[#This Row],[Current Week High]]/Table2[[#This Row],[Close Price]])-1</f>
        <v>2.6167037154652295E-2</v>
      </c>
      <c r="AG534" s="2">
        <f>(Table2[[#This Row],[Close Price]]/Table2[[#This Row],[Current Month Low]])-1</f>
        <v>5.6711409395973078E-2</v>
      </c>
      <c r="AH534" s="2">
        <f>(Table2[[#This Row],[Current Month High]]/Table2[[#This Row],[Close Price]])-1</f>
        <v>2.6167037154652295E-2</v>
      </c>
      <c r="AI534">
        <v>11.7815179422038</v>
      </c>
      <c r="AJ534">
        <v>80.045740423098906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0.08</v>
      </c>
      <c r="AM534" t="s">
        <v>10149</v>
      </c>
      <c r="AN534">
        <v>0.2</v>
      </c>
      <c r="AO534" t="s">
        <v>10149</v>
      </c>
      <c r="AP534">
        <v>1.0487245377677E-2</v>
      </c>
      <c r="AQ534">
        <f>(Table2[[#This Row],[Sharpe Ratio]]-AVERAGE(Table2[Sharpe Ratio]))/_xlfn.STDEV.P(Table2[Sharpe Ratio])</f>
        <v>-0.4981676282289933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-1.514147103307635</v>
      </c>
    </row>
    <row r="535" spans="1:44" x14ac:dyDescent="0.3">
      <c r="A535" t="s">
        <v>1344</v>
      </c>
      <c r="B535" t="s">
        <v>1345</v>
      </c>
      <c r="C535" t="s">
        <v>10104</v>
      </c>
      <c r="D535" t="s">
        <v>561</v>
      </c>
      <c r="E535">
        <v>8032.8321448329998</v>
      </c>
      <c r="F535">
        <v>243.41</v>
      </c>
      <c r="G535">
        <v>15.5274741524478</v>
      </c>
      <c r="H535">
        <f>(Table2[[#This Row],[1Y Return vs Nifty]]-AVERAGE(Table2[1Y Return vs Nifty]))/_xlfn.STDEV.P(Table2[1Y Return vs Nifty])</f>
        <v>-0.37946842576286965</v>
      </c>
      <c r="I535">
        <v>4.1141569920075201</v>
      </c>
      <c r="J535">
        <f>(Table2[[#This Row],[1M Return vs Nifty]]-AVERAGE(Table2[1M Return vs Nifty]))/_xlfn.STDEV.P(Table2[1M Return vs Nifty])</f>
        <v>0.24337642532492001</v>
      </c>
      <c r="K535">
        <v>-1.1216967442271699</v>
      </c>
      <c r="L535">
        <f>(Table2[[#This Row],[6M Return vs Nifty]]-AVERAGE(Table2[6M Return vs Nifty]))/_xlfn.STDEV.P(Table2[6M Return vs Nifty])</f>
        <v>-0.35591026429481354</v>
      </c>
      <c r="M535">
        <v>2.04357079894835</v>
      </c>
      <c r="N535">
        <f>(Table2[[#This Row],[1W Return vs Nifty]]-AVERAGE(Table2[1W Return vs Nifty]))/_xlfn.STDEV.P(Table2[1W Return vs Nifty])</f>
        <v>0.22649927919615909</v>
      </c>
      <c r="O535">
        <v>234.76</v>
      </c>
      <c r="P535">
        <v>227.21359318368201</v>
      </c>
      <c r="Q535">
        <v>218.49883801877101</v>
      </c>
      <c r="R535">
        <v>58.6835434900606</v>
      </c>
      <c r="S535" s="2">
        <f>(Table2[[#This Row],[Close Price]]-Table2[[#This Row],[20D EMA]])/Table2[[#This Row],[20D EMA]]</f>
        <v>3.6846140739478644E-2</v>
      </c>
      <c r="T535" s="2">
        <f>(Table2[[#This Row],[Close Price]]-Table2[[#This Row],[50D EMA]])/Table2[[#This Row],[50D EMA]]</f>
        <v>7.1282737046566721E-2</v>
      </c>
      <c r="U535" s="2">
        <f>(Table2[[#This Row],[Close Price]]-Table2[[#This Row],[200D EMA]])/Table2[[#This Row],[200D EMA]]</f>
        <v>0.11401050095785357</v>
      </c>
      <c r="V535">
        <v>2.60200623529252</v>
      </c>
      <c r="W535">
        <v>242.2</v>
      </c>
      <c r="X535">
        <v>249.5</v>
      </c>
      <c r="Y535">
        <v>238.63</v>
      </c>
      <c r="Z535">
        <v>264.85000000000002</v>
      </c>
      <c r="AA535">
        <v>238.63</v>
      </c>
      <c r="AB535">
        <v>264.85000000000002</v>
      </c>
      <c r="AC535" s="2">
        <f>(Table2[[#This Row],[Close Price]]/Table2[[#This Row],[Day Low]])-1</f>
        <v>4.9958711808422152E-3</v>
      </c>
      <c r="AD535" s="2">
        <f>(Table2[[#This Row],[Day High]]/Table2[[#This Row],[Close Price]])-1</f>
        <v>2.501951439957284E-2</v>
      </c>
      <c r="AE535" s="2">
        <f>(Table2[[#This Row],[Close Price]]/Table2[[#This Row],[Current Week Low]])-1</f>
        <v>2.0031010350752165E-2</v>
      </c>
      <c r="AF535" s="2">
        <f>(Table2[[#This Row],[Current Week High]]/Table2[[#This Row],[Close Price]])-1</f>
        <v>8.8081837229366133E-2</v>
      </c>
      <c r="AG535" s="2">
        <f>(Table2[[#This Row],[Close Price]]/Table2[[#This Row],[Current Month Low]])-1</f>
        <v>2.0031010350752165E-2</v>
      </c>
      <c r="AH535" s="2">
        <f>(Table2[[#This Row],[Current Month High]]/Table2[[#This Row],[Close Price]])-1</f>
        <v>8.8081837229366133E-2</v>
      </c>
      <c r="AI535">
        <v>15.2787477917916</v>
      </c>
      <c r="AJ535">
        <v>49.514742014741998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-0.05</v>
      </c>
      <c r="AM535" t="s">
        <v>10150</v>
      </c>
      <c r="AN535">
        <v>5.85</v>
      </c>
      <c r="AO535" t="s">
        <v>10149</v>
      </c>
      <c r="AP535">
        <v>4.0701880241830003E-2</v>
      </c>
      <c r="AQ535">
        <f>(Table2[[#This Row],[Sharpe Ratio]]-AVERAGE(Table2[Sharpe Ratio]))/_xlfn.STDEV.P(Table2[Sharpe Ratio])</f>
        <v>-0.15581627845868048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-0.42131926399528463</v>
      </c>
    </row>
    <row r="536" spans="1:44" x14ac:dyDescent="0.3">
      <c r="A536" t="s">
        <v>1346</v>
      </c>
      <c r="B536" t="s">
        <v>1347</v>
      </c>
      <c r="C536" t="s">
        <v>10107</v>
      </c>
      <c r="D536" t="s">
        <v>46</v>
      </c>
      <c r="E536">
        <v>8030.6213647100003</v>
      </c>
      <c r="F536">
        <v>47.81</v>
      </c>
      <c r="G536">
        <v>107.929880693068</v>
      </c>
      <c r="H536">
        <f>(Table2[[#This Row],[1Y Return vs Nifty]]-AVERAGE(Table2[1Y Return vs Nifty]))/_xlfn.STDEV.P(Table2[1Y Return vs Nifty])</f>
        <v>0.66184242436495266</v>
      </c>
      <c r="I536">
        <v>19.2129989261806</v>
      </c>
      <c r="J536">
        <f>(Table2[[#This Row],[1M Return vs Nifty]]-AVERAGE(Table2[1M Return vs Nifty]))/_xlfn.STDEV.P(Table2[1M Return vs Nifty])</f>
        <v>1.4738978182138793</v>
      </c>
      <c r="K536">
        <v>48.181603620825101</v>
      </c>
      <c r="L536">
        <f>(Table2[[#This Row],[6M Return vs Nifty]]-AVERAGE(Table2[6M Return vs Nifty]))/_xlfn.STDEV.P(Table2[6M Return vs Nifty])</f>
        <v>1.0952332289893087</v>
      </c>
      <c r="M536">
        <v>-6.0760069103934899</v>
      </c>
      <c r="N536">
        <f>(Table2[[#This Row],[1W Return vs Nifty]]-AVERAGE(Table2[1W Return vs Nifty]))/_xlfn.STDEV.P(Table2[1W Return vs Nifty])</f>
        <v>-1.549321974434396</v>
      </c>
      <c r="O536">
        <v>46.52</v>
      </c>
      <c r="P536">
        <v>42.7494542971614</v>
      </c>
      <c r="Q536">
        <v>34.893786273238497</v>
      </c>
      <c r="R536">
        <v>52.390254784697099</v>
      </c>
      <c r="S536" s="2">
        <f>(Table2[[#This Row],[Close Price]]-Table2[[#This Row],[20D EMA]])/Table2[[#This Row],[20D EMA]]</f>
        <v>2.7730008598452257E-2</v>
      </c>
      <c r="T536" s="2">
        <f>(Table2[[#This Row],[Close Price]]-Table2[[#This Row],[50D EMA]])/Table2[[#This Row],[50D EMA]]</f>
        <v>0.11837684915605173</v>
      </c>
      <c r="U536" s="2">
        <f>(Table2[[#This Row],[Close Price]]-Table2[[#This Row],[200D EMA]])/Table2[[#This Row],[200D EMA]]</f>
        <v>0.37015798817646478</v>
      </c>
      <c r="V536">
        <v>1.2730382990142</v>
      </c>
      <c r="W536">
        <v>47.65</v>
      </c>
      <c r="X536">
        <v>48.89</v>
      </c>
      <c r="Y536">
        <v>46.4</v>
      </c>
      <c r="Z536">
        <v>49.4</v>
      </c>
      <c r="AA536">
        <v>46.4</v>
      </c>
      <c r="AB536">
        <v>49.4</v>
      </c>
      <c r="AC536" s="2">
        <f>(Table2[[#This Row],[Close Price]]/Table2[[#This Row],[Day Low]])-1</f>
        <v>3.3578174186779108E-3</v>
      </c>
      <c r="AD536" s="2">
        <f>(Table2[[#This Row],[Day High]]/Table2[[#This Row],[Close Price]])-1</f>
        <v>2.2589416440075283E-2</v>
      </c>
      <c r="AE536" s="2">
        <f>(Table2[[#This Row],[Close Price]]/Table2[[#This Row],[Current Week Low]])-1</f>
        <v>3.0387931034482785E-2</v>
      </c>
      <c r="AF536" s="2">
        <f>(Table2[[#This Row],[Current Week High]]/Table2[[#This Row],[Close Price]])-1</f>
        <v>3.325664087011071E-2</v>
      </c>
      <c r="AG536" s="2">
        <f>(Table2[[#This Row],[Close Price]]/Table2[[#This Row],[Current Month Low]])-1</f>
        <v>3.0387931034482785E-2</v>
      </c>
      <c r="AH536" s="2">
        <f>(Table2[[#This Row],[Current Month High]]/Table2[[#This Row],[Close Price]])-1</f>
        <v>3.325664087011071E-2</v>
      </c>
      <c r="AI536">
        <v>11.6921146203722</v>
      </c>
      <c r="AJ536">
        <v>168.484061620614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0.21</v>
      </c>
      <c r="AM536" t="s">
        <v>10149</v>
      </c>
      <c r="AN536">
        <v>-1.79</v>
      </c>
      <c r="AO536" t="s">
        <v>10150</v>
      </c>
      <c r="AP536">
        <v>0.101533005624631</v>
      </c>
      <c r="AQ536">
        <f>(Table2[[#This Row],[Sharpe Ratio]]-AVERAGE(Table2[Sharpe Ratio]))/_xlfn.STDEV.P(Table2[Sharpe Ratio])</f>
        <v>0.53343970548692776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2.2150912026206724</v>
      </c>
    </row>
    <row r="537" spans="1:44" x14ac:dyDescent="0.3">
      <c r="A537" t="s">
        <v>1348</v>
      </c>
      <c r="B537" t="s">
        <v>1349</v>
      </c>
      <c r="C537" t="s">
        <v>10107</v>
      </c>
      <c r="D537" t="s">
        <v>46</v>
      </c>
      <c r="E537">
        <v>7986.9927908749996</v>
      </c>
      <c r="F537">
        <v>546.25</v>
      </c>
      <c r="G537">
        <v>87.276743668636897</v>
      </c>
      <c r="H537">
        <f>(Table2[[#This Row],[1Y Return vs Nifty]]-AVERAGE(Table2[1Y Return vs Nifty]))/_xlfn.STDEV.P(Table2[1Y Return vs Nifty])</f>
        <v>0.42909593563294601</v>
      </c>
      <c r="I537">
        <v>15.6420209755745</v>
      </c>
      <c r="J537">
        <f>(Table2[[#This Row],[1M Return vs Nifty]]-AVERAGE(Table2[1M Return vs Nifty]))/_xlfn.STDEV.P(Table2[1M Return vs Nifty])</f>
        <v>1.1828712096227725</v>
      </c>
      <c r="K537">
        <v>29.024024852349498</v>
      </c>
      <c r="L537">
        <f>(Table2[[#This Row],[6M Return vs Nifty]]-AVERAGE(Table2[6M Return vs Nifty]))/_xlfn.STDEV.P(Table2[6M Return vs Nifty])</f>
        <v>0.53136842539378293</v>
      </c>
      <c r="M537">
        <v>-3.1143230063205301</v>
      </c>
      <c r="N537">
        <f>(Table2[[#This Row],[1W Return vs Nifty]]-AVERAGE(Table2[1W Return vs Nifty]))/_xlfn.STDEV.P(Table2[1W Return vs Nifty])</f>
        <v>-0.90157631429530483</v>
      </c>
      <c r="O537">
        <v>509.37</v>
      </c>
      <c r="P537">
        <v>477.71927050171797</v>
      </c>
      <c r="Q537">
        <v>410.66215947497898</v>
      </c>
      <c r="R537">
        <v>66.546097602606693</v>
      </c>
      <c r="S537" s="2">
        <f>(Table2[[#This Row],[Close Price]]-Table2[[#This Row],[20D EMA]])/Table2[[#This Row],[20D EMA]]</f>
        <v>7.240316469364115E-2</v>
      </c>
      <c r="T537" s="2">
        <f>(Table2[[#This Row],[Close Price]]-Table2[[#This Row],[50D EMA]])/Table2[[#This Row],[50D EMA]]</f>
        <v>0.14345397753435524</v>
      </c>
      <c r="U537" s="2">
        <f>(Table2[[#This Row],[Close Price]]-Table2[[#This Row],[200D EMA]])/Table2[[#This Row],[200D EMA]]</f>
        <v>0.33016881978696694</v>
      </c>
      <c r="V537">
        <v>1.00983625422017</v>
      </c>
      <c r="W537">
        <v>532.95000000000005</v>
      </c>
      <c r="X537">
        <v>553</v>
      </c>
      <c r="Y537">
        <v>519.5</v>
      </c>
      <c r="Z537">
        <v>553</v>
      </c>
      <c r="AA537">
        <v>519.5</v>
      </c>
      <c r="AB537">
        <v>553</v>
      </c>
      <c r="AC537" s="2">
        <f>(Table2[[#This Row],[Close Price]]/Table2[[#This Row],[Day Low]])-1</f>
        <v>2.4955436720142554E-2</v>
      </c>
      <c r="AD537" s="2">
        <f>(Table2[[#This Row],[Day High]]/Table2[[#This Row],[Close Price]])-1</f>
        <v>1.2356979405034219E-2</v>
      </c>
      <c r="AE537" s="2">
        <f>(Table2[[#This Row],[Close Price]]/Table2[[#This Row],[Current Week Low]])-1</f>
        <v>5.1491819056785459E-2</v>
      </c>
      <c r="AF537" s="2">
        <f>(Table2[[#This Row],[Current Week High]]/Table2[[#This Row],[Close Price]])-1</f>
        <v>1.2356979405034219E-2</v>
      </c>
      <c r="AG537" s="2">
        <f>(Table2[[#This Row],[Close Price]]/Table2[[#This Row],[Current Month Low]])-1</f>
        <v>5.1491819056785459E-2</v>
      </c>
      <c r="AH537" s="2">
        <f>(Table2[[#This Row],[Current Month High]]/Table2[[#This Row],[Close Price]])-1</f>
        <v>1.2356979405034219E-2</v>
      </c>
      <c r="AI537">
        <v>3.2494279176201202</v>
      </c>
      <c r="AJ537">
        <v>130.38802193167399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0.12</v>
      </c>
      <c r="AM537" t="s">
        <v>10149</v>
      </c>
      <c r="AN537">
        <v>11.45</v>
      </c>
      <c r="AO537" t="s">
        <v>10149</v>
      </c>
      <c r="AP537">
        <v>-2.9957429445914001E-2</v>
      </c>
      <c r="AQ537">
        <f>(Table2[[#This Row],[Sharpe Ratio]]-AVERAGE(Table2[Sharpe Ratio]))/_xlfn.STDEV.P(Table2[Sharpe Ratio])</f>
        <v>-0.95643194547563881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0.28532731087855767</v>
      </c>
    </row>
    <row r="538" spans="1:44" x14ac:dyDescent="0.3">
      <c r="A538" t="s">
        <v>1352</v>
      </c>
      <c r="B538" t="s">
        <v>1353</v>
      </c>
      <c r="C538" t="s">
        <v>10107</v>
      </c>
      <c r="D538" t="s">
        <v>46</v>
      </c>
      <c r="E538">
        <v>7948.3358088000004</v>
      </c>
      <c r="F538">
        <v>5028</v>
      </c>
      <c r="G538">
        <v>13.844822118567301</v>
      </c>
      <c r="H538">
        <f>(Table2[[#This Row],[1Y Return vs Nifty]]-AVERAGE(Table2[1Y Return vs Nifty]))/_xlfn.STDEV.P(Table2[1Y Return vs Nifty])</f>
        <v>-0.39843074379621179</v>
      </c>
      <c r="I538">
        <v>-8.6435782383664996</v>
      </c>
      <c r="J538">
        <f>(Table2[[#This Row],[1M Return vs Nifty]]-AVERAGE(Table2[1M Return vs Nifty]))/_xlfn.STDEV.P(Table2[1M Return vs Nifty])</f>
        <v>-0.79635007782216771</v>
      </c>
      <c r="K538">
        <v>2.8374884331760599</v>
      </c>
      <c r="L538">
        <f>(Table2[[#This Row],[6M Return vs Nifty]]-AVERAGE(Table2[6M Return vs Nifty]))/_xlfn.STDEV.P(Table2[6M Return vs Nifty])</f>
        <v>-0.23937961084249162</v>
      </c>
      <c r="M538">
        <v>-2.7889180742867401</v>
      </c>
      <c r="N538">
        <f>(Table2[[#This Row],[1W Return vs Nifty]]-AVERAGE(Table2[1W Return vs Nifty]))/_xlfn.STDEV.P(Table2[1W Return vs Nifty])</f>
        <v>-0.83040746598476245</v>
      </c>
      <c r="O538">
        <v>4965.91</v>
      </c>
      <c r="P538">
        <v>4961.8273249186504</v>
      </c>
      <c r="Q538">
        <v>4579.0523167258298</v>
      </c>
      <c r="R538">
        <v>57.448265841024103</v>
      </c>
      <c r="S538" s="2">
        <f>(Table2[[#This Row],[Close Price]]-Table2[[#This Row],[20D EMA]])/Table2[[#This Row],[20D EMA]]</f>
        <v>1.2503247138993688E-2</v>
      </c>
      <c r="T538" s="2">
        <f>(Table2[[#This Row],[Close Price]]-Table2[[#This Row],[50D EMA]])/Table2[[#This Row],[50D EMA]]</f>
        <v>1.3336351861546181E-2</v>
      </c>
      <c r="U538" s="2">
        <f>(Table2[[#This Row],[Close Price]]-Table2[[#This Row],[200D EMA]])/Table2[[#This Row],[200D EMA]]</f>
        <v>9.8043798633683732E-2</v>
      </c>
      <c r="V538">
        <v>0.66580046515634606</v>
      </c>
      <c r="W538">
        <v>4900</v>
      </c>
      <c r="X538">
        <v>5067</v>
      </c>
      <c r="Y538">
        <v>4872</v>
      </c>
      <c r="Z538">
        <v>5067</v>
      </c>
      <c r="AA538">
        <v>4872</v>
      </c>
      <c r="AB538">
        <v>5067</v>
      </c>
      <c r="AC538" s="2">
        <f>(Table2[[#This Row],[Close Price]]/Table2[[#This Row],[Day Low]])-1</f>
        <v>2.6122448979591928E-2</v>
      </c>
      <c r="AD538" s="2">
        <f>(Table2[[#This Row],[Day High]]/Table2[[#This Row],[Close Price]])-1</f>
        <v>7.7565632458234113E-3</v>
      </c>
      <c r="AE538" s="2">
        <f>(Table2[[#This Row],[Close Price]]/Table2[[#This Row],[Current Week Low]])-1</f>
        <v>3.2019704433497553E-2</v>
      </c>
      <c r="AF538" s="2">
        <f>(Table2[[#This Row],[Current Week High]]/Table2[[#This Row],[Close Price]])-1</f>
        <v>7.7565632458234113E-3</v>
      </c>
      <c r="AG538" s="2">
        <f>(Table2[[#This Row],[Close Price]]/Table2[[#This Row],[Current Month Low]])-1</f>
        <v>3.2019704433497553E-2</v>
      </c>
      <c r="AH538" s="2">
        <f>(Table2[[#This Row],[Current Month High]]/Table2[[#This Row],[Close Price]])-1</f>
        <v>7.7565632458234113E-3</v>
      </c>
      <c r="AI538">
        <v>10.381861575178901</v>
      </c>
      <c r="AJ538">
        <v>49.422725449115099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-0.08</v>
      </c>
      <c r="AM538" t="s">
        <v>10150</v>
      </c>
      <c r="AN538">
        <v>-1.89</v>
      </c>
      <c r="AO538" t="s">
        <v>10150</v>
      </c>
      <c r="AP538">
        <v>0.19611217708971099</v>
      </c>
      <c r="AQ538">
        <f>(Table2[[#This Row],[Sharpe Ratio]]-AVERAGE(Table2[Sharpe Ratio]))/_xlfn.STDEV.P(Table2[Sharpe Ratio])</f>
        <v>1.6050828730051683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-0.65948502544046528</v>
      </c>
    </row>
    <row r="539" spans="1:44" x14ac:dyDescent="0.3">
      <c r="A539" t="s">
        <v>1360</v>
      </c>
      <c r="B539" t="s">
        <v>1361</v>
      </c>
      <c r="C539" t="s">
        <v>10117</v>
      </c>
      <c r="D539" t="s">
        <v>140</v>
      </c>
      <c r="E539">
        <v>7902.2098729549998</v>
      </c>
      <c r="F539">
        <v>539.45000000000005</v>
      </c>
      <c r="G539">
        <v>65.959279389607801</v>
      </c>
      <c r="H539">
        <f>(Table2[[#This Row],[1Y Return vs Nifty]]-AVERAGE(Table2[1Y Return vs Nifty]))/_xlfn.STDEV.P(Table2[1Y Return vs Nifty])</f>
        <v>0.18886294082228641</v>
      </c>
      <c r="I539">
        <v>8.0289867701496895</v>
      </c>
      <c r="J539">
        <f>(Table2[[#This Row],[1M Return vs Nifty]]-AVERAGE(Table2[1M Return vs Nifty]))/_xlfn.STDEV.P(Table2[1M Return vs Nifty])</f>
        <v>0.56242617844669851</v>
      </c>
      <c r="K539">
        <v>2.2793578919401098</v>
      </c>
      <c r="L539">
        <f>(Table2[[#This Row],[6M Return vs Nifty]]-AVERAGE(Table2[6M Return vs Nifty]))/_xlfn.STDEV.P(Table2[6M Return vs Nifty])</f>
        <v>-0.25580706087769856</v>
      </c>
      <c r="M539">
        <v>-6.8548447183642001</v>
      </c>
      <c r="N539">
        <f>(Table2[[#This Row],[1W Return vs Nifty]]-AVERAGE(Table2[1W Return vs Nifty]))/_xlfn.STDEV.P(Table2[1W Return vs Nifty])</f>
        <v>-1.7196604799621089</v>
      </c>
      <c r="O539">
        <v>548.94000000000005</v>
      </c>
      <c r="P539">
        <v>509.84292819968698</v>
      </c>
      <c r="Q539">
        <v>454.77540713158902</v>
      </c>
      <c r="R539">
        <v>36.958310633072301</v>
      </c>
      <c r="S539" s="2">
        <f>(Table2[[#This Row],[Close Price]]-Table2[[#This Row],[20D EMA]])/Table2[[#This Row],[20D EMA]]</f>
        <v>-1.7287863883120209E-2</v>
      </c>
      <c r="T539" s="2">
        <f>(Table2[[#This Row],[Close Price]]-Table2[[#This Row],[50D EMA]])/Table2[[#This Row],[50D EMA]]</f>
        <v>5.80709668855445E-2</v>
      </c>
      <c r="U539" s="2">
        <f>(Table2[[#This Row],[Close Price]]-Table2[[#This Row],[200D EMA]])/Table2[[#This Row],[200D EMA]]</f>
        <v>0.18618991163677959</v>
      </c>
      <c r="V539">
        <v>0.89295450615454597</v>
      </c>
      <c r="W539">
        <v>537</v>
      </c>
      <c r="X539">
        <v>548.9</v>
      </c>
      <c r="Y539">
        <v>537</v>
      </c>
      <c r="Z539">
        <v>588.70000000000005</v>
      </c>
      <c r="AA539">
        <v>537</v>
      </c>
      <c r="AB539">
        <v>588.70000000000005</v>
      </c>
      <c r="AC539" s="2">
        <f>(Table2[[#This Row],[Close Price]]/Table2[[#This Row],[Day Low]])-1</f>
        <v>4.5623836126629236E-3</v>
      </c>
      <c r="AD539" s="2">
        <f>(Table2[[#This Row],[Day High]]/Table2[[#This Row],[Close Price]])-1</f>
        <v>1.7517842246732584E-2</v>
      </c>
      <c r="AE539" s="2">
        <f>(Table2[[#This Row],[Close Price]]/Table2[[#This Row],[Current Week Low]])-1</f>
        <v>4.5623836126629236E-3</v>
      </c>
      <c r="AF539" s="2">
        <f>(Table2[[#This Row],[Current Week High]]/Table2[[#This Row],[Close Price]])-1</f>
        <v>9.129669107424232E-2</v>
      </c>
      <c r="AG539" s="2">
        <f>(Table2[[#This Row],[Close Price]]/Table2[[#This Row],[Current Month Low]])-1</f>
        <v>4.5623836126629236E-3</v>
      </c>
      <c r="AH539" s="2">
        <f>(Table2[[#This Row],[Current Month High]]/Table2[[#This Row],[Close Price]])-1</f>
        <v>9.129669107424232E-2</v>
      </c>
      <c r="AI539">
        <v>14.820650662712</v>
      </c>
      <c r="AJ539">
        <v>94.888005780346802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0.06</v>
      </c>
      <c r="AM539" t="s">
        <v>10149</v>
      </c>
      <c r="AN539">
        <v>-4.09</v>
      </c>
      <c r="AO539" t="s">
        <v>10150</v>
      </c>
      <c r="AP539">
        <v>3.4369186212022E-2</v>
      </c>
      <c r="AQ539">
        <f>(Table2[[#This Row],[Sharpe Ratio]]-AVERAGE(Table2[Sharpe Ratio]))/_xlfn.STDEV.P(Table2[Sharpe Ratio])</f>
        <v>-0.22756979653145123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-1.4517482181022738</v>
      </c>
    </row>
    <row r="540" spans="1:44" x14ac:dyDescent="0.3">
      <c r="A540" t="s">
        <v>1362</v>
      </c>
      <c r="B540" t="s">
        <v>1363</v>
      </c>
      <c r="C540" t="s">
        <v>10109</v>
      </c>
      <c r="D540" t="s">
        <v>59</v>
      </c>
      <c r="E540">
        <v>7883.6029372839903</v>
      </c>
      <c r="F540">
        <v>242.93</v>
      </c>
      <c r="G540">
        <v>-7.2823034719176301</v>
      </c>
      <c r="H540">
        <f>(Table2[[#This Row],[1Y Return vs Nifty]]-AVERAGE(Table2[1Y Return vs Nifty]))/_xlfn.STDEV.P(Table2[1Y Return vs Nifty])</f>
        <v>-0.63651875397930102</v>
      </c>
      <c r="I540">
        <v>5.06982431967044</v>
      </c>
      <c r="J540">
        <f>(Table2[[#This Row],[1M Return vs Nifty]]-AVERAGE(Table2[1M Return vs Nifty]))/_xlfn.STDEV.P(Table2[1M Return vs Nifty])</f>
        <v>0.32126114630558572</v>
      </c>
      <c r="K540">
        <v>-49.1019921471716</v>
      </c>
      <c r="L540">
        <f>(Table2[[#This Row],[6M Return vs Nifty]]-AVERAGE(Table2[6M Return vs Nifty]))/_xlfn.STDEV.P(Table2[6M Return vs Nifty])</f>
        <v>-1.7681137671902547</v>
      </c>
      <c r="M540">
        <v>-5.12747937015346</v>
      </c>
      <c r="N540">
        <f>(Table2[[#This Row],[1W Return vs Nifty]]-AVERAGE(Table2[1W Return vs Nifty]))/_xlfn.STDEV.P(Table2[1W Return vs Nifty])</f>
        <v>-1.3418708697206396</v>
      </c>
      <c r="O540">
        <v>235.8</v>
      </c>
      <c r="P540">
        <v>248.449192473431</v>
      </c>
      <c r="Q540">
        <v>277.00045251685702</v>
      </c>
      <c r="R540">
        <v>61.031155839066301</v>
      </c>
      <c r="S540" s="2">
        <f>(Table2[[#This Row],[Close Price]]-Table2[[#This Row],[20D EMA]])/Table2[[#This Row],[20D EMA]]</f>
        <v>3.023748939779472E-2</v>
      </c>
      <c r="T540" s="2">
        <f>(Table2[[#This Row],[Close Price]]-Table2[[#This Row],[50D EMA]])/Table2[[#This Row],[50D EMA]]</f>
        <v>-2.2214571995524637E-2</v>
      </c>
      <c r="U540" s="2">
        <f>(Table2[[#This Row],[Close Price]]-Table2[[#This Row],[200D EMA]])/Table2[[#This Row],[200D EMA]]</f>
        <v>-0.12299782259302858</v>
      </c>
      <c r="V540">
        <v>0.74156118474588995</v>
      </c>
      <c r="W540">
        <v>238.04</v>
      </c>
      <c r="X540">
        <v>245</v>
      </c>
      <c r="Y540">
        <v>233.1</v>
      </c>
      <c r="Z540">
        <v>245.49</v>
      </c>
      <c r="AA540">
        <v>233.1</v>
      </c>
      <c r="AB540">
        <v>245.49</v>
      </c>
      <c r="AC540" s="2">
        <f>(Table2[[#This Row],[Close Price]]/Table2[[#This Row],[Day Low]])-1</f>
        <v>2.0542765921693906E-2</v>
      </c>
      <c r="AD540" s="2">
        <f>(Table2[[#This Row],[Day High]]/Table2[[#This Row],[Close Price]])-1</f>
        <v>8.5209731198288008E-3</v>
      </c>
      <c r="AE540" s="2">
        <f>(Table2[[#This Row],[Close Price]]/Table2[[#This Row],[Current Week Low]])-1</f>
        <v>4.2170742170742237E-2</v>
      </c>
      <c r="AF540" s="2">
        <f>(Table2[[#This Row],[Current Week High]]/Table2[[#This Row],[Close Price]])-1</f>
        <v>1.0538015066068329E-2</v>
      </c>
      <c r="AG540" s="2">
        <f>(Table2[[#This Row],[Close Price]]/Table2[[#This Row],[Current Month Low]])-1</f>
        <v>4.2170742170742237E-2</v>
      </c>
      <c r="AH540" s="2">
        <f>(Table2[[#This Row],[Current Month High]]/Table2[[#This Row],[Close Price]])-1</f>
        <v>1.0538015066068329E-2</v>
      </c>
      <c r="AI540">
        <v>94.623965751450996</v>
      </c>
      <c r="AJ540">
        <v>23.8806731259561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-0.42</v>
      </c>
      <c r="AM540" t="s">
        <v>10150</v>
      </c>
      <c r="AN540">
        <v>2.98</v>
      </c>
      <c r="AO540" t="s">
        <v>10149</v>
      </c>
      <c r="AP540">
        <v>-1.2147599039149E-2</v>
      </c>
      <c r="AQ540">
        <f>(Table2[[#This Row],[Sharpe Ratio]]-AVERAGE(Table2[Sharpe Ratio]))/_xlfn.STDEV.P(Table2[Sharpe Ratio])</f>
        <v>-0.75463505114446927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1" spans="1:44" x14ac:dyDescent="0.3">
      <c r="A541" t="s">
        <v>1364</v>
      </c>
      <c r="B541" t="s">
        <v>1365</v>
      </c>
      <c r="C541" t="s">
        <v>10104</v>
      </c>
      <c r="D541" t="s">
        <v>561</v>
      </c>
      <c r="E541">
        <v>7850.5481250000003</v>
      </c>
      <c r="F541">
        <v>393.75</v>
      </c>
      <c r="G541">
        <v>107.338960881216</v>
      </c>
      <c r="H541">
        <f>(Table2[[#This Row],[1Y Return vs Nifty]]-AVERAGE(Table2[1Y Return vs Nifty]))/_xlfn.STDEV.P(Table2[1Y Return vs Nifty])</f>
        <v>0.65518316910663332</v>
      </c>
      <c r="I541">
        <v>-2.0077856650425101</v>
      </c>
      <c r="J541">
        <f>(Table2[[#This Row],[1M Return vs Nifty]]-AVERAGE(Table2[1M Return vs Nifty]))/_xlfn.STDEV.P(Table2[1M Return vs Nifty])</f>
        <v>-0.2555480245356852</v>
      </c>
      <c r="K541">
        <v>52.652587470819803</v>
      </c>
      <c r="L541">
        <f>(Table2[[#This Row],[6M Return vs Nifty]]-AVERAGE(Table2[6M Return vs Nifty]))/_xlfn.STDEV.P(Table2[6M Return vs Nifty])</f>
        <v>1.2268276471004569</v>
      </c>
      <c r="M541">
        <v>1.70121930743164</v>
      </c>
      <c r="N541">
        <f>(Table2[[#This Row],[1W Return vs Nifty]]-AVERAGE(Table2[1W Return vs Nifty]))/_xlfn.STDEV.P(Table2[1W Return vs Nifty])</f>
        <v>0.1516240730449793</v>
      </c>
      <c r="O541">
        <v>377.5</v>
      </c>
      <c r="P541">
        <v>353.51794513972197</v>
      </c>
      <c r="Q541">
        <v>282.92389490149202</v>
      </c>
      <c r="R541">
        <v>76.279510826188798</v>
      </c>
      <c r="S541" s="2">
        <f>(Table2[[#This Row],[Close Price]]-Table2[[#This Row],[20D EMA]])/Table2[[#This Row],[20D EMA]]</f>
        <v>4.3046357615894038E-2</v>
      </c>
      <c r="T541" s="2">
        <f>(Table2[[#This Row],[Close Price]]-Table2[[#This Row],[50D EMA]])/Table2[[#This Row],[50D EMA]]</f>
        <v>0.11380484474239912</v>
      </c>
      <c r="U541" s="2">
        <f>(Table2[[#This Row],[Close Price]]-Table2[[#This Row],[200D EMA]])/Table2[[#This Row],[200D EMA]]</f>
        <v>0.39171702035664124</v>
      </c>
      <c r="V541">
        <v>0.75945249670563897</v>
      </c>
      <c r="W541">
        <v>392.9</v>
      </c>
      <c r="X541">
        <v>401</v>
      </c>
      <c r="Y541">
        <v>387.35</v>
      </c>
      <c r="Z541">
        <v>401</v>
      </c>
      <c r="AA541">
        <v>387.35</v>
      </c>
      <c r="AB541">
        <v>401</v>
      </c>
      <c r="AC541" s="2">
        <f>(Table2[[#This Row],[Close Price]]/Table2[[#This Row],[Day Low]])-1</f>
        <v>2.163400356324896E-3</v>
      </c>
      <c r="AD541" s="2">
        <f>(Table2[[#This Row],[Day High]]/Table2[[#This Row],[Close Price]])-1</f>
        <v>1.8412698412698436E-2</v>
      </c>
      <c r="AE541" s="2">
        <f>(Table2[[#This Row],[Close Price]]/Table2[[#This Row],[Current Week Low]])-1</f>
        <v>1.6522524848328279E-2</v>
      </c>
      <c r="AF541" s="2">
        <f>(Table2[[#This Row],[Current Week High]]/Table2[[#This Row],[Close Price]])-1</f>
        <v>1.8412698412698436E-2</v>
      </c>
      <c r="AG541" s="2">
        <f>(Table2[[#This Row],[Close Price]]/Table2[[#This Row],[Current Month Low]])-1</f>
        <v>1.6522524848328279E-2</v>
      </c>
      <c r="AH541" s="2">
        <f>(Table2[[#This Row],[Current Month High]]/Table2[[#This Row],[Close Price]])-1</f>
        <v>1.8412698412698436E-2</v>
      </c>
      <c r="AI541">
        <v>14.5904761904761</v>
      </c>
      <c r="AJ541">
        <v>137.020316027088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0.17</v>
      </c>
      <c r="AM541" t="s">
        <v>10149</v>
      </c>
      <c r="AN541">
        <v>5.69</v>
      </c>
      <c r="AO541" t="s">
        <v>10149</v>
      </c>
      <c r="AP541">
        <v>0.33616281370925</v>
      </c>
      <c r="AQ541">
        <f>(Table2[[#This Row],[Sharpe Ratio]]-AVERAGE(Table2[Sharpe Ratio]))/_xlfn.STDEV.P(Table2[Sharpe Ratio])</f>
        <v>3.1919471425375168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4.9700340072539007</v>
      </c>
    </row>
    <row r="542" spans="1:44" x14ac:dyDescent="0.3">
      <c r="A542" t="s">
        <v>1366</v>
      </c>
      <c r="B542" t="s">
        <v>1367</v>
      </c>
      <c r="C542" t="s">
        <v>10104</v>
      </c>
      <c r="D542" t="s">
        <v>24</v>
      </c>
      <c r="E542">
        <v>7849.5943079449999</v>
      </c>
      <c r="F542">
        <v>223.67</v>
      </c>
      <c r="G542">
        <v>-5.8679127701794398</v>
      </c>
      <c r="H542">
        <f>(Table2[[#This Row],[1Y Return vs Nifty]]-AVERAGE(Table2[1Y Return vs Nifty]))/_xlfn.STDEV.P(Table2[1Y Return vs Nifty])</f>
        <v>-0.62057955456686553</v>
      </c>
      <c r="I542">
        <v>-6.46965099797929</v>
      </c>
      <c r="J542">
        <f>(Table2[[#This Row],[1M Return vs Nifty]]-AVERAGE(Table2[1M Return vs Nifty]))/_xlfn.STDEV.P(Table2[1M Return vs Nifty])</f>
        <v>-0.61917993540044525</v>
      </c>
      <c r="K542">
        <v>-17.941006892698301</v>
      </c>
      <c r="L542">
        <f>(Table2[[#This Row],[6M Return vs Nifty]]-AVERAGE(Table2[6M Return vs Nifty]))/_xlfn.STDEV.P(Table2[6M Return vs Nifty])</f>
        <v>-0.85095283350955309</v>
      </c>
      <c r="M542">
        <v>-1.8152855469372799</v>
      </c>
      <c r="N542">
        <f>(Table2[[#This Row],[1W Return vs Nifty]]-AVERAGE(Table2[1W Return vs Nifty]))/_xlfn.STDEV.P(Table2[1W Return vs Nifty])</f>
        <v>-0.61746568536679558</v>
      </c>
      <c r="O542">
        <v>222.94</v>
      </c>
      <c r="P542">
        <v>223.43182607527601</v>
      </c>
      <c r="Q542">
        <v>221.16769690615001</v>
      </c>
      <c r="R542">
        <v>50.838379347095298</v>
      </c>
      <c r="S542" s="2">
        <f>(Table2[[#This Row],[Close Price]]-Table2[[#This Row],[20D EMA]])/Table2[[#This Row],[20D EMA]]</f>
        <v>3.274423611734053E-3</v>
      </c>
      <c r="T542" s="2">
        <f>(Table2[[#This Row],[Close Price]]-Table2[[#This Row],[50D EMA]])/Table2[[#This Row],[50D EMA]]</f>
        <v>1.0659802988126587E-3</v>
      </c>
      <c r="U542" s="2">
        <f>(Table2[[#This Row],[Close Price]]-Table2[[#This Row],[200D EMA]])/Table2[[#This Row],[200D EMA]]</f>
        <v>1.1314053222301258E-2</v>
      </c>
      <c r="V542">
        <v>0.87903618127489602</v>
      </c>
      <c r="W542">
        <v>222.41</v>
      </c>
      <c r="X542">
        <v>225.49</v>
      </c>
      <c r="Y542">
        <v>221.1</v>
      </c>
      <c r="Z542">
        <v>225.49</v>
      </c>
      <c r="AA542">
        <v>221.1</v>
      </c>
      <c r="AB542">
        <v>225.49</v>
      </c>
      <c r="AC542" s="2">
        <f>(Table2[[#This Row],[Close Price]]/Table2[[#This Row],[Day Low]])-1</f>
        <v>5.6652128951035774E-3</v>
      </c>
      <c r="AD542" s="2">
        <f>(Table2[[#This Row],[Day High]]/Table2[[#This Row],[Close Price]])-1</f>
        <v>8.1369875262664593E-3</v>
      </c>
      <c r="AE542" s="2">
        <f>(Table2[[#This Row],[Close Price]]/Table2[[#This Row],[Current Week Low]])-1</f>
        <v>1.1623699683401156E-2</v>
      </c>
      <c r="AF542" s="2">
        <f>(Table2[[#This Row],[Current Week High]]/Table2[[#This Row],[Close Price]])-1</f>
        <v>8.1369875262664593E-3</v>
      </c>
      <c r="AG542" s="2">
        <f>(Table2[[#This Row],[Close Price]]/Table2[[#This Row],[Current Month Low]])-1</f>
        <v>1.1623699683401156E-2</v>
      </c>
      <c r="AH542" s="2">
        <f>(Table2[[#This Row],[Current Month High]]/Table2[[#This Row],[Close Price]])-1</f>
        <v>8.1369875262664593E-3</v>
      </c>
      <c r="AI542">
        <v>28.1128448160236</v>
      </c>
      <c r="AJ542">
        <v>20.8700351256416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-0.11</v>
      </c>
      <c r="AM542" t="s">
        <v>10150</v>
      </c>
      <c r="AN542">
        <v>0.04</v>
      </c>
      <c r="AO542" t="s">
        <v>10149</v>
      </c>
      <c r="AP542">
        <v>0.121773139846943</v>
      </c>
      <c r="AQ542">
        <f>(Table2[[#This Row],[Sharpe Ratio]]-AVERAGE(Table2[Sharpe Ratio]))/_xlfn.STDEV.P(Table2[Sharpe Ratio])</f>
        <v>0.76277351348080646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3" spans="1:44" x14ac:dyDescent="0.3">
      <c r="A543" t="s">
        <v>1368</v>
      </c>
      <c r="B543" t="s">
        <v>1369</v>
      </c>
      <c r="C543" t="s">
        <v>10106</v>
      </c>
      <c r="D543" t="s">
        <v>251</v>
      </c>
      <c r="E543">
        <v>7834.0142088000002</v>
      </c>
      <c r="F543">
        <v>588.9</v>
      </c>
      <c r="G543">
        <v>-38.243835701652799</v>
      </c>
      <c r="H543">
        <f>(Table2[[#This Row],[1Y Return vs Nifty]]-AVERAGE(Table2[1Y Return vs Nifty]))/_xlfn.STDEV.P(Table2[1Y Return vs Nifty])</f>
        <v>-0.98543368654907681</v>
      </c>
      <c r="I543">
        <v>-8.0854127009747501</v>
      </c>
      <c r="J543">
        <f>(Table2[[#This Row],[1M Return vs Nifty]]-AVERAGE(Table2[1M Return vs Nifty]))/_xlfn.STDEV.P(Table2[1M Return vs Nifty])</f>
        <v>-0.75086085172599915</v>
      </c>
      <c r="K543">
        <v>-18.800208804408701</v>
      </c>
      <c r="L543">
        <f>(Table2[[#This Row],[6M Return vs Nifty]]-AVERAGE(Table2[6M Return vs Nifty]))/_xlfn.STDEV.P(Table2[6M Return vs Nifty])</f>
        <v>-0.87624171385557592</v>
      </c>
      <c r="M543">
        <v>-1.95744678385397</v>
      </c>
      <c r="N543">
        <f>(Table2[[#This Row],[1W Return vs Nifty]]-AVERAGE(Table2[1W Return vs Nifty]))/_xlfn.STDEV.P(Table2[1W Return vs Nifty])</f>
        <v>-0.64855756661926656</v>
      </c>
      <c r="O543">
        <v>592.41</v>
      </c>
      <c r="P543">
        <v>590.71207116544895</v>
      </c>
      <c r="Q543">
        <v>602.90365257275801</v>
      </c>
      <c r="R543">
        <v>43.2122994599371</v>
      </c>
      <c r="S543" s="2">
        <f>(Table2[[#This Row],[Close Price]]-Table2[[#This Row],[20D EMA]])/Table2[[#This Row],[20D EMA]]</f>
        <v>-5.9249506254114397E-3</v>
      </c>
      <c r="T543" s="2">
        <f>(Table2[[#This Row],[Close Price]]-Table2[[#This Row],[50D EMA]])/Table2[[#This Row],[50D EMA]]</f>
        <v>-3.067604767029448E-3</v>
      </c>
      <c r="U543" s="2">
        <f>(Table2[[#This Row],[Close Price]]-Table2[[#This Row],[200D EMA]])/Table2[[#This Row],[200D EMA]]</f>
        <v>-2.3227015648355318E-2</v>
      </c>
      <c r="V543">
        <v>0.79538244299882899</v>
      </c>
      <c r="W543">
        <v>587.45000000000005</v>
      </c>
      <c r="X543">
        <v>595.45000000000005</v>
      </c>
      <c r="Y543">
        <v>586</v>
      </c>
      <c r="Z543">
        <v>603.25</v>
      </c>
      <c r="AA543">
        <v>586</v>
      </c>
      <c r="AB543">
        <v>603.25</v>
      </c>
      <c r="AC543" s="2">
        <f>(Table2[[#This Row],[Close Price]]/Table2[[#This Row],[Day Low]])-1</f>
        <v>2.4682951740573333E-3</v>
      </c>
      <c r="AD543" s="2">
        <f>(Table2[[#This Row],[Day High]]/Table2[[#This Row],[Close Price]])-1</f>
        <v>1.1122431652233145E-2</v>
      </c>
      <c r="AE543" s="2">
        <f>(Table2[[#This Row],[Close Price]]/Table2[[#This Row],[Current Week Low]])-1</f>
        <v>4.9488054607507159E-3</v>
      </c>
      <c r="AF543" s="2">
        <f>(Table2[[#This Row],[Current Week High]]/Table2[[#This Row],[Close Price]])-1</f>
        <v>2.4367464764815772E-2</v>
      </c>
      <c r="AG543" s="2">
        <f>(Table2[[#This Row],[Close Price]]/Table2[[#This Row],[Current Month Low]])-1</f>
        <v>4.9488054607507159E-3</v>
      </c>
      <c r="AH543" s="2">
        <f>(Table2[[#This Row],[Current Month High]]/Table2[[#This Row],[Close Price]])-1</f>
        <v>2.4367464764815772E-2</v>
      </c>
      <c r="AI543">
        <v>27.271183562574201</v>
      </c>
      <c r="AJ543">
        <v>6.7621464829586504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-0.05</v>
      </c>
      <c r="AM543" t="s">
        <v>10150</v>
      </c>
      <c r="AN543">
        <v>-4.2699999999999996</v>
      </c>
      <c r="AO543" t="s">
        <v>10150</v>
      </c>
      <c r="AP543">
        <v>1.5895876244103001E-2</v>
      </c>
      <c r="AQ543">
        <f>(Table2[[#This Row],[Sharpe Ratio]]-AVERAGE(Table2[Sharpe Ratio]))/_xlfn.STDEV.P(Table2[Sharpe Ratio])</f>
        <v>-0.43688434329586512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4" spans="1:44" x14ac:dyDescent="0.3">
      <c r="A544" t="s">
        <v>1372</v>
      </c>
      <c r="B544" t="s">
        <v>1373</v>
      </c>
      <c r="C544" t="s">
        <v>10118</v>
      </c>
      <c r="D544" t="s">
        <v>539</v>
      </c>
      <c r="E544">
        <v>7798.9206999999997</v>
      </c>
      <c r="F544">
        <v>2407</v>
      </c>
      <c r="G544">
        <v>-20.156381582081</v>
      </c>
      <c r="H544">
        <f>(Table2[[#This Row],[1Y Return vs Nifty]]-AVERAGE(Table2[1Y Return vs Nifty]))/_xlfn.STDEV.P(Table2[1Y Return vs Nifty])</f>
        <v>-0.78160065956379421</v>
      </c>
      <c r="I544">
        <v>4.9007641055760596</v>
      </c>
      <c r="J544">
        <f>(Table2[[#This Row],[1M Return vs Nifty]]-AVERAGE(Table2[1M Return vs Nifty]))/_xlfn.STDEV.P(Table2[1M Return vs Nifty])</f>
        <v>0.3074831220679331</v>
      </c>
      <c r="K544">
        <v>-22.1414938327718</v>
      </c>
      <c r="L544">
        <f>(Table2[[#This Row],[6M Return vs Nifty]]-AVERAGE(Table2[6M Return vs Nifty]))/_xlfn.STDEV.P(Table2[6M Return vs Nifty])</f>
        <v>-0.97458571906853464</v>
      </c>
      <c r="M544">
        <v>3.0878425140938601</v>
      </c>
      <c r="N544">
        <f>(Table2[[#This Row],[1W Return vs Nifty]]-AVERAGE(Table2[1W Return vs Nifty]))/_xlfn.STDEV.P(Table2[1W Return vs Nifty])</f>
        <v>0.45489045577016202</v>
      </c>
      <c r="O544">
        <v>2310.16</v>
      </c>
      <c r="P544">
        <v>2251.8222600008799</v>
      </c>
      <c r="Q544">
        <v>2253.0977199362801</v>
      </c>
      <c r="R544">
        <v>67.005312693687102</v>
      </c>
      <c r="S544" s="2">
        <f>(Table2[[#This Row],[Close Price]]-Table2[[#This Row],[20D EMA]])/Table2[[#This Row],[20D EMA]]</f>
        <v>4.1919174429476812E-2</v>
      </c>
      <c r="T544" s="2">
        <f>(Table2[[#This Row],[Close Price]]-Table2[[#This Row],[50D EMA]])/Table2[[#This Row],[50D EMA]]</f>
        <v>6.8912073015505018E-2</v>
      </c>
      <c r="U544" s="2">
        <f>(Table2[[#This Row],[Close Price]]-Table2[[#This Row],[200D EMA]])/Table2[[#This Row],[200D EMA]]</f>
        <v>6.8306970754944629E-2</v>
      </c>
      <c r="V544">
        <v>1.63432621588916</v>
      </c>
      <c r="W544">
        <v>2380.1</v>
      </c>
      <c r="X544">
        <v>2444.4</v>
      </c>
      <c r="Y544">
        <v>2289.6</v>
      </c>
      <c r="Z544">
        <v>2460</v>
      </c>
      <c r="AA544">
        <v>2289.6</v>
      </c>
      <c r="AB544">
        <v>2460</v>
      </c>
      <c r="AC544" s="2">
        <f>(Table2[[#This Row],[Close Price]]/Table2[[#This Row],[Day Low]])-1</f>
        <v>1.1302046132515509E-2</v>
      </c>
      <c r="AD544" s="2">
        <f>(Table2[[#This Row],[Day High]]/Table2[[#This Row],[Close Price]])-1</f>
        <v>1.5538014125467514E-2</v>
      </c>
      <c r="AE544" s="2">
        <f>(Table2[[#This Row],[Close Price]]/Table2[[#This Row],[Current Week Low]])-1</f>
        <v>5.1275331935709323E-2</v>
      </c>
      <c r="AF544" s="2">
        <f>(Table2[[#This Row],[Current Week High]]/Table2[[#This Row],[Close Price]])-1</f>
        <v>2.2019110926464469E-2</v>
      </c>
      <c r="AG544" s="2">
        <f>(Table2[[#This Row],[Close Price]]/Table2[[#This Row],[Current Month Low]])-1</f>
        <v>5.1275331935709323E-2</v>
      </c>
      <c r="AH544" s="2">
        <f>(Table2[[#This Row],[Current Month High]]/Table2[[#This Row],[Close Price]])-1</f>
        <v>2.2019110926464469E-2</v>
      </c>
      <c r="AI544">
        <v>13.626921479019501</v>
      </c>
      <c r="AJ544">
        <v>22.806122448979501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0.01</v>
      </c>
      <c r="AM544" t="s">
        <v>10149</v>
      </c>
      <c r="AN544">
        <v>7.13</v>
      </c>
      <c r="AO544" t="s">
        <v>10149</v>
      </c>
      <c r="AP544">
        <v>-4.4082916706386997E-2</v>
      </c>
      <c r="AQ544">
        <f>(Table2[[#This Row],[Sharpe Ratio]]-AVERAGE(Table2[Sharpe Ratio]))/_xlfn.STDEV.P(Table2[Sharpe Ratio])</f>
        <v>-1.1164828496659003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5" spans="1:44" x14ac:dyDescent="0.3">
      <c r="A545" t="s">
        <v>1376</v>
      </c>
      <c r="B545" t="s">
        <v>1377</v>
      </c>
      <c r="C545" t="s">
        <v>10118</v>
      </c>
      <c r="D545" t="s">
        <v>375</v>
      </c>
      <c r="E545">
        <v>7728.7164006800003</v>
      </c>
      <c r="F545">
        <v>1695.7</v>
      </c>
      <c r="G545">
        <v>86.115859186387496</v>
      </c>
      <c r="H545">
        <f>(Table2[[#This Row],[1Y Return vs Nifty]]-AVERAGE(Table2[1Y Return vs Nifty]))/_xlfn.STDEV.P(Table2[1Y Return vs Nifty])</f>
        <v>0.41601357498490477</v>
      </c>
      <c r="I545">
        <v>19.190863599232301</v>
      </c>
      <c r="J545">
        <f>(Table2[[#This Row],[1M Return vs Nifty]]-AVERAGE(Table2[1M Return vs Nifty]))/_xlfn.STDEV.P(Table2[1M Return vs Nifty])</f>
        <v>1.4720938392420335</v>
      </c>
      <c r="K545">
        <v>35.446952732150301</v>
      </c>
      <c r="L545">
        <f>(Table2[[#This Row],[6M Return vs Nifty]]-AVERAGE(Table2[6M Return vs Nifty]))/_xlfn.STDEV.P(Table2[6M Return vs Nifty])</f>
        <v>0.72041439050351097</v>
      </c>
      <c r="M545">
        <v>-5.5554745794106103E-2</v>
      </c>
      <c r="N545">
        <f>(Table2[[#This Row],[1W Return vs Nifty]]-AVERAGE(Table2[1W Return vs Nifty]))/_xlfn.STDEV.P(Table2[1W Return vs Nifty])</f>
        <v>-0.23259747310213619</v>
      </c>
      <c r="O545">
        <v>1594.78</v>
      </c>
      <c r="P545">
        <v>1454.7242843850099</v>
      </c>
      <c r="Q545">
        <v>1165.7882593546501</v>
      </c>
      <c r="R545">
        <v>66.006993643627894</v>
      </c>
      <c r="S545" s="2">
        <f>(Table2[[#This Row],[Close Price]]-Table2[[#This Row],[20D EMA]])/Table2[[#This Row],[20D EMA]]</f>
        <v>6.3281455749382404E-2</v>
      </c>
      <c r="T545" s="2">
        <f>(Table2[[#This Row],[Close Price]]-Table2[[#This Row],[50D EMA]])/Table2[[#This Row],[50D EMA]]</f>
        <v>0.16565043850688413</v>
      </c>
      <c r="U545" s="2">
        <f>(Table2[[#This Row],[Close Price]]-Table2[[#This Row],[200D EMA]])/Table2[[#This Row],[200D EMA]]</f>
        <v>0.45455230518335743</v>
      </c>
      <c r="V545">
        <v>1.0194821963819201</v>
      </c>
      <c r="W545">
        <v>1618</v>
      </c>
      <c r="X545">
        <v>1710</v>
      </c>
      <c r="Y545">
        <v>1603.7</v>
      </c>
      <c r="Z545">
        <v>1710</v>
      </c>
      <c r="AA545">
        <v>1603.7</v>
      </c>
      <c r="AB545">
        <v>1710</v>
      </c>
      <c r="AC545" s="2">
        <f>(Table2[[#This Row],[Close Price]]/Table2[[#This Row],[Day Low]])-1</f>
        <v>4.8022249690976571E-2</v>
      </c>
      <c r="AD545" s="2">
        <f>(Table2[[#This Row],[Day High]]/Table2[[#This Row],[Close Price]])-1</f>
        <v>8.4330954767941613E-3</v>
      </c>
      <c r="AE545" s="2">
        <f>(Table2[[#This Row],[Close Price]]/Table2[[#This Row],[Current Week Low]])-1</f>
        <v>5.7367338030803738E-2</v>
      </c>
      <c r="AF545" s="2">
        <f>(Table2[[#This Row],[Current Week High]]/Table2[[#This Row],[Close Price]])-1</f>
        <v>8.4330954767941613E-3</v>
      </c>
      <c r="AG545" s="2">
        <f>(Table2[[#This Row],[Close Price]]/Table2[[#This Row],[Current Month Low]])-1</f>
        <v>5.7367338030803738E-2</v>
      </c>
      <c r="AH545" s="2">
        <f>(Table2[[#This Row],[Current Month High]]/Table2[[#This Row],[Close Price]])-1</f>
        <v>8.4330954767941613E-3</v>
      </c>
      <c r="AI545">
        <v>2.1996815474435198</v>
      </c>
      <c r="AJ545">
        <v>141.08907371863199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0.32</v>
      </c>
      <c r="AM545" t="s">
        <v>10149</v>
      </c>
      <c r="AN545">
        <v>9.81</v>
      </c>
      <c r="AO545" t="s">
        <v>10149</v>
      </c>
      <c r="AP545">
        <v>3.2496440052816003E-2</v>
      </c>
      <c r="AQ545">
        <f>(Table2[[#This Row],[Sharpe Ratio]]-AVERAGE(Table2[Sharpe Ratio]))/_xlfn.STDEV.P(Table2[Sharpe Ratio])</f>
        <v>-0.24878922143146862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2.1271351101968445</v>
      </c>
    </row>
    <row r="546" spans="1:44" x14ac:dyDescent="0.3">
      <c r="A546" t="s">
        <v>1378</v>
      </c>
      <c r="B546" t="s">
        <v>1379</v>
      </c>
      <c r="C546" t="s">
        <v>10120</v>
      </c>
      <c r="D546" t="s">
        <v>613</v>
      </c>
      <c r="E546">
        <v>7724.9068809600003</v>
      </c>
      <c r="F546">
        <v>45.06</v>
      </c>
      <c r="G546">
        <v>-7.9898530659964599</v>
      </c>
      <c r="H546">
        <f>(Table2[[#This Row],[1Y Return vs Nifty]]-AVERAGE(Table2[1Y Return vs Nifty]))/_xlfn.STDEV.P(Table2[1Y Return vs Nifty])</f>
        <v>-0.64449234576009451</v>
      </c>
      <c r="I546">
        <v>-3.4790471700156602</v>
      </c>
      <c r="J546">
        <f>(Table2[[#This Row],[1M Return vs Nifty]]-AVERAGE(Table2[1M Return vs Nifty]))/_xlfn.STDEV.P(Table2[1M Return vs Nifty])</f>
        <v>-0.37545250226294463</v>
      </c>
      <c r="K546">
        <v>-26.795286029130299</v>
      </c>
      <c r="L546">
        <f>(Table2[[#This Row],[6M Return vs Nifty]]-AVERAGE(Table2[6M Return vs Nifty]))/_xlfn.STDEV.P(Table2[6M Return vs Nifty])</f>
        <v>-1.1115607332123956</v>
      </c>
      <c r="M546">
        <v>7.99154551203645</v>
      </c>
      <c r="N546">
        <f>(Table2[[#This Row],[1W Return vs Nifty]]-AVERAGE(Table2[1W Return vs Nifty]))/_xlfn.STDEV.P(Table2[1W Return vs Nifty])</f>
        <v>1.5273723405385493</v>
      </c>
      <c r="O546">
        <v>43.24</v>
      </c>
      <c r="P546">
        <v>44.244874454427404</v>
      </c>
      <c r="Q546">
        <v>46.838306243753102</v>
      </c>
      <c r="R546">
        <v>66.450568969645005</v>
      </c>
      <c r="S546" s="2">
        <f>(Table2[[#This Row],[Close Price]]-Table2[[#This Row],[20D EMA]])/Table2[[#This Row],[20D EMA]]</f>
        <v>4.2090656799259947E-2</v>
      </c>
      <c r="T546" s="2">
        <f>(Table2[[#This Row],[Close Price]]-Table2[[#This Row],[50D EMA]])/Table2[[#This Row],[50D EMA]]</f>
        <v>1.8423050254378844E-2</v>
      </c>
      <c r="U546" s="2">
        <f>(Table2[[#This Row],[Close Price]]-Table2[[#This Row],[200D EMA]])/Table2[[#This Row],[200D EMA]]</f>
        <v>-3.7966920377063708E-2</v>
      </c>
      <c r="V546">
        <v>2.0957958060584598</v>
      </c>
      <c r="W546">
        <v>44.85</v>
      </c>
      <c r="X546">
        <v>46.2</v>
      </c>
      <c r="Y546">
        <v>41.24</v>
      </c>
      <c r="Z546">
        <v>47.15</v>
      </c>
      <c r="AA546">
        <v>41.24</v>
      </c>
      <c r="AB546">
        <v>47.15</v>
      </c>
      <c r="AC546" s="2">
        <f>(Table2[[#This Row],[Close Price]]/Table2[[#This Row],[Day Low]])-1</f>
        <v>4.6822742474916801E-3</v>
      </c>
      <c r="AD546" s="2">
        <f>(Table2[[#This Row],[Day High]]/Table2[[#This Row],[Close Price]])-1</f>
        <v>2.5299600532623145E-2</v>
      </c>
      <c r="AE546" s="2">
        <f>(Table2[[#This Row],[Close Price]]/Table2[[#This Row],[Current Week Low]])-1</f>
        <v>9.2628516003879779E-2</v>
      </c>
      <c r="AF546" s="2">
        <f>(Table2[[#This Row],[Current Week High]]/Table2[[#This Row],[Close Price]])-1</f>
        <v>4.6382600976475619E-2</v>
      </c>
      <c r="AG546" s="2">
        <f>(Table2[[#This Row],[Close Price]]/Table2[[#This Row],[Current Month Low]])-1</f>
        <v>9.2628516003879779E-2</v>
      </c>
      <c r="AH546" s="2">
        <f>(Table2[[#This Row],[Current Month High]]/Table2[[#This Row],[Close Price]])-1</f>
        <v>4.6382600976475619E-2</v>
      </c>
      <c r="AI546">
        <v>52.463382157123803</v>
      </c>
      <c r="AJ546">
        <v>20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-0.11</v>
      </c>
      <c r="AM546" t="s">
        <v>10150</v>
      </c>
      <c r="AN546">
        <v>4.79</v>
      </c>
      <c r="AO546" t="s">
        <v>10149</v>
      </c>
      <c r="AP546">
        <v>-3.8347057237229998E-3</v>
      </c>
      <c r="AQ546">
        <f>(Table2[[#This Row],[Sharpe Ratio]]-AVERAGE(Table2[Sharpe Ratio]))/_xlfn.STDEV.P(Table2[Sharpe Ratio])</f>
        <v>-0.66044459477032491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7" spans="1:44" x14ac:dyDescent="0.3">
      <c r="A547" t="s">
        <v>1383</v>
      </c>
      <c r="B547" t="s">
        <v>1384</v>
      </c>
      <c r="C547" t="s">
        <v>10108</v>
      </c>
      <c r="D547" t="s">
        <v>184</v>
      </c>
      <c r="E547">
        <v>7689.1941506000003</v>
      </c>
      <c r="F547">
        <v>2586.1999999999998</v>
      </c>
      <c r="G547">
        <v>202.03300945404899</v>
      </c>
      <c r="H547">
        <f>(Table2[[#This Row],[1Y Return vs Nifty]]-AVERAGE(Table2[1Y Return vs Nifty]))/_xlfn.STDEV.P(Table2[1Y Return vs Nifty])</f>
        <v>1.7223192309588187</v>
      </c>
      <c r="I547">
        <v>44.712670375090902</v>
      </c>
      <c r="J547">
        <f>(Table2[[#This Row],[1M Return vs Nifty]]-AVERAGE(Table2[1M Return vs Nifty]))/_xlfn.STDEV.P(Table2[1M Return vs Nifty])</f>
        <v>3.5520632408551096</v>
      </c>
      <c r="K547">
        <v>73.479760872503306</v>
      </c>
      <c r="L547">
        <f>(Table2[[#This Row],[6M Return vs Nifty]]-AVERAGE(Table2[6M Return vs Nifty]))/_xlfn.STDEV.P(Table2[6M Return vs Nifty])</f>
        <v>1.8398336110333768</v>
      </c>
      <c r="M547">
        <v>16.7109049292532</v>
      </c>
      <c r="N547">
        <f>(Table2[[#This Row],[1W Return vs Nifty]]-AVERAGE(Table2[1W Return vs Nifty]))/_xlfn.STDEV.P(Table2[1W Return vs Nifty])</f>
        <v>3.4343709955698767</v>
      </c>
      <c r="O547">
        <v>2063.64</v>
      </c>
      <c r="P547">
        <v>1794.02494635173</v>
      </c>
      <c r="Q547">
        <v>1408.5049288616799</v>
      </c>
      <c r="R547">
        <v>89.198663873600694</v>
      </c>
      <c r="S547" s="2">
        <f>(Table2[[#This Row],[Close Price]]-Table2[[#This Row],[20D EMA]])/Table2[[#This Row],[20D EMA]]</f>
        <v>0.25322246128200654</v>
      </c>
      <c r="T547" s="2">
        <f>(Table2[[#This Row],[Close Price]]-Table2[[#This Row],[50D EMA]])/Table2[[#This Row],[50D EMA]]</f>
        <v>0.44156300906473506</v>
      </c>
      <c r="U547" s="2">
        <f>(Table2[[#This Row],[Close Price]]-Table2[[#This Row],[200D EMA]])/Table2[[#This Row],[200D EMA]]</f>
        <v>0.8361313098777049</v>
      </c>
      <c r="V547">
        <v>1.9629896079389799</v>
      </c>
      <c r="W547">
        <v>2483.9499999999998</v>
      </c>
      <c r="X547">
        <v>2596</v>
      </c>
      <c r="Y547">
        <v>2145.6999999999998</v>
      </c>
      <c r="Z547">
        <v>2657.85</v>
      </c>
      <c r="AA547">
        <v>2145.6999999999998</v>
      </c>
      <c r="AB547">
        <v>2657.85</v>
      </c>
      <c r="AC547" s="2">
        <f>(Table2[[#This Row],[Close Price]]/Table2[[#This Row],[Day Low]])-1</f>
        <v>4.1164274643209486E-2</v>
      </c>
      <c r="AD547" s="2">
        <f>(Table2[[#This Row],[Day High]]/Table2[[#This Row],[Close Price]])-1</f>
        <v>3.7893434382492153E-3</v>
      </c>
      <c r="AE547" s="2">
        <f>(Table2[[#This Row],[Close Price]]/Table2[[#This Row],[Current Week Low]])-1</f>
        <v>0.20529430954933114</v>
      </c>
      <c r="AF547" s="2">
        <f>(Table2[[#This Row],[Current Week High]]/Table2[[#This Row],[Close Price]])-1</f>
        <v>2.7704740545974715E-2</v>
      </c>
      <c r="AG547" s="2">
        <f>(Table2[[#This Row],[Close Price]]/Table2[[#This Row],[Current Month Low]])-1</f>
        <v>0.20529430954933114</v>
      </c>
      <c r="AH547" s="2">
        <f>(Table2[[#This Row],[Current Month High]]/Table2[[#This Row],[Close Price]])-1</f>
        <v>2.7704740545974715E-2</v>
      </c>
      <c r="AI547">
        <v>2.7704740545974702</v>
      </c>
      <c r="AJ547">
        <v>229.76729359260401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0.45</v>
      </c>
      <c r="AM547" t="s">
        <v>10149</v>
      </c>
      <c r="AN547">
        <v>43.6</v>
      </c>
      <c r="AO547" t="s">
        <v>10149</v>
      </c>
      <c r="AP547">
        <v>0.13119652599155701</v>
      </c>
      <c r="AQ547">
        <f>(Table2[[#This Row],[Sharpe Ratio]]-AVERAGE(Table2[Sharpe Ratio]))/_xlfn.STDEV.P(Table2[Sharpe Ratio])</f>
        <v>0.86954657165345239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11.418133650070635</v>
      </c>
    </row>
    <row r="548" spans="1:44" x14ac:dyDescent="0.3">
      <c r="A548" t="s">
        <v>1385</v>
      </c>
      <c r="B548" t="s">
        <v>1386</v>
      </c>
      <c r="C548" t="s">
        <v>10110</v>
      </c>
      <c r="D548" t="s">
        <v>384</v>
      </c>
      <c r="E548">
        <v>7665.1996070699997</v>
      </c>
      <c r="F548">
        <v>693.3</v>
      </c>
      <c r="G548">
        <v>-19.760446829834201</v>
      </c>
      <c r="H548">
        <f>(Table2[[#This Row],[1Y Return vs Nifty]]-AVERAGE(Table2[1Y Return vs Nifty]))/_xlfn.STDEV.P(Table2[1Y Return vs Nifty])</f>
        <v>-0.7771387503030649</v>
      </c>
      <c r="I548">
        <v>1.17890913381495</v>
      </c>
      <c r="J548">
        <f>(Table2[[#This Row],[1M Return vs Nifty]]-AVERAGE(Table2[1M Return vs Nifty]))/_xlfn.STDEV.P(Table2[1M Return vs Nifty])</f>
        <v>4.1603782476466932E-3</v>
      </c>
      <c r="K548">
        <v>-20.987400813434199</v>
      </c>
      <c r="L548">
        <f>(Table2[[#This Row],[6M Return vs Nifty]]-AVERAGE(Table2[6M Return vs Nifty]))/_xlfn.STDEV.P(Table2[6M Return vs Nifty])</f>
        <v>-0.94061731201959176</v>
      </c>
      <c r="M548">
        <v>-1.20406987756485</v>
      </c>
      <c r="N548">
        <f>(Table2[[#This Row],[1W Return vs Nifty]]-AVERAGE(Table2[1W Return vs Nifty]))/_xlfn.STDEV.P(Table2[1W Return vs Nifty])</f>
        <v>-0.48378757856392723</v>
      </c>
      <c r="O548">
        <v>676.13</v>
      </c>
      <c r="P548">
        <v>654.02785781289799</v>
      </c>
      <c r="Q548">
        <v>644.85916222016397</v>
      </c>
      <c r="R548">
        <v>59.428537142667402</v>
      </c>
      <c r="S548" s="2">
        <f>(Table2[[#This Row],[Close Price]]-Table2[[#This Row],[20D EMA]])/Table2[[#This Row],[20D EMA]]</f>
        <v>2.539452472157715E-2</v>
      </c>
      <c r="T548" s="2">
        <f>(Table2[[#This Row],[Close Price]]-Table2[[#This Row],[50D EMA]])/Table2[[#This Row],[50D EMA]]</f>
        <v>6.0046589327907192E-2</v>
      </c>
      <c r="U548" s="2">
        <f>(Table2[[#This Row],[Close Price]]-Table2[[#This Row],[200D EMA]])/Table2[[#This Row],[200D EMA]]</f>
        <v>7.5118476432994533E-2</v>
      </c>
      <c r="V548">
        <v>1.3838373882534101</v>
      </c>
      <c r="W548">
        <v>685.5</v>
      </c>
      <c r="X548">
        <v>694.5</v>
      </c>
      <c r="Y548">
        <v>678.75</v>
      </c>
      <c r="Z548">
        <v>710.8</v>
      </c>
      <c r="AA548">
        <v>678.75</v>
      </c>
      <c r="AB548">
        <v>710.8</v>
      </c>
      <c r="AC548" s="2">
        <f>(Table2[[#This Row],[Close Price]]/Table2[[#This Row],[Day Low]])-1</f>
        <v>1.1378555798686962E-2</v>
      </c>
      <c r="AD548" s="2">
        <f>(Table2[[#This Row],[Day High]]/Table2[[#This Row],[Close Price]])-1</f>
        <v>1.7308524448291784E-3</v>
      </c>
      <c r="AE548" s="2">
        <f>(Table2[[#This Row],[Close Price]]/Table2[[#This Row],[Current Week Low]])-1</f>
        <v>2.1436464088397722E-2</v>
      </c>
      <c r="AF548" s="2">
        <f>(Table2[[#This Row],[Current Week High]]/Table2[[#This Row],[Close Price]])-1</f>
        <v>2.5241598153757483E-2</v>
      </c>
      <c r="AG548" s="2">
        <f>(Table2[[#This Row],[Close Price]]/Table2[[#This Row],[Current Month Low]])-1</f>
        <v>2.1436464088397722E-2</v>
      </c>
      <c r="AH548" s="2">
        <f>(Table2[[#This Row],[Current Month High]]/Table2[[#This Row],[Close Price]])-1</f>
        <v>2.5241598153757483E-2</v>
      </c>
      <c r="AI548">
        <v>11.928458098947001</v>
      </c>
      <c r="AJ548">
        <v>32.981682171286003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0.05</v>
      </c>
      <c r="AM548" t="s">
        <v>10149</v>
      </c>
      <c r="AN548">
        <v>1.46</v>
      </c>
      <c r="AO548" t="s">
        <v>10149</v>
      </c>
      <c r="AP548">
        <v>-6.2365821285815998E-2</v>
      </c>
      <c r="AQ548">
        <f>(Table2[[#This Row],[Sharpe Ratio]]-AVERAGE(Table2[Sharpe Ratio]))/_xlfn.STDEV.P(Table2[Sharpe Ratio])</f>
        <v>-1.3236399802627461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-3.5210232429016837</v>
      </c>
    </row>
    <row r="549" spans="1:44" x14ac:dyDescent="0.3">
      <c r="A549" t="s">
        <v>1387</v>
      </c>
      <c r="B549" t="s">
        <v>1388</v>
      </c>
      <c r="C549" t="s">
        <v>10104</v>
      </c>
      <c r="D549" t="s">
        <v>24</v>
      </c>
      <c r="E549">
        <v>7601.6615492699902</v>
      </c>
      <c r="F549">
        <v>480.05</v>
      </c>
      <c r="G549">
        <v>-13.583287397940101</v>
      </c>
      <c r="H549">
        <f>(Table2[[#This Row],[1Y Return vs Nifty]]-AVERAGE(Table2[1Y Return vs Nifty]))/_xlfn.STDEV.P(Table2[1Y Return vs Nifty])</f>
        <v>-0.70752646010180187</v>
      </c>
      <c r="I549">
        <v>-6.7090276540860199</v>
      </c>
      <c r="J549">
        <f>(Table2[[#This Row],[1M Return vs Nifty]]-AVERAGE(Table2[1M Return vs Nifty]))/_xlfn.STDEV.P(Table2[1M Return vs Nifty])</f>
        <v>-0.63868859027488845</v>
      </c>
      <c r="K549">
        <v>-16.283833579715399</v>
      </c>
      <c r="L549">
        <f>(Table2[[#This Row],[6M Return vs Nifty]]-AVERAGE(Table2[6M Return vs Nifty]))/_xlfn.STDEV.P(Table2[6M Return vs Nifty])</f>
        <v>-0.8021772697526931</v>
      </c>
      <c r="M549">
        <v>-0.24337779012386401</v>
      </c>
      <c r="N549">
        <f>(Table2[[#This Row],[1W Return vs Nifty]]-AVERAGE(Table2[1W Return vs Nifty]))/_xlfn.STDEV.P(Table2[1W Return vs Nifty])</f>
        <v>-0.2736759830914709</v>
      </c>
      <c r="O549">
        <v>475.7</v>
      </c>
      <c r="P549">
        <v>475.64659892553198</v>
      </c>
      <c r="Q549">
        <v>486.38486947694503</v>
      </c>
      <c r="R549">
        <v>58.947789519816602</v>
      </c>
      <c r="S549" s="2">
        <f>(Table2[[#This Row],[Close Price]]-Table2[[#This Row],[20D EMA]])/Table2[[#This Row],[20D EMA]]</f>
        <v>9.1444187513139014E-3</v>
      </c>
      <c r="T549" s="2">
        <f>(Table2[[#This Row],[Close Price]]-Table2[[#This Row],[50D EMA]])/Table2[[#This Row],[50D EMA]]</f>
        <v>9.2577158848925981E-3</v>
      </c>
      <c r="U549" s="2">
        <f>(Table2[[#This Row],[Close Price]]-Table2[[#This Row],[200D EMA]])/Table2[[#This Row],[200D EMA]]</f>
        <v>-1.3024396675327281E-2</v>
      </c>
      <c r="V549">
        <v>1.4755316527558799</v>
      </c>
      <c r="W549">
        <v>478.55</v>
      </c>
      <c r="X549">
        <v>486.95</v>
      </c>
      <c r="Y549">
        <v>469</v>
      </c>
      <c r="Z549">
        <v>488.7</v>
      </c>
      <c r="AA549">
        <v>469</v>
      </c>
      <c r="AB549">
        <v>488.7</v>
      </c>
      <c r="AC549" s="2">
        <f>(Table2[[#This Row],[Close Price]]/Table2[[#This Row],[Day Low]])-1</f>
        <v>3.1344687075540723E-3</v>
      </c>
      <c r="AD549" s="2">
        <f>(Table2[[#This Row],[Day High]]/Table2[[#This Row],[Close Price]])-1</f>
        <v>1.4373502760129053E-2</v>
      </c>
      <c r="AE549" s="2">
        <f>(Table2[[#This Row],[Close Price]]/Table2[[#This Row],[Current Week Low]])-1</f>
        <v>2.3560767590618426E-2</v>
      </c>
      <c r="AF549" s="2">
        <f>(Table2[[#This Row],[Current Week High]]/Table2[[#This Row],[Close Price]])-1</f>
        <v>1.8018956358712535E-2</v>
      </c>
      <c r="AG549" s="2">
        <f>(Table2[[#This Row],[Close Price]]/Table2[[#This Row],[Current Month Low]])-1</f>
        <v>2.3560767590618426E-2</v>
      </c>
      <c r="AH549" s="2">
        <f>(Table2[[#This Row],[Current Month High]]/Table2[[#This Row],[Close Price]])-1</f>
        <v>1.8018956358712535E-2</v>
      </c>
      <c r="AI549">
        <v>27.351317571086302</v>
      </c>
      <c r="AJ549">
        <v>15.382766494411699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-0.11</v>
      </c>
      <c r="AM549" t="s">
        <v>10150</v>
      </c>
      <c r="AN549">
        <v>2.16</v>
      </c>
      <c r="AO549" t="s">
        <v>10149</v>
      </c>
      <c r="AQ549">
        <f>(Table2[[#This Row],[Sharpe Ratio]]-AVERAGE(Table2[Sharpe Ratio]))/_xlfn.STDEV.P(Table2[Sharpe Ratio])</f>
        <v>-0.61699489940279773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50" spans="1:44" x14ac:dyDescent="0.3">
      <c r="A550" t="s">
        <v>1389</v>
      </c>
      <c r="B550" t="s">
        <v>1390</v>
      </c>
      <c r="C550" t="s">
        <v>10109</v>
      </c>
      <c r="D550" t="s">
        <v>59</v>
      </c>
      <c r="E550">
        <v>7524.330838584</v>
      </c>
      <c r="F550">
        <v>166.04</v>
      </c>
      <c r="G550">
        <v>53.870523622892897</v>
      </c>
      <c r="H550">
        <f>(Table2[[#This Row],[1Y Return vs Nifty]]-AVERAGE(Table2[1Y Return vs Nifty]))/_xlfn.STDEV.P(Table2[1Y Return vs Nifty])</f>
        <v>5.2631071808228361E-2</v>
      </c>
      <c r="I550">
        <v>6.02884333426148</v>
      </c>
      <c r="J550">
        <f>(Table2[[#This Row],[1M Return vs Nifty]]-AVERAGE(Table2[1M Return vs Nifty]))/_xlfn.STDEV.P(Table2[1M Return vs Nifty])</f>
        <v>0.39941902217357983</v>
      </c>
      <c r="K550">
        <v>-16.2679393318083</v>
      </c>
      <c r="L550">
        <f>(Table2[[#This Row],[6M Return vs Nifty]]-AVERAGE(Table2[6M Return vs Nifty]))/_xlfn.STDEV.P(Table2[6M Return vs Nifty])</f>
        <v>-0.8017094545301775</v>
      </c>
      <c r="M550">
        <v>1.64610605080784</v>
      </c>
      <c r="N550">
        <f>(Table2[[#This Row],[1W Return vs Nifty]]-AVERAGE(Table2[1W Return vs Nifty]))/_xlfn.STDEV.P(Table2[1W Return vs Nifty])</f>
        <v>0.13957033133908556</v>
      </c>
      <c r="O550">
        <v>161.63999999999999</v>
      </c>
      <c r="P550">
        <v>160.33539059173401</v>
      </c>
      <c r="Q550">
        <v>145.64508451708099</v>
      </c>
      <c r="R550">
        <v>64.191134402945394</v>
      </c>
      <c r="S550" s="2">
        <f>(Table2[[#This Row],[Close Price]]-Table2[[#This Row],[20D EMA]])/Table2[[#This Row],[20D EMA]]</f>
        <v>2.7220984904726589E-2</v>
      </c>
      <c r="T550" s="2">
        <f>(Table2[[#This Row],[Close Price]]-Table2[[#This Row],[50D EMA]])/Table2[[#This Row],[50D EMA]]</f>
        <v>3.557922793721674E-2</v>
      </c>
      <c r="U550" s="2">
        <f>(Table2[[#This Row],[Close Price]]-Table2[[#This Row],[200D EMA]])/Table2[[#This Row],[200D EMA]]</f>
        <v>0.14003160869138104</v>
      </c>
      <c r="V550">
        <v>0.52792484369992498</v>
      </c>
      <c r="W550">
        <v>165.04</v>
      </c>
      <c r="X550">
        <v>168.19</v>
      </c>
      <c r="Y550">
        <v>160</v>
      </c>
      <c r="Z550">
        <v>168.8</v>
      </c>
      <c r="AA550">
        <v>160</v>
      </c>
      <c r="AB550">
        <v>168.8</v>
      </c>
      <c r="AC550" s="2">
        <f>(Table2[[#This Row],[Close Price]]/Table2[[#This Row],[Day Low]])-1</f>
        <v>6.0591371788656367E-3</v>
      </c>
      <c r="AD550" s="2">
        <f>(Table2[[#This Row],[Day High]]/Table2[[#This Row],[Close Price]])-1</f>
        <v>1.2948687063358166E-2</v>
      </c>
      <c r="AE550" s="2">
        <f>(Table2[[#This Row],[Close Price]]/Table2[[#This Row],[Current Week Low]])-1</f>
        <v>3.774999999999995E-2</v>
      </c>
      <c r="AF550" s="2">
        <f>(Table2[[#This Row],[Current Week High]]/Table2[[#This Row],[Close Price]])-1</f>
        <v>1.6622500602264667E-2</v>
      </c>
      <c r="AG550" s="2">
        <f>(Table2[[#This Row],[Close Price]]/Table2[[#This Row],[Current Month Low]])-1</f>
        <v>3.774999999999995E-2</v>
      </c>
      <c r="AH550" s="2">
        <f>(Table2[[#This Row],[Current Month High]]/Table2[[#This Row],[Close Price]])-1</f>
        <v>1.6622500602264667E-2</v>
      </c>
      <c r="AI550">
        <v>11.7200674536256</v>
      </c>
      <c r="AJ550">
        <v>83.267108167770402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-0.02</v>
      </c>
      <c r="AM550" t="s">
        <v>10150</v>
      </c>
      <c r="AN550">
        <v>3.84</v>
      </c>
      <c r="AO550" t="s">
        <v>10149</v>
      </c>
      <c r="AP550">
        <v>5.0383783848754998E-2</v>
      </c>
      <c r="AQ550">
        <f>(Table2[[#This Row],[Sharpe Ratio]]-AVERAGE(Table2[Sharpe Ratio]))/_xlfn.STDEV.P(Table2[Sharpe Ratio])</f>
        <v>-4.6114050280860346E-2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-0.25620307949014409</v>
      </c>
    </row>
    <row r="551" spans="1:44" x14ac:dyDescent="0.3">
      <c r="A551" t="s">
        <v>1391</v>
      </c>
      <c r="B551" t="s">
        <v>1392</v>
      </c>
      <c r="C551" t="s">
        <v>10110</v>
      </c>
      <c r="D551" t="s">
        <v>326</v>
      </c>
      <c r="E551">
        <v>7521.5638925699996</v>
      </c>
      <c r="F551">
        <v>331.45</v>
      </c>
      <c r="G551">
        <v>152.07471319426301</v>
      </c>
      <c r="H551">
        <f>(Table2[[#This Row],[1Y Return vs Nifty]]-AVERAGE(Table2[1Y Return vs Nifty]))/_xlfn.STDEV.P(Table2[1Y Return vs Nifty])</f>
        <v>1.1593239811939071</v>
      </c>
      <c r="I551">
        <v>9.1862165680801198</v>
      </c>
      <c r="J551">
        <f>(Table2[[#This Row],[1M Return vs Nifty]]-AVERAGE(Table2[1M Return vs Nifty]))/_xlfn.STDEV.P(Table2[1M Return vs Nifty])</f>
        <v>0.65673778386982995</v>
      </c>
      <c r="K551">
        <v>71.107028067250099</v>
      </c>
      <c r="L551">
        <f>(Table2[[#This Row],[6M Return vs Nifty]]-AVERAGE(Table2[6M Return vs Nifty]))/_xlfn.STDEV.P(Table2[6M Return vs Nifty])</f>
        <v>1.7699969926700836</v>
      </c>
      <c r="M551">
        <v>-1.21658198174156</v>
      </c>
      <c r="N551">
        <f>(Table2[[#This Row],[1W Return vs Nifty]]-AVERAGE(Table2[1W Return vs Nifty]))/_xlfn.STDEV.P(Table2[1W Return vs Nifty])</f>
        <v>-0.48652408301280731</v>
      </c>
      <c r="O551">
        <v>315.56</v>
      </c>
      <c r="P551">
        <v>292.37718152038701</v>
      </c>
      <c r="Q551">
        <v>225.56731020777599</v>
      </c>
      <c r="R551">
        <v>63.198331152382899</v>
      </c>
      <c r="S551" s="2">
        <f>(Table2[[#This Row],[Close Price]]-Table2[[#This Row],[20D EMA]])/Table2[[#This Row],[20D EMA]]</f>
        <v>5.035492457852702E-2</v>
      </c>
      <c r="T551" s="2">
        <f>(Table2[[#This Row],[Close Price]]-Table2[[#This Row],[50D EMA]])/Table2[[#This Row],[50D EMA]]</f>
        <v>0.13363839912687744</v>
      </c>
      <c r="U551" s="2">
        <f>(Table2[[#This Row],[Close Price]]-Table2[[#This Row],[200D EMA]])/Table2[[#This Row],[200D EMA]]</f>
        <v>0.46940618166121972</v>
      </c>
      <c r="V551">
        <v>1.5915839317523299</v>
      </c>
      <c r="W551">
        <v>327.9</v>
      </c>
      <c r="X551">
        <v>335.6</v>
      </c>
      <c r="Y551">
        <v>322.39999999999998</v>
      </c>
      <c r="Z551">
        <v>338.7</v>
      </c>
      <c r="AA551">
        <v>322.39999999999998</v>
      </c>
      <c r="AB551">
        <v>338.7</v>
      </c>
      <c r="AC551" s="2">
        <f>(Table2[[#This Row],[Close Price]]/Table2[[#This Row],[Day Low]])-1</f>
        <v>1.0826471485208877E-2</v>
      </c>
      <c r="AD551" s="2">
        <f>(Table2[[#This Row],[Day High]]/Table2[[#This Row],[Close Price]])-1</f>
        <v>1.2520742193392831E-2</v>
      </c>
      <c r="AE551" s="2">
        <f>(Table2[[#This Row],[Close Price]]/Table2[[#This Row],[Current Week Low]])-1</f>
        <v>2.807071960297769E-2</v>
      </c>
      <c r="AF551" s="2">
        <f>(Table2[[#This Row],[Current Week High]]/Table2[[#This Row],[Close Price]])-1</f>
        <v>2.1873585759541347E-2</v>
      </c>
      <c r="AG551" s="2">
        <f>(Table2[[#This Row],[Close Price]]/Table2[[#This Row],[Current Month Low]])-1</f>
        <v>2.807071960297769E-2</v>
      </c>
      <c r="AH551" s="2">
        <f>(Table2[[#This Row],[Current Month High]]/Table2[[#This Row],[Close Price]])-1</f>
        <v>2.1873585759541347E-2</v>
      </c>
      <c r="AI551">
        <v>6.2754563282546298</v>
      </c>
      <c r="AJ551">
        <v>182.08510638297801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0.13</v>
      </c>
      <c r="AM551" t="s">
        <v>10149</v>
      </c>
      <c r="AN551">
        <v>10.19</v>
      </c>
      <c r="AO551" t="s">
        <v>10149</v>
      </c>
      <c r="AP551">
        <v>0.12652220347464299</v>
      </c>
      <c r="AQ551">
        <f>(Table2[[#This Row],[Sharpe Ratio]]-AVERAGE(Table2[Sharpe Ratio]))/_xlfn.STDEV.P(Table2[Sharpe Ratio])</f>
        <v>0.81658347512350404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3.9161181498445172</v>
      </c>
    </row>
    <row r="552" spans="1:44" x14ac:dyDescent="0.3">
      <c r="A552" t="s">
        <v>1397</v>
      </c>
      <c r="B552" t="s">
        <v>1398</v>
      </c>
      <c r="C552" t="s">
        <v>10115</v>
      </c>
      <c r="D552" t="s">
        <v>769</v>
      </c>
      <c r="E552">
        <v>7447.8867174539901</v>
      </c>
      <c r="F552">
        <v>42.03</v>
      </c>
      <c r="G552">
        <v>-24.271046578749999</v>
      </c>
      <c r="H552">
        <f>(Table2[[#This Row],[1Y Return vs Nifty]]-AVERAGE(Table2[1Y Return vs Nifty]))/_xlfn.STDEV.P(Table2[1Y Return vs Nifty])</f>
        <v>-0.8279700720724289</v>
      </c>
      <c r="I552">
        <v>-10.3375863581003</v>
      </c>
      <c r="J552">
        <f>(Table2[[#This Row],[1M Return vs Nifty]]-AVERAGE(Table2[1M Return vs Nifty]))/_xlfn.STDEV.P(Table2[1M Return vs Nifty])</f>
        <v>-0.93440789974970118</v>
      </c>
      <c r="K552">
        <v>-9.3284700859327305</v>
      </c>
      <c r="L552">
        <f>(Table2[[#This Row],[6M Return vs Nifty]]-AVERAGE(Table2[6M Return vs Nifty]))/_xlfn.STDEV.P(Table2[6M Return vs Nifty])</f>
        <v>-0.59746013311688606</v>
      </c>
      <c r="M552">
        <v>-0.69862686621536096</v>
      </c>
      <c r="N552">
        <f>(Table2[[#This Row],[1W Return vs Nifty]]-AVERAGE(Table2[1W Return vs Nifty]))/_xlfn.STDEV.P(Table2[1W Return vs Nifty])</f>
        <v>-0.37324285885261005</v>
      </c>
      <c r="O552">
        <v>42.18</v>
      </c>
      <c r="P552">
        <v>43.075164430966403</v>
      </c>
      <c r="Q552">
        <v>43.928843694247497</v>
      </c>
      <c r="R552">
        <v>50.603590662711802</v>
      </c>
      <c r="S552" s="2">
        <f>(Table2[[#This Row],[Close Price]]-Table2[[#This Row],[20D EMA]])/Table2[[#This Row],[20D EMA]]</f>
        <v>-3.5561877667140487E-3</v>
      </c>
      <c r="T552" s="2">
        <f>(Table2[[#This Row],[Close Price]]-Table2[[#This Row],[50D EMA]])/Table2[[#This Row],[50D EMA]]</f>
        <v>-2.4263736303117657E-2</v>
      </c>
      <c r="U552" s="2">
        <f>(Table2[[#This Row],[Close Price]]-Table2[[#This Row],[200D EMA]])/Table2[[#This Row],[200D EMA]]</f>
        <v>-4.3225442205212211E-2</v>
      </c>
      <c r="V552">
        <v>0.56036540569270399</v>
      </c>
      <c r="W552">
        <v>41.76</v>
      </c>
      <c r="X552">
        <v>42.55</v>
      </c>
      <c r="Y552">
        <v>41.15</v>
      </c>
      <c r="Z552">
        <v>42.65</v>
      </c>
      <c r="AA552">
        <v>41.15</v>
      </c>
      <c r="AB552">
        <v>42.65</v>
      </c>
      <c r="AC552" s="2">
        <f>(Table2[[#This Row],[Close Price]]/Table2[[#This Row],[Day Low]])-1</f>
        <v>6.4655172413794482E-3</v>
      </c>
      <c r="AD552" s="2">
        <f>(Table2[[#This Row],[Day High]]/Table2[[#This Row],[Close Price]])-1</f>
        <v>1.2372115155840913E-2</v>
      </c>
      <c r="AE552" s="2">
        <f>(Table2[[#This Row],[Close Price]]/Table2[[#This Row],[Current Week Low]])-1</f>
        <v>2.1385176184690158E-2</v>
      </c>
      <c r="AF552" s="2">
        <f>(Table2[[#This Row],[Current Week High]]/Table2[[#This Row],[Close Price]])-1</f>
        <v>1.4751368070425874E-2</v>
      </c>
      <c r="AG552" s="2">
        <f>(Table2[[#This Row],[Close Price]]/Table2[[#This Row],[Current Month Low]])-1</f>
        <v>2.1385176184690158E-2</v>
      </c>
      <c r="AH552" s="2">
        <f>(Table2[[#This Row],[Current Month High]]/Table2[[#This Row],[Close Price]])-1</f>
        <v>1.4751368070425874E-2</v>
      </c>
      <c r="AI552">
        <v>28.4796573875802</v>
      </c>
      <c r="AJ552">
        <v>13.5945945945946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-0.13</v>
      </c>
      <c r="AM552" t="s">
        <v>10150</v>
      </c>
      <c r="AN552">
        <v>-3.2</v>
      </c>
      <c r="AO552" t="s">
        <v>10150</v>
      </c>
      <c r="AP552">
        <v>3.6415196819604E-2</v>
      </c>
      <c r="AQ552">
        <f>(Table2[[#This Row],[Sharpe Ratio]]-AVERAGE(Table2[Sharpe Ratio]))/_xlfn.STDEV.P(Table2[Sharpe Ratio])</f>
        <v>-0.20438717339867582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53" spans="1:44" x14ac:dyDescent="0.3">
      <c r="A553" t="s">
        <v>1399</v>
      </c>
      <c r="B553" t="s">
        <v>1400</v>
      </c>
      <c r="C553" t="s">
        <v>10108</v>
      </c>
      <c r="D553" t="s">
        <v>184</v>
      </c>
      <c r="E553">
        <v>7398.3103712399998</v>
      </c>
      <c r="F553">
        <v>1370.1</v>
      </c>
      <c r="G553">
        <v>27.876907792671201</v>
      </c>
      <c r="H553">
        <f>(Table2[[#This Row],[1Y Return vs Nifty]]-AVERAGE(Table2[1Y Return vs Nifty]))/_xlfn.STDEV.P(Table2[1Y Return vs Nifty])</f>
        <v>-0.24029889843194391</v>
      </c>
      <c r="I553">
        <v>18.337811519883701</v>
      </c>
      <c r="J553">
        <f>(Table2[[#This Row],[1M Return vs Nifty]]-AVERAGE(Table2[1M Return vs Nifty]))/_xlfn.STDEV.P(Table2[1M Return vs Nifty])</f>
        <v>1.4025720283996346</v>
      </c>
      <c r="K553">
        <v>17.4044835055</v>
      </c>
      <c r="L553">
        <f>(Table2[[#This Row],[6M Return vs Nifty]]-AVERAGE(Table2[6M Return vs Nifty]))/_xlfn.STDEV.P(Table2[6M Return vs Nifty])</f>
        <v>0.18937059369530854</v>
      </c>
      <c r="M553">
        <v>3.08182294253761</v>
      </c>
      <c r="N553">
        <f>(Table2[[#This Row],[1W Return vs Nifty]]-AVERAGE(Table2[1W Return vs Nifty]))/_xlfn.STDEV.P(Table2[1W Return vs Nifty])</f>
        <v>0.453573923865425</v>
      </c>
      <c r="O553">
        <v>1247.44</v>
      </c>
      <c r="P553">
        <v>1152.2406985196201</v>
      </c>
      <c r="Q553">
        <v>1018.2030500711199</v>
      </c>
      <c r="R553">
        <v>87.314857667565803</v>
      </c>
      <c r="S553" s="2">
        <f>(Table2[[#This Row],[Close Price]]-Table2[[#This Row],[20D EMA]])/Table2[[#This Row],[20D EMA]]</f>
        <v>9.8329378567305725E-2</v>
      </c>
      <c r="T553" s="2">
        <f>(Table2[[#This Row],[Close Price]]-Table2[[#This Row],[50D EMA]])/Table2[[#This Row],[50D EMA]]</f>
        <v>0.18907447181850276</v>
      </c>
      <c r="U553" s="2">
        <f>(Table2[[#This Row],[Close Price]]-Table2[[#This Row],[200D EMA]])/Table2[[#This Row],[200D EMA]]</f>
        <v>0.34560586899076812</v>
      </c>
      <c r="V553">
        <v>1.33420628318518</v>
      </c>
      <c r="W553">
        <v>1350</v>
      </c>
      <c r="X553">
        <v>1391.95</v>
      </c>
      <c r="Y553">
        <v>1296.8</v>
      </c>
      <c r="Z553">
        <v>1391.95</v>
      </c>
      <c r="AA553">
        <v>1296.8</v>
      </c>
      <c r="AB553">
        <v>1391.95</v>
      </c>
      <c r="AC553" s="2">
        <f>(Table2[[#This Row],[Close Price]]/Table2[[#This Row],[Day Low]])-1</f>
        <v>1.4888888888888729E-2</v>
      </c>
      <c r="AD553" s="2">
        <f>(Table2[[#This Row],[Day High]]/Table2[[#This Row],[Close Price]])-1</f>
        <v>1.594774104079999E-2</v>
      </c>
      <c r="AE553" s="2">
        <f>(Table2[[#This Row],[Close Price]]/Table2[[#This Row],[Current Week Low]])-1</f>
        <v>5.6523750771128922E-2</v>
      </c>
      <c r="AF553" s="2">
        <f>(Table2[[#This Row],[Current Week High]]/Table2[[#This Row],[Close Price]])-1</f>
        <v>1.594774104079999E-2</v>
      </c>
      <c r="AG553" s="2">
        <f>(Table2[[#This Row],[Close Price]]/Table2[[#This Row],[Current Month Low]])-1</f>
        <v>5.6523750771128922E-2</v>
      </c>
      <c r="AH553" s="2">
        <f>(Table2[[#This Row],[Current Month High]]/Table2[[#This Row],[Close Price]])-1</f>
        <v>1.594774104079999E-2</v>
      </c>
      <c r="AI553">
        <v>1.5947741040799901</v>
      </c>
      <c r="AJ553">
        <v>66.983546617915906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0.11</v>
      </c>
      <c r="AM553" t="s">
        <v>10149</v>
      </c>
      <c r="AN553">
        <v>13.07</v>
      </c>
      <c r="AO553" t="s">
        <v>10149</v>
      </c>
      <c r="AP553">
        <v>5.7084712901892001E-2</v>
      </c>
      <c r="AQ553">
        <f>(Table2[[#This Row],[Sharpe Ratio]]-AVERAGE(Table2[Sharpe Ratio]))/_xlfn.STDEV.P(Table2[Sharpe Ratio])</f>
        <v>2.9811808706708336E-2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1.8350294562351326</v>
      </c>
    </row>
    <row r="554" spans="1:44" x14ac:dyDescent="0.3">
      <c r="A554" t="s">
        <v>1401</v>
      </c>
      <c r="B554" t="s">
        <v>1402</v>
      </c>
      <c r="C554" t="s">
        <v>10111</v>
      </c>
      <c r="D554" t="s">
        <v>221</v>
      </c>
      <c r="E554">
        <v>7397.6556030239999</v>
      </c>
      <c r="F554">
        <v>186.96</v>
      </c>
      <c r="G554">
        <v>10.1249761166435</v>
      </c>
      <c r="H554">
        <f>(Table2[[#This Row],[1Y Return vs Nifty]]-AVERAGE(Table2[1Y Return vs Nifty]))/_xlfn.STDEV.P(Table2[1Y Return vs Nifty])</f>
        <v>-0.44035082085508204</v>
      </c>
      <c r="I554">
        <v>-0.63067837310075703</v>
      </c>
      <c r="J554">
        <f>(Table2[[#This Row],[1M Return vs Nifty]]-AVERAGE(Table2[1M Return vs Nifty]))/_xlfn.STDEV.P(Table2[1M Return vs Nifty])</f>
        <v>-0.14331690174987566</v>
      </c>
      <c r="K554">
        <v>-31.474266851754599</v>
      </c>
      <c r="L554">
        <f>(Table2[[#This Row],[6M Return vs Nifty]]-AVERAGE(Table2[6M Return vs Nifty]))/_xlfn.STDEV.P(Table2[6M Return vs Nifty])</f>
        <v>-1.249277123914007</v>
      </c>
      <c r="M554">
        <v>-10.829279716033399</v>
      </c>
      <c r="N554">
        <f>(Table2[[#This Row],[1W Return vs Nifty]]-AVERAGE(Table2[1W Return vs Nifty]))/_xlfn.STDEV.P(Table2[1W Return vs Nifty])</f>
        <v>-2.5889034865181939</v>
      </c>
      <c r="O554">
        <v>193</v>
      </c>
      <c r="P554">
        <v>192.92798843556099</v>
      </c>
      <c r="Q554">
        <v>194.899749466456</v>
      </c>
      <c r="R554">
        <v>35.908314125591197</v>
      </c>
      <c r="S554" s="2">
        <f>(Table2[[#This Row],[Close Price]]-Table2[[#This Row],[20D EMA]])/Table2[[#This Row],[20D EMA]]</f>
        <v>-3.1295336787564729E-2</v>
      </c>
      <c r="T554" s="2">
        <f>(Table2[[#This Row],[Close Price]]-Table2[[#This Row],[50D EMA]])/Table2[[#This Row],[50D EMA]]</f>
        <v>-3.0933761783113828E-2</v>
      </c>
      <c r="U554" s="2">
        <f>(Table2[[#This Row],[Close Price]]-Table2[[#This Row],[200D EMA]])/Table2[[#This Row],[200D EMA]]</f>
        <v>-4.0737607350400905E-2</v>
      </c>
      <c r="V554">
        <v>0.80920531302973098</v>
      </c>
      <c r="W554">
        <v>185.94</v>
      </c>
      <c r="X554">
        <v>190.7</v>
      </c>
      <c r="Y554">
        <v>185</v>
      </c>
      <c r="Z554">
        <v>194.85</v>
      </c>
      <c r="AA554">
        <v>185</v>
      </c>
      <c r="AB554">
        <v>194.85</v>
      </c>
      <c r="AC554" s="2">
        <f>(Table2[[#This Row],[Close Price]]/Table2[[#This Row],[Day Low]])-1</f>
        <v>5.4856405292029731E-3</v>
      </c>
      <c r="AD554" s="2">
        <f>(Table2[[#This Row],[Day High]]/Table2[[#This Row],[Close Price]])-1</f>
        <v>2.000427899015822E-2</v>
      </c>
      <c r="AE554" s="2">
        <f>(Table2[[#This Row],[Close Price]]/Table2[[#This Row],[Current Week Low]])-1</f>
        <v>1.0594594594594664E-2</v>
      </c>
      <c r="AF554" s="2">
        <f>(Table2[[#This Row],[Current Week High]]/Table2[[#This Row],[Close Price]])-1</f>
        <v>4.2201540436456852E-2</v>
      </c>
      <c r="AG554" s="2">
        <f>(Table2[[#This Row],[Close Price]]/Table2[[#This Row],[Current Month Low]])-1</f>
        <v>1.0594594594594664E-2</v>
      </c>
      <c r="AH554" s="2">
        <f>(Table2[[#This Row],[Current Month High]]/Table2[[#This Row],[Close Price]])-1</f>
        <v>4.2201540436456852E-2</v>
      </c>
      <c r="AI554">
        <v>64.741121095421406</v>
      </c>
      <c r="AJ554">
        <v>38.745825602968402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-0.11</v>
      </c>
      <c r="AM554" t="s">
        <v>10150</v>
      </c>
      <c r="AN554">
        <v>-11.41</v>
      </c>
      <c r="AO554" t="s">
        <v>10150</v>
      </c>
      <c r="AP554">
        <v>7.0623704868102002E-2</v>
      </c>
      <c r="AQ554">
        <f>(Table2[[#This Row],[Sharpe Ratio]]-AVERAGE(Table2[Sharpe Ratio]))/_xlfn.STDEV.P(Table2[Sharpe Ratio])</f>
        <v>0.18321734198556794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55" spans="1:44" x14ac:dyDescent="0.3">
      <c r="A555" t="s">
        <v>1407</v>
      </c>
      <c r="B555" t="s">
        <v>1408</v>
      </c>
      <c r="C555" t="s">
        <v>10103</v>
      </c>
      <c r="D555" t="s">
        <v>21</v>
      </c>
      <c r="E555">
        <v>7355.3358157399998</v>
      </c>
      <c r="F555">
        <v>888.2</v>
      </c>
      <c r="G555">
        <v>90.659857811780995</v>
      </c>
      <c r="H555">
        <f>(Table2[[#This Row],[1Y Return vs Nifty]]-AVERAGE(Table2[1Y Return vs Nifty]))/_xlfn.STDEV.P(Table2[1Y Return vs Nifty])</f>
        <v>0.46722127886118958</v>
      </c>
      <c r="I555">
        <v>7.7739394474110597</v>
      </c>
      <c r="J555">
        <f>(Table2[[#This Row],[1M Return vs Nifty]]-AVERAGE(Table2[1M Return vs Nifty]))/_xlfn.STDEV.P(Table2[1M Return vs Nifty])</f>
        <v>0.5416403997626642</v>
      </c>
      <c r="K555">
        <v>85.0730063148726</v>
      </c>
      <c r="L555">
        <f>(Table2[[#This Row],[6M Return vs Nifty]]-AVERAGE(Table2[6M Return vs Nifty]))/_xlfn.STDEV.P(Table2[6M Return vs Nifty])</f>
        <v>2.181057475666687</v>
      </c>
      <c r="M555">
        <v>0.61334873075831897</v>
      </c>
      <c r="N555">
        <f>(Table2[[#This Row],[1W Return vs Nifty]]-AVERAGE(Table2[1W Return vs Nifty]))/_xlfn.STDEV.P(Table2[1W Return vs Nifty])</f>
        <v>-8.6302548315284222E-2</v>
      </c>
      <c r="O555">
        <v>856.7</v>
      </c>
      <c r="P555">
        <v>803.55279314831796</v>
      </c>
      <c r="Q555">
        <v>629.55258874532103</v>
      </c>
      <c r="R555">
        <v>58.857246408080101</v>
      </c>
      <c r="S555" s="2">
        <f>(Table2[[#This Row],[Close Price]]-Table2[[#This Row],[20D EMA]])/Table2[[#This Row],[20D EMA]]</f>
        <v>3.6768997315279557E-2</v>
      </c>
      <c r="T555" s="2">
        <f>(Table2[[#This Row],[Close Price]]-Table2[[#This Row],[50D EMA]])/Table2[[#This Row],[50D EMA]]</f>
        <v>0.10534118924536934</v>
      </c>
      <c r="U555" s="2">
        <f>(Table2[[#This Row],[Close Price]]-Table2[[#This Row],[200D EMA]])/Table2[[#This Row],[200D EMA]]</f>
        <v>0.41084321767329296</v>
      </c>
      <c r="V555">
        <v>0.62547926404546905</v>
      </c>
      <c r="W555">
        <v>879</v>
      </c>
      <c r="X555">
        <v>901.55</v>
      </c>
      <c r="Y555">
        <v>860.8</v>
      </c>
      <c r="Z555">
        <v>906.9</v>
      </c>
      <c r="AA555">
        <v>860.8</v>
      </c>
      <c r="AB555">
        <v>906.9</v>
      </c>
      <c r="AC555" s="2">
        <f>(Table2[[#This Row],[Close Price]]/Table2[[#This Row],[Day Low]])-1</f>
        <v>1.0466439135381256E-2</v>
      </c>
      <c r="AD555" s="2">
        <f>(Table2[[#This Row],[Day High]]/Table2[[#This Row],[Close Price]])-1</f>
        <v>1.5030398558883107E-2</v>
      </c>
      <c r="AE555" s="2">
        <f>(Table2[[#This Row],[Close Price]]/Table2[[#This Row],[Current Week Low]])-1</f>
        <v>3.1830855018587512E-2</v>
      </c>
      <c r="AF555" s="2">
        <f>(Table2[[#This Row],[Current Week High]]/Table2[[#This Row],[Close Price]])-1</f>
        <v>2.1053816707948592E-2</v>
      </c>
      <c r="AG555" s="2">
        <f>(Table2[[#This Row],[Close Price]]/Table2[[#This Row],[Current Month Low]])-1</f>
        <v>3.1830855018587512E-2</v>
      </c>
      <c r="AH555" s="2">
        <f>(Table2[[#This Row],[Current Month High]]/Table2[[#This Row],[Close Price]])-1</f>
        <v>2.1053816707948592E-2</v>
      </c>
      <c r="AI555">
        <v>3.1186669668993301</v>
      </c>
      <c r="AJ555">
        <v>119.30864197530801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0.15</v>
      </c>
      <c r="AM555" t="s">
        <v>10149</v>
      </c>
      <c r="AN555">
        <v>0.69</v>
      </c>
      <c r="AO555" t="s">
        <v>10149</v>
      </c>
      <c r="AP555">
        <v>0.14247977374163201</v>
      </c>
      <c r="AQ555">
        <f>(Table2[[#This Row],[Sharpe Ratio]]-AVERAGE(Table2[Sharpe Ratio]))/_xlfn.STDEV.P(Table2[Sharpe Ratio])</f>
        <v>0.99739306440104258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4.1010096703762979</v>
      </c>
    </row>
    <row r="556" spans="1:44" x14ac:dyDescent="0.3">
      <c r="A556" t="s">
        <v>1411</v>
      </c>
      <c r="B556" t="s">
        <v>1412</v>
      </c>
      <c r="C556" t="s">
        <v>10110</v>
      </c>
      <c r="D556" t="s">
        <v>130</v>
      </c>
      <c r="E556">
        <v>7306.5013724600003</v>
      </c>
      <c r="F556">
        <v>673.85</v>
      </c>
      <c r="G556">
        <v>44.549707710213497</v>
      </c>
      <c r="H556">
        <f>(Table2[[#This Row],[1Y Return vs Nifty]]-AVERAGE(Table2[1Y Return vs Nifty]))/_xlfn.STDEV.P(Table2[1Y Return vs Nifty])</f>
        <v>-5.2408040324099181E-2</v>
      </c>
      <c r="I556">
        <v>3.4996716053666002</v>
      </c>
      <c r="J556">
        <f>(Table2[[#This Row],[1M Return vs Nifty]]-AVERAGE(Table2[1M Return vs Nifty]))/_xlfn.STDEV.P(Table2[1M Return vs Nifty])</f>
        <v>0.1932972591758966</v>
      </c>
      <c r="K556">
        <v>-24.22988321647</v>
      </c>
      <c r="L556">
        <f>(Table2[[#This Row],[6M Return vs Nifty]]-AVERAGE(Table2[6M Return vs Nifty]))/_xlfn.STDEV.P(Table2[6M Return vs Nifty])</f>
        <v>-1.0360532606561852</v>
      </c>
      <c r="M556">
        <v>8.8057430988960501</v>
      </c>
      <c r="N556">
        <f>(Table2[[#This Row],[1W Return vs Nifty]]-AVERAGE(Table2[1W Return vs Nifty]))/_xlfn.STDEV.P(Table2[1W Return vs Nifty])</f>
        <v>1.7054443328462856</v>
      </c>
      <c r="O556">
        <v>627.55999999999995</v>
      </c>
      <c r="P556">
        <v>608.91461604755295</v>
      </c>
      <c r="Q556">
        <v>570.170274715696</v>
      </c>
      <c r="R556">
        <v>78.197595611877503</v>
      </c>
      <c r="S556" s="2">
        <f>(Table2[[#This Row],[Close Price]]-Table2[[#This Row],[20D EMA]])/Table2[[#This Row],[20D EMA]]</f>
        <v>7.3761871374848756E-2</v>
      </c>
      <c r="T556" s="2">
        <f>(Table2[[#This Row],[Close Price]]-Table2[[#This Row],[50D EMA]])/Table2[[#This Row],[50D EMA]]</f>
        <v>0.10664119770016485</v>
      </c>
      <c r="U556" s="2">
        <f>(Table2[[#This Row],[Close Price]]-Table2[[#This Row],[200D EMA]])/Table2[[#This Row],[200D EMA]]</f>
        <v>0.18183993428279271</v>
      </c>
      <c r="V556">
        <v>1.4439801008756601</v>
      </c>
      <c r="W556">
        <v>668.85</v>
      </c>
      <c r="X556">
        <v>689.95</v>
      </c>
      <c r="Y556">
        <v>620</v>
      </c>
      <c r="Z556">
        <v>689.95</v>
      </c>
      <c r="AA556">
        <v>620</v>
      </c>
      <c r="AB556">
        <v>689.95</v>
      </c>
      <c r="AC556" s="2">
        <f>(Table2[[#This Row],[Close Price]]/Table2[[#This Row],[Day Low]])-1</f>
        <v>7.4755176795993084E-3</v>
      </c>
      <c r="AD556" s="2">
        <f>(Table2[[#This Row],[Day High]]/Table2[[#This Row],[Close Price]])-1</f>
        <v>2.3892557690880833E-2</v>
      </c>
      <c r="AE556" s="2">
        <f>(Table2[[#This Row],[Close Price]]/Table2[[#This Row],[Current Week Low]])-1</f>
        <v>8.6854838709677473E-2</v>
      </c>
      <c r="AF556" s="2">
        <f>(Table2[[#This Row],[Current Week High]]/Table2[[#This Row],[Close Price]])-1</f>
        <v>2.3892557690880833E-2</v>
      </c>
      <c r="AG556" s="2">
        <f>(Table2[[#This Row],[Close Price]]/Table2[[#This Row],[Current Month Low]])-1</f>
        <v>8.6854838709677473E-2</v>
      </c>
      <c r="AH556" s="2">
        <f>(Table2[[#This Row],[Current Month High]]/Table2[[#This Row],[Close Price]])-1</f>
        <v>2.3892557690880833E-2</v>
      </c>
      <c r="AI556">
        <v>24.9016843511167</v>
      </c>
      <c r="AJ556">
        <v>84.8570056923393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</v>
      </c>
      <c r="AM556">
        <v>0</v>
      </c>
      <c r="AN556">
        <v>9.91</v>
      </c>
      <c r="AO556" t="s">
        <v>10149</v>
      </c>
      <c r="AP556">
        <v>7.8646956018792999E-2</v>
      </c>
      <c r="AQ556">
        <f>(Table2[[#This Row],[Sharpe Ratio]]-AVERAGE(Table2[Sharpe Ratio]))/_xlfn.STDEV.P(Table2[Sharpe Ratio])</f>
        <v>0.27412596535086564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1.0844062563927634</v>
      </c>
    </row>
    <row r="557" spans="1:44" x14ac:dyDescent="0.3">
      <c r="A557" t="s">
        <v>1415</v>
      </c>
      <c r="B557" t="s">
        <v>1416</v>
      </c>
      <c r="C557" t="s">
        <v>10118</v>
      </c>
      <c r="D557" t="s">
        <v>539</v>
      </c>
      <c r="E557">
        <v>7284.4644036999998</v>
      </c>
      <c r="F557">
        <v>263.5</v>
      </c>
      <c r="G557">
        <v>-23.1649748310398</v>
      </c>
      <c r="H557">
        <f>(Table2[[#This Row],[1Y Return vs Nifty]]-AVERAGE(Table2[1Y Return vs Nifty]))/_xlfn.STDEV.P(Table2[1Y Return vs Nifty])</f>
        <v>-0.81550541281699973</v>
      </c>
      <c r="I557">
        <v>-1.24781583450625</v>
      </c>
      <c r="J557">
        <f>(Table2[[#This Row],[1M Return vs Nifty]]-AVERAGE(Table2[1M Return vs Nifty]))/_xlfn.STDEV.P(Table2[1M Return vs Nifty])</f>
        <v>-0.19361220598071854</v>
      </c>
      <c r="K557">
        <v>-22.560741281182601</v>
      </c>
      <c r="L557">
        <f>(Table2[[#This Row],[6M Return vs Nifty]]-AVERAGE(Table2[6M Return vs Nifty]))/_xlfn.STDEV.P(Table2[6M Return vs Nifty])</f>
        <v>-0.98692542457166865</v>
      </c>
      <c r="M557">
        <v>1.14765858240622</v>
      </c>
      <c r="N557">
        <f>(Table2[[#This Row],[1W Return vs Nifty]]-AVERAGE(Table2[1W Return vs Nifty]))/_xlfn.STDEV.P(Table2[1W Return vs Nifty])</f>
        <v>3.0555596842789877E-2</v>
      </c>
      <c r="O557">
        <v>255.03</v>
      </c>
      <c r="P557">
        <v>251.375151852399</v>
      </c>
      <c r="Q557">
        <v>259.64333489787401</v>
      </c>
      <c r="R557">
        <v>66.205643227378303</v>
      </c>
      <c r="S557" s="2">
        <f>(Table2[[#This Row],[Close Price]]-Table2[[#This Row],[20D EMA]])/Table2[[#This Row],[20D EMA]]</f>
        <v>3.3211779006391398E-2</v>
      </c>
      <c r="T557" s="2">
        <f>(Table2[[#This Row],[Close Price]]-Table2[[#This Row],[50D EMA]])/Table2[[#This Row],[50D EMA]]</f>
        <v>4.8234075875249589E-2</v>
      </c>
      <c r="U557" s="2">
        <f>(Table2[[#This Row],[Close Price]]-Table2[[#This Row],[200D EMA]])/Table2[[#This Row],[200D EMA]]</f>
        <v>1.4853703460722133E-2</v>
      </c>
      <c r="V557">
        <v>1.64419292426131</v>
      </c>
      <c r="W557">
        <v>258.2</v>
      </c>
      <c r="X557">
        <v>267.8</v>
      </c>
      <c r="Y557">
        <v>251.4</v>
      </c>
      <c r="Z557">
        <v>269.7</v>
      </c>
      <c r="AA557">
        <v>251.4</v>
      </c>
      <c r="AB557">
        <v>269.7</v>
      </c>
      <c r="AC557" s="2">
        <f>(Table2[[#This Row],[Close Price]]/Table2[[#This Row],[Day Low]])-1</f>
        <v>2.0526723470178254E-2</v>
      </c>
      <c r="AD557" s="2">
        <f>(Table2[[#This Row],[Day High]]/Table2[[#This Row],[Close Price]])-1</f>
        <v>1.6318785578747663E-2</v>
      </c>
      <c r="AE557" s="2">
        <f>(Table2[[#This Row],[Close Price]]/Table2[[#This Row],[Current Week Low]])-1</f>
        <v>4.8130469371519435E-2</v>
      </c>
      <c r="AF557" s="2">
        <f>(Table2[[#This Row],[Current Week High]]/Table2[[#This Row],[Close Price]])-1</f>
        <v>2.3529411764705799E-2</v>
      </c>
      <c r="AG557" s="2">
        <f>(Table2[[#This Row],[Close Price]]/Table2[[#This Row],[Current Month Low]])-1</f>
        <v>4.8130469371519435E-2</v>
      </c>
      <c r="AH557" s="2">
        <f>(Table2[[#This Row],[Current Month High]]/Table2[[#This Row],[Close Price]])-1</f>
        <v>2.3529411764705799E-2</v>
      </c>
      <c r="AI557">
        <v>21.802656546489501</v>
      </c>
      <c r="AJ557">
        <v>19.772727272727199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-0.03</v>
      </c>
      <c r="AM557" t="s">
        <v>10150</v>
      </c>
      <c r="AN557">
        <v>5.81</v>
      </c>
      <c r="AO557" t="s">
        <v>10149</v>
      </c>
      <c r="AP557">
        <v>-2.784325714867E-2</v>
      </c>
      <c r="AQ557">
        <f>(Table2[[#This Row],[Sharpe Ratio]]-AVERAGE(Table2[Sharpe Ratio]))/_xlfn.STDEV.P(Table2[Sharpe Ratio])</f>
        <v>-0.9324770063256973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58" spans="1:44" x14ac:dyDescent="0.3">
      <c r="A558" t="s">
        <v>1417</v>
      </c>
      <c r="B558" t="s">
        <v>1418</v>
      </c>
      <c r="C558" t="s">
        <v>610</v>
      </c>
      <c r="D558" t="s">
        <v>610</v>
      </c>
      <c r="E558">
        <v>7266.2069950349996</v>
      </c>
      <c r="F558">
        <v>550.95000000000005</v>
      </c>
      <c r="G558">
        <v>34.287958563941501</v>
      </c>
      <c r="H558">
        <f>(Table2[[#This Row],[1Y Return vs Nifty]]-AVERAGE(Table2[1Y Return vs Nifty]))/_xlfn.STDEV.P(Table2[1Y Return vs Nifty])</f>
        <v>-0.16805081552179399</v>
      </c>
      <c r="I558">
        <v>24.472938195152999</v>
      </c>
      <c r="J558">
        <f>(Table2[[#This Row],[1M Return vs Nifty]]-AVERAGE(Table2[1M Return vs Nifty]))/_xlfn.STDEV.P(Table2[1M Return vs Nifty])</f>
        <v>1.9025709458607203</v>
      </c>
      <c r="K558">
        <v>-13.7716299949552</v>
      </c>
      <c r="L558">
        <f>(Table2[[#This Row],[6M Return vs Nifty]]-AVERAGE(Table2[6M Return vs Nifty]))/_xlfn.STDEV.P(Table2[6M Return vs Nifty])</f>
        <v>-0.72823560948173272</v>
      </c>
      <c r="M558">
        <v>-1.8595290671301601</v>
      </c>
      <c r="N558">
        <f>(Table2[[#This Row],[1W Return vs Nifty]]-AVERAGE(Table2[1W Return vs Nifty]))/_xlfn.STDEV.P(Table2[1W Return vs Nifty])</f>
        <v>-0.62714212252972257</v>
      </c>
      <c r="O558">
        <v>523.1</v>
      </c>
      <c r="P558">
        <v>495.29797783796602</v>
      </c>
      <c r="Q558">
        <v>483.80388327182999</v>
      </c>
      <c r="R558">
        <v>71.128456701053096</v>
      </c>
      <c r="S558" s="2">
        <f>(Table2[[#This Row],[Close Price]]-Table2[[#This Row],[20D EMA]])/Table2[[#This Row],[20D EMA]]</f>
        <v>5.32402982221373E-2</v>
      </c>
      <c r="T558" s="2">
        <f>(Table2[[#This Row],[Close Price]]-Table2[[#This Row],[50D EMA]])/Table2[[#This Row],[50D EMA]]</f>
        <v>0.11236068922583059</v>
      </c>
      <c r="U558" s="2">
        <f>(Table2[[#This Row],[Close Price]]-Table2[[#This Row],[200D EMA]])/Table2[[#This Row],[200D EMA]]</f>
        <v>0.13878788296216166</v>
      </c>
      <c r="V558">
        <v>1.1435134779212199</v>
      </c>
      <c r="W558">
        <v>543</v>
      </c>
      <c r="X558">
        <v>554.85</v>
      </c>
      <c r="Y558">
        <v>543</v>
      </c>
      <c r="Z558">
        <v>569.85</v>
      </c>
      <c r="AA558">
        <v>543</v>
      </c>
      <c r="AB558">
        <v>569.85</v>
      </c>
      <c r="AC558" s="2">
        <f>(Table2[[#This Row],[Close Price]]/Table2[[#This Row],[Day Low]])-1</f>
        <v>1.4640883977900643E-2</v>
      </c>
      <c r="AD558" s="2">
        <f>(Table2[[#This Row],[Day High]]/Table2[[#This Row],[Close Price]])-1</f>
        <v>7.0786822760686707E-3</v>
      </c>
      <c r="AE558" s="2">
        <f>(Table2[[#This Row],[Close Price]]/Table2[[#This Row],[Current Week Low]])-1</f>
        <v>1.4640883977900643E-2</v>
      </c>
      <c r="AF558" s="2">
        <f>(Table2[[#This Row],[Current Week High]]/Table2[[#This Row],[Close Price]])-1</f>
        <v>3.4304383337870892E-2</v>
      </c>
      <c r="AG558" s="2">
        <f>(Table2[[#This Row],[Close Price]]/Table2[[#This Row],[Current Month Low]])-1</f>
        <v>1.4640883977900643E-2</v>
      </c>
      <c r="AH558" s="2">
        <f>(Table2[[#This Row],[Current Month High]]/Table2[[#This Row],[Close Price]])-1</f>
        <v>3.4304383337870892E-2</v>
      </c>
      <c r="AI558">
        <v>20.8821127144023</v>
      </c>
      <c r="AJ558">
        <v>74.378857414147802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0.08</v>
      </c>
      <c r="AM558" t="s">
        <v>10149</v>
      </c>
      <c r="AN558">
        <v>3.18</v>
      </c>
      <c r="AO558" t="s">
        <v>10149</v>
      </c>
      <c r="AP558">
        <v>9.0749793521045993E-2</v>
      </c>
      <c r="AQ558">
        <f>(Table2[[#This Row],[Sharpe Ratio]]-AVERAGE(Table2[Sharpe Ratio]))/_xlfn.STDEV.P(Table2[Sharpe Ratio])</f>
        <v>0.41125893993673029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0.79040133826420111</v>
      </c>
    </row>
    <row r="559" spans="1:44" x14ac:dyDescent="0.3">
      <c r="A559" t="s">
        <v>1419</v>
      </c>
      <c r="B559" t="s">
        <v>1420</v>
      </c>
      <c r="C559" t="s">
        <v>10108</v>
      </c>
      <c r="D559" t="s">
        <v>184</v>
      </c>
      <c r="E559">
        <v>7265.7395581749997</v>
      </c>
      <c r="F559">
        <v>524.75</v>
      </c>
      <c r="G559">
        <v>2.6321154395435502</v>
      </c>
      <c r="H559">
        <f>(Table2[[#This Row],[1Y Return vs Nifty]]-AVERAGE(Table2[1Y Return vs Nifty]))/_xlfn.STDEV.P(Table2[1Y Return vs Nifty])</f>
        <v>-0.52479014893827802</v>
      </c>
      <c r="I559">
        <v>7.5128508340717701</v>
      </c>
      <c r="J559">
        <f>(Table2[[#This Row],[1M Return vs Nifty]]-AVERAGE(Table2[1M Return vs Nifty]))/_xlfn.STDEV.P(Table2[1M Return vs Nifty])</f>
        <v>0.52036226958855003</v>
      </c>
      <c r="K559">
        <v>21.069679596535501</v>
      </c>
      <c r="L559">
        <f>(Table2[[#This Row],[6M Return vs Nifty]]-AVERAGE(Table2[6M Return vs Nifty]))/_xlfn.STDEV.P(Table2[6M Return vs Nifty])</f>
        <v>0.29724826962644452</v>
      </c>
      <c r="M559">
        <v>0.61527759521382897</v>
      </c>
      <c r="N559">
        <f>(Table2[[#This Row],[1W Return vs Nifty]]-AVERAGE(Table2[1W Return vs Nifty]))/_xlfn.STDEV.P(Table2[1W Return vs Nifty])</f>
        <v>-8.5880689122838014E-2</v>
      </c>
      <c r="O559">
        <v>500.8</v>
      </c>
      <c r="P559">
        <v>468.287611714013</v>
      </c>
      <c r="Q559">
        <v>421.15239673475298</v>
      </c>
      <c r="R559">
        <v>75.995905490174195</v>
      </c>
      <c r="S559" s="2">
        <f>(Table2[[#This Row],[Close Price]]-Table2[[#This Row],[20D EMA]])/Table2[[#This Row],[20D EMA]]</f>
        <v>4.7823482428114995E-2</v>
      </c>
      <c r="T559" s="2">
        <f>(Table2[[#This Row],[Close Price]]-Table2[[#This Row],[50D EMA]])/Table2[[#This Row],[50D EMA]]</f>
        <v>0.12057203067859296</v>
      </c>
      <c r="U559" s="2">
        <f>(Table2[[#This Row],[Close Price]]-Table2[[#This Row],[200D EMA]])/Table2[[#This Row],[200D EMA]]</f>
        <v>0.24598602327435898</v>
      </c>
      <c r="V559">
        <v>0.75408838460095595</v>
      </c>
      <c r="W559">
        <v>515</v>
      </c>
      <c r="X559">
        <v>525.4</v>
      </c>
      <c r="Y559">
        <v>510.75</v>
      </c>
      <c r="Z559">
        <v>532.70000000000005</v>
      </c>
      <c r="AA559">
        <v>510.75</v>
      </c>
      <c r="AB559">
        <v>532.70000000000005</v>
      </c>
      <c r="AC559" s="2">
        <f>(Table2[[#This Row],[Close Price]]/Table2[[#This Row],[Day Low]])-1</f>
        <v>1.8932038834951426E-2</v>
      </c>
      <c r="AD559" s="2">
        <f>(Table2[[#This Row],[Day High]]/Table2[[#This Row],[Close Price]])-1</f>
        <v>1.2386850881371814E-3</v>
      </c>
      <c r="AE559" s="2">
        <f>(Table2[[#This Row],[Close Price]]/Table2[[#This Row],[Current Week Low]])-1</f>
        <v>2.7410670582476815E-2</v>
      </c>
      <c r="AF559" s="2">
        <f>(Table2[[#This Row],[Current Week High]]/Table2[[#This Row],[Close Price]])-1</f>
        <v>1.5150071462601389E-2</v>
      </c>
      <c r="AG559" s="2">
        <f>(Table2[[#This Row],[Close Price]]/Table2[[#This Row],[Current Month Low]])-1</f>
        <v>2.7410670582476815E-2</v>
      </c>
      <c r="AH559" s="2">
        <f>(Table2[[#This Row],[Current Month High]]/Table2[[#This Row],[Close Price]])-1</f>
        <v>1.5150071462601389E-2</v>
      </c>
      <c r="AI559">
        <v>1.51500714626013</v>
      </c>
      <c r="AJ559">
        <v>48.339222614840899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0.06</v>
      </c>
      <c r="AM559" t="s">
        <v>10149</v>
      </c>
      <c r="AN559">
        <v>1</v>
      </c>
      <c r="AO559" t="s">
        <v>10149</v>
      </c>
      <c r="AP559">
        <v>4.8248238436604002E-2</v>
      </c>
      <c r="AQ559">
        <f>(Table2[[#This Row],[Sharpe Ratio]]-AVERAGE(Table2[Sharpe Ratio]))/_xlfn.STDEV.P(Table2[Sharpe Ratio])</f>
        <v>-7.0311160642537632E-2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0.13662854051134088</v>
      </c>
    </row>
    <row r="560" spans="1:44" x14ac:dyDescent="0.3">
      <c r="A560" t="s">
        <v>1421</v>
      </c>
      <c r="B560" t="s">
        <v>1422</v>
      </c>
      <c r="C560" t="s">
        <v>10107</v>
      </c>
      <c r="D560" t="s">
        <v>46</v>
      </c>
      <c r="E560">
        <v>7255.7179153199904</v>
      </c>
      <c r="F560">
        <v>195.44</v>
      </c>
      <c r="G560">
        <v>46.754569770364903</v>
      </c>
      <c r="H560">
        <f>(Table2[[#This Row],[1Y Return vs Nifty]]-AVERAGE(Table2[1Y Return vs Nifty]))/_xlfn.STDEV.P(Table2[1Y Return vs Nifty])</f>
        <v>-2.7560778524034029E-2</v>
      </c>
      <c r="I560">
        <v>-7.1195846836666998</v>
      </c>
      <c r="J560">
        <f>(Table2[[#This Row],[1M Return vs Nifty]]-AVERAGE(Table2[1M Return vs Nifty]))/_xlfn.STDEV.P(Table2[1M Return vs Nifty])</f>
        <v>-0.6721480575706259</v>
      </c>
      <c r="K560">
        <v>-24.0619223401008</v>
      </c>
      <c r="L560">
        <f>(Table2[[#This Row],[6M Return vs Nifty]]-AVERAGE(Table2[6M Return vs Nifty]))/_xlfn.STDEV.P(Table2[6M Return vs Nifty])</f>
        <v>-1.0311096700432894</v>
      </c>
      <c r="M560">
        <v>-3.0411843529271199</v>
      </c>
      <c r="N560">
        <f>(Table2[[#This Row],[1W Return vs Nifty]]-AVERAGE(Table2[1W Return vs Nifty]))/_xlfn.STDEV.P(Table2[1W Return vs Nifty])</f>
        <v>-0.88558026378537447</v>
      </c>
      <c r="O560">
        <v>198.08</v>
      </c>
      <c r="P560">
        <v>199.82039387844699</v>
      </c>
      <c r="Q560">
        <v>187.776856693524</v>
      </c>
      <c r="R560">
        <v>42.586548817637102</v>
      </c>
      <c r="S560" s="2">
        <f>(Table2[[#This Row],[Close Price]]-Table2[[#This Row],[20D EMA]])/Table2[[#This Row],[20D EMA]]</f>
        <v>-1.3327948303715744E-2</v>
      </c>
      <c r="T560" s="2">
        <f>(Table2[[#This Row],[Close Price]]-Table2[[#This Row],[50D EMA]])/Table2[[#This Row],[50D EMA]]</f>
        <v>-2.1921655710035473E-2</v>
      </c>
      <c r="U560" s="2">
        <f>(Table2[[#This Row],[Close Price]]-Table2[[#This Row],[200D EMA]])/Table2[[#This Row],[200D EMA]]</f>
        <v>4.0809839089932354E-2</v>
      </c>
      <c r="V560">
        <v>1.3948836581050199</v>
      </c>
      <c r="W560">
        <v>194.11</v>
      </c>
      <c r="X560">
        <v>200</v>
      </c>
      <c r="Y560">
        <v>191.15</v>
      </c>
      <c r="Z560">
        <v>200.9</v>
      </c>
      <c r="AA560">
        <v>191.15</v>
      </c>
      <c r="AB560">
        <v>200.9</v>
      </c>
      <c r="AC560" s="2">
        <f>(Table2[[#This Row],[Close Price]]/Table2[[#This Row],[Day Low]])-1</f>
        <v>6.8517850703209149E-3</v>
      </c>
      <c r="AD560" s="2">
        <f>(Table2[[#This Row],[Day High]]/Table2[[#This Row],[Close Price]])-1</f>
        <v>2.3331968890708099E-2</v>
      </c>
      <c r="AE560" s="2">
        <f>(Table2[[#This Row],[Close Price]]/Table2[[#This Row],[Current Week Low]])-1</f>
        <v>2.2443107507193361E-2</v>
      </c>
      <c r="AF560" s="2">
        <f>(Table2[[#This Row],[Current Week High]]/Table2[[#This Row],[Close Price]])-1</f>
        <v>2.7936962750716443E-2</v>
      </c>
      <c r="AG560" s="2">
        <f>(Table2[[#This Row],[Close Price]]/Table2[[#This Row],[Current Month Low]])-1</f>
        <v>2.2443107507193361E-2</v>
      </c>
      <c r="AH560" s="2">
        <f>(Table2[[#This Row],[Current Month High]]/Table2[[#This Row],[Close Price]])-1</f>
        <v>2.7936962750716443E-2</v>
      </c>
      <c r="AI560">
        <v>27.558329922226701</v>
      </c>
      <c r="AJ560">
        <v>80.711974110032301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-0.15</v>
      </c>
      <c r="AM560" t="s">
        <v>10150</v>
      </c>
      <c r="AN560">
        <v>-1.84</v>
      </c>
      <c r="AO560" t="s">
        <v>10150</v>
      </c>
      <c r="AP560">
        <v>0.16079615564298499</v>
      </c>
      <c r="AQ560">
        <f>(Table2[[#This Row],[Sharpe Ratio]]-AVERAGE(Table2[Sharpe Ratio]))/_xlfn.STDEV.P(Table2[Sharpe Ratio])</f>
        <v>1.2049295147016974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61" spans="1:44" x14ac:dyDescent="0.3">
      <c r="A561" t="s">
        <v>1425</v>
      </c>
      <c r="B561" t="s">
        <v>1426</v>
      </c>
      <c r="C561" t="s">
        <v>10106</v>
      </c>
      <c r="D561" t="s">
        <v>410</v>
      </c>
      <c r="E561">
        <v>7237.4983850399904</v>
      </c>
      <c r="F561">
        <v>316.2</v>
      </c>
      <c r="G561">
        <v>-36.363760169721097</v>
      </c>
      <c r="H561">
        <f>(Table2[[#This Row],[1Y Return vs Nifty]]-AVERAGE(Table2[1Y Return vs Nifty]))/_xlfn.STDEV.P(Table2[1Y Return vs Nifty])</f>
        <v>-0.96424654301294288</v>
      </c>
      <c r="I561">
        <v>5.6890142867637996</v>
      </c>
      <c r="J561">
        <f>(Table2[[#This Row],[1M Return vs Nifty]]-AVERAGE(Table2[1M Return vs Nifty]))/_xlfn.STDEV.P(Table2[1M Return vs Nifty])</f>
        <v>0.37172372509754775</v>
      </c>
      <c r="K561">
        <v>-27.501748731853599</v>
      </c>
      <c r="L561">
        <f>(Table2[[#This Row],[6M Return vs Nifty]]-AVERAGE(Table2[6M Return vs Nifty]))/_xlfn.STDEV.P(Table2[6M Return vs Nifty])</f>
        <v>-1.1323540421128988</v>
      </c>
      <c r="M561">
        <v>4.8253640315157096</v>
      </c>
      <c r="N561">
        <f>(Table2[[#This Row],[1W Return vs Nifty]]-AVERAGE(Table2[1W Return vs Nifty]))/_xlfn.STDEV.P(Table2[1W Return vs Nifty])</f>
        <v>0.83490130728626144</v>
      </c>
      <c r="O561">
        <v>295.79000000000002</v>
      </c>
      <c r="P561">
        <v>293.34875719852698</v>
      </c>
      <c r="Q561">
        <v>323.224254865597</v>
      </c>
      <c r="R561">
        <v>73.630882056477205</v>
      </c>
      <c r="S561" s="2">
        <f>(Table2[[#This Row],[Close Price]]-Table2[[#This Row],[20D EMA]])/Table2[[#This Row],[20D EMA]]</f>
        <v>6.9001656580682122E-2</v>
      </c>
      <c r="T561" s="2">
        <f>(Table2[[#This Row],[Close Price]]-Table2[[#This Row],[50D EMA]])/Table2[[#This Row],[50D EMA]]</f>
        <v>7.7897868120191754E-2</v>
      </c>
      <c r="U561" s="2">
        <f>(Table2[[#This Row],[Close Price]]-Table2[[#This Row],[200D EMA]])/Table2[[#This Row],[200D EMA]]</f>
        <v>-2.1731830949746758E-2</v>
      </c>
      <c r="V561">
        <v>1.7187260434065601</v>
      </c>
      <c r="W561">
        <v>309</v>
      </c>
      <c r="X561">
        <v>319.60000000000002</v>
      </c>
      <c r="Y561">
        <v>283</v>
      </c>
      <c r="Z561">
        <v>319.60000000000002</v>
      </c>
      <c r="AA561">
        <v>283</v>
      </c>
      <c r="AB561">
        <v>319.60000000000002</v>
      </c>
      <c r="AC561" s="2">
        <f>(Table2[[#This Row],[Close Price]]/Table2[[#This Row],[Day Low]])-1</f>
        <v>2.3300970873786353E-2</v>
      </c>
      <c r="AD561" s="2">
        <f>(Table2[[#This Row],[Day High]]/Table2[[#This Row],[Close Price]])-1</f>
        <v>1.0752688172043223E-2</v>
      </c>
      <c r="AE561" s="2">
        <f>(Table2[[#This Row],[Close Price]]/Table2[[#This Row],[Current Week Low]])-1</f>
        <v>0.11731448763250873</v>
      </c>
      <c r="AF561" s="2">
        <f>(Table2[[#This Row],[Current Week High]]/Table2[[#This Row],[Close Price]])-1</f>
        <v>1.0752688172043223E-2</v>
      </c>
      <c r="AG561" s="2">
        <f>(Table2[[#This Row],[Close Price]]/Table2[[#This Row],[Current Month Low]])-1</f>
        <v>0.11731448763250873</v>
      </c>
      <c r="AH561" s="2">
        <f>(Table2[[#This Row],[Current Month High]]/Table2[[#This Row],[Close Price]])-1</f>
        <v>1.0752688172043223E-2</v>
      </c>
      <c r="AI561">
        <v>48.924731182795597</v>
      </c>
      <c r="AJ561">
        <v>22.486926205694299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0</v>
      </c>
      <c r="AM561" t="s">
        <v>10148</v>
      </c>
      <c r="AN561">
        <v>3.71</v>
      </c>
      <c r="AO561" t="s">
        <v>10149</v>
      </c>
      <c r="AP561">
        <v>-1.2491005460496999E-2</v>
      </c>
      <c r="AQ561">
        <f>(Table2[[#This Row],[Sharpe Ratio]]-AVERAGE(Table2[Sharpe Ratio]))/_xlfn.STDEV.P(Table2[Sharpe Ratio])</f>
        <v>-0.75852606794466759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62" spans="1:44" x14ac:dyDescent="0.3">
      <c r="A562" t="s">
        <v>1427</v>
      </c>
      <c r="B562" t="s">
        <v>1428</v>
      </c>
      <c r="C562" t="s">
        <v>10115</v>
      </c>
      <c r="D562" t="s">
        <v>610</v>
      </c>
      <c r="E562">
        <v>7118.9425313499996</v>
      </c>
      <c r="F562">
        <v>534.35</v>
      </c>
      <c r="G562">
        <v>29.724324775964401</v>
      </c>
      <c r="H562">
        <f>(Table2[[#This Row],[1Y Return vs Nifty]]-AVERAGE(Table2[1Y Return vs Nifty]))/_xlfn.STDEV.P(Table2[1Y Return vs Nifty])</f>
        <v>-0.21947979402292678</v>
      </c>
      <c r="I562">
        <v>9.4617229391598006</v>
      </c>
      <c r="J562">
        <f>(Table2[[#This Row],[1M Return vs Nifty]]-AVERAGE(Table2[1M Return vs Nifty]))/_xlfn.STDEV.P(Table2[1M Return vs Nifty])</f>
        <v>0.67919092861886254</v>
      </c>
      <c r="K562">
        <v>12.733222855809601</v>
      </c>
      <c r="L562">
        <f>(Table2[[#This Row],[6M Return vs Nifty]]-AVERAGE(Table2[6M Return vs Nifty]))/_xlfn.STDEV.P(Table2[6M Return vs Nifty])</f>
        <v>5.1881430758108513E-2</v>
      </c>
      <c r="M562">
        <v>-4.0448468047060402</v>
      </c>
      <c r="N562">
        <f>(Table2[[#This Row],[1W Return vs Nifty]]-AVERAGE(Table2[1W Return vs Nifty]))/_xlfn.STDEV.P(Table2[1W Return vs Nifty])</f>
        <v>-1.1050898463206011</v>
      </c>
      <c r="O562">
        <v>503.03</v>
      </c>
      <c r="P562">
        <v>482.81401994090203</v>
      </c>
      <c r="Q562">
        <v>435.86649860869102</v>
      </c>
      <c r="R562">
        <v>71.104595334514102</v>
      </c>
      <c r="S562" s="2">
        <f>(Table2[[#This Row],[Close Price]]-Table2[[#This Row],[20D EMA]])/Table2[[#This Row],[20D EMA]]</f>
        <v>6.2262688110053178E-2</v>
      </c>
      <c r="T562" s="2">
        <f>(Table2[[#This Row],[Close Price]]-Table2[[#This Row],[50D EMA]])/Table2[[#This Row],[50D EMA]]</f>
        <v>0.10674085244129025</v>
      </c>
      <c r="U562" s="2">
        <f>(Table2[[#This Row],[Close Price]]-Table2[[#This Row],[200D EMA]])/Table2[[#This Row],[200D EMA]]</f>
        <v>0.22594877492460091</v>
      </c>
      <c r="V562">
        <v>2.9969811041597101</v>
      </c>
      <c r="W562">
        <v>521.04999999999995</v>
      </c>
      <c r="X562">
        <v>541.29999999999995</v>
      </c>
      <c r="Y562">
        <v>508.05</v>
      </c>
      <c r="Z562">
        <v>541.29999999999995</v>
      </c>
      <c r="AA562">
        <v>508.05</v>
      </c>
      <c r="AB562">
        <v>541.29999999999995</v>
      </c>
      <c r="AC562" s="2">
        <f>(Table2[[#This Row],[Close Price]]/Table2[[#This Row],[Day Low]])-1</f>
        <v>2.5525381441320549E-2</v>
      </c>
      <c r="AD562" s="2">
        <f>(Table2[[#This Row],[Day High]]/Table2[[#This Row],[Close Price]])-1</f>
        <v>1.3006456442406611E-2</v>
      </c>
      <c r="AE562" s="2">
        <f>(Table2[[#This Row],[Close Price]]/Table2[[#This Row],[Current Week Low]])-1</f>
        <v>5.1766558409605423E-2</v>
      </c>
      <c r="AF562" s="2">
        <f>(Table2[[#This Row],[Current Week High]]/Table2[[#This Row],[Close Price]])-1</f>
        <v>1.3006456442406611E-2</v>
      </c>
      <c r="AG562" s="2">
        <f>(Table2[[#This Row],[Close Price]]/Table2[[#This Row],[Current Month Low]])-1</f>
        <v>5.1766558409605423E-2</v>
      </c>
      <c r="AH562" s="2">
        <f>(Table2[[#This Row],[Current Month High]]/Table2[[#This Row],[Close Price]])-1</f>
        <v>1.3006456442406611E-2</v>
      </c>
      <c r="AI562">
        <v>4.7627959202769503</v>
      </c>
      <c r="AJ562">
        <v>79.432505036937499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0.08</v>
      </c>
      <c r="AM562" t="s">
        <v>10149</v>
      </c>
      <c r="AN562">
        <v>11.21</v>
      </c>
      <c r="AO562" t="s">
        <v>10149</v>
      </c>
      <c r="AP562">
        <v>0.122904023795234</v>
      </c>
      <c r="AQ562">
        <f>(Table2[[#This Row],[Sharpe Ratio]]-AVERAGE(Table2[Sharpe Ratio]))/_xlfn.STDEV.P(Table2[Sharpe Ratio])</f>
        <v>0.77558715984362703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0.18208987887707018</v>
      </c>
    </row>
    <row r="563" spans="1:44" x14ac:dyDescent="0.3">
      <c r="A563" t="s">
        <v>1429</v>
      </c>
      <c r="B563" t="s">
        <v>1430</v>
      </c>
      <c r="C563" t="s">
        <v>10110</v>
      </c>
      <c r="D563" t="s">
        <v>610</v>
      </c>
      <c r="E563">
        <v>7091.5795533999999</v>
      </c>
      <c r="F563">
        <v>397.4</v>
      </c>
      <c r="G563">
        <v>108.480703087441</v>
      </c>
      <c r="H563">
        <f>(Table2[[#This Row],[1Y Return vs Nifty]]-AVERAGE(Table2[1Y Return vs Nifty]))/_xlfn.STDEV.P(Table2[1Y Return vs Nifty])</f>
        <v>0.66804980961851579</v>
      </c>
      <c r="I563">
        <v>25.6193419875266</v>
      </c>
      <c r="J563">
        <f>(Table2[[#This Row],[1M Return vs Nifty]]-AVERAGE(Table2[1M Return vs Nifty]))/_xlfn.STDEV.P(Table2[1M Return vs Nifty])</f>
        <v>1.9960002563704211</v>
      </c>
      <c r="K563">
        <v>-13.7776517528212</v>
      </c>
      <c r="L563">
        <f>(Table2[[#This Row],[6M Return vs Nifty]]-AVERAGE(Table2[6M Return vs Nifty]))/_xlfn.STDEV.P(Table2[6M Return vs Nifty])</f>
        <v>-0.72841284781427196</v>
      </c>
      <c r="M563">
        <v>3.8753127436610102</v>
      </c>
      <c r="N563">
        <f>(Table2[[#This Row],[1W Return vs Nifty]]-AVERAGE(Table2[1W Return vs Nifty]))/_xlfn.STDEV.P(Table2[1W Return vs Nifty])</f>
        <v>0.62711694590619027</v>
      </c>
      <c r="O563">
        <v>372.86</v>
      </c>
      <c r="P563">
        <v>344.39894687917399</v>
      </c>
      <c r="Q563">
        <v>305.22185140315401</v>
      </c>
      <c r="R563">
        <v>63.127324127721401</v>
      </c>
      <c r="S563" s="2">
        <f>(Table2[[#This Row],[Close Price]]-Table2[[#This Row],[20D EMA]])/Table2[[#This Row],[20D EMA]]</f>
        <v>6.5815587620018143E-2</v>
      </c>
      <c r="T563" s="2">
        <f>(Table2[[#This Row],[Close Price]]-Table2[[#This Row],[50D EMA]])/Table2[[#This Row],[50D EMA]]</f>
        <v>0.15389435304928625</v>
      </c>
      <c r="U563" s="2">
        <f>(Table2[[#This Row],[Close Price]]-Table2[[#This Row],[200D EMA]])/Table2[[#This Row],[200D EMA]]</f>
        <v>0.30200376602490347</v>
      </c>
      <c r="V563">
        <v>1.8955818033979099</v>
      </c>
      <c r="W563">
        <v>395.6</v>
      </c>
      <c r="X563">
        <v>414</v>
      </c>
      <c r="Y563">
        <v>379</v>
      </c>
      <c r="Z563">
        <v>438.3</v>
      </c>
      <c r="AA563">
        <v>379</v>
      </c>
      <c r="AB563">
        <v>438.3</v>
      </c>
      <c r="AC563" s="2">
        <f>(Table2[[#This Row],[Close Price]]/Table2[[#This Row],[Day Low]])-1</f>
        <v>4.5500505561171245E-3</v>
      </c>
      <c r="AD563" s="2">
        <f>(Table2[[#This Row],[Day High]]/Table2[[#This Row],[Close Price]])-1</f>
        <v>4.1771514846502322E-2</v>
      </c>
      <c r="AE563" s="2">
        <f>(Table2[[#This Row],[Close Price]]/Table2[[#This Row],[Current Week Low]])-1</f>
        <v>4.8548812664907626E-2</v>
      </c>
      <c r="AF563" s="2">
        <f>(Table2[[#This Row],[Current Week High]]/Table2[[#This Row],[Close Price]])-1</f>
        <v>0.10291897332662314</v>
      </c>
      <c r="AG563" s="2">
        <f>(Table2[[#This Row],[Close Price]]/Table2[[#This Row],[Current Month Low]])-1</f>
        <v>4.8548812664907626E-2</v>
      </c>
      <c r="AH563" s="2">
        <f>(Table2[[#This Row],[Current Month High]]/Table2[[#This Row],[Close Price]])-1</f>
        <v>0.10291897332662314</v>
      </c>
      <c r="AI563">
        <v>10.2918973326623</v>
      </c>
      <c r="AJ563">
        <v>137.18293046851599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0.25</v>
      </c>
      <c r="AM563" t="s">
        <v>10149</v>
      </c>
      <c r="AN563">
        <v>3.29</v>
      </c>
      <c r="AO563" t="s">
        <v>10149</v>
      </c>
      <c r="AP563">
        <v>8.7839742482554994E-2</v>
      </c>
      <c r="AQ563">
        <f>(Table2[[#This Row],[Sharpe Ratio]]-AVERAGE(Table2[Sharpe Ratio]))/_xlfn.STDEV.P(Table2[Sharpe Ratio])</f>
        <v>0.37828618003388376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2.941040344114739</v>
      </c>
    </row>
    <row r="564" spans="1:44" x14ac:dyDescent="0.3">
      <c r="A564" t="s">
        <v>1431</v>
      </c>
      <c r="B564" t="s">
        <v>1432</v>
      </c>
      <c r="C564" t="s">
        <v>10116</v>
      </c>
      <c r="D564" t="s">
        <v>95</v>
      </c>
      <c r="E564">
        <v>7076.1944513649996</v>
      </c>
      <c r="F564">
        <v>2890.55</v>
      </c>
      <c r="G564">
        <v>67.715064298785194</v>
      </c>
      <c r="H564">
        <f>(Table2[[#This Row],[1Y Return vs Nifty]]-AVERAGE(Table2[1Y Return vs Nifty]))/_xlfn.STDEV.P(Table2[1Y Return vs Nifty])</f>
        <v>0.20864941549178953</v>
      </c>
      <c r="I564">
        <v>9.1701558318345597</v>
      </c>
      <c r="J564">
        <f>(Table2[[#This Row],[1M Return vs Nifty]]-AVERAGE(Table2[1M Return vs Nifty]))/_xlfn.STDEV.P(Table2[1M Return vs Nifty])</f>
        <v>0.65542887027090169</v>
      </c>
      <c r="K564">
        <v>18.161118295774699</v>
      </c>
      <c r="L564">
        <f>(Table2[[#This Row],[6M Return vs Nifty]]-AVERAGE(Table2[6M Return vs Nifty]))/_xlfn.STDEV.P(Table2[6M Return vs Nifty])</f>
        <v>0.21164061709272419</v>
      </c>
      <c r="M564">
        <v>3.77779277728858</v>
      </c>
      <c r="N564">
        <f>(Table2[[#This Row],[1W Return vs Nifty]]-AVERAGE(Table2[1W Return vs Nifty]))/_xlfn.STDEV.P(Table2[1W Return vs Nifty])</f>
        <v>0.60578849322838024</v>
      </c>
      <c r="O564">
        <v>2711.73</v>
      </c>
      <c r="P564">
        <v>2580.7684156851401</v>
      </c>
      <c r="Q564">
        <v>2249.3684880287501</v>
      </c>
      <c r="R564">
        <v>77.7527135703954</v>
      </c>
      <c r="S564" s="2">
        <f>(Table2[[#This Row],[Close Price]]-Table2[[#This Row],[20D EMA]])/Table2[[#This Row],[20D EMA]]</f>
        <v>6.5943143307040208E-2</v>
      </c>
      <c r="T564" s="2">
        <f>(Table2[[#This Row],[Close Price]]-Table2[[#This Row],[50D EMA]])/Table2[[#This Row],[50D EMA]]</f>
        <v>0.12003463093863831</v>
      </c>
      <c r="U564" s="2">
        <f>(Table2[[#This Row],[Close Price]]-Table2[[#This Row],[200D EMA]])/Table2[[#This Row],[200D EMA]]</f>
        <v>0.28504956630434258</v>
      </c>
      <c r="V564">
        <v>1.27124768369223</v>
      </c>
      <c r="W564">
        <v>2850</v>
      </c>
      <c r="X564">
        <v>2899</v>
      </c>
      <c r="Y564">
        <v>2785</v>
      </c>
      <c r="Z564">
        <v>2899</v>
      </c>
      <c r="AA564">
        <v>2785</v>
      </c>
      <c r="AB564">
        <v>2899</v>
      </c>
      <c r="AC564" s="2">
        <f>(Table2[[#This Row],[Close Price]]/Table2[[#This Row],[Day Low]])-1</f>
        <v>1.4228070175438701E-2</v>
      </c>
      <c r="AD564" s="2">
        <f>(Table2[[#This Row],[Day High]]/Table2[[#This Row],[Close Price]])-1</f>
        <v>2.9233190915223251E-3</v>
      </c>
      <c r="AE564" s="2">
        <f>(Table2[[#This Row],[Close Price]]/Table2[[#This Row],[Current Week Low]])-1</f>
        <v>3.7899461400359158E-2</v>
      </c>
      <c r="AF564" s="2">
        <f>(Table2[[#This Row],[Current Week High]]/Table2[[#This Row],[Close Price]])-1</f>
        <v>2.9233190915223251E-3</v>
      </c>
      <c r="AG564" s="2">
        <f>(Table2[[#This Row],[Close Price]]/Table2[[#This Row],[Current Month Low]])-1</f>
        <v>3.7899461400359158E-2</v>
      </c>
      <c r="AH564" s="2">
        <f>(Table2[[#This Row],[Current Month High]]/Table2[[#This Row],[Close Price]])-1</f>
        <v>2.9233190915223251E-3</v>
      </c>
      <c r="AI564">
        <v>5.3086782792202101</v>
      </c>
      <c r="AJ564">
        <v>108.688903328279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7.0000000000000007E-2</v>
      </c>
      <c r="AM564" t="s">
        <v>10149</v>
      </c>
      <c r="AN564">
        <v>9.34</v>
      </c>
      <c r="AO564" t="s">
        <v>10149</v>
      </c>
      <c r="AP564">
        <v>0.193632453134022</v>
      </c>
      <c r="AQ564">
        <f>(Table2[[#This Row],[Sharpe Ratio]]-AVERAGE(Table2[Sharpe Ratio]))/_xlfn.STDEV.P(Table2[Sharpe Ratio])</f>
        <v>1.5769859971996263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3.2584933932834219</v>
      </c>
    </row>
    <row r="565" spans="1:44" x14ac:dyDescent="0.3">
      <c r="A565" t="s">
        <v>1433</v>
      </c>
      <c r="B565" t="s">
        <v>1434</v>
      </c>
      <c r="C565" t="s">
        <v>10110</v>
      </c>
      <c r="D565" t="s">
        <v>1435</v>
      </c>
      <c r="E565">
        <v>7067.3744226360004</v>
      </c>
      <c r="F565">
        <v>221.98</v>
      </c>
      <c r="G565">
        <v>-21.7428382950037</v>
      </c>
      <c r="H565">
        <f>(Table2[[#This Row],[1Y Return vs Nifty]]-AVERAGE(Table2[1Y Return vs Nifty]))/_xlfn.STDEV.P(Table2[1Y Return vs Nifty])</f>
        <v>-0.79947892323973324</v>
      </c>
      <c r="I565">
        <v>15.6042155430322</v>
      </c>
      <c r="J565">
        <f>(Table2[[#This Row],[1M Return vs Nifty]]-AVERAGE(Table2[1M Return vs Nifty]))/_xlfn.STDEV.P(Table2[1M Return vs Nifty])</f>
        <v>1.1797901525646526</v>
      </c>
      <c r="K565">
        <v>-1.8067412918446699</v>
      </c>
      <c r="L565">
        <f>(Table2[[#This Row],[6M Return vs Nifty]]-AVERAGE(Table2[6M Return vs Nifty]))/_xlfn.STDEV.P(Table2[6M Return vs Nifty])</f>
        <v>-0.37607317287343572</v>
      </c>
      <c r="M565">
        <v>16.272354129871999</v>
      </c>
      <c r="N565">
        <f>(Table2[[#This Row],[1W Return vs Nifty]]-AVERAGE(Table2[1W Return vs Nifty]))/_xlfn.STDEV.P(Table2[1W Return vs Nifty])</f>
        <v>3.3384561760784903</v>
      </c>
      <c r="O565">
        <v>200.81</v>
      </c>
      <c r="P565">
        <v>193.73970624426201</v>
      </c>
      <c r="Q565">
        <v>191.320023683633</v>
      </c>
      <c r="R565">
        <v>76.685314250315102</v>
      </c>
      <c r="S565" s="2">
        <f>(Table2[[#This Row],[Close Price]]-Table2[[#This Row],[20D EMA]])/Table2[[#This Row],[20D EMA]]</f>
        <v>0.10542303670135943</v>
      </c>
      <c r="T565" s="2">
        <f>(Table2[[#This Row],[Close Price]]-Table2[[#This Row],[50D EMA]])/Table2[[#This Row],[50D EMA]]</f>
        <v>0.14576409917816924</v>
      </c>
      <c r="U565" s="2">
        <f>(Table2[[#This Row],[Close Price]]-Table2[[#This Row],[200D EMA]])/Table2[[#This Row],[200D EMA]]</f>
        <v>0.16025492641097705</v>
      </c>
      <c r="V565">
        <v>2.77865188869001</v>
      </c>
      <c r="W565">
        <v>220.2</v>
      </c>
      <c r="X565">
        <v>226.5</v>
      </c>
      <c r="Y565">
        <v>198.05</v>
      </c>
      <c r="Z565">
        <v>229.5</v>
      </c>
      <c r="AA565">
        <v>198.05</v>
      </c>
      <c r="AB565">
        <v>229.5</v>
      </c>
      <c r="AC565" s="2">
        <f>(Table2[[#This Row],[Close Price]]/Table2[[#This Row],[Day Low]])-1</f>
        <v>8.0835603996367578E-3</v>
      </c>
      <c r="AD565" s="2">
        <f>(Table2[[#This Row],[Day High]]/Table2[[#This Row],[Close Price]])-1</f>
        <v>2.0362194792323596E-2</v>
      </c>
      <c r="AE565" s="2">
        <f>(Table2[[#This Row],[Close Price]]/Table2[[#This Row],[Current Week Low]])-1</f>
        <v>0.1208280737187577</v>
      </c>
      <c r="AF565" s="2">
        <f>(Table2[[#This Row],[Current Week High]]/Table2[[#This Row],[Close Price]])-1</f>
        <v>3.3876925849175565E-2</v>
      </c>
      <c r="AG565" s="2">
        <f>(Table2[[#This Row],[Close Price]]/Table2[[#This Row],[Current Month Low]])-1</f>
        <v>0.1208280737187577</v>
      </c>
      <c r="AH565" s="2">
        <f>(Table2[[#This Row],[Current Month High]]/Table2[[#This Row],[Close Price]])-1</f>
        <v>3.3876925849175565E-2</v>
      </c>
      <c r="AI565">
        <v>6.3834579691864199</v>
      </c>
      <c r="AJ565">
        <v>30.884433962264101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0.12</v>
      </c>
      <c r="AM565" t="s">
        <v>10149</v>
      </c>
      <c r="AN565">
        <v>14.36</v>
      </c>
      <c r="AO565" t="s">
        <v>10149</v>
      </c>
      <c r="AP565">
        <v>-7.6319495797423004E-2</v>
      </c>
      <c r="AQ565">
        <f>(Table2[[#This Row],[Sharpe Ratio]]-AVERAGE(Table2[Sharpe Ratio]))/_xlfn.STDEV.P(Table2[Sharpe Ratio])</f>
        <v>-1.4817441349143659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1.8609500976156081</v>
      </c>
    </row>
    <row r="566" spans="1:44" x14ac:dyDescent="0.3">
      <c r="A566" t="s">
        <v>1436</v>
      </c>
      <c r="B566" t="s">
        <v>1437</v>
      </c>
      <c r="C566" t="s">
        <v>10108</v>
      </c>
      <c r="D566" t="s">
        <v>184</v>
      </c>
      <c r="E566">
        <v>7048.6081358000001</v>
      </c>
      <c r="F566">
        <v>490.7</v>
      </c>
      <c r="G566">
        <v>126.188054701325</v>
      </c>
      <c r="H566">
        <f>(Table2[[#This Row],[1Y Return vs Nifty]]-AVERAGE(Table2[1Y Return vs Nifty]))/_xlfn.STDEV.P(Table2[1Y Return vs Nifty])</f>
        <v>0.86759934574948316</v>
      </c>
      <c r="I566">
        <v>25.7870972656082</v>
      </c>
      <c r="J566">
        <f>(Table2[[#This Row],[1M Return vs Nifty]]-AVERAGE(Table2[1M Return vs Nifty]))/_xlfn.STDEV.P(Table2[1M Return vs Nifty])</f>
        <v>2.0096719312809479</v>
      </c>
      <c r="K566">
        <v>10.045277542748201</v>
      </c>
      <c r="L566">
        <f>(Table2[[#This Row],[6M Return vs Nifty]]-AVERAGE(Table2[6M Return vs Nifty]))/_xlfn.STDEV.P(Table2[6M Return vs Nifty])</f>
        <v>-2.7232833854437949E-2</v>
      </c>
      <c r="M566">
        <v>-1.47423052474259</v>
      </c>
      <c r="N566">
        <f>(Table2[[#This Row],[1W Return vs Nifty]]-AVERAGE(Table2[1W Return vs Nifty]))/_xlfn.STDEV.P(Table2[1W Return vs Nifty])</f>
        <v>-0.54287402817088648</v>
      </c>
      <c r="O566">
        <v>446</v>
      </c>
      <c r="P566">
        <v>410.25208235876602</v>
      </c>
      <c r="Q566">
        <v>356.330994993432</v>
      </c>
      <c r="R566">
        <v>79.434166316207097</v>
      </c>
      <c r="S566" s="2">
        <f>(Table2[[#This Row],[Close Price]]-Table2[[#This Row],[20D EMA]])/Table2[[#This Row],[20D EMA]]</f>
        <v>0.10022421524663674</v>
      </c>
      <c r="T566" s="2">
        <f>(Table2[[#This Row],[Close Price]]-Table2[[#This Row],[50D EMA]])/Table2[[#This Row],[50D EMA]]</f>
        <v>0.19609386789384325</v>
      </c>
      <c r="U566" s="2">
        <f>(Table2[[#This Row],[Close Price]]-Table2[[#This Row],[200D EMA]])/Table2[[#This Row],[200D EMA]]</f>
        <v>0.377090421250177</v>
      </c>
      <c r="V566">
        <v>1.9201455174123101</v>
      </c>
      <c r="W566">
        <v>483</v>
      </c>
      <c r="X566">
        <v>504.45</v>
      </c>
      <c r="Y566">
        <v>469.55</v>
      </c>
      <c r="Z566">
        <v>504.45</v>
      </c>
      <c r="AA566">
        <v>469.55</v>
      </c>
      <c r="AB566">
        <v>504.45</v>
      </c>
      <c r="AC566" s="2">
        <f>(Table2[[#This Row],[Close Price]]/Table2[[#This Row],[Day Low]])-1</f>
        <v>1.5942028985507228E-2</v>
      </c>
      <c r="AD566" s="2">
        <f>(Table2[[#This Row],[Day High]]/Table2[[#This Row],[Close Price]])-1</f>
        <v>2.8021194212349609E-2</v>
      </c>
      <c r="AE566" s="2">
        <f>(Table2[[#This Row],[Close Price]]/Table2[[#This Row],[Current Week Low]])-1</f>
        <v>4.5043126397614763E-2</v>
      </c>
      <c r="AF566" s="2">
        <f>(Table2[[#This Row],[Current Week High]]/Table2[[#This Row],[Close Price]])-1</f>
        <v>2.8021194212349609E-2</v>
      </c>
      <c r="AG566" s="2">
        <f>(Table2[[#This Row],[Close Price]]/Table2[[#This Row],[Current Month Low]])-1</f>
        <v>4.5043126397614763E-2</v>
      </c>
      <c r="AH566" s="2">
        <f>(Table2[[#This Row],[Current Month High]]/Table2[[#This Row],[Close Price]])-1</f>
        <v>2.8021194212349609E-2</v>
      </c>
      <c r="AI566">
        <v>5.3596902384348999</v>
      </c>
      <c r="AJ566">
        <v>156.17332289219499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0.22</v>
      </c>
      <c r="AM566" t="s">
        <v>10149</v>
      </c>
      <c r="AN566">
        <v>15.24</v>
      </c>
      <c r="AO566" t="s">
        <v>10149</v>
      </c>
      <c r="AP566">
        <v>0.147432063543152</v>
      </c>
      <c r="AQ566">
        <f>(Table2[[#This Row],[Sharpe Ratio]]-AVERAGE(Table2[Sharpe Ratio]))/_xlfn.STDEV.P(Table2[Sharpe Ratio])</f>
        <v>1.0535057099990071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3.3606701250041136</v>
      </c>
    </row>
    <row r="567" spans="1:44" x14ac:dyDescent="0.3">
      <c r="A567" t="s">
        <v>1438</v>
      </c>
      <c r="B567" t="s">
        <v>1439</v>
      </c>
      <c r="C567" t="s">
        <v>10104</v>
      </c>
      <c r="D567" t="s">
        <v>24</v>
      </c>
      <c r="E567">
        <v>7008.7081085460004</v>
      </c>
      <c r="F567">
        <v>26.79</v>
      </c>
      <c r="G567">
        <v>22.964112144643199</v>
      </c>
      <c r="H567">
        <f>(Table2[[#This Row],[1Y Return vs Nifty]]-AVERAGE(Table2[1Y Return vs Nifty]))/_xlfn.STDEV.P(Table2[1Y Return vs Nifty])</f>
        <v>-0.29566268823219566</v>
      </c>
      <c r="I567">
        <v>-11.5420115797188</v>
      </c>
      <c r="J567">
        <f>(Table2[[#This Row],[1M Return vs Nifty]]-AVERAGE(Table2[1M Return vs Nifty]))/_xlfn.STDEV.P(Table2[1M Return vs Nifty])</f>
        <v>-1.0325658252249148</v>
      </c>
      <c r="K567">
        <v>-4.0018866843325203</v>
      </c>
      <c r="L567">
        <f>(Table2[[#This Row],[6M Return vs Nifty]]-AVERAGE(Table2[6M Return vs Nifty]))/_xlfn.STDEV.P(Table2[6M Return vs Nifty])</f>
        <v>-0.44068286288476261</v>
      </c>
      <c r="M567">
        <v>-2.9874120890161802</v>
      </c>
      <c r="N567">
        <f>(Table2[[#This Row],[1W Return vs Nifty]]-AVERAGE(Table2[1W Return vs Nifty]))/_xlfn.STDEV.P(Table2[1W Return vs Nifty])</f>
        <v>-0.87381980868202425</v>
      </c>
      <c r="O567">
        <v>27.24</v>
      </c>
      <c r="P567">
        <v>27.6578183630307</v>
      </c>
      <c r="Q567">
        <v>26.149395779991099</v>
      </c>
      <c r="R567">
        <v>39.099965057437302</v>
      </c>
      <c r="S567" s="2">
        <f>(Table2[[#This Row],[Close Price]]-Table2[[#This Row],[20D EMA]])/Table2[[#This Row],[20D EMA]]</f>
        <v>-1.6519823788546231E-2</v>
      </c>
      <c r="T567" s="2">
        <f>(Table2[[#This Row],[Close Price]]-Table2[[#This Row],[50D EMA]])/Table2[[#This Row],[50D EMA]]</f>
        <v>-3.1376963708413266E-2</v>
      </c>
      <c r="U567" s="2">
        <f>(Table2[[#This Row],[Close Price]]-Table2[[#This Row],[200D EMA]])/Table2[[#This Row],[200D EMA]]</f>
        <v>2.4497859353946334E-2</v>
      </c>
      <c r="V567">
        <v>0.73523066363474998</v>
      </c>
      <c r="W567">
        <v>26.66</v>
      </c>
      <c r="X567">
        <v>27.05</v>
      </c>
      <c r="Y567">
        <v>26.41</v>
      </c>
      <c r="Z567">
        <v>27.47</v>
      </c>
      <c r="AA567">
        <v>26.41</v>
      </c>
      <c r="AB567">
        <v>27.47</v>
      </c>
      <c r="AC567" s="2">
        <f>(Table2[[#This Row],[Close Price]]/Table2[[#This Row],[Day Low]])-1</f>
        <v>4.876219054763764E-3</v>
      </c>
      <c r="AD567" s="2">
        <f>(Table2[[#This Row],[Day High]]/Table2[[#This Row],[Close Price]])-1</f>
        <v>9.7051138484509636E-3</v>
      </c>
      <c r="AE567" s="2">
        <f>(Table2[[#This Row],[Close Price]]/Table2[[#This Row],[Current Week Low]])-1</f>
        <v>1.4388489208633004E-2</v>
      </c>
      <c r="AF567" s="2">
        <f>(Table2[[#This Row],[Current Week High]]/Table2[[#This Row],[Close Price]])-1</f>
        <v>2.538260544979476E-2</v>
      </c>
      <c r="AG567" s="2">
        <f>(Table2[[#This Row],[Close Price]]/Table2[[#This Row],[Current Month Low]])-1</f>
        <v>1.4388489208633004E-2</v>
      </c>
      <c r="AH567" s="2">
        <f>(Table2[[#This Row],[Current Month High]]/Table2[[#This Row],[Close Price]])-1</f>
        <v>2.538260544979476E-2</v>
      </c>
      <c r="AI567">
        <v>37.669746425477598</v>
      </c>
      <c r="AJ567">
        <v>49.558956301914002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-0.13</v>
      </c>
      <c r="AM567" t="s">
        <v>10150</v>
      </c>
      <c r="AN567">
        <v>-3.29</v>
      </c>
      <c r="AO567" t="s">
        <v>10150</v>
      </c>
      <c r="AP567">
        <v>7.5224344123286005E-2</v>
      </c>
      <c r="AQ567">
        <f>(Table2[[#This Row],[Sharpe Ratio]]-AVERAGE(Table2[Sharpe Ratio]))/_xlfn.STDEV.P(Table2[Sharpe Ratio])</f>
        <v>0.2353455595165754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68" spans="1:44" x14ac:dyDescent="0.3">
      <c r="A568" t="s">
        <v>1440</v>
      </c>
      <c r="B568" t="s">
        <v>1441</v>
      </c>
      <c r="C568" t="s">
        <v>10120</v>
      </c>
      <c r="D568" t="s">
        <v>1442</v>
      </c>
      <c r="E568">
        <v>6971.4125711999995</v>
      </c>
      <c r="F568">
        <v>910.8</v>
      </c>
      <c r="G568">
        <v>3.4521831931691098</v>
      </c>
      <c r="H568">
        <f>(Table2[[#This Row],[1Y Return vs Nifty]]-AVERAGE(Table2[1Y Return vs Nifty]))/_xlfn.STDEV.P(Table2[1Y Return vs Nifty])</f>
        <v>-0.5155485557627274</v>
      </c>
      <c r="I568">
        <v>9.7301935438429901</v>
      </c>
      <c r="J568">
        <f>(Table2[[#This Row],[1M Return vs Nifty]]-AVERAGE(Table2[1M Return vs Nifty]))/_xlfn.STDEV.P(Table2[1M Return vs Nifty])</f>
        <v>0.70107067435464654</v>
      </c>
      <c r="K568">
        <v>-4.8557384769681402</v>
      </c>
      <c r="L568">
        <f>(Table2[[#This Row],[6M Return vs Nifty]]-AVERAGE(Table2[6M Return vs Nifty]))/_xlfn.STDEV.P(Table2[6M Return vs Nifty])</f>
        <v>-0.4658142732353453</v>
      </c>
      <c r="M568">
        <v>8.5210746316305706</v>
      </c>
      <c r="N568">
        <f>(Table2[[#This Row],[1W Return vs Nifty]]-AVERAGE(Table2[1W Return vs Nifty]))/_xlfn.STDEV.P(Table2[1W Return vs Nifty])</f>
        <v>1.6431848986115649</v>
      </c>
      <c r="O568">
        <v>843.98</v>
      </c>
      <c r="P568">
        <v>777.48667353819201</v>
      </c>
      <c r="Q568">
        <v>750.88716447022705</v>
      </c>
      <c r="R568">
        <v>68.045965681703507</v>
      </c>
      <c r="S568" s="2">
        <f>(Table2[[#This Row],[Close Price]]-Table2[[#This Row],[20D EMA]])/Table2[[#This Row],[20D EMA]]</f>
        <v>7.9172492239152514E-2</v>
      </c>
      <c r="T568" s="2">
        <f>(Table2[[#This Row],[Close Price]]-Table2[[#This Row],[50D EMA]])/Table2[[#This Row],[50D EMA]]</f>
        <v>0.17146702445088183</v>
      </c>
      <c r="U568" s="2">
        <f>(Table2[[#This Row],[Close Price]]-Table2[[#This Row],[200D EMA]])/Table2[[#This Row],[200D EMA]]</f>
        <v>0.21296520049399981</v>
      </c>
      <c r="V568">
        <v>1.15538661552352</v>
      </c>
      <c r="W568">
        <v>900.25</v>
      </c>
      <c r="X568">
        <v>918</v>
      </c>
      <c r="Y568">
        <v>861.5</v>
      </c>
      <c r="Z568">
        <v>944.4</v>
      </c>
      <c r="AA568">
        <v>861.5</v>
      </c>
      <c r="AB568">
        <v>944.4</v>
      </c>
      <c r="AC568" s="2">
        <f>(Table2[[#This Row],[Close Price]]/Table2[[#This Row],[Day Low]])-1</f>
        <v>1.1718966953623955E-2</v>
      </c>
      <c r="AD568" s="2">
        <f>(Table2[[#This Row],[Day High]]/Table2[[#This Row],[Close Price]])-1</f>
        <v>7.905138339920903E-3</v>
      </c>
      <c r="AE568" s="2">
        <f>(Table2[[#This Row],[Close Price]]/Table2[[#This Row],[Current Week Low]])-1</f>
        <v>5.7225769007544836E-2</v>
      </c>
      <c r="AF568" s="2">
        <f>(Table2[[#This Row],[Current Week High]]/Table2[[#This Row],[Close Price]])-1</f>
        <v>3.6890645586297843E-2</v>
      </c>
      <c r="AG568" s="2">
        <f>(Table2[[#This Row],[Close Price]]/Table2[[#This Row],[Current Month Low]])-1</f>
        <v>5.7225769007544836E-2</v>
      </c>
      <c r="AH568" s="2">
        <f>(Table2[[#This Row],[Current Month High]]/Table2[[#This Row],[Close Price]])-1</f>
        <v>3.6890645586297843E-2</v>
      </c>
      <c r="AI568">
        <v>8.6297760210803691</v>
      </c>
      <c r="AJ568">
        <v>53.981403212172403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0.3</v>
      </c>
      <c r="AM568" t="s">
        <v>10149</v>
      </c>
      <c r="AN568">
        <v>4.53</v>
      </c>
      <c r="AO568" t="s">
        <v>10149</v>
      </c>
      <c r="AP568">
        <v>-1.1674384964437E-2</v>
      </c>
      <c r="AQ568">
        <f>(Table2[[#This Row],[Sharpe Ratio]]-AVERAGE(Table2[Sharpe Ratio]))/_xlfn.STDEV.P(Table2[Sharpe Ratio])</f>
        <v>-0.74927322969812871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0.61361951427001005</v>
      </c>
    </row>
    <row r="569" spans="1:44" x14ac:dyDescent="0.3">
      <c r="A569" t="s">
        <v>1445</v>
      </c>
      <c r="B569" t="s">
        <v>1446</v>
      </c>
      <c r="C569" t="s">
        <v>10118</v>
      </c>
      <c r="D569" t="s">
        <v>375</v>
      </c>
      <c r="E569">
        <v>6928.0628269380004</v>
      </c>
      <c r="F569">
        <v>85.03</v>
      </c>
      <c r="G569">
        <v>10.487222652019099</v>
      </c>
      <c r="H569">
        <f>(Table2[[#This Row],[1Y Return vs Nifty]]-AVERAGE(Table2[1Y Return vs Nifty]))/_xlfn.STDEV.P(Table2[1Y Return vs Nifty])</f>
        <v>-0.43626855436625417</v>
      </c>
      <c r="I569">
        <v>9.0415463286971303</v>
      </c>
      <c r="J569">
        <f>(Table2[[#This Row],[1M Return vs Nifty]]-AVERAGE(Table2[1M Return vs Nifty]))/_xlfn.STDEV.P(Table2[1M Return vs Nifty])</f>
        <v>0.64494748728607509</v>
      </c>
      <c r="K569">
        <v>-7.0470189497867102</v>
      </c>
      <c r="L569">
        <f>(Table2[[#This Row],[6M Return vs Nifty]]-AVERAGE(Table2[6M Return vs Nifty]))/_xlfn.STDEV.P(Table2[6M Return vs Nifty])</f>
        <v>-0.53031020710887578</v>
      </c>
      <c r="M569">
        <v>-2.2724284040801401</v>
      </c>
      <c r="N569">
        <f>(Table2[[#This Row],[1W Return vs Nifty]]-AVERAGE(Table2[1W Return vs Nifty]))/_xlfn.STDEV.P(Table2[1W Return vs Nifty])</f>
        <v>-0.71744674727912638</v>
      </c>
      <c r="O569">
        <v>80.41</v>
      </c>
      <c r="P569">
        <v>75.924007353036004</v>
      </c>
      <c r="Q569">
        <v>71.117323780365595</v>
      </c>
      <c r="R569">
        <v>61.824690004901697</v>
      </c>
      <c r="S569" s="2">
        <f>(Table2[[#This Row],[Close Price]]-Table2[[#This Row],[20D EMA]])/Table2[[#This Row],[20D EMA]]</f>
        <v>5.7455540355677216E-2</v>
      </c>
      <c r="T569" s="2">
        <f>(Table2[[#This Row],[Close Price]]-Table2[[#This Row],[50D EMA]])/Table2[[#This Row],[50D EMA]]</f>
        <v>0.11993561673611888</v>
      </c>
      <c r="U569" s="2">
        <f>(Table2[[#This Row],[Close Price]]-Table2[[#This Row],[200D EMA]])/Table2[[#This Row],[200D EMA]]</f>
        <v>0.19562991800143473</v>
      </c>
      <c r="V569">
        <v>2.9619567901341499</v>
      </c>
      <c r="W569">
        <v>83.01</v>
      </c>
      <c r="X569">
        <v>87.4</v>
      </c>
      <c r="Y569">
        <v>83.01</v>
      </c>
      <c r="Z569">
        <v>87.4</v>
      </c>
      <c r="AA569">
        <v>83.01</v>
      </c>
      <c r="AB569">
        <v>87.4</v>
      </c>
      <c r="AC569" s="2">
        <f>(Table2[[#This Row],[Close Price]]/Table2[[#This Row],[Day Low]])-1</f>
        <v>2.4334417540055275E-2</v>
      </c>
      <c r="AD569" s="2">
        <f>(Table2[[#This Row],[Day High]]/Table2[[#This Row],[Close Price]])-1</f>
        <v>2.7872515582735513E-2</v>
      </c>
      <c r="AE569" s="2">
        <f>(Table2[[#This Row],[Close Price]]/Table2[[#This Row],[Current Week Low]])-1</f>
        <v>2.4334417540055275E-2</v>
      </c>
      <c r="AF569" s="2">
        <f>(Table2[[#This Row],[Current Week High]]/Table2[[#This Row],[Close Price]])-1</f>
        <v>2.7872515582735513E-2</v>
      </c>
      <c r="AG569" s="2">
        <f>(Table2[[#This Row],[Close Price]]/Table2[[#This Row],[Current Month Low]])-1</f>
        <v>2.4334417540055275E-2</v>
      </c>
      <c r="AH569" s="2">
        <f>(Table2[[#This Row],[Current Month High]]/Table2[[#This Row],[Close Price]])-1</f>
        <v>2.7872515582735513E-2</v>
      </c>
      <c r="AI569">
        <v>10.431612372103899</v>
      </c>
      <c r="AJ569">
        <v>44.978687127024699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0.13</v>
      </c>
      <c r="AM569" t="s">
        <v>10149</v>
      </c>
      <c r="AN569">
        <v>11.43</v>
      </c>
      <c r="AO569" t="s">
        <v>10149</v>
      </c>
      <c r="AP569">
        <v>7.4280821123749993E-2</v>
      </c>
      <c r="AQ569">
        <f>(Table2[[#This Row],[Sharpe Ratio]]-AVERAGE(Table2[Sharpe Ratio]))/_xlfn.STDEV.P(Table2[Sharpe Ratio])</f>
        <v>0.22465483385059298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-0.81442318761758825</v>
      </c>
    </row>
    <row r="570" spans="1:44" x14ac:dyDescent="0.3">
      <c r="A570" t="s">
        <v>1447</v>
      </c>
      <c r="B570" t="s">
        <v>1448</v>
      </c>
      <c r="C570" t="s">
        <v>10105</v>
      </c>
      <c r="D570" t="s">
        <v>631</v>
      </c>
      <c r="E570">
        <v>6908.4424843280003</v>
      </c>
      <c r="F570">
        <v>141.68</v>
      </c>
      <c r="G570">
        <v>-31.541207100046901</v>
      </c>
      <c r="H570">
        <f>(Table2[[#This Row],[1Y Return vs Nifty]]-AVERAGE(Table2[1Y Return vs Nifty]))/_xlfn.STDEV.P(Table2[1Y Return vs Nifty])</f>
        <v>-0.9098997243014475</v>
      </c>
      <c r="I570">
        <v>3.5738476551707601</v>
      </c>
      <c r="J570">
        <f>(Table2[[#This Row],[1M Return vs Nifty]]-AVERAGE(Table2[1M Return vs Nifty]))/_xlfn.STDEV.P(Table2[1M Return vs Nifty])</f>
        <v>0.19934243909909544</v>
      </c>
      <c r="K570">
        <v>-16.9700281534681</v>
      </c>
      <c r="L570">
        <f>(Table2[[#This Row],[6M Return vs Nifty]]-AVERAGE(Table2[6M Return vs Nifty]))/_xlfn.STDEV.P(Table2[6M Return vs Nifty])</f>
        <v>-0.8223740270378086</v>
      </c>
      <c r="M570">
        <v>1.4689588260530799</v>
      </c>
      <c r="N570">
        <f>(Table2[[#This Row],[1W Return vs Nifty]]-AVERAGE(Table2[1W Return vs Nifty]))/_xlfn.STDEV.P(Table2[1W Return vs Nifty])</f>
        <v>0.10082671461389121</v>
      </c>
      <c r="O570">
        <v>137.22999999999999</v>
      </c>
      <c r="P570">
        <v>133.48477679168701</v>
      </c>
      <c r="Q570">
        <v>139.17193845677701</v>
      </c>
      <c r="R570">
        <v>59.422781728331401</v>
      </c>
      <c r="S570" s="2">
        <f>(Table2[[#This Row],[Close Price]]-Table2[[#This Row],[20D EMA]])/Table2[[#This Row],[20D EMA]]</f>
        <v>3.2427311812286072E-2</v>
      </c>
      <c r="T570" s="2">
        <f>(Table2[[#This Row],[Close Price]]-Table2[[#This Row],[50D EMA]])/Table2[[#This Row],[50D EMA]]</f>
        <v>6.139444066421338E-2</v>
      </c>
      <c r="U570" s="2">
        <f>(Table2[[#This Row],[Close Price]]-Table2[[#This Row],[200D EMA]])/Table2[[#This Row],[200D EMA]]</f>
        <v>1.8021316445210888E-2</v>
      </c>
      <c r="V570">
        <v>0.80165164034701997</v>
      </c>
      <c r="W570">
        <v>141.35</v>
      </c>
      <c r="X570">
        <v>144.75</v>
      </c>
      <c r="Y570">
        <v>136.56</v>
      </c>
      <c r="Z570">
        <v>148.81</v>
      </c>
      <c r="AA570">
        <v>136.56</v>
      </c>
      <c r="AB570">
        <v>148.81</v>
      </c>
      <c r="AC570" s="2">
        <f>(Table2[[#This Row],[Close Price]]/Table2[[#This Row],[Day Low]])-1</f>
        <v>2.3346303501945442E-3</v>
      </c>
      <c r="AD570" s="2">
        <f>(Table2[[#This Row],[Day High]]/Table2[[#This Row],[Close Price]])-1</f>
        <v>2.1668548842461943E-2</v>
      </c>
      <c r="AE570" s="2">
        <f>(Table2[[#This Row],[Close Price]]/Table2[[#This Row],[Current Week Low]])-1</f>
        <v>3.7492677211482084E-2</v>
      </c>
      <c r="AF570" s="2">
        <f>(Table2[[#This Row],[Current Week High]]/Table2[[#This Row],[Close Price]])-1</f>
        <v>5.0324675324675328E-2</v>
      </c>
      <c r="AG570" s="2">
        <f>(Table2[[#This Row],[Close Price]]/Table2[[#This Row],[Current Month Low]])-1</f>
        <v>3.7492677211482084E-2</v>
      </c>
      <c r="AH570" s="2">
        <f>(Table2[[#This Row],[Current Month High]]/Table2[[#This Row],[Close Price]])-1</f>
        <v>5.0324675324675328E-2</v>
      </c>
      <c r="AI570">
        <v>26.376341050254101</v>
      </c>
      <c r="AJ570">
        <v>29.388127853881201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-0.04</v>
      </c>
      <c r="AM570" t="s">
        <v>10150</v>
      </c>
      <c r="AN570">
        <v>3.66</v>
      </c>
      <c r="AO570" t="s">
        <v>10149</v>
      </c>
      <c r="AP570">
        <v>-0.105226992089912</v>
      </c>
      <c r="AQ570">
        <f>(Table2[[#This Row],[Sharpe Ratio]]-AVERAGE(Table2[Sharpe Ratio]))/_xlfn.STDEV.P(Table2[Sharpe Ratio])</f>
        <v>-1.8092847594729391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71" spans="1:44" x14ac:dyDescent="0.3">
      <c r="A571" t="s">
        <v>1449</v>
      </c>
      <c r="B571" t="s">
        <v>1450</v>
      </c>
      <c r="C571" t="s">
        <v>610</v>
      </c>
      <c r="D571" t="s">
        <v>610</v>
      </c>
      <c r="E571">
        <v>6907.92778</v>
      </c>
      <c r="F571">
        <v>344.5</v>
      </c>
      <c r="G571">
        <v>-13.356678518331901</v>
      </c>
      <c r="H571">
        <f>(Table2[[#This Row],[1Y Return vs Nifty]]-AVERAGE(Table2[1Y Return vs Nifty]))/_xlfn.STDEV.P(Table2[1Y Return vs Nifty])</f>
        <v>-0.70497273564909946</v>
      </c>
      <c r="I571">
        <v>-9.78655085514173</v>
      </c>
      <c r="J571">
        <f>(Table2[[#This Row],[1M Return vs Nifty]]-AVERAGE(Table2[1M Return vs Nifty]))/_xlfn.STDEV.P(Table2[1M Return vs Nifty])</f>
        <v>-0.88949975529809278</v>
      </c>
      <c r="K571">
        <v>-2.2936664281781902</v>
      </c>
      <c r="L571">
        <f>(Table2[[#This Row],[6M Return vs Nifty]]-AVERAGE(Table2[6M Return vs Nifty]))/_xlfn.STDEV.P(Table2[6M Return vs Nifty])</f>
        <v>-0.39040483501522066</v>
      </c>
      <c r="M571">
        <v>-4.3050226122468596</v>
      </c>
      <c r="N571">
        <f>(Table2[[#This Row],[1W Return vs Nifty]]-AVERAGE(Table2[1W Return vs Nifty]))/_xlfn.STDEV.P(Table2[1W Return vs Nifty])</f>
        <v>-1.1619925258996024</v>
      </c>
      <c r="O571">
        <v>348.17</v>
      </c>
      <c r="P571">
        <v>345.77916125748197</v>
      </c>
      <c r="Q571">
        <v>340.76970311045199</v>
      </c>
      <c r="R571">
        <v>42.763141075492697</v>
      </c>
      <c r="S571" s="2">
        <f>(Table2[[#This Row],[Close Price]]-Table2[[#This Row],[20D EMA]])/Table2[[#This Row],[20D EMA]]</f>
        <v>-1.0540827756555751E-2</v>
      </c>
      <c r="T571" s="2">
        <f>(Table2[[#This Row],[Close Price]]-Table2[[#This Row],[50D EMA]])/Table2[[#This Row],[50D EMA]]</f>
        <v>-3.6993590152457323E-3</v>
      </c>
      <c r="U571" s="2">
        <f>(Table2[[#This Row],[Close Price]]-Table2[[#This Row],[200D EMA]])/Table2[[#This Row],[200D EMA]]</f>
        <v>1.0946679987976901E-2</v>
      </c>
      <c r="V571">
        <v>0.95794263580887196</v>
      </c>
      <c r="W571">
        <v>343.1</v>
      </c>
      <c r="X571">
        <v>353</v>
      </c>
      <c r="Y571">
        <v>341</v>
      </c>
      <c r="Z571">
        <v>358</v>
      </c>
      <c r="AA571">
        <v>341</v>
      </c>
      <c r="AB571">
        <v>358</v>
      </c>
      <c r="AC571" s="2">
        <f>(Table2[[#This Row],[Close Price]]/Table2[[#This Row],[Day Low]])-1</f>
        <v>4.080443019527813E-3</v>
      </c>
      <c r="AD571" s="2">
        <f>(Table2[[#This Row],[Day High]]/Table2[[#This Row],[Close Price]])-1</f>
        <v>2.467343976777947E-2</v>
      </c>
      <c r="AE571" s="2">
        <f>(Table2[[#This Row],[Close Price]]/Table2[[#This Row],[Current Week Low]])-1</f>
        <v>1.0263929618768319E-2</v>
      </c>
      <c r="AF571" s="2">
        <f>(Table2[[#This Row],[Current Week High]]/Table2[[#This Row],[Close Price]])-1</f>
        <v>3.9187227866473107E-2</v>
      </c>
      <c r="AG571" s="2">
        <f>(Table2[[#This Row],[Close Price]]/Table2[[#This Row],[Current Month Low]])-1</f>
        <v>1.0263929618768319E-2</v>
      </c>
      <c r="AH571" s="2">
        <f>(Table2[[#This Row],[Current Month High]]/Table2[[#This Row],[Close Price]])-1</f>
        <v>3.9187227866473107E-2</v>
      </c>
      <c r="AI571">
        <v>26.835994194484702</v>
      </c>
      <c r="AJ571">
        <v>28.664799253034499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-0.03</v>
      </c>
      <c r="AM571" t="s">
        <v>10150</v>
      </c>
      <c r="AN571">
        <v>-5.37</v>
      </c>
      <c r="AO571" t="s">
        <v>10150</v>
      </c>
      <c r="AP571">
        <v>0.124444488650295</v>
      </c>
      <c r="AQ571">
        <f>(Table2[[#This Row],[Sharpe Ratio]]-AVERAGE(Table2[Sharpe Ratio]))/_xlfn.STDEV.P(Table2[Sharpe Ratio])</f>
        <v>0.79304162271484802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-2.3538282291471671</v>
      </c>
    </row>
    <row r="572" spans="1:44" x14ac:dyDescent="0.3">
      <c r="A572" t="s">
        <v>1453</v>
      </c>
      <c r="B572" t="s">
        <v>1454</v>
      </c>
      <c r="C572" t="s">
        <v>10116</v>
      </c>
      <c r="D572" t="s">
        <v>184</v>
      </c>
      <c r="E572">
        <v>6852.1335915600002</v>
      </c>
      <c r="F572">
        <v>1691.1</v>
      </c>
      <c r="G572">
        <v>79.595076156748704</v>
      </c>
      <c r="H572">
        <f>(Table2[[#This Row],[1Y Return vs Nifty]]-AVERAGE(Table2[1Y Return vs Nifty]))/_xlfn.STDEV.P(Table2[1Y Return vs Nifty])</f>
        <v>0.34252888584850999</v>
      </c>
      <c r="I572">
        <v>31.1701754583964</v>
      </c>
      <c r="J572">
        <f>(Table2[[#This Row],[1M Return vs Nifty]]-AVERAGE(Table2[1M Return vs Nifty]))/_xlfn.STDEV.P(Table2[1M Return vs Nifty])</f>
        <v>2.4483806020981378</v>
      </c>
      <c r="K572">
        <v>57.197859927430301</v>
      </c>
      <c r="L572">
        <f>(Table2[[#This Row],[6M Return vs Nifty]]-AVERAGE(Table2[6M Return vs Nifty]))/_xlfn.STDEV.P(Table2[6M Return vs Nifty])</f>
        <v>1.3606086009468894</v>
      </c>
      <c r="M572">
        <v>-4.9779805906464496</v>
      </c>
      <c r="N572">
        <f>(Table2[[#This Row],[1W Return vs Nifty]]-AVERAGE(Table2[1W Return vs Nifty]))/_xlfn.STDEV.P(Table2[1W Return vs Nifty])</f>
        <v>-1.3091742049994028</v>
      </c>
      <c r="O572">
        <v>1591.92</v>
      </c>
      <c r="P572">
        <v>1505.1832346466001</v>
      </c>
      <c r="Q572">
        <v>1275.87403428168</v>
      </c>
      <c r="R572">
        <v>63.308220951897198</v>
      </c>
      <c r="S572" s="2">
        <f>(Table2[[#This Row],[Close Price]]-Table2[[#This Row],[20D EMA]])/Table2[[#This Row],[20D EMA]]</f>
        <v>6.2302125734961453E-2</v>
      </c>
      <c r="T572" s="2">
        <f>(Table2[[#This Row],[Close Price]]-Table2[[#This Row],[50D EMA]])/Table2[[#This Row],[50D EMA]]</f>
        <v>0.12351769610100058</v>
      </c>
      <c r="U572" s="2">
        <f>(Table2[[#This Row],[Close Price]]-Table2[[#This Row],[200D EMA]])/Table2[[#This Row],[200D EMA]]</f>
        <v>0.3254443264472367</v>
      </c>
      <c r="V572">
        <v>0.64186414051934504</v>
      </c>
      <c r="W572">
        <v>1643.35</v>
      </c>
      <c r="X572">
        <v>1730</v>
      </c>
      <c r="Y572">
        <v>1605.7</v>
      </c>
      <c r="Z572">
        <v>1733</v>
      </c>
      <c r="AA572">
        <v>1605.7</v>
      </c>
      <c r="AB572">
        <v>1733</v>
      </c>
      <c r="AC572" s="2">
        <f>(Table2[[#This Row],[Close Price]]/Table2[[#This Row],[Day Low]])-1</f>
        <v>2.9056500441172028E-2</v>
      </c>
      <c r="AD572" s="2">
        <f>(Table2[[#This Row],[Day High]]/Table2[[#This Row],[Close Price]])-1</f>
        <v>2.300277925610561E-2</v>
      </c>
      <c r="AE572" s="2">
        <f>(Table2[[#This Row],[Close Price]]/Table2[[#This Row],[Current Week Low]])-1</f>
        <v>5.3185526561624119E-2</v>
      </c>
      <c r="AF572" s="2">
        <f>(Table2[[#This Row],[Current Week High]]/Table2[[#This Row],[Close Price]])-1</f>
        <v>2.4776772514931267E-2</v>
      </c>
      <c r="AG572" s="2">
        <f>(Table2[[#This Row],[Close Price]]/Table2[[#This Row],[Current Month Low]])-1</f>
        <v>5.3185526561624119E-2</v>
      </c>
      <c r="AH572" s="2">
        <f>(Table2[[#This Row],[Current Month High]]/Table2[[#This Row],[Close Price]])-1</f>
        <v>2.4776772514931267E-2</v>
      </c>
      <c r="AI572">
        <v>3.3912837797883002</v>
      </c>
      <c r="AJ572">
        <v>107.75184275184201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0.12</v>
      </c>
      <c r="AM572" t="s">
        <v>10149</v>
      </c>
      <c r="AN572">
        <v>5.65</v>
      </c>
      <c r="AO572" t="s">
        <v>10149</v>
      </c>
      <c r="AP572">
        <v>2.9354554728475001E-2</v>
      </c>
      <c r="AQ572">
        <f>(Table2[[#This Row],[Sharpe Ratio]]-AVERAGE(Table2[Sharpe Ratio]))/_xlfn.STDEV.P(Table2[Sharpe Ratio])</f>
        <v>-0.28438881369686508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2.5579550701972691</v>
      </c>
    </row>
    <row r="573" spans="1:44" x14ac:dyDescent="0.3">
      <c r="A573" t="s">
        <v>1455</v>
      </c>
      <c r="B573" t="s">
        <v>1456</v>
      </c>
      <c r="C573" t="s">
        <v>610</v>
      </c>
      <c r="D573" t="s">
        <v>496</v>
      </c>
      <c r="E573">
        <v>6837.7625556499997</v>
      </c>
      <c r="F573">
        <v>960.7</v>
      </c>
      <c r="G573">
        <v>73.2448716518129</v>
      </c>
      <c r="H573">
        <f>(Table2[[#This Row],[1Y Return vs Nifty]]-AVERAGE(Table2[1Y Return vs Nifty]))/_xlfn.STDEV.P(Table2[1Y Return vs Nifty])</f>
        <v>0.2709664980376108</v>
      </c>
      <c r="I573">
        <v>7.0816538844157799</v>
      </c>
      <c r="J573">
        <f>(Table2[[#This Row],[1M Return vs Nifty]]-AVERAGE(Table2[1M Return vs Nifty]))/_xlfn.STDEV.P(Table2[1M Return vs Nifty])</f>
        <v>0.48522069559145653</v>
      </c>
      <c r="K573">
        <v>0.25730276719253398</v>
      </c>
      <c r="L573">
        <f>(Table2[[#This Row],[6M Return vs Nifty]]-AVERAGE(Table2[6M Return vs Nifty]))/_xlfn.STDEV.P(Table2[6M Return vs Nifty])</f>
        <v>-0.31532218695674652</v>
      </c>
      <c r="M573">
        <v>1.3635838820816499</v>
      </c>
      <c r="N573">
        <f>(Table2[[#This Row],[1W Return vs Nifty]]-AVERAGE(Table2[1W Return vs Nifty]))/_xlfn.STDEV.P(Table2[1W Return vs Nifty])</f>
        <v>7.7780310994981505E-2</v>
      </c>
      <c r="O573">
        <v>900.35</v>
      </c>
      <c r="P573">
        <v>862.29459346843203</v>
      </c>
      <c r="Q573">
        <v>795.22838687871899</v>
      </c>
      <c r="R573">
        <v>74.753300425759704</v>
      </c>
      <c r="S573" s="2">
        <f>(Table2[[#This Row],[Close Price]]-Table2[[#This Row],[20D EMA]])/Table2[[#This Row],[20D EMA]]</f>
        <v>6.7029488532237488E-2</v>
      </c>
      <c r="T573" s="2">
        <f>(Table2[[#This Row],[Close Price]]-Table2[[#This Row],[50D EMA]])/Table2[[#This Row],[50D EMA]]</f>
        <v>0.11412040302345995</v>
      </c>
      <c r="U573" s="2">
        <f>(Table2[[#This Row],[Close Price]]-Table2[[#This Row],[200D EMA]])/Table2[[#This Row],[200D EMA]]</f>
        <v>0.20808061665248034</v>
      </c>
      <c r="V573">
        <v>1.81594616087309</v>
      </c>
      <c r="W573">
        <v>945.6</v>
      </c>
      <c r="X573">
        <v>994.7</v>
      </c>
      <c r="Y573">
        <v>935.3</v>
      </c>
      <c r="Z573">
        <v>994.7</v>
      </c>
      <c r="AA573">
        <v>935.3</v>
      </c>
      <c r="AB573">
        <v>994.7</v>
      </c>
      <c r="AC573" s="2">
        <f>(Table2[[#This Row],[Close Price]]/Table2[[#This Row],[Day Low]])-1</f>
        <v>1.596869712351956E-2</v>
      </c>
      <c r="AD573" s="2">
        <f>(Table2[[#This Row],[Day High]]/Table2[[#This Row],[Close Price]])-1</f>
        <v>3.5390860830644355E-2</v>
      </c>
      <c r="AE573" s="2">
        <f>(Table2[[#This Row],[Close Price]]/Table2[[#This Row],[Current Week Low]])-1</f>
        <v>2.7157061905271229E-2</v>
      </c>
      <c r="AF573" s="2">
        <f>(Table2[[#This Row],[Current Week High]]/Table2[[#This Row],[Close Price]])-1</f>
        <v>3.5390860830644355E-2</v>
      </c>
      <c r="AG573" s="2">
        <f>(Table2[[#This Row],[Close Price]]/Table2[[#This Row],[Current Month Low]])-1</f>
        <v>2.7157061905271229E-2</v>
      </c>
      <c r="AH573" s="2">
        <f>(Table2[[#This Row],[Current Month High]]/Table2[[#This Row],[Close Price]])-1</f>
        <v>3.5390860830644355E-2</v>
      </c>
      <c r="AI573">
        <v>6.4796502550223698</v>
      </c>
      <c r="AJ573">
        <v>100.145833333333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0.09</v>
      </c>
      <c r="AM573" t="s">
        <v>10149</v>
      </c>
      <c r="AN573">
        <v>15.03</v>
      </c>
      <c r="AO573" t="s">
        <v>10149</v>
      </c>
      <c r="AP573">
        <v>0.155078843877614</v>
      </c>
      <c r="AQ573">
        <f>(Table2[[#This Row],[Sharpe Ratio]]-AVERAGE(Table2[Sharpe Ratio]))/_xlfn.STDEV.P(Table2[Sharpe Ratio])</f>
        <v>1.1401486755906927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1.6587939932579947</v>
      </c>
    </row>
    <row r="574" spans="1:44" x14ac:dyDescent="0.3">
      <c r="A574" t="s">
        <v>1457</v>
      </c>
      <c r="B574" t="s">
        <v>1458</v>
      </c>
      <c r="C574" t="s">
        <v>10107</v>
      </c>
      <c r="D574" t="s">
        <v>46</v>
      </c>
      <c r="E574">
        <v>6808.3822298799996</v>
      </c>
      <c r="F574">
        <v>899.8</v>
      </c>
      <c r="G574">
        <v>169.08346095827201</v>
      </c>
      <c r="H574">
        <f>(Table2[[#This Row],[1Y Return vs Nifty]]-AVERAGE(Table2[1Y Return vs Nifty]))/_xlfn.STDEV.P(Table2[1Y Return vs Nifty])</f>
        <v>1.3510007378589401</v>
      </c>
      <c r="I574">
        <v>10.090576799985101</v>
      </c>
      <c r="J574">
        <f>(Table2[[#This Row],[1M Return vs Nifty]]-AVERAGE(Table2[1M Return vs Nifty]))/_xlfn.STDEV.P(Table2[1M Return vs Nifty])</f>
        <v>0.73044109284470116</v>
      </c>
      <c r="K574">
        <v>43.565461499456603</v>
      </c>
      <c r="L574">
        <f>(Table2[[#This Row],[6M Return vs Nifty]]-AVERAGE(Table2[6M Return vs Nifty]))/_xlfn.STDEV.P(Table2[6M Return vs Nifty])</f>
        <v>0.95936636908540474</v>
      </c>
      <c r="M574">
        <v>3.9282548438472</v>
      </c>
      <c r="N574">
        <f>(Table2[[#This Row],[1W Return vs Nifty]]-AVERAGE(Table2[1W Return vs Nifty]))/_xlfn.STDEV.P(Table2[1W Return vs Nifty])</f>
        <v>0.63869583708599953</v>
      </c>
      <c r="O574">
        <v>836.5</v>
      </c>
      <c r="P574">
        <v>763.20143063199203</v>
      </c>
      <c r="Q574">
        <v>605.03712132048997</v>
      </c>
      <c r="R574">
        <v>66.2578818160205</v>
      </c>
      <c r="S574" s="2">
        <f>(Table2[[#This Row],[Close Price]]-Table2[[#This Row],[20D EMA]])/Table2[[#This Row],[20D EMA]]</f>
        <v>7.5672444710101566E-2</v>
      </c>
      <c r="T574" s="2">
        <f>(Table2[[#This Row],[Close Price]]-Table2[[#This Row],[50D EMA]])/Table2[[#This Row],[50D EMA]]</f>
        <v>0.1789810184906144</v>
      </c>
      <c r="U574" s="2">
        <f>(Table2[[#This Row],[Close Price]]-Table2[[#This Row],[200D EMA]])/Table2[[#This Row],[200D EMA]]</f>
        <v>0.48718147745412999</v>
      </c>
      <c r="V574">
        <v>0.851162986263164</v>
      </c>
      <c r="W574">
        <v>894.75</v>
      </c>
      <c r="X574">
        <v>917.3</v>
      </c>
      <c r="Y574">
        <v>834.95</v>
      </c>
      <c r="Z574">
        <v>936.8</v>
      </c>
      <c r="AA574">
        <v>834.95</v>
      </c>
      <c r="AB574">
        <v>936.8</v>
      </c>
      <c r="AC574" s="2">
        <f>(Table2[[#This Row],[Close Price]]/Table2[[#This Row],[Day Low]])-1</f>
        <v>5.6440346465491675E-3</v>
      </c>
      <c r="AD574" s="2">
        <f>(Table2[[#This Row],[Day High]]/Table2[[#This Row],[Close Price]])-1</f>
        <v>1.9448766392531569E-2</v>
      </c>
      <c r="AE574" s="2">
        <f>(Table2[[#This Row],[Close Price]]/Table2[[#This Row],[Current Week Low]])-1</f>
        <v>7.7669321516258272E-2</v>
      </c>
      <c r="AF574" s="2">
        <f>(Table2[[#This Row],[Current Week High]]/Table2[[#This Row],[Close Price]])-1</f>
        <v>4.1120248944209736E-2</v>
      </c>
      <c r="AG574" s="2">
        <f>(Table2[[#This Row],[Close Price]]/Table2[[#This Row],[Current Month Low]])-1</f>
        <v>7.7669321516258272E-2</v>
      </c>
      <c r="AH574" s="2">
        <f>(Table2[[#This Row],[Current Month High]]/Table2[[#This Row],[Close Price]])-1</f>
        <v>4.1120248944209736E-2</v>
      </c>
      <c r="AI574">
        <v>4.1120248944209701</v>
      </c>
      <c r="AJ574">
        <v>200.48422107196501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0.34</v>
      </c>
      <c r="AM574" t="s">
        <v>10149</v>
      </c>
      <c r="AN574">
        <v>0.9</v>
      </c>
      <c r="AO574" t="s">
        <v>10149</v>
      </c>
      <c r="AP574">
        <v>0.160887989550594</v>
      </c>
      <c r="AQ574">
        <f>(Table2[[#This Row],[Sharpe Ratio]]-AVERAGE(Table2[Sharpe Ratio]))/_xlfn.STDEV.P(Table2[Sharpe Ratio])</f>
        <v>1.2059700522546408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4.8854740891296871</v>
      </c>
    </row>
    <row r="575" spans="1:44" x14ac:dyDescent="0.3">
      <c r="A575" t="s">
        <v>1459</v>
      </c>
      <c r="B575" t="s">
        <v>1460</v>
      </c>
      <c r="C575" t="s">
        <v>10116</v>
      </c>
      <c r="D575" t="s">
        <v>496</v>
      </c>
      <c r="E575">
        <v>6790.5495058300003</v>
      </c>
      <c r="F575">
        <v>478.3</v>
      </c>
      <c r="G575">
        <v>-46.780763919666697</v>
      </c>
      <c r="H575">
        <f>(Table2[[#This Row],[1Y Return vs Nifty]]-AVERAGE(Table2[1Y Return vs Nifty]))/_xlfn.STDEV.P(Table2[1Y Return vs Nifty])</f>
        <v>-1.0816389296048663</v>
      </c>
      <c r="I575">
        <v>-11.8581588089053</v>
      </c>
      <c r="J575">
        <f>(Table2[[#This Row],[1M Return vs Nifty]]-AVERAGE(Table2[1M Return vs Nifty]))/_xlfn.STDEV.P(Table2[1M Return vs Nifty])</f>
        <v>-1.0583311077884787</v>
      </c>
      <c r="K575">
        <v>-30.901208024260399</v>
      </c>
      <c r="L575">
        <f>(Table2[[#This Row],[6M Return vs Nifty]]-AVERAGE(Table2[6M Return vs Nifty]))/_xlfn.STDEV.P(Table2[6M Return vs Nifty])</f>
        <v>-1.2324102897947906</v>
      </c>
      <c r="M575">
        <v>-2.5869516981931602</v>
      </c>
      <c r="N575">
        <f>(Table2[[#This Row],[1W Return vs Nifty]]-AVERAGE(Table2[1W Return vs Nifty]))/_xlfn.STDEV.P(Table2[1W Return vs Nifty])</f>
        <v>-0.78623568808884103</v>
      </c>
      <c r="O575">
        <v>483.58</v>
      </c>
      <c r="P575">
        <v>498.90730763360699</v>
      </c>
      <c r="Q575">
        <v>549.706388465646</v>
      </c>
      <c r="R575">
        <v>44.623019771513398</v>
      </c>
      <c r="S575" s="2">
        <f>(Table2[[#This Row],[Close Price]]-Table2[[#This Row],[20D EMA]])/Table2[[#This Row],[20D EMA]]</f>
        <v>-1.0918565697506044E-2</v>
      </c>
      <c r="T575" s="2">
        <f>(Table2[[#This Row],[Close Price]]-Table2[[#This Row],[50D EMA]])/Table2[[#This Row],[50D EMA]]</f>
        <v>-4.1304882326439682E-2</v>
      </c>
      <c r="U575" s="2">
        <f>(Table2[[#This Row],[Close Price]]-Table2[[#This Row],[200D EMA]])/Table2[[#This Row],[200D EMA]]</f>
        <v>-0.1298991424584991</v>
      </c>
      <c r="V575">
        <v>1.4344066018212001</v>
      </c>
      <c r="W575">
        <v>475.5</v>
      </c>
      <c r="X575">
        <v>480.95</v>
      </c>
      <c r="Y575">
        <v>470.75</v>
      </c>
      <c r="Z575">
        <v>487.95</v>
      </c>
      <c r="AA575">
        <v>470.75</v>
      </c>
      <c r="AB575">
        <v>487.95</v>
      </c>
      <c r="AC575" s="2">
        <f>(Table2[[#This Row],[Close Price]]/Table2[[#This Row],[Day Low]])-1</f>
        <v>5.8885383806519531E-3</v>
      </c>
      <c r="AD575" s="2">
        <f>(Table2[[#This Row],[Day High]]/Table2[[#This Row],[Close Price]])-1</f>
        <v>5.5404557808906851E-3</v>
      </c>
      <c r="AE575" s="2">
        <f>(Table2[[#This Row],[Close Price]]/Table2[[#This Row],[Current Week Low]])-1</f>
        <v>1.6038236856080745E-2</v>
      </c>
      <c r="AF575" s="2">
        <f>(Table2[[#This Row],[Current Week High]]/Table2[[#This Row],[Close Price]])-1</f>
        <v>2.017562199456413E-2</v>
      </c>
      <c r="AG575" s="2">
        <f>(Table2[[#This Row],[Close Price]]/Table2[[#This Row],[Current Month Low]])-1</f>
        <v>1.6038236856080745E-2</v>
      </c>
      <c r="AH575" s="2">
        <f>(Table2[[#This Row],[Current Month High]]/Table2[[#This Row],[Close Price]])-1</f>
        <v>2.017562199456413E-2</v>
      </c>
      <c r="AI575">
        <v>51.128998536483302</v>
      </c>
      <c r="AJ575">
        <v>11.621936989498201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-0.15</v>
      </c>
      <c r="AM575" t="s">
        <v>10150</v>
      </c>
      <c r="AN575">
        <v>0.79</v>
      </c>
      <c r="AO575" t="s">
        <v>10149</v>
      </c>
      <c r="AP575">
        <v>-1.6402955590174999E-2</v>
      </c>
      <c r="AQ575">
        <f>(Table2[[#This Row],[Sharpe Ratio]]-AVERAGE(Table2[Sharpe Ratio]))/_xlfn.STDEV.P(Table2[Sharpe Ratio])</f>
        <v>-0.80285099237783786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76" spans="1:44" x14ac:dyDescent="0.3">
      <c r="A576" t="s">
        <v>1463</v>
      </c>
      <c r="B576" t="s">
        <v>1464</v>
      </c>
      <c r="C576" t="s">
        <v>10110</v>
      </c>
      <c r="D576" t="s">
        <v>1465</v>
      </c>
      <c r="E576">
        <v>6719.4329976250001</v>
      </c>
      <c r="F576">
        <v>514.75</v>
      </c>
      <c r="G576">
        <v>-22.402513219604401</v>
      </c>
      <c r="H576">
        <f>(Table2[[#This Row],[1Y Return vs Nifty]]-AVERAGE(Table2[1Y Return vs Nifty]))/_xlfn.STDEV.P(Table2[1Y Return vs Nifty])</f>
        <v>-0.80691300079529971</v>
      </c>
      <c r="I576">
        <v>-2.8250502525025198</v>
      </c>
      <c r="J576">
        <f>(Table2[[#This Row],[1M Return vs Nifty]]-AVERAGE(Table2[1M Return vs Nifty]))/_xlfn.STDEV.P(Table2[1M Return vs Nifty])</f>
        <v>-0.32215323590914863</v>
      </c>
      <c r="K576">
        <v>-6.2796512906423798</v>
      </c>
      <c r="L576">
        <f>(Table2[[#This Row],[6M Return vs Nifty]]-AVERAGE(Table2[6M Return vs Nifty]))/_xlfn.STDEV.P(Table2[6M Return vs Nifty])</f>
        <v>-0.50772428330095787</v>
      </c>
      <c r="M576">
        <v>-0.72210004476519696</v>
      </c>
      <c r="N576">
        <f>(Table2[[#This Row],[1W Return vs Nifty]]-AVERAGE(Table2[1W Return vs Nifty]))/_xlfn.STDEV.P(Table2[1W Return vs Nifty])</f>
        <v>-0.37837664423545136</v>
      </c>
      <c r="O576">
        <v>503</v>
      </c>
      <c r="P576">
        <v>502.88803893696502</v>
      </c>
      <c r="Q576">
        <v>499.21012132915399</v>
      </c>
      <c r="R576">
        <v>62.391040435241401</v>
      </c>
      <c r="S576" s="2">
        <f>(Table2[[#This Row],[Close Price]]-Table2[[#This Row],[20D EMA]])/Table2[[#This Row],[20D EMA]]</f>
        <v>2.3359840954274354E-2</v>
      </c>
      <c r="T576" s="2">
        <f>(Table2[[#This Row],[Close Price]]-Table2[[#This Row],[50D EMA]])/Table2[[#This Row],[50D EMA]]</f>
        <v>2.3587677861874601E-2</v>
      </c>
      <c r="U576" s="2">
        <f>(Table2[[#This Row],[Close Price]]-Table2[[#This Row],[200D EMA]])/Table2[[#This Row],[200D EMA]]</f>
        <v>3.1128933502932315E-2</v>
      </c>
      <c r="V576">
        <v>1.46967591611543</v>
      </c>
      <c r="W576">
        <v>510.7</v>
      </c>
      <c r="X576">
        <v>522</v>
      </c>
      <c r="Y576">
        <v>504</v>
      </c>
      <c r="Z576">
        <v>525</v>
      </c>
      <c r="AA576">
        <v>504</v>
      </c>
      <c r="AB576">
        <v>525</v>
      </c>
      <c r="AC576" s="2">
        <f>(Table2[[#This Row],[Close Price]]/Table2[[#This Row],[Day Low]])-1</f>
        <v>7.9302917564127995E-3</v>
      </c>
      <c r="AD576" s="2">
        <f>(Table2[[#This Row],[Day High]]/Table2[[#This Row],[Close Price]])-1</f>
        <v>1.4084507042253502E-2</v>
      </c>
      <c r="AE576" s="2">
        <f>(Table2[[#This Row],[Close Price]]/Table2[[#This Row],[Current Week Low]])-1</f>
        <v>2.1329365079365115E-2</v>
      </c>
      <c r="AF576" s="2">
        <f>(Table2[[#This Row],[Current Week High]]/Table2[[#This Row],[Close Price]])-1</f>
        <v>1.9912578921806645E-2</v>
      </c>
      <c r="AG576" s="2">
        <f>(Table2[[#This Row],[Close Price]]/Table2[[#This Row],[Current Month Low]])-1</f>
        <v>2.1329365079365115E-2</v>
      </c>
      <c r="AH576" s="2">
        <f>(Table2[[#This Row],[Current Month High]]/Table2[[#This Row],[Close Price]])-1</f>
        <v>1.9912578921806645E-2</v>
      </c>
      <c r="AI576">
        <v>30.033997085964</v>
      </c>
      <c r="AJ576">
        <v>31.632783531517699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-0.1</v>
      </c>
      <c r="AM576" t="s">
        <v>10150</v>
      </c>
      <c r="AN576">
        <v>3.55</v>
      </c>
      <c r="AO576" t="s">
        <v>10149</v>
      </c>
      <c r="AP576">
        <v>4.9500991801884997E-2</v>
      </c>
      <c r="AQ576">
        <f>(Table2[[#This Row],[Sharpe Ratio]]-AVERAGE(Table2[Sharpe Ratio]))/_xlfn.STDEV.P(Table2[Sharpe Ratio])</f>
        <v>-5.6116654984549999E-2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-2.0712838192254077</v>
      </c>
    </row>
    <row r="577" spans="1:44" x14ac:dyDescent="0.3">
      <c r="A577" t="s">
        <v>1468</v>
      </c>
      <c r="B577" t="s">
        <v>1469</v>
      </c>
      <c r="C577" t="s">
        <v>10104</v>
      </c>
      <c r="D577" t="s">
        <v>49</v>
      </c>
      <c r="E577">
        <v>6653.6078478199997</v>
      </c>
      <c r="F577">
        <v>74.09</v>
      </c>
      <c r="G577">
        <v>175.25328325807899</v>
      </c>
      <c r="H577">
        <f>(Table2[[#This Row],[1Y Return vs Nifty]]-AVERAGE(Table2[1Y Return vs Nifty]))/_xlfn.STDEV.P(Table2[1Y Return vs Nifty])</f>
        <v>1.4205303436850103</v>
      </c>
      <c r="I577">
        <v>5.1540923466065696</v>
      </c>
      <c r="J577">
        <f>(Table2[[#This Row],[1M Return vs Nifty]]-AVERAGE(Table2[1M Return vs Nifty]))/_xlfn.STDEV.P(Table2[1M Return vs Nifty])</f>
        <v>0.32812879948942114</v>
      </c>
      <c r="K577">
        <v>34.423190113551598</v>
      </c>
      <c r="L577">
        <f>(Table2[[#This Row],[6M Return vs Nifty]]-AVERAGE(Table2[6M Return vs Nifty]))/_xlfn.STDEV.P(Table2[6M Return vs Nifty])</f>
        <v>0.69028199669524415</v>
      </c>
      <c r="M577">
        <v>-5.8768240084757304</v>
      </c>
      <c r="N577">
        <f>(Table2[[#This Row],[1W Return vs Nifty]]-AVERAGE(Table2[1W Return vs Nifty]))/_xlfn.STDEV.P(Table2[1W Return vs Nifty])</f>
        <v>-1.5057589662032649</v>
      </c>
      <c r="O577">
        <v>72.67</v>
      </c>
      <c r="P577">
        <v>70.493930760804702</v>
      </c>
      <c r="Q577">
        <v>59.878572093707398</v>
      </c>
      <c r="R577">
        <v>52.373014601524197</v>
      </c>
      <c r="S577" s="2">
        <f>(Table2[[#This Row],[Close Price]]-Table2[[#This Row],[20D EMA]])/Table2[[#This Row],[20D EMA]]</f>
        <v>1.9540388055593803E-2</v>
      </c>
      <c r="T577" s="2">
        <f>(Table2[[#This Row],[Close Price]]-Table2[[#This Row],[50D EMA]])/Table2[[#This Row],[50D EMA]]</f>
        <v>5.1012465901458151E-2</v>
      </c>
      <c r="U577" s="2">
        <f>(Table2[[#This Row],[Close Price]]-Table2[[#This Row],[200D EMA]])/Table2[[#This Row],[200D EMA]]</f>
        <v>0.23733745494218417</v>
      </c>
      <c r="V577">
        <v>1.8011199206769599</v>
      </c>
      <c r="W577">
        <v>73.31</v>
      </c>
      <c r="X577">
        <v>75.099999999999994</v>
      </c>
      <c r="Y577">
        <v>73.31</v>
      </c>
      <c r="Z577">
        <v>78.25</v>
      </c>
      <c r="AA577">
        <v>73.31</v>
      </c>
      <c r="AB577">
        <v>78.25</v>
      </c>
      <c r="AC577" s="2">
        <f>(Table2[[#This Row],[Close Price]]/Table2[[#This Row],[Day Low]])-1</f>
        <v>1.0639749011049027E-2</v>
      </c>
      <c r="AD577" s="2">
        <f>(Table2[[#This Row],[Day High]]/Table2[[#This Row],[Close Price]])-1</f>
        <v>1.3632069105142364E-2</v>
      </c>
      <c r="AE577" s="2">
        <f>(Table2[[#This Row],[Close Price]]/Table2[[#This Row],[Current Week Low]])-1</f>
        <v>1.0639749011049027E-2</v>
      </c>
      <c r="AF577" s="2">
        <f>(Table2[[#This Row],[Current Week High]]/Table2[[#This Row],[Close Price]])-1</f>
        <v>5.6147928195438013E-2</v>
      </c>
      <c r="AG577" s="2">
        <f>(Table2[[#This Row],[Close Price]]/Table2[[#This Row],[Current Month Low]])-1</f>
        <v>1.0639749011049027E-2</v>
      </c>
      <c r="AH577" s="2">
        <f>(Table2[[#This Row],[Current Month High]]/Table2[[#This Row],[Close Price]])-1</f>
        <v>5.6147928195438013E-2</v>
      </c>
      <c r="AI577">
        <v>34.471588608449103</v>
      </c>
      <c r="AJ577">
        <v>210.649895178197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-0.17</v>
      </c>
      <c r="AM577" t="s">
        <v>10150</v>
      </c>
      <c r="AN577">
        <v>0.31</v>
      </c>
      <c r="AO577" t="s">
        <v>10149</v>
      </c>
      <c r="AP577">
        <v>7.6338547161669004E-2</v>
      </c>
      <c r="AQ577">
        <f>(Table2[[#This Row],[Sharpe Ratio]]-AVERAGE(Table2[Sharpe Ratio]))/_xlfn.STDEV.P(Table2[Sharpe Ratio])</f>
        <v>0.24797020038427489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1.1811523740506857</v>
      </c>
    </row>
    <row r="578" spans="1:44" x14ac:dyDescent="0.3">
      <c r="A578" t="s">
        <v>1472</v>
      </c>
      <c r="B578" t="s">
        <v>1473</v>
      </c>
      <c r="C578" t="s">
        <v>10118</v>
      </c>
      <c r="D578" t="s">
        <v>375</v>
      </c>
      <c r="E578">
        <v>6625.7518704000004</v>
      </c>
      <c r="F578">
        <v>135.06</v>
      </c>
      <c r="G578">
        <v>66.406087900246106</v>
      </c>
      <c r="H578">
        <f>(Table2[[#This Row],[1Y Return vs Nifty]]-AVERAGE(Table2[1Y Return vs Nifty]))/_xlfn.STDEV.P(Table2[1Y Return vs Nifty])</f>
        <v>0.19389816195424459</v>
      </c>
      <c r="I578">
        <v>20.298191949138101</v>
      </c>
      <c r="J578">
        <f>(Table2[[#This Row],[1M Return vs Nifty]]-AVERAGE(Table2[1M Return vs Nifty]))/_xlfn.STDEV.P(Table2[1M Return vs Nifty])</f>
        <v>1.5623385897634345</v>
      </c>
      <c r="K578">
        <v>19.935554901671601</v>
      </c>
      <c r="L578">
        <f>(Table2[[#This Row],[6M Return vs Nifty]]-AVERAGE(Table2[6M Return vs Nifty]))/_xlfn.STDEV.P(Table2[6M Return vs Nifty])</f>
        <v>0.26386759005045474</v>
      </c>
      <c r="M578">
        <v>1.5296154951294401</v>
      </c>
      <c r="N578">
        <f>(Table2[[#This Row],[1W Return vs Nifty]]-AVERAGE(Table2[1W Return vs Nifty]))/_xlfn.STDEV.P(Table2[1W Return vs Nifty])</f>
        <v>0.11409284814646464</v>
      </c>
      <c r="O578">
        <v>125.4</v>
      </c>
      <c r="P578">
        <v>115.034464084538</v>
      </c>
      <c r="Q578">
        <v>97.476261657531694</v>
      </c>
      <c r="R578">
        <v>61.548499563270198</v>
      </c>
      <c r="S578" s="2">
        <f>(Table2[[#This Row],[Close Price]]-Table2[[#This Row],[20D EMA]])/Table2[[#This Row],[20D EMA]]</f>
        <v>7.7033492822966482E-2</v>
      </c>
      <c r="T578" s="2">
        <f>(Table2[[#This Row],[Close Price]]-Table2[[#This Row],[50D EMA]])/Table2[[#This Row],[50D EMA]]</f>
        <v>0.17408292440729223</v>
      </c>
      <c r="U578" s="2">
        <f>(Table2[[#This Row],[Close Price]]-Table2[[#This Row],[200D EMA]])/Table2[[#This Row],[200D EMA]]</f>
        <v>0.3855681137476647</v>
      </c>
      <c r="V578">
        <v>2.7769324580203301</v>
      </c>
      <c r="W578">
        <v>131.75</v>
      </c>
      <c r="X578">
        <v>138.9</v>
      </c>
      <c r="Y578">
        <v>129.25</v>
      </c>
      <c r="Z578">
        <v>138.9</v>
      </c>
      <c r="AA578">
        <v>129.25</v>
      </c>
      <c r="AB578">
        <v>138.9</v>
      </c>
      <c r="AC578" s="2">
        <f>(Table2[[#This Row],[Close Price]]/Table2[[#This Row],[Day Low]])-1</f>
        <v>2.5123339658444044E-2</v>
      </c>
      <c r="AD578" s="2">
        <f>(Table2[[#This Row],[Day High]]/Table2[[#This Row],[Close Price]])-1</f>
        <v>2.843180808529544E-2</v>
      </c>
      <c r="AE578" s="2">
        <f>(Table2[[#This Row],[Close Price]]/Table2[[#This Row],[Current Week Low]])-1</f>
        <v>4.495164410058039E-2</v>
      </c>
      <c r="AF578" s="2">
        <f>(Table2[[#This Row],[Current Week High]]/Table2[[#This Row],[Close Price]])-1</f>
        <v>2.843180808529544E-2</v>
      </c>
      <c r="AG578" s="2">
        <f>(Table2[[#This Row],[Close Price]]/Table2[[#This Row],[Current Month Low]])-1</f>
        <v>4.495164410058039E-2</v>
      </c>
      <c r="AH578" s="2">
        <f>(Table2[[#This Row],[Current Month High]]/Table2[[#This Row],[Close Price]])-1</f>
        <v>2.843180808529544E-2</v>
      </c>
      <c r="AI578">
        <v>15.134014512068701</v>
      </c>
      <c r="AJ578">
        <v>107.624903920061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0.28000000000000003</v>
      </c>
      <c r="AM578" t="s">
        <v>10149</v>
      </c>
      <c r="AN578">
        <v>12.14</v>
      </c>
      <c r="AO578" t="s">
        <v>10149</v>
      </c>
      <c r="AP578">
        <v>6.5378094152553995E-2</v>
      </c>
      <c r="AQ578">
        <f>(Table2[[#This Row],[Sharpe Ratio]]-AVERAGE(Table2[Sharpe Ratio]))/_xlfn.STDEV.P(Table2[Sharpe Ratio])</f>
        <v>0.12378118077059047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2.2579783706851888</v>
      </c>
    </row>
    <row r="579" spans="1:44" x14ac:dyDescent="0.3">
      <c r="A579" t="s">
        <v>1474</v>
      </c>
      <c r="B579" t="s">
        <v>1475</v>
      </c>
      <c r="C579" t="s">
        <v>10107</v>
      </c>
      <c r="D579" t="s">
        <v>46</v>
      </c>
      <c r="E579">
        <v>6618.1895088000001</v>
      </c>
      <c r="F579">
        <v>484.8</v>
      </c>
      <c r="G579">
        <v>121.655116718736</v>
      </c>
      <c r="H579">
        <f>(Table2[[#This Row],[1Y Return vs Nifty]]-AVERAGE(Table2[1Y Return vs Nifty]))/_xlfn.STDEV.P(Table2[1Y Return vs Nifty])</f>
        <v>0.81651628762424433</v>
      </c>
      <c r="I579">
        <v>-3.9673274618718799</v>
      </c>
      <c r="J579">
        <f>(Table2[[#This Row],[1M Return vs Nifty]]-AVERAGE(Table2[1M Return vs Nifty]))/_xlfn.STDEV.P(Table2[1M Return vs Nifty])</f>
        <v>-0.41524623925778453</v>
      </c>
      <c r="K579">
        <v>32.737315773787202</v>
      </c>
      <c r="L579">
        <f>(Table2[[#This Row],[6M Return vs Nifty]]-AVERAGE(Table2[6M Return vs Nifty]))/_xlfn.STDEV.P(Table2[6M Return vs Nifty])</f>
        <v>0.6406616759351782</v>
      </c>
      <c r="M579">
        <v>0.44115703009353002</v>
      </c>
      <c r="N579">
        <f>(Table2[[#This Row],[1W Return vs Nifty]]-AVERAGE(Table2[1W Return vs Nifty]))/_xlfn.STDEV.P(Table2[1W Return vs Nifty])</f>
        <v>-0.12396234943862479</v>
      </c>
      <c r="O579">
        <v>457.44</v>
      </c>
      <c r="P579">
        <v>422.48174075998202</v>
      </c>
      <c r="Q579">
        <v>342.25075197208702</v>
      </c>
      <c r="R579">
        <v>64.679484616004004</v>
      </c>
      <c r="S579" s="2">
        <f>(Table2[[#This Row],[Close Price]]-Table2[[#This Row],[20D EMA]])/Table2[[#This Row],[20D EMA]]</f>
        <v>5.9811122770199399E-2</v>
      </c>
      <c r="T579" s="2">
        <f>(Table2[[#This Row],[Close Price]]-Table2[[#This Row],[50D EMA]])/Table2[[#This Row],[50D EMA]]</f>
        <v>0.14750521319079182</v>
      </c>
      <c r="U579" s="2">
        <f>(Table2[[#This Row],[Close Price]]-Table2[[#This Row],[200D EMA]])/Table2[[#This Row],[200D EMA]]</f>
        <v>0.41650528802793951</v>
      </c>
      <c r="V579">
        <v>0.72160177802292202</v>
      </c>
      <c r="W579">
        <v>474.75</v>
      </c>
      <c r="X579">
        <v>486</v>
      </c>
      <c r="Y579">
        <v>446</v>
      </c>
      <c r="Z579">
        <v>486</v>
      </c>
      <c r="AA579">
        <v>446</v>
      </c>
      <c r="AB579">
        <v>486</v>
      </c>
      <c r="AC579" s="2">
        <f>(Table2[[#This Row],[Close Price]]/Table2[[#This Row],[Day Low]])-1</f>
        <v>2.1169036334913072E-2</v>
      </c>
      <c r="AD579" s="2">
        <f>(Table2[[#This Row],[Day High]]/Table2[[#This Row],[Close Price]])-1</f>
        <v>2.4752475247524774E-3</v>
      </c>
      <c r="AE579" s="2">
        <f>(Table2[[#This Row],[Close Price]]/Table2[[#This Row],[Current Week Low]])-1</f>
        <v>8.6995515695067249E-2</v>
      </c>
      <c r="AF579" s="2">
        <f>(Table2[[#This Row],[Current Week High]]/Table2[[#This Row],[Close Price]])-1</f>
        <v>2.4752475247524774E-3</v>
      </c>
      <c r="AG579" s="2">
        <f>(Table2[[#This Row],[Close Price]]/Table2[[#This Row],[Current Month Low]])-1</f>
        <v>8.6995515695067249E-2</v>
      </c>
      <c r="AH579" s="2">
        <f>(Table2[[#This Row],[Current Month High]]/Table2[[#This Row],[Close Price]])-1</f>
        <v>2.4752475247524774E-3</v>
      </c>
      <c r="AI579">
        <v>2.5165016501650102</v>
      </c>
      <c r="AJ579">
        <v>148.42428900845499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0.28000000000000003</v>
      </c>
      <c r="AM579" t="s">
        <v>10149</v>
      </c>
      <c r="AN579">
        <v>5.31</v>
      </c>
      <c r="AO579" t="s">
        <v>10149</v>
      </c>
      <c r="AP579">
        <v>0.160942527107442</v>
      </c>
      <c r="AQ579">
        <f>(Table2[[#This Row],[Sharpe Ratio]]-AVERAGE(Table2[Sharpe Ratio]))/_xlfn.STDEV.P(Table2[Sharpe Ratio])</f>
        <v>1.2065879980376706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2.1245573729006839</v>
      </c>
    </row>
    <row r="580" spans="1:44" x14ac:dyDescent="0.3">
      <c r="A580" t="s">
        <v>1476</v>
      </c>
      <c r="B580" t="s">
        <v>1477</v>
      </c>
      <c r="C580" t="s">
        <v>10106</v>
      </c>
      <c r="D580" t="s">
        <v>119</v>
      </c>
      <c r="E580">
        <v>6603.09865765</v>
      </c>
      <c r="F580">
        <v>1109.9000000000001</v>
      </c>
      <c r="G580">
        <v>63.591605958545898</v>
      </c>
      <c r="H580">
        <f>(Table2[[#This Row],[1Y Return vs Nifty]]-AVERAGE(Table2[1Y Return vs Nifty]))/_xlfn.STDEV.P(Table2[1Y Return vs Nifty])</f>
        <v>0.16218090811743149</v>
      </c>
      <c r="I580">
        <v>9.5633255234453696</v>
      </c>
      <c r="J580">
        <f>(Table2[[#This Row],[1M Return vs Nifty]]-AVERAGE(Table2[1M Return vs Nifty]))/_xlfn.STDEV.P(Table2[1M Return vs Nifty])</f>
        <v>0.68747130893420516</v>
      </c>
      <c r="K580">
        <v>12.7998087202315</v>
      </c>
      <c r="L580">
        <f>(Table2[[#This Row],[6M Return vs Nifty]]-AVERAGE(Table2[6M Return vs Nifty]))/_xlfn.STDEV.P(Table2[6M Return vs Nifty])</f>
        <v>5.3841251767758995E-2</v>
      </c>
      <c r="M580">
        <v>-1.4937938725990501</v>
      </c>
      <c r="N580">
        <f>(Table2[[#This Row],[1W Return vs Nifty]]-AVERAGE(Table2[1W Return vs Nifty]))/_xlfn.STDEV.P(Table2[1W Return vs Nifty])</f>
        <v>-0.54715270006236905</v>
      </c>
      <c r="O580">
        <v>1018.44</v>
      </c>
      <c r="P580">
        <v>978.49471949553003</v>
      </c>
      <c r="Q580">
        <v>872.40941065944503</v>
      </c>
      <c r="R580">
        <v>69.740804945610293</v>
      </c>
      <c r="S580" s="2">
        <f>(Table2[[#This Row],[Close Price]]-Table2[[#This Row],[20D EMA]])/Table2[[#This Row],[20D EMA]]</f>
        <v>8.9804013982168834E-2</v>
      </c>
      <c r="T580" s="2">
        <f>(Table2[[#This Row],[Close Price]]-Table2[[#This Row],[50D EMA]])/Table2[[#This Row],[50D EMA]]</f>
        <v>0.13429329549393684</v>
      </c>
      <c r="U580" s="2">
        <f>(Table2[[#This Row],[Close Price]]-Table2[[#This Row],[200D EMA]])/Table2[[#This Row],[200D EMA]]</f>
        <v>0.2722237821357732</v>
      </c>
      <c r="V580">
        <v>1.7657619877533799</v>
      </c>
      <c r="W580">
        <v>1025.2</v>
      </c>
      <c r="X580">
        <v>1146.2</v>
      </c>
      <c r="Y580">
        <v>1010</v>
      </c>
      <c r="Z580">
        <v>1146.2</v>
      </c>
      <c r="AA580">
        <v>1010</v>
      </c>
      <c r="AB580">
        <v>1146.2</v>
      </c>
      <c r="AC580" s="2">
        <f>(Table2[[#This Row],[Close Price]]/Table2[[#This Row],[Day Low]])-1</f>
        <v>8.261802575107291E-2</v>
      </c>
      <c r="AD580" s="2">
        <f>(Table2[[#This Row],[Day High]]/Table2[[#This Row],[Close Price]])-1</f>
        <v>3.2705649157581673E-2</v>
      </c>
      <c r="AE580" s="2">
        <f>(Table2[[#This Row],[Close Price]]/Table2[[#This Row],[Current Week Low]])-1</f>
        <v>9.8910891089108999E-2</v>
      </c>
      <c r="AF580" s="2">
        <f>(Table2[[#This Row],[Current Week High]]/Table2[[#This Row],[Close Price]])-1</f>
        <v>3.2705649157581673E-2</v>
      </c>
      <c r="AG580" s="2">
        <f>(Table2[[#This Row],[Close Price]]/Table2[[#This Row],[Current Month Low]])-1</f>
        <v>9.8910891089108999E-2</v>
      </c>
      <c r="AH580" s="2">
        <f>(Table2[[#This Row],[Current Month High]]/Table2[[#This Row],[Close Price]])-1</f>
        <v>3.2705649157581673E-2</v>
      </c>
      <c r="AI580">
        <v>3.2705649157581602</v>
      </c>
      <c r="AJ580">
        <v>90.589851463896196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0.16</v>
      </c>
      <c r="AM580" t="s">
        <v>10149</v>
      </c>
      <c r="AN580">
        <v>5.47</v>
      </c>
      <c r="AO580" t="s">
        <v>10149</v>
      </c>
      <c r="AP580">
        <v>4.9827597667901E-2</v>
      </c>
      <c r="AQ580">
        <f>(Table2[[#This Row],[Sharpe Ratio]]-AVERAGE(Table2[Sharpe Ratio]))/_xlfn.STDEV.P(Table2[Sharpe Ratio])</f>
        <v>-5.2415999339489136E-2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0.30392476941753743</v>
      </c>
    </row>
    <row r="581" spans="1:44" x14ac:dyDescent="0.3">
      <c r="A581" t="s">
        <v>1480</v>
      </c>
      <c r="B581" t="s">
        <v>1481</v>
      </c>
      <c r="C581" t="s">
        <v>10113</v>
      </c>
      <c r="D581" t="s">
        <v>397</v>
      </c>
      <c r="E581">
        <v>6593.2149198489997</v>
      </c>
      <c r="F581">
        <v>212.23</v>
      </c>
      <c r="G581">
        <v>216.09649801433801</v>
      </c>
      <c r="H581">
        <f>(Table2[[#This Row],[1Y Return vs Nifty]]-AVERAGE(Table2[1Y Return vs Nifty]))/_xlfn.STDEV.P(Table2[1Y Return vs Nifty])</f>
        <v>1.8808049650077445</v>
      </c>
      <c r="I581">
        <v>5.1431046139769698</v>
      </c>
      <c r="J581">
        <f>(Table2[[#This Row],[1M Return vs Nifty]]-AVERAGE(Table2[1M Return vs Nifty]))/_xlfn.STDEV.P(Table2[1M Return vs Nifty])</f>
        <v>0.3272333241861487</v>
      </c>
      <c r="K581">
        <v>12.0029891131399</v>
      </c>
      <c r="L581">
        <f>(Table2[[#This Row],[6M Return vs Nifty]]-AVERAGE(Table2[6M Return vs Nifty]))/_xlfn.STDEV.P(Table2[6M Return vs Nifty])</f>
        <v>3.0388469102284398E-2</v>
      </c>
      <c r="M581">
        <v>3.4883602863960399</v>
      </c>
      <c r="N581">
        <f>(Table2[[#This Row],[1W Return vs Nifty]]-AVERAGE(Table2[1W Return vs Nifty]))/_xlfn.STDEV.P(Table2[1W Return vs Nifty])</f>
        <v>0.54248712618476491</v>
      </c>
      <c r="O581">
        <v>201.64</v>
      </c>
      <c r="P581">
        <v>191.02697376141299</v>
      </c>
      <c r="Q581">
        <v>156.82733771002501</v>
      </c>
      <c r="R581">
        <v>70.939873857735606</v>
      </c>
      <c r="S581" s="2">
        <f>(Table2[[#This Row],[Close Price]]-Table2[[#This Row],[20D EMA]])/Table2[[#This Row],[20D EMA]]</f>
        <v>5.2519341400515791E-2</v>
      </c>
      <c r="T581" s="2">
        <f>(Table2[[#This Row],[Close Price]]-Table2[[#This Row],[50D EMA]])/Table2[[#This Row],[50D EMA]]</f>
        <v>0.11099493344363477</v>
      </c>
      <c r="U581" s="2">
        <f>(Table2[[#This Row],[Close Price]]-Table2[[#This Row],[200D EMA]])/Table2[[#This Row],[200D EMA]]</f>
        <v>0.3532717133310963</v>
      </c>
      <c r="V581">
        <v>1.16366315509181</v>
      </c>
      <c r="W581">
        <v>211.32</v>
      </c>
      <c r="X581">
        <v>215.85</v>
      </c>
      <c r="Y581">
        <v>209.54</v>
      </c>
      <c r="Z581">
        <v>217.97</v>
      </c>
      <c r="AA581">
        <v>209.54</v>
      </c>
      <c r="AB581">
        <v>217.97</v>
      </c>
      <c r="AC581" s="2">
        <f>(Table2[[#This Row],[Close Price]]/Table2[[#This Row],[Day Low]])-1</f>
        <v>4.3062653795191697E-3</v>
      </c>
      <c r="AD581" s="2">
        <f>(Table2[[#This Row],[Day High]]/Table2[[#This Row],[Close Price]])-1</f>
        <v>1.7056966498609993E-2</v>
      </c>
      <c r="AE581" s="2">
        <f>(Table2[[#This Row],[Close Price]]/Table2[[#This Row],[Current Week Low]])-1</f>
        <v>1.2837644363844491E-2</v>
      </c>
      <c r="AF581" s="2">
        <f>(Table2[[#This Row],[Current Week High]]/Table2[[#This Row],[Close Price]])-1</f>
        <v>2.7046129199453484E-2</v>
      </c>
      <c r="AG581" s="2">
        <f>(Table2[[#This Row],[Close Price]]/Table2[[#This Row],[Current Month Low]])-1</f>
        <v>1.2837644363844491E-2</v>
      </c>
      <c r="AH581" s="2">
        <f>(Table2[[#This Row],[Current Month High]]/Table2[[#This Row],[Close Price]])-1</f>
        <v>2.7046129199453484E-2</v>
      </c>
      <c r="AI581">
        <v>2.7046129199453399</v>
      </c>
      <c r="AJ581">
        <v>245.37021969080499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0.14000000000000001</v>
      </c>
      <c r="AM581" t="s">
        <v>10149</v>
      </c>
      <c r="AN581">
        <v>6.32</v>
      </c>
      <c r="AO581" t="s">
        <v>10149</v>
      </c>
      <c r="AP581">
        <v>9.0691017803797999E-2</v>
      </c>
      <c r="AQ581">
        <f>(Table2[[#This Row],[Sharpe Ratio]]-AVERAGE(Table2[Sharpe Ratio]))/_xlfn.STDEV.P(Table2[Sharpe Ratio])</f>
        <v>0.41059297305597736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3.1915068575369197</v>
      </c>
    </row>
    <row r="582" spans="1:44" x14ac:dyDescent="0.3">
      <c r="A582" t="s">
        <v>1482</v>
      </c>
      <c r="B582" t="s">
        <v>1483</v>
      </c>
      <c r="C582" t="s">
        <v>10114</v>
      </c>
      <c r="D582" t="s">
        <v>140</v>
      </c>
      <c r="E582">
        <v>6585.8924612000001</v>
      </c>
      <c r="F582">
        <v>934.7</v>
      </c>
      <c r="G582">
        <v>25.118958802329601</v>
      </c>
      <c r="H582">
        <f>(Table2[[#This Row],[1Y Return vs Nifty]]-AVERAGE(Table2[1Y Return vs Nifty]))/_xlfn.STDEV.P(Table2[1Y Return vs Nifty])</f>
        <v>-0.27137906522910732</v>
      </c>
      <c r="I582">
        <v>-0.49602039182742702</v>
      </c>
      <c r="J582">
        <f>(Table2[[#This Row],[1M Return vs Nifty]]-AVERAGE(Table2[1M Return vs Nifty]))/_xlfn.STDEV.P(Table2[1M Return vs Nifty])</f>
        <v>-0.13234258150713921</v>
      </c>
      <c r="K582">
        <v>-9.46892824334914</v>
      </c>
      <c r="L582">
        <f>(Table2[[#This Row],[6M Return vs Nifty]]-AVERAGE(Table2[6M Return vs Nifty]))/_xlfn.STDEV.P(Table2[6M Return vs Nifty])</f>
        <v>-0.60159423650761934</v>
      </c>
      <c r="M582">
        <v>3.3090136562232898E-2</v>
      </c>
      <c r="N582">
        <f>(Table2[[#This Row],[1W Return vs Nifty]]-AVERAGE(Table2[1W Return vs Nifty]))/_xlfn.STDEV.P(Table2[1W Return vs Nifty])</f>
        <v>-0.21321007738414791</v>
      </c>
      <c r="O582">
        <v>927.9</v>
      </c>
      <c r="P582">
        <v>899.22581184551098</v>
      </c>
      <c r="Q582">
        <v>822.950638726492</v>
      </c>
      <c r="R582">
        <v>50.1673287477592</v>
      </c>
      <c r="S582" s="2">
        <f>(Table2[[#This Row],[Close Price]]-Table2[[#This Row],[20D EMA]])/Table2[[#This Row],[20D EMA]]</f>
        <v>7.3283759025757822E-3</v>
      </c>
      <c r="T582" s="2">
        <f>(Table2[[#This Row],[Close Price]]-Table2[[#This Row],[50D EMA]])/Table2[[#This Row],[50D EMA]]</f>
        <v>3.9449699605135016E-2</v>
      </c>
      <c r="U582" s="2">
        <f>(Table2[[#This Row],[Close Price]]-Table2[[#This Row],[200D EMA]])/Table2[[#This Row],[200D EMA]]</f>
        <v>0.13579108638452372</v>
      </c>
      <c r="V582">
        <v>1.12012384662617</v>
      </c>
      <c r="W582">
        <v>932</v>
      </c>
      <c r="X582">
        <v>949.85</v>
      </c>
      <c r="Y582">
        <v>925.3</v>
      </c>
      <c r="Z582">
        <v>979.8</v>
      </c>
      <c r="AA582">
        <v>925.3</v>
      </c>
      <c r="AB582">
        <v>979.8</v>
      </c>
      <c r="AC582" s="2">
        <f>(Table2[[#This Row],[Close Price]]/Table2[[#This Row],[Day Low]])-1</f>
        <v>2.8969957081546038E-3</v>
      </c>
      <c r="AD582" s="2">
        <f>(Table2[[#This Row],[Day High]]/Table2[[#This Row],[Close Price]])-1</f>
        <v>1.6208409115224143E-2</v>
      </c>
      <c r="AE582" s="2">
        <f>(Table2[[#This Row],[Close Price]]/Table2[[#This Row],[Current Week Low]])-1</f>
        <v>1.0158867394358673E-2</v>
      </c>
      <c r="AF582" s="2">
        <f>(Table2[[#This Row],[Current Week High]]/Table2[[#This Row],[Close Price]])-1</f>
        <v>4.8250775649941069E-2</v>
      </c>
      <c r="AG582" s="2">
        <f>(Table2[[#This Row],[Close Price]]/Table2[[#This Row],[Current Month Low]])-1</f>
        <v>1.0158867394358673E-2</v>
      </c>
      <c r="AH582" s="2">
        <f>(Table2[[#This Row],[Current Month High]]/Table2[[#This Row],[Close Price]])-1</f>
        <v>4.8250775649941069E-2</v>
      </c>
      <c r="AI582">
        <v>7.3071573766983997</v>
      </c>
      <c r="AJ582">
        <v>52.3429223372178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0.05</v>
      </c>
      <c r="AM582" t="s">
        <v>10149</v>
      </c>
      <c r="AN582">
        <v>-2.38</v>
      </c>
      <c r="AO582" t="s">
        <v>10150</v>
      </c>
      <c r="AP582">
        <v>5.1390496842079999E-3</v>
      </c>
      <c r="AQ582">
        <f>(Table2[[#This Row],[Sharpe Ratio]]-AVERAGE(Table2[Sharpe Ratio]))/_xlfn.STDEV.P(Table2[Sharpe Ratio])</f>
        <v>-0.55876614357518273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-1.7772921042031964</v>
      </c>
    </row>
    <row r="583" spans="1:44" x14ac:dyDescent="0.3">
      <c r="A583" t="s">
        <v>1484</v>
      </c>
      <c r="B583" t="s">
        <v>1485</v>
      </c>
      <c r="C583" t="s">
        <v>10116</v>
      </c>
      <c r="D583" t="s">
        <v>101</v>
      </c>
      <c r="E583">
        <v>6575.0296750899997</v>
      </c>
      <c r="F583">
        <v>1380.7</v>
      </c>
      <c r="G583">
        <v>-28.823621560339301</v>
      </c>
      <c r="H583">
        <f>(Table2[[#This Row],[1Y Return vs Nifty]]-AVERAGE(Table2[1Y Return vs Nifty]))/_xlfn.STDEV.P(Table2[1Y Return vs Nifty])</f>
        <v>-0.87927442551765456</v>
      </c>
      <c r="I583">
        <v>-7.7378168982228903</v>
      </c>
      <c r="J583">
        <f>(Table2[[#This Row],[1M Return vs Nifty]]-AVERAGE(Table2[1M Return vs Nifty]))/_xlfn.STDEV.P(Table2[1M Return vs Nifty])</f>
        <v>-0.72253258170175905</v>
      </c>
      <c r="K583">
        <v>-19.8502151546802</v>
      </c>
      <c r="L583">
        <f>(Table2[[#This Row],[6M Return vs Nifty]]-AVERAGE(Table2[6M Return vs Nifty]))/_xlfn.STDEV.P(Table2[6M Return vs Nifty])</f>
        <v>-0.90714653912734522</v>
      </c>
      <c r="M583">
        <v>-0.165588577240319</v>
      </c>
      <c r="N583">
        <f>(Table2[[#This Row],[1W Return vs Nifty]]-AVERAGE(Table2[1W Return vs Nifty]))/_xlfn.STDEV.P(Table2[1W Return vs Nifty])</f>
        <v>-0.25666281535211211</v>
      </c>
      <c r="O583">
        <v>1374.24</v>
      </c>
      <c r="P583">
        <v>1370.45205432687</v>
      </c>
      <c r="Q583">
        <v>1399.7687822247699</v>
      </c>
      <c r="R583">
        <v>53.249445621720398</v>
      </c>
      <c r="S583" s="2">
        <f>(Table2[[#This Row],[Close Price]]-Table2[[#This Row],[20D EMA]])/Table2[[#This Row],[20D EMA]]</f>
        <v>4.7007800675282607E-3</v>
      </c>
      <c r="T583" s="2">
        <f>(Table2[[#This Row],[Close Price]]-Table2[[#This Row],[50D EMA]])/Table2[[#This Row],[50D EMA]]</f>
        <v>7.477784896432282E-3</v>
      </c>
      <c r="U583" s="2">
        <f>(Table2[[#This Row],[Close Price]]-Table2[[#This Row],[200D EMA]])/Table2[[#This Row],[200D EMA]]</f>
        <v>-1.3622808614478624E-2</v>
      </c>
      <c r="V583">
        <v>0.75224176053509195</v>
      </c>
      <c r="W583">
        <v>1358.5</v>
      </c>
      <c r="X583">
        <v>1399.95</v>
      </c>
      <c r="Y583">
        <v>1358.5</v>
      </c>
      <c r="Z583">
        <v>1414</v>
      </c>
      <c r="AA583">
        <v>1358.5</v>
      </c>
      <c r="AB583">
        <v>1414</v>
      </c>
      <c r="AC583" s="2">
        <f>(Table2[[#This Row],[Close Price]]/Table2[[#This Row],[Day Low]])-1</f>
        <v>1.6341553183658375E-2</v>
      </c>
      <c r="AD583" s="2">
        <f>(Table2[[#This Row],[Day High]]/Table2[[#This Row],[Close Price]])-1</f>
        <v>1.394220323024542E-2</v>
      </c>
      <c r="AE583" s="2">
        <f>(Table2[[#This Row],[Close Price]]/Table2[[#This Row],[Current Week Low]])-1</f>
        <v>1.6341553183658375E-2</v>
      </c>
      <c r="AF583" s="2">
        <f>(Table2[[#This Row],[Current Week High]]/Table2[[#This Row],[Close Price]])-1</f>
        <v>2.4118200912580434E-2</v>
      </c>
      <c r="AG583" s="2">
        <f>(Table2[[#This Row],[Close Price]]/Table2[[#This Row],[Current Month Low]])-1</f>
        <v>1.6341553183658375E-2</v>
      </c>
      <c r="AH583" s="2">
        <f>(Table2[[#This Row],[Current Month High]]/Table2[[#This Row],[Close Price]])-1</f>
        <v>2.4118200912580434E-2</v>
      </c>
      <c r="AI583">
        <v>21.673788657927101</v>
      </c>
      <c r="AJ583">
        <v>10.456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-0.04</v>
      </c>
      <c r="AM583" t="s">
        <v>10150</v>
      </c>
      <c r="AN583">
        <v>1.5</v>
      </c>
      <c r="AO583" t="s">
        <v>10149</v>
      </c>
      <c r="AP583">
        <v>-0.15536233787047399</v>
      </c>
      <c r="AQ583">
        <f>(Table2[[#This Row],[Sharpe Ratio]]-AVERAGE(Table2[Sharpe Ratio]))/_xlfn.STDEV.P(Table2[Sharpe Ratio])</f>
        <v>-2.3773506446423878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84" spans="1:44" x14ac:dyDescent="0.3">
      <c r="A584" t="s">
        <v>1486</v>
      </c>
      <c r="B584" t="s">
        <v>1487</v>
      </c>
      <c r="C584" t="s">
        <v>10118</v>
      </c>
      <c r="D584" t="s">
        <v>375</v>
      </c>
      <c r="E584">
        <v>6574.9931709000002</v>
      </c>
      <c r="F584">
        <v>338.1</v>
      </c>
      <c r="G584">
        <v>36.429736577909203</v>
      </c>
      <c r="H584">
        <f>(Table2[[#This Row],[1Y Return vs Nifty]]-AVERAGE(Table2[1Y Return vs Nifty]))/_xlfn.STDEV.P(Table2[1Y Return vs Nifty])</f>
        <v>-0.14391446704336597</v>
      </c>
      <c r="I584">
        <v>18.5493311965995</v>
      </c>
      <c r="J584">
        <f>(Table2[[#This Row],[1M Return vs Nifty]]-AVERAGE(Table2[1M Return vs Nifty]))/_xlfn.STDEV.P(Table2[1M Return vs Nifty])</f>
        <v>1.4198104025975031</v>
      </c>
      <c r="K584">
        <v>15.4159821056751</v>
      </c>
      <c r="L584">
        <f>(Table2[[#This Row],[6M Return vs Nifty]]-AVERAGE(Table2[6M Return vs Nifty]))/_xlfn.STDEV.P(Table2[6M Return vs Nifty])</f>
        <v>0.13084305403008004</v>
      </c>
      <c r="M584">
        <v>5.6273129621148996</v>
      </c>
      <c r="N584">
        <f>(Table2[[#This Row],[1W Return vs Nifty]]-AVERAGE(Table2[1W Return vs Nifty]))/_xlfn.STDEV.P(Table2[1W Return vs Nifty])</f>
        <v>1.0102944134629339</v>
      </c>
      <c r="O584">
        <v>312.67</v>
      </c>
      <c r="P584">
        <v>294.36204245045201</v>
      </c>
      <c r="Q584">
        <v>261.33775227002297</v>
      </c>
      <c r="R584">
        <v>69.689445907605702</v>
      </c>
      <c r="S584" s="2">
        <f>(Table2[[#This Row],[Close Price]]-Table2[[#This Row],[20D EMA]])/Table2[[#This Row],[20D EMA]]</f>
        <v>8.1331755524994415E-2</v>
      </c>
      <c r="T584" s="2">
        <f>(Table2[[#This Row],[Close Price]]-Table2[[#This Row],[50D EMA]])/Table2[[#This Row],[50D EMA]]</f>
        <v>0.14858558931527366</v>
      </c>
      <c r="U584" s="2">
        <f>(Table2[[#This Row],[Close Price]]-Table2[[#This Row],[200D EMA]])/Table2[[#This Row],[200D EMA]]</f>
        <v>0.29372812409691085</v>
      </c>
      <c r="V584">
        <v>1.2408774864240599</v>
      </c>
      <c r="W584">
        <v>331.35</v>
      </c>
      <c r="X584">
        <v>343</v>
      </c>
      <c r="Y584">
        <v>310.85000000000002</v>
      </c>
      <c r="Z584">
        <v>343</v>
      </c>
      <c r="AA584">
        <v>310.85000000000002</v>
      </c>
      <c r="AB584">
        <v>343</v>
      </c>
      <c r="AC584" s="2">
        <f>(Table2[[#This Row],[Close Price]]/Table2[[#This Row],[Day Low]])-1</f>
        <v>2.0371208691715603E-2</v>
      </c>
      <c r="AD584" s="2">
        <f>(Table2[[#This Row],[Day High]]/Table2[[#This Row],[Close Price]])-1</f>
        <v>1.4492753623188248E-2</v>
      </c>
      <c r="AE584" s="2">
        <f>(Table2[[#This Row],[Close Price]]/Table2[[#This Row],[Current Week Low]])-1</f>
        <v>8.7662859900273338E-2</v>
      </c>
      <c r="AF584" s="2">
        <f>(Table2[[#This Row],[Current Week High]]/Table2[[#This Row],[Close Price]])-1</f>
        <v>1.4492753623188248E-2</v>
      </c>
      <c r="AG584" s="2">
        <f>(Table2[[#This Row],[Close Price]]/Table2[[#This Row],[Current Month Low]])-1</f>
        <v>8.7662859900273338E-2</v>
      </c>
      <c r="AH584" s="2">
        <f>(Table2[[#This Row],[Current Month High]]/Table2[[#This Row],[Close Price]])-1</f>
        <v>1.4492753623188248E-2</v>
      </c>
      <c r="AI584">
        <v>3.0020703933747401</v>
      </c>
      <c r="AJ584">
        <v>67.874875868917499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0.14000000000000001</v>
      </c>
      <c r="AM584" t="s">
        <v>10149</v>
      </c>
      <c r="AN584">
        <v>4.0599999999999996</v>
      </c>
      <c r="AO584" t="s">
        <v>10149</v>
      </c>
      <c r="AP584">
        <v>-3.2822009133875001E-2</v>
      </c>
      <c r="AQ584">
        <f>(Table2[[#This Row],[Sharpe Ratio]]-AVERAGE(Table2[Sharpe Ratio]))/_xlfn.STDEV.P(Table2[Sharpe Ratio])</f>
        <v>-0.98888948557524048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1.4281439174719106</v>
      </c>
    </row>
    <row r="585" spans="1:44" x14ac:dyDescent="0.3">
      <c r="A585" t="s">
        <v>1488</v>
      </c>
      <c r="B585" t="s">
        <v>1489</v>
      </c>
      <c r="C585" t="s">
        <v>10107</v>
      </c>
      <c r="D585" t="s">
        <v>46</v>
      </c>
      <c r="E585">
        <v>6531.0256435049996</v>
      </c>
      <c r="F585">
        <v>232.65</v>
      </c>
      <c r="G585">
        <v>162.57291924644599</v>
      </c>
      <c r="H585">
        <f>(Table2[[#This Row],[1Y Return vs Nifty]]-AVERAGE(Table2[1Y Return vs Nifty]))/_xlfn.STDEV.P(Table2[1Y Return vs Nifty])</f>
        <v>1.2776314612508257</v>
      </c>
      <c r="I585">
        <v>12.2702312691821</v>
      </c>
      <c r="J585">
        <f>(Table2[[#This Row],[1M Return vs Nifty]]-AVERAGE(Table2[1M Return vs Nifty]))/_xlfn.STDEV.P(Table2[1M Return vs Nifty])</f>
        <v>0.90807799143243562</v>
      </c>
      <c r="K585">
        <v>47.186818470073298</v>
      </c>
      <c r="L585">
        <f>(Table2[[#This Row],[6M Return vs Nifty]]-AVERAGE(Table2[6M Return vs Nifty]))/_xlfn.STDEV.P(Table2[6M Return vs Nifty])</f>
        <v>1.0659537286710625</v>
      </c>
      <c r="M585">
        <v>-0.64716960490829201</v>
      </c>
      <c r="N585">
        <f>(Table2[[#This Row],[1W Return vs Nifty]]-AVERAGE(Table2[1W Return vs Nifty]))/_xlfn.STDEV.P(Table2[1W Return vs Nifty])</f>
        <v>-0.36198871466508908</v>
      </c>
      <c r="O585">
        <v>223.26</v>
      </c>
      <c r="P585">
        <v>204.27667511480999</v>
      </c>
      <c r="Q585">
        <v>165.14426134100299</v>
      </c>
      <c r="R585">
        <v>56.997992993466099</v>
      </c>
      <c r="S585" s="2">
        <f>(Table2[[#This Row],[Close Price]]-Table2[[#This Row],[20D EMA]])/Table2[[#This Row],[20D EMA]]</f>
        <v>4.205858640150504E-2</v>
      </c>
      <c r="T585" s="2">
        <f>(Table2[[#This Row],[Close Price]]-Table2[[#This Row],[50D EMA]])/Table2[[#This Row],[50D EMA]]</f>
        <v>0.13889654738723012</v>
      </c>
      <c r="U585" s="2">
        <f>(Table2[[#This Row],[Close Price]]-Table2[[#This Row],[200D EMA]])/Table2[[#This Row],[200D EMA]]</f>
        <v>0.40876829815845556</v>
      </c>
      <c r="V585">
        <v>1.27229388581463</v>
      </c>
      <c r="W585">
        <v>231.61</v>
      </c>
      <c r="X585">
        <v>236.79</v>
      </c>
      <c r="Y585">
        <v>224.56</v>
      </c>
      <c r="Z585">
        <v>236.79</v>
      </c>
      <c r="AA585">
        <v>224.56</v>
      </c>
      <c r="AB585">
        <v>236.79</v>
      </c>
      <c r="AC585" s="2">
        <f>(Table2[[#This Row],[Close Price]]/Table2[[#This Row],[Day Low]])-1</f>
        <v>4.4903069815638297E-3</v>
      </c>
      <c r="AD585" s="2">
        <f>(Table2[[#This Row],[Day High]]/Table2[[#This Row],[Close Price]])-1</f>
        <v>1.7794970986460212E-2</v>
      </c>
      <c r="AE585" s="2">
        <f>(Table2[[#This Row],[Close Price]]/Table2[[#This Row],[Current Week Low]])-1</f>
        <v>3.6026006412540168E-2</v>
      </c>
      <c r="AF585" s="2">
        <f>(Table2[[#This Row],[Current Week High]]/Table2[[#This Row],[Close Price]])-1</f>
        <v>1.7794970986460212E-2</v>
      </c>
      <c r="AG585" s="2">
        <f>(Table2[[#This Row],[Close Price]]/Table2[[#This Row],[Current Month Low]])-1</f>
        <v>3.6026006412540168E-2</v>
      </c>
      <c r="AH585" s="2">
        <f>(Table2[[#This Row],[Current Month High]]/Table2[[#This Row],[Close Price]])-1</f>
        <v>1.7794970986460212E-2</v>
      </c>
      <c r="AI585">
        <v>7.0277240490006498</v>
      </c>
      <c r="AJ585">
        <v>190.99437148217601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0.26</v>
      </c>
      <c r="AM585" t="s">
        <v>10149</v>
      </c>
      <c r="AN585">
        <v>2.0099999999999998</v>
      </c>
      <c r="AO585" t="s">
        <v>10149</v>
      </c>
      <c r="AP585">
        <v>6.1521596215817001E-2</v>
      </c>
      <c r="AQ585">
        <f>(Table2[[#This Row],[Sharpe Ratio]]-AVERAGE(Table2[Sharpe Ratio]))/_xlfn.STDEV.P(Table2[Sharpe Ratio])</f>
        <v>8.0084565538786734E-2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2.9697590322280214</v>
      </c>
    </row>
    <row r="586" spans="1:44" x14ac:dyDescent="0.3">
      <c r="A586" t="s">
        <v>1490</v>
      </c>
      <c r="B586" t="s">
        <v>1491</v>
      </c>
      <c r="C586" t="s">
        <v>10117</v>
      </c>
      <c r="D586" t="s">
        <v>140</v>
      </c>
      <c r="E586">
        <v>6503.0379343949999</v>
      </c>
      <c r="F586">
        <v>220.37</v>
      </c>
      <c r="G586">
        <v>198.295770678824</v>
      </c>
      <c r="H586">
        <f>(Table2[[#This Row],[1Y Return vs Nifty]]-AVERAGE(Table2[1Y Return vs Nifty]))/_xlfn.STDEV.P(Table2[1Y Return vs Nifty])</f>
        <v>1.6802031494425926</v>
      </c>
      <c r="I586">
        <v>19.666071825821</v>
      </c>
      <c r="J586">
        <f>(Table2[[#This Row],[1M Return vs Nifty]]-AVERAGE(Table2[1M Return vs Nifty]))/_xlfn.STDEV.P(Table2[1M Return vs Nifty])</f>
        <v>1.5108222325481948</v>
      </c>
      <c r="K586">
        <v>45.021585873519697</v>
      </c>
      <c r="L586">
        <f>(Table2[[#This Row],[6M Return vs Nifty]]-AVERAGE(Table2[6M Return vs Nifty]))/_xlfn.STDEV.P(Table2[6M Return vs Nifty])</f>
        <v>1.0022244616509861</v>
      </c>
      <c r="M586">
        <v>11.535935650423401</v>
      </c>
      <c r="N586">
        <f>(Table2[[#This Row],[1W Return vs Nifty]]-AVERAGE(Table2[1W Return vs Nifty]))/_xlfn.STDEV.P(Table2[1W Return vs Nifty])</f>
        <v>2.3025608496237453</v>
      </c>
      <c r="O586">
        <v>192.86</v>
      </c>
      <c r="P586">
        <v>177.86352061460801</v>
      </c>
      <c r="Q586">
        <v>142.934199720495</v>
      </c>
      <c r="R586">
        <v>83.919233721327402</v>
      </c>
      <c r="S586" s="2">
        <f>(Table2[[#This Row],[Close Price]]-Table2[[#This Row],[20D EMA]])/Table2[[#This Row],[20D EMA]]</f>
        <v>0.14264233122472253</v>
      </c>
      <c r="T586" s="2">
        <f>(Table2[[#This Row],[Close Price]]-Table2[[#This Row],[50D EMA]])/Table2[[#This Row],[50D EMA]]</f>
        <v>0.23898368388588459</v>
      </c>
      <c r="U586" s="2">
        <f>(Table2[[#This Row],[Close Price]]-Table2[[#This Row],[200D EMA]])/Table2[[#This Row],[200D EMA]]</f>
        <v>0.54175837854711595</v>
      </c>
      <c r="V586">
        <v>1.93109900174973</v>
      </c>
      <c r="W586">
        <v>217.01</v>
      </c>
      <c r="X586">
        <v>227</v>
      </c>
      <c r="Y586">
        <v>190.05</v>
      </c>
      <c r="Z586">
        <v>227</v>
      </c>
      <c r="AA586">
        <v>190.05</v>
      </c>
      <c r="AB586">
        <v>227</v>
      </c>
      <c r="AC586" s="2">
        <f>(Table2[[#This Row],[Close Price]]/Table2[[#This Row],[Day Low]])-1</f>
        <v>1.548315745818174E-2</v>
      </c>
      <c r="AD586" s="2">
        <f>(Table2[[#This Row],[Day High]]/Table2[[#This Row],[Close Price]])-1</f>
        <v>3.008576485002501E-2</v>
      </c>
      <c r="AE586" s="2">
        <f>(Table2[[#This Row],[Close Price]]/Table2[[#This Row],[Current Week Low]])-1</f>
        <v>0.15953696395685335</v>
      </c>
      <c r="AF586" s="2">
        <f>(Table2[[#This Row],[Current Week High]]/Table2[[#This Row],[Close Price]])-1</f>
        <v>3.008576485002501E-2</v>
      </c>
      <c r="AG586" s="2">
        <f>(Table2[[#This Row],[Close Price]]/Table2[[#This Row],[Current Month Low]])-1</f>
        <v>0.15953696395685335</v>
      </c>
      <c r="AH586" s="2">
        <f>(Table2[[#This Row],[Current Month High]]/Table2[[#This Row],[Close Price]])-1</f>
        <v>3.008576485002501E-2</v>
      </c>
      <c r="AI586">
        <v>3.0085764850025001</v>
      </c>
      <c r="AJ586">
        <v>251.187250996015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0.19</v>
      </c>
      <c r="AM586" t="s">
        <v>10149</v>
      </c>
      <c r="AN586">
        <v>13.48</v>
      </c>
      <c r="AO586" t="s">
        <v>10149</v>
      </c>
      <c r="AP586">
        <v>0.152289685614865</v>
      </c>
      <c r="AQ586">
        <f>(Table2[[#This Row],[Sharpe Ratio]]-AVERAGE(Table2[Sharpe Ratio]))/_xlfn.STDEV.P(Table2[Sharpe Ratio])</f>
        <v>1.1085457090061779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7.604356402271697</v>
      </c>
    </row>
    <row r="587" spans="1:44" x14ac:dyDescent="0.3">
      <c r="A587" t="s">
        <v>1492</v>
      </c>
      <c r="B587" t="s">
        <v>1493</v>
      </c>
      <c r="C587" t="s">
        <v>10102</v>
      </c>
      <c r="D587" t="s">
        <v>243</v>
      </c>
      <c r="E587">
        <v>6500.9972270099997</v>
      </c>
      <c r="F587">
        <v>1321.45</v>
      </c>
      <c r="G587">
        <v>155.07275456691201</v>
      </c>
      <c r="H587">
        <f>(Table2[[#This Row],[1Y Return vs Nifty]]-AVERAGE(Table2[1Y Return vs Nifty]))/_xlfn.STDEV.P(Table2[1Y Return vs Nifty])</f>
        <v>1.1931098221405834</v>
      </c>
      <c r="I587">
        <v>28.5201623903864</v>
      </c>
      <c r="J587">
        <f>(Table2[[#This Row],[1M Return vs Nifty]]-AVERAGE(Table2[1M Return vs Nifty]))/_xlfn.STDEV.P(Table2[1M Return vs Nifty])</f>
        <v>2.2324105438752451</v>
      </c>
      <c r="K587">
        <v>72.407432757546502</v>
      </c>
      <c r="L587">
        <f>(Table2[[#This Row],[6M Return vs Nifty]]-AVERAGE(Table2[6M Return vs Nifty]))/_xlfn.STDEV.P(Table2[6M Return vs Nifty])</f>
        <v>1.8082717895089866</v>
      </c>
      <c r="M587">
        <v>9.4993451747700899</v>
      </c>
      <c r="N587">
        <f>(Table2[[#This Row],[1W Return vs Nifty]]-AVERAGE(Table2[1W Return vs Nifty]))/_xlfn.STDEV.P(Table2[1W Return vs Nifty])</f>
        <v>1.8571410530442172</v>
      </c>
      <c r="O587">
        <v>1129.08</v>
      </c>
      <c r="P587">
        <v>1043.9371436613601</v>
      </c>
      <c r="Q587">
        <v>860.12411020149102</v>
      </c>
      <c r="R587">
        <v>89.143527613859803</v>
      </c>
      <c r="S587" s="2">
        <f>(Table2[[#This Row],[Close Price]]-Table2[[#This Row],[20D EMA]])/Table2[[#This Row],[20D EMA]]</f>
        <v>0.17037765260211865</v>
      </c>
      <c r="T587" s="2">
        <f>(Table2[[#This Row],[Close Price]]-Table2[[#This Row],[50D EMA]])/Table2[[#This Row],[50D EMA]]</f>
        <v>0.26583291726293973</v>
      </c>
      <c r="U587" s="2">
        <f>(Table2[[#This Row],[Close Price]]-Table2[[#This Row],[200D EMA]])/Table2[[#This Row],[200D EMA]]</f>
        <v>0.53634805062078739</v>
      </c>
      <c r="V587">
        <v>2.7366983105085301</v>
      </c>
      <c r="W587">
        <v>1296.2</v>
      </c>
      <c r="X587">
        <v>1349</v>
      </c>
      <c r="Y587">
        <v>1214.8</v>
      </c>
      <c r="Z587">
        <v>1349</v>
      </c>
      <c r="AA587">
        <v>1214.8</v>
      </c>
      <c r="AB587">
        <v>1349</v>
      </c>
      <c r="AC587" s="2">
        <f>(Table2[[#This Row],[Close Price]]/Table2[[#This Row],[Day Low]])-1</f>
        <v>1.9480018515661168E-2</v>
      </c>
      <c r="AD587" s="2">
        <f>(Table2[[#This Row],[Day High]]/Table2[[#This Row],[Close Price]])-1</f>
        <v>2.0848310567936679E-2</v>
      </c>
      <c r="AE587" s="2">
        <f>(Table2[[#This Row],[Close Price]]/Table2[[#This Row],[Current Week Low]])-1</f>
        <v>8.7792229173526692E-2</v>
      </c>
      <c r="AF587" s="2">
        <f>(Table2[[#This Row],[Current Week High]]/Table2[[#This Row],[Close Price]])-1</f>
        <v>2.0848310567936679E-2</v>
      </c>
      <c r="AG587" s="2">
        <f>(Table2[[#This Row],[Close Price]]/Table2[[#This Row],[Current Month Low]])-1</f>
        <v>8.7792229173526692E-2</v>
      </c>
      <c r="AH587" s="2">
        <f>(Table2[[#This Row],[Current Month High]]/Table2[[#This Row],[Close Price]])-1</f>
        <v>2.0848310567936679E-2</v>
      </c>
      <c r="AI587">
        <v>2.0848310567936599</v>
      </c>
      <c r="AJ587">
        <v>186.64859002169101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0.13</v>
      </c>
      <c r="AM587" t="s">
        <v>10149</v>
      </c>
      <c r="AN587">
        <v>30.82</v>
      </c>
      <c r="AO587" t="s">
        <v>10149</v>
      </c>
      <c r="AP587">
        <v>5.2639417440657997E-2</v>
      </c>
      <c r="AQ587">
        <f>(Table2[[#This Row],[Sharpe Ratio]]-AVERAGE(Table2[Sharpe Ratio]))/_xlfn.STDEV.P(Table2[Sharpe Ratio])</f>
        <v>-2.0556263193669013E-2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7.0703769453753633</v>
      </c>
    </row>
    <row r="588" spans="1:44" x14ac:dyDescent="0.3">
      <c r="A588" t="s">
        <v>1496</v>
      </c>
      <c r="B588" t="s">
        <v>1497</v>
      </c>
      <c r="C588" t="s">
        <v>10115</v>
      </c>
      <c r="D588" t="s">
        <v>1498</v>
      </c>
      <c r="E588">
        <v>6463.9111463500003</v>
      </c>
      <c r="F588">
        <v>476.5</v>
      </c>
      <c r="G588">
        <v>-0.809696408033037</v>
      </c>
      <c r="H588">
        <f>(Table2[[#This Row],[1Y Return vs Nifty]]-AVERAGE(Table2[1Y Return vs Nifty]))/_xlfn.STDEV.P(Table2[1Y Return vs Nifty])</f>
        <v>-0.56357697446759425</v>
      </c>
      <c r="I588">
        <v>1.8924793079409601</v>
      </c>
      <c r="J588">
        <f>(Table2[[#This Row],[1M Return vs Nifty]]-AVERAGE(Table2[1M Return vs Nifty]))/_xlfn.STDEV.P(Table2[1M Return vs Nifty])</f>
        <v>6.2314729979897225E-2</v>
      </c>
      <c r="K588">
        <v>-7.5608163861783604</v>
      </c>
      <c r="L588">
        <f>(Table2[[#This Row],[6M Return vs Nifty]]-AVERAGE(Table2[6M Return vs Nifty]))/_xlfn.STDEV.P(Table2[6M Return vs Nifty])</f>
        <v>-0.54543280136048311</v>
      </c>
      <c r="M588">
        <v>-0.11171346946352601</v>
      </c>
      <c r="N588">
        <f>(Table2[[#This Row],[1W Return vs Nifty]]-AVERAGE(Table2[1W Return vs Nifty]))/_xlfn.STDEV.P(Table2[1W Return vs Nifty])</f>
        <v>-0.24487986741362616</v>
      </c>
      <c r="O588">
        <v>455.26</v>
      </c>
      <c r="P588">
        <v>459.22195106896299</v>
      </c>
      <c r="Q588">
        <v>441.85389491357103</v>
      </c>
      <c r="R588">
        <v>70.711037370442398</v>
      </c>
      <c r="S588" s="2">
        <f>(Table2[[#This Row],[Close Price]]-Table2[[#This Row],[20D EMA]])/Table2[[#This Row],[20D EMA]]</f>
        <v>4.6654658876246563E-2</v>
      </c>
      <c r="T588" s="2">
        <f>(Table2[[#This Row],[Close Price]]-Table2[[#This Row],[50D EMA]])/Table2[[#This Row],[50D EMA]]</f>
        <v>3.7624614613516807E-2</v>
      </c>
      <c r="U588" s="2">
        <f>(Table2[[#This Row],[Close Price]]-Table2[[#This Row],[200D EMA]])/Table2[[#This Row],[200D EMA]]</f>
        <v>7.8410772169850262E-2</v>
      </c>
      <c r="V588">
        <v>1.0762498781276599</v>
      </c>
      <c r="W588">
        <v>461.3</v>
      </c>
      <c r="X588">
        <v>478.65</v>
      </c>
      <c r="Y588">
        <v>443.05</v>
      </c>
      <c r="Z588">
        <v>478.65</v>
      </c>
      <c r="AA588">
        <v>443.05</v>
      </c>
      <c r="AB588">
        <v>478.65</v>
      </c>
      <c r="AC588" s="2">
        <f>(Table2[[#This Row],[Close Price]]/Table2[[#This Row],[Day Low]])-1</f>
        <v>3.295035768480381E-2</v>
      </c>
      <c r="AD588" s="2">
        <f>(Table2[[#This Row],[Day High]]/Table2[[#This Row],[Close Price]])-1</f>
        <v>4.5120671563483317E-3</v>
      </c>
      <c r="AE588" s="2">
        <f>(Table2[[#This Row],[Close Price]]/Table2[[#This Row],[Current Week Low]])-1</f>
        <v>7.5499379302561787E-2</v>
      </c>
      <c r="AF588" s="2">
        <f>(Table2[[#This Row],[Current Week High]]/Table2[[#This Row],[Close Price]])-1</f>
        <v>4.5120671563483317E-3</v>
      </c>
      <c r="AG588" s="2">
        <f>(Table2[[#This Row],[Close Price]]/Table2[[#This Row],[Current Month Low]])-1</f>
        <v>7.5499379302561787E-2</v>
      </c>
      <c r="AH588" s="2">
        <f>(Table2[[#This Row],[Current Month High]]/Table2[[#This Row],[Close Price]])-1</f>
        <v>4.5120671563483317E-3</v>
      </c>
      <c r="AI588">
        <v>21.0703043022035</v>
      </c>
      <c r="AJ588">
        <v>39.205375401694397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-0.13</v>
      </c>
      <c r="AM588" t="s">
        <v>10150</v>
      </c>
      <c r="AN588">
        <v>6.99</v>
      </c>
      <c r="AO588" t="s">
        <v>10149</v>
      </c>
      <c r="AQ588">
        <f>(Table2[[#This Row],[Sharpe Ratio]]-AVERAGE(Table2[Sharpe Ratio]))/_xlfn.STDEV.P(Table2[Sharpe Ratio])</f>
        <v>-0.61699489940279773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89" spans="1:44" x14ac:dyDescent="0.3">
      <c r="A589" t="s">
        <v>1499</v>
      </c>
      <c r="B589" t="s">
        <v>1500</v>
      </c>
      <c r="C589" t="s">
        <v>10118</v>
      </c>
      <c r="D589" t="s">
        <v>243</v>
      </c>
      <c r="E589">
        <v>6442.5597486899997</v>
      </c>
      <c r="F589">
        <v>1550.55</v>
      </c>
      <c r="G589">
        <v>20.8908064131017</v>
      </c>
      <c r="H589">
        <f>(Table2[[#This Row],[1Y Return vs Nifty]]-AVERAGE(Table2[1Y Return vs Nifty]))/_xlfn.STDEV.P(Table2[1Y Return vs Nifty])</f>
        <v>-0.31902740171438498</v>
      </c>
      <c r="I589">
        <v>19.563669908340501</v>
      </c>
      <c r="J589">
        <f>(Table2[[#This Row],[1M Return vs Nifty]]-AVERAGE(Table2[1M Return vs Nifty]))/_xlfn.STDEV.P(Table2[1M Return vs Nifty])</f>
        <v>1.5024767083893247</v>
      </c>
      <c r="K589">
        <v>32.822901798083002</v>
      </c>
      <c r="L589">
        <f>(Table2[[#This Row],[6M Return vs Nifty]]-AVERAGE(Table2[6M Return vs Nifty]))/_xlfn.STDEV.P(Table2[6M Return vs Nifty])</f>
        <v>0.64318072843984464</v>
      </c>
      <c r="M589">
        <v>14.499529267877501</v>
      </c>
      <c r="N589">
        <f>(Table2[[#This Row],[1W Return vs Nifty]]-AVERAGE(Table2[1W Return vs Nifty]))/_xlfn.STDEV.P(Table2[1W Return vs Nifty])</f>
        <v>2.9507241804511368</v>
      </c>
      <c r="O589">
        <v>1390.07</v>
      </c>
      <c r="P589">
        <v>1321.48863774703</v>
      </c>
      <c r="Q589">
        <v>1166.0727720701</v>
      </c>
      <c r="R589">
        <v>76.9665327829304</v>
      </c>
      <c r="S589" s="2">
        <f>(Table2[[#This Row],[Close Price]]-Table2[[#This Row],[20D EMA]])/Table2[[#This Row],[20D EMA]]</f>
        <v>0.11544742351104623</v>
      </c>
      <c r="T589" s="2">
        <f>(Table2[[#This Row],[Close Price]]-Table2[[#This Row],[50D EMA]])/Table2[[#This Row],[50D EMA]]</f>
        <v>0.17333585451290026</v>
      </c>
      <c r="U589" s="2">
        <f>(Table2[[#This Row],[Close Price]]-Table2[[#This Row],[200D EMA]])/Table2[[#This Row],[200D EMA]]</f>
        <v>0.32971975432317757</v>
      </c>
      <c r="V589">
        <v>1.68626265802752</v>
      </c>
      <c r="W589">
        <v>1509</v>
      </c>
      <c r="X589">
        <v>1579.25</v>
      </c>
      <c r="Y589">
        <v>1341</v>
      </c>
      <c r="Z589">
        <v>1584</v>
      </c>
      <c r="AA589">
        <v>1341</v>
      </c>
      <c r="AB589">
        <v>1584</v>
      </c>
      <c r="AC589" s="2">
        <f>(Table2[[#This Row],[Close Price]]/Table2[[#This Row],[Day Low]])-1</f>
        <v>2.7534791252485036E-2</v>
      </c>
      <c r="AD589" s="2">
        <f>(Table2[[#This Row],[Day High]]/Table2[[#This Row],[Close Price]])-1</f>
        <v>1.850956112347224E-2</v>
      </c>
      <c r="AE589" s="2">
        <f>(Table2[[#This Row],[Close Price]]/Table2[[#This Row],[Current Week Low]])-1</f>
        <v>0.15626398210290815</v>
      </c>
      <c r="AF589" s="2">
        <f>(Table2[[#This Row],[Current Week High]]/Table2[[#This Row],[Close Price]])-1</f>
        <v>2.1572990229273614E-2</v>
      </c>
      <c r="AG589" s="2">
        <f>(Table2[[#This Row],[Close Price]]/Table2[[#This Row],[Current Month Low]])-1</f>
        <v>0.15626398210290815</v>
      </c>
      <c r="AH589" s="2">
        <f>(Table2[[#This Row],[Current Month High]]/Table2[[#This Row],[Close Price]])-1</f>
        <v>2.1572990229273614E-2</v>
      </c>
      <c r="AI589">
        <v>2.1572990229273601</v>
      </c>
      <c r="AJ589">
        <v>79.8677570906559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0.1</v>
      </c>
      <c r="AM589" t="s">
        <v>10149</v>
      </c>
      <c r="AN589">
        <v>14.99</v>
      </c>
      <c r="AO589" t="s">
        <v>10149</v>
      </c>
      <c r="AP589">
        <v>0.11949746363873601</v>
      </c>
      <c r="AQ589">
        <f>(Table2[[#This Row],[Sharpe Ratio]]-AVERAGE(Table2[Sharpe Ratio]))/_xlfn.STDEV.P(Table2[Sharpe Ratio])</f>
        <v>0.73698863059135056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5.5143428461572714</v>
      </c>
    </row>
    <row r="590" spans="1:44" x14ac:dyDescent="0.3">
      <c r="A590" t="s">
        <v>1501</v>
      </c>
      <c r="B590" t="s">
        <v>1502</v>
      </c>
      <c r="C590" t="s">
        <v>10106</v>
      </c>
      <c r="D590" t="s">
        <v>936</v>
      </c>
      <c r="E590">
        <v>6413.1331681199999</v>
      </c>
      <c r="F590">
        <v>139.82</v>
      </c>
      <c r="G590">
        <v>-10.1912879425087</v>
      </c>
      <c r="H590">
        <f>(Table2[[#This Row],[1Y Return vs Nifty]]-AVERAGE(Table2[1Y Return vs Nifty]))/_xlfn.STDEV.P(Table2[1Y Return vs Nifty])</f>
        <v>-0.66930098558436424</v>
      </c>
      <c r="I590">
        <v>-13.8060711651082</v>
      </c>
      <c r="J590">
        <f>(Table2[[#This Row],[1M Return vs Nifty]]-AVERAGE(Table2[1M Return vs Nifty]))/_xlfn.STDEV.P(Table2[1M Return vs Nifty])</f>
        <v>-1.2170815494601288</v>
      </c>
      <c r="K590">
        <v>-34.711543739747</v>
      </c>
      <c r="L590">
        <f>(Table2[[#This Row],[6M Return vs Nifty]]-AVERAGE(Table2[6M Return vs Nifty]))/_xlfn.STDEV.P(Table2[6M Return vs Nifty])</f>
        <v>-1.3445598586840137</v>
      </c>
      <c r="M590">
        <v>-0.75889788173904504</v>
      </c>
      <c r="N590">
        <f>(Table2[[#This Row],[1W Return vs Nifty]]-AVERAGE(Table2[1W Return vs Nifty]))/_xlfn.STDEV.P(Table2[1W Return vs Nifty])</f>
        <v>-0.38642464664703108</v>
      </c>
      <c r="O590">
        <v>141.16999999999999</v>
      </c>
      <c r="P590">
        <v>149.09210436531799</v>
      </c>
      <c r="Q590">
        <v>159.75642882945499</v>
      </c>
      <c r="R590">
        <v>50.873575539443301</v>
      </c>
      <c r="S590" s="2">
        <f>(Table2[[#This Row],[Close Price]]-Table2[[#This Row],[20D EMA]])/Table2[[#This Row],[20D EMA]]</f>
        <v>-9.5629383013387716E-3</v>
      </c>
      <c r="T590" s="2">
        <f>(Table2[[#This Row],[Close Price]]-Table2[[#This Row],[50D EMA]])/Table2[[#This Row],[50D EMA]]</f>
        <v>-6.219044532766612E-2</v>
      </c>
      <c r="U590" s="2">
        <f>(Table2[[#This Row],[Close Price]]-Table2[[#This Row],[200D EMA]])/Table2[[#This Row],[200D EMA]]</f>
        <v>-0.12479265451494137</v>
      </c>
      <c r="V590">
        <v>1.6482163687566</v>
      </c>
      <c r="W590">
        <v>136.19999999999999</v>
      </c>
      <c r="X590">
        <v>140.25</v>
      </c>
      <c r="Y590">
        <v>134.80000000000001</v>
      </c>
      <c r="Z590">
        <v>140.25</v>
      </c>
      <c r="AA590">
        <v>134.80000000000001</v>
      </c>
      <c r="AB590">
        <v>140.25</v>
      </c>
      <c r="AC590" s="2">
        <f>(Table2[[#This Row],[Close Price]]/Table2[[#This Row],[Day Low]])-1</f>
        <v>2.6578560939794382E-2</v>
      </c>
      <c r="AD590" s="2">
        <f>(Table2[[#This Row],[Day High]]/Table2[[#This Row],[Close Price]])-1</f>
        <v>3.075382634816215E-3</v>
      </c>
      <c r="AE590" s="2">
        <f>(Table2[[#This Row],[Close Price]]/Table2[[#This Row],[Current Week Low]])-1</f>
        <v>3.7240356083085846E-2</v>
      </c>
      <c r="AF590" s="2">
        <f>(Table2[[#This Row],[Current Week High]]/Table2[[#This Row],[Close Price]])-1</f>
        <v>3.075382634816215E-3</v>
      </c>
      <c r="AG590" s="2">
        <f>(Table2[[#This Row],[Close Price]]/Table2[[#This Row],[Current Month Low]])-1</f>
        <v>3.7240356083085846E-2</v>
      </c>
      <c r="AH590" s="2">
        <f>(Table2[[#This Row],[Current Month High]]/Table2[[#This Row],[Close Price]])-1</f>
        <v>3.075382634816215E-3</v>
      </c>
      <c r="AI590">
        <v>50.6222285796023</v>
      </c>
      <c r="AJ590">
        <v>18.642341960118799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-0.21</v>
      </c>
      <c r="AM590" t="s">
        <v>10150</v>
      </c>
      <c r="AN590">
        <v>-1.4</v>
      </c>
      <c r="AO590" t="s">
        <v>10150</v>
      </c>
      <c r="AP590">
        <v>2.6949320489831001E-2</v>
      </c>
      <c r="AQ590">
        <f>(Table2[[#This Row],[Sharpe Ratio]]-AVERAGE(Table2[Sharpe Ratio]))/_xlfn.STDEV.P(Table2[Sharpe Ratio])</f>
        <v>-0.31164167284329408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91" spans="1:44" x14ac:dyDescent="0.3">
      <c r="A591" t="s">
        <v>1503</v>
      </c>
      <c r="B591" t="s">
        <v>1504</v>
      </c>
      <c r="C591" t="s">
        <v>10118</v>
      </c>
      <c r="D591" t="s">
        <v>166</v>
      </c>
      <c r="E591">
        <v>6405.2513062500002</v>
      </c>
      <c r="F591">
        <v>925.25</v>
      </c>
      <c r="G591">
        <v>62.428507653546497</v>
      </c>
      <c r="H591">
        <f>(Table2[[#This Row],[1Y Return vs Nifty]]-AVERAGE(Table2[1Y Return vs Nifty]))/_xlfn.STDEV.P(Table2[1Y Return vs Nifty])</f>
        <v>0.14907359922684826</v>
      </c>
      <c r="I591">
        <v>10.300929065382901</v>
      </c>
      <c r="J591">
        <f>(Table2[[#This Row],[1M Return vs Nifty]]-AVERAGE(Table2[1M Return vs Nifty]))/_xlfn.STDEV.P(Table2[1M Return vs Nifty])</f>
        <v>0.7475843256663397</v>
      </c>
      <c r="K591">
        <v>57.896904565565301</v>
      </c>
      <c r="L591">
        <f>(Table2[[#This Row],[6M Return vs Nifty]]-AVERAGE(Table2[6M Return vs Nifty]))/_xlfn.STDEV.P(Table2[6M Return vs Nifty])</f>
        <v>1.3811835740345697</v>
      </c>
      <c r="M591">
        <v>-2.1842923986457399E-2</v>
      </c>
      <c r="N591">
        <f>(Table2[[#This Row],[1W Return vs Nifty]]-AVERAGE(Table2[1W Return vs Nifty]))/_xlfn.STDEV.P(Table2[1W Return vs Nifty])</f>
        <v>-0.22522440866360627</v>
      </c>
      <c r="O591">
        <v>869.31</v>
      </c>
      <c r="P591">
        <v>801.711140276587</v>
      </c>
      <c r="Q591">
        <v>640.71250594283595</v>
      </c>
      <c r="R591">
        <v>82.221668048257101</v>
      </c>
      <c r="S591" s="2">
        <f>(Table2[[#This Row],[Close Price]]-Table2[[#This Row],[20D EMA]])/Table2[[#This Row],[20D EMA]]</f>
        <v>6.4349886691744088E-2</v>
      </c>
      <c r="T591" s="2">
        <f>(Table2[[#This Row],[Close Price]]-Table2[[#This Row],[50D EMA]])/Table2[[#This Row],[50D EMA]]</f>
        <v>0.15409397913666587</v>
      </c>
      <c r="U591" s="2">
        <f>(Table2[[#This Row],[Close Price]]-Table2[[#This Row],[200D EMA]])/Table2[[#This Row],[200D EMA]]</f>
        <v>0.44409542722824635</v>
      </c>
      <c r="V591">
        <v>0.88935915064765203</v>
      </c>
      <c r="W591">
        <v>917.35</v>
      </c>
      <c r="X591">
        <v>942.5</v>
      </c>
      <c r="Y591">
        <v>899.1</v>
      </c>
      <c r="Z591">
        <v>964</v>
      </c>
      <c r="AA591">
        <v>899.1</v>
      </c>
      <c r="AB591">
        <v>964</v>
      </c>
      <c r="AC591" s="2">
        <f>(Table2[[#This Row],[Close Price]]/Table2[[#This Row],[Day Low]])-1</f>
        <v>8.6117621409493861E-3</v>
      </c>
      <c r="AD591" s="2">
        <f>(Table2[[#This Row],[Day High]]/Table2[[#This Row],[Close Price]])-1</f>
        <v>1.8643609835179653E-2</v>
      </c>
      <c r="AE591" s="2">
        <f>(Table2[[#This Row],[Close Price]]/Table2[[#This Row],[Current Week Low]])-1</f>
        <v>2.9084640195751188E-2</v>
      </c>
      <c r="AF591" s="2">
        <f>(Table2[[#This Row],[Current Week High]]/Table2[[#This Row],[Close Price]])-1</f>
        <v>4.1880572818157269E-2</v>
      </c>
      <c r="AG591" s="2">
        <f>(Table2[[#This Row],[Close Price]]/Table2[[#This Row],[Current Month Low]])-1</f>
        <v>2.9084640195751188E-2</v>
      </c>
      <c r="AH591" s="2">
        <f>(Table2[[#This Row],[Current Month High]]/Table2[[#This Row],[Close Price]])-1</f>
        <v>4.1880572818157269E-2</v>
      </c>
      <c r="AI591">
        <v>4.1880572818157198</v>
      </c>
      <c r="AJ591">
        <v>111.679249599633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0.37</v>
      </c>
      <c r="AM591" t="s">
        <v>10149</v>
      </c>
      <c r="AN591">
        <v>11.22</v>
      </c>
      <c r="AO591" t="s">
        <v>10149</v>
      </c>
      <c r="AP591">
        <v>-1.0235835745181001E-2</v>
      </c>
      <c r="AQ591">
        <f>(Table2[[#This Row],[Sharpe Ratio]]-AVERAGE(Table2[Sharpe Ratio]))/_xlfn.STDEV.P(Table2[Sharpe Ratio])</f>
        <v>-0.73297353687914923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1.3196435533850019</v>
      </c>
    </row>
    <row r="592" spans="1:44" x14ac:dyDescent="0.3">
      <c r="A592" t="s">
        <v>1505</v>
      </c>
      <c r="B592" t="s">
        <v>1506</v>
      </c>
      <c r="C592" t="s">
        <v>10104</v>
      </c>
      <c r="D592" t="s">
        <v>392</v>
      </c>
      <c r="E592">
        <v>6368.4018014599997</v>
      </c>
      <c r="F592">
        <v>206.68</v>
      </c>
      <c r="G592">
        <v>215.48811300651201</v>
      </c>
      <c r="H592">
        <f>(Table2[[#This Row],[1Y Return vs Nifty]]-AVERAGE(Table2[1Y Return vs Nifty]))/_xlfn.STDEV.P(Table2[1Y Return vs Nifty])</f>
        <v>1.8739488891389215</v>
      </c>
      <c r="I592">
        <v>1.09411232534755</v>
      </c>
      <c r="J592">
        <f>(Table2[[#This Row],[1M Return vs Nifty]]-AVERAGE(Table2[1M Return vs Nifty]))/_xlfn.STDEV.P(Table2[1M Return vs Nifty])</f>
        <v>-2.7503694323910604E-3</v>
      </c>
      <c r="K592">
        <v>20.696096302745101</v>
      </c>
      <c r="L592">
        <f>(Table2[[#This Row],[6M Return vs Nifty]]-AVERAGE(Table2[6M Return vs Nifty]))/_xlfn.STDEV.P(Table2[6M Return vs Nifty])</f>
        <v>0.28625259668021996</v>
      </c>
      <c r="M592">
        <v>-9.6872153714986808</v>
      </c>
      <c r="N592">
        <f>(Table2[[#This Row],[1W Return vs Nifty]]-AVERAGE(Table2[1W Return vs Nifty]))/_xlfn.STDEV.P(Table2[1W Return vs Nifty])</f>
        <v>-2.3391242235270902</v>
      </c>
      <c r="O592">
        <v>208.89</v>
      </c>
      <c r="P592">
        <v>190.67845818207999</v>
      </c>
      <c r="Q592">
        <v>146.42437763422399</v>
      </c>
      <c r="R592">
        <v>43.723622660957801</v>
      </c>
      <c r="S592" s="2">
        <f>(Table2[[#This Row],[Close Price]]-Table2[[#This Row],[20D EMA]])/Table2[[#This Row],[20D EMA]]</f>
        <v>-1.0579730958877782E-2</v>
      </c>
      <c r="T592" s="2">
        <f>(Table2[[#This Row],[Close Price]]-Table2[[#This Row],[50D EMA]])/Table2[[#This Row],[50D EMA]]</f>
        <v>8.3918980520809788E-2</v>
      </c>
      <c r="U592" s="2">
        <f>(Table2[[#This Row],[Close Price]]-Table2[[#This Row],[200D EMA]])/Table2[[#This Row],[200D EMA]]</f>
        <v>0.4115135972528961</v>
      </c>
      <c r="V592">
        <v>0.946388749292985</v>
      </c>
      <c r="W592">
        <v>206</v>
      </c>
      <c r="X592">
        <v>213.8</v>
      </c>
      <c r="Y592">
        <v>192.3</v>
      </c>
      <c r="Z592">
        <v>218.75</v>
      </c>
      <c r="AA592">
        <v>192.3</v>
      </c>
      <c r="AB592">
        <v>218.75</v>
      </c>
      <c r="AC592" s="2">
        <f>(Table2[[#This Row],[Close Price]]/Table2[[#This Row],[Day Low]])-1</f>
        <v>3.3009708737863352E-3</v>
      </c>
      <c r="AD592" s="2">
        <f>(Table2[[#This Row],[Day High]]/Table2[[#This Row],[Close Price]])-1</f>
        <v>3.444939036191208E-2</v>
      </c>
      <c r="AE592" s="2">
        <f>(Table2[[#This Row],[Close Price]]/Table2[[#This Row],[Current Week Low]])-1</f>
        <v>7.4778991159646369E-2</v>
      </c>
      <c r="AF592" s="2">
        <f>(Table2[[#This Row],[Current Week High]]/Table2[[#This Row],[Close Price]])-1</f>
        <v>5.839945809947733E-2</v>
      </c>
      <c r="AG592" s="2">
        <f>(Table2[[#This Row],[Close Price]]/Table2[[#This Row],[Current Month Low]])-1</f>
        <v>7.4778991159646369E-2</v>
      </c>
      <c r="AH592" s="2">
        <f>(Table2[[#This Row],[Current Month High]]/Table2[[#This Row],[Close Price]])-1</f>
        <v>5.839945809947733E-2</v>
      </c>
      <c r="AI592">
        <v>16.073156570543802</v>
      </c>
      <c r="AJ592">
        <v>242.752902155887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0.37</v>
      </c>
      <c r="AM592" t="s">
        <v>10149</v>
      </c>
      <c r="AN592">
        <v>-4.41</v>
      </c>
      <c r="AO592" t="s">
        <v>10150</v>
      </c>
      <c r="AP592">
        <v>6.2129095767215002E-2</v>
      </c>
      <c r="AQ592">
        <f>(Table2[[#This Row],[Sharpe Ratio]]-AVERAGE(Table2[Sharpe Ratio]))/_xlfn.STDEV.P(Table2[Sharpe Ratio])</f>
        <v>8.6967928264864658E-2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-9.4705178875475138E-2</v>
      </c>
    </row>
    <row r="593" spans="1:44" x14ac:dyDescent="0.3">
      <c r="A593" t="s">
        <v>1507</v>
      </c>
      <c r="B593" t="s">
        <v>1508</v>
      </c>
      <c r="C593" t="s">
        <v>10120</v>
      </c>
      <c r="D593" t="s">
        <v>1509</v>
      </c>
      <c r="E593">
        <v>6353.0961647199902</v>
      </c>
      <c r="F593">
        <v>356.6</v>
      </c>
      <c r="G593">
        <v>122.261330535836</v>
      </c>
      <c r="H593">
        <f>(Table2[[#This Row],[1Y Return vs Nifty]]-AVERAGE(Table2[1Y Return vs Nifty]))/_xlfn.STDEV.P(Table2[1Y Return vs Nifty])</f>
        <v>0.82334789568378242</v>
      </c>
      <c r="I593">
        <v>6.4994397193304199</v>
      </c>
      <c r="J593">
        <f>(Table2[[#This Row],[1M Return vs Nifty]]-AVERAGE(Table2[1M Return vs Nifty]))/_xlfn.STDEV.P(Table2[1M Return vs Nifty])</f>
        <v>0.43777156084960356</v>
      </c>
      <c r="K593">
        <v>21.491199487194301</v>
      </c>
      <c r="L593">
        <f>(Table2[[#This Row],[6M Return vs Nifty]]-AVERAGE(Table2[6M Return vs Nifty]))/_xlfn.STDEV.P(Table2[6M Return vs Nifty])</f>
        <v>0.30965485989708152</v>
      </c>
      <c r="M593">
        <v>4.73327367353063</v>
      </c>
      <c r="N593">
        <f>(Table2[[#This Row],[1W Return vs Nifty]]-AVERAGE(Table2[1W Return vs Nifty]))/_xlfn.STDEV.P(Table2[1W Return vs Nifty])</f>
        <v>0.81476035651043521</v>
      </c>
      <c r="O593">
        <v>318.8</v>
      </c>
      <c r="P593">
        <v>302.78891817180897</v>
      </c>
      <c r="Q593">
        <v>271.55174405843297</v>
      </c>
      <c r="R593">
        <v>79.988805530506596</v>
      </c>
      <c r="S593" s="2">
        <f>(Table2[[#This Row],[Close Price]]-Table2[[#This Row],[20D EMA]])/Table2[[#This Row],[20D EMA]]</f>
        <v>0.11856963613550818</v>
      </c>
      <c r="T593" s="2">
        <f>(Table2[[#This Row],[Close Price]]-Table2[[#This Row],[50D EMA]])/Table2[[#This Row],[50D EMA]]</f>
        <v>0.17771813497367656</v>
      </c>
      <c r="U593" s="2">
        <f>(Table2[[#This Row],[Close Price]]-Table2[[#This Row],[200D EMA]])/Table2[[#This Row],[200D EMA]]</f>
        <v>0.31319355446034702</v>
      </c>
      <c r="V593">
        <v>1.5332065959130301</v>
      </c>
      <c r="W593">
        <v>339.45</v>
      </c>
      <c r="X593">
        <v>359</v>
      </c>
      <c r="Y593">
        <v>321.2</v>
      </c>
      <c r="Z593">
        <v>359</v>
      </c>
      <c r="AA593">
        <v>321.2</v>
      </c>
      <c r="AB593">
        <v>359</v>
      </c>
      <c r="AC593" s="2">
        <f>(Table2[[#This Row],[Close Price]]/Table2[[#This Row],[Day Low]])-1</f>
        <v>5.0522904698777626E-2</v>
      </c>
      <c r="AD593" s="2">
        <f>(Table2[[#This Row],[Day High]]/Table2[[#This Row],[Close Price]])-1</f>
        <v>6.7302299495231033E-3</v>
      </c>
      <c r="AE593" s="2">
        <f>(Table2[[#This Row],[Close Price]]/Table2[[#This Row],[Current Week Low]])-1</f>
        <v>0.11021170610211728</v>
      </c>
      <c r="AF593" s="2">
        <f>(Table2[[#This Row],[Current Week High]]/Table2[[#This Row],[Close Price]])-1</f>
        <v>6.7302299495231033E-3</v>
      </c>
      <c r="AG593" s="2">
        <f>(Table2[[#This Row],[Close Price]]/Table2[[#This Row],[Current Month Low]])-1</f>
        <v>0.11021170610211728</v>
      </c>
      <c r="AH593" s="2">
        <f>(Table2[[#This Row],[Current Month High]]/Table2[[#This Row],[Close Price]])-1</f>
        <v>6.7302299495231033E-3</v>
      </c>
      <c r="AI593">
        <v>4.6831183398766001</v>
      </c>
      <c r="AJ593">
        <v>148.41518634622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0.17</v>
      </c>
      <c r="AM593" t="s">
        <v>10149</v>
      </c>
      <c r="AN593">
        <v>12.42</v>
      </c>
      <c r="AO593" t="s">
        <v>10149</v>
      </c>
      <c r="AP593">
        <v>0.110500116582504</v>
      </c>
      <c r="AQ593">
        <f>(Table2[[#This Row],[Sharpe Ratio]]-AVERAGE(Table2[Sharpe Ratio]))/_xlfn.STDEV.P(Table2[Sharpe Ratio])</f>
        <v>0.63504287076661659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3.0205775437075193</v>
      </c>
    </row>
    <row r="594" spans="1:44" x14ac:dyDescent="0.3">
      <c r="A594" t="s">
        <v>1514</v>
      </c>
      <c r="B594" t="s">
        <v>1515</v>
      </c>
      <c r="C594" t="s">
        <v>10110</v>
      </c>
      <c r="D594" t="s">
        <v>226</v>
      </c>
      <c r="E594">
        <v>6314.6916830399996</v>
      </c>
      <c r="F594">
        <v>1404.6</v>
      </c>
      <c r="G594">
        <v>-30.1245264244711</v>
      </c>
      <c r="H594">
        <f>(Table2[[#This Row],[1Y Return vs Nifty]]-AVERAGE(Table2[1Y Return vs Nifty]))/_xlfn.STDEV.P(Table2[1Y Return vs Nifty])</f>
        <v>-0.89393471847668038</v>
      </c>
      <c r="I594">
        <v>5.6506968818385497</v>
      </c>
      <c r="J594">
        <f>(Table2[[#This Row],[1M Return vs Nifty]]-AVERAGE(Table2[1M Return vs Nifty]))/_xlfn.STDEV.P(Table2[1M Return vs Nifty])</f>
        <v>0.36860094345071209</v>
      </c>
      <c r="K594">
        <v>-21.810624775085898</v>
      </c>
      <c r="L594">
        <f>(Table2[[#This Row],[6M Return vs Nifty]]-AVERAGE(Table2[6M Return vs Nifty]))/_xlfn.STDEV.P(Table2[6M Return vs Nifty])</f>
        <v>-0.96484725376023073</v>
      </c>
      <c r="M594">
        <v>4.20144708443204</v>
      </c>
      <c r="N594">
        <f>(Table2[[#This Row],[1W Return vs Nifty]]-AVERAGE(Table2[1W Return vs Nifty]))/_xlfn.STDEV.P(Table2[1W Return vs Nifty])</f>
        <v>0.6984453221607394</v>
      </c>
      <c r="O594">
        <v>1344.82</v>
      </c>
      <c r="P594">
        <v>1339.5720393080101</v>
      </c>
      <c r="Q594">
        <v>1429.59380948129</v>
      </c>
      <c r="R594">
        <v>73.990996518160401</v>
      </c>
      <c r="S594" s="2">
        <f>(Table2[[#This Row],[Close Price]]-Table2[[#This Row],[20D EMA]])/Table2[[#This Row],[20D EMA]]</f>
        <v>4.4452045626924029E-2</v>
      </c>
      <c r="T594" s="2">
        <f>(Table2[[#This Row],[Close Price]]-Table2[[#This Row],[50D EMA]])/Table2[[#This Row],[50D EMA]]</f>
        <v>4.8543832495624266E-2</v>
      </c>
      <c r="U594" s="2">
        <f>(Table2[[#This Row],[Close Price]]-Table2[[#This Row],[200D EMA]])/Table2[[#This Row],[200D EMA]]</f>
        <v>-1.7483154526500632E-2</v>
      </c>
      <c r="V594">
        <v>0.78730706644030901</v>
      </c>
      <c r="W594">
        <v>1400</v>
      </c>
      <c r="X594">
        <v>1413.05</v>
      </c>
      <c r="Y594">
        <v>1317</v>
      </c>
      <c r="Z594">
        <v>1418.5</v>
      </c>
      <c r="AA594">
        <v>1317</v>
      </c>
      <c r="AB594">
        <v>1418.5</v>
      </c>
      <c r="AC594" s="2">
        <f>(Table2[[#This Row],[Close Price]]/Table2[[#This Row],[Day Low]])-1</f>
        <v>3.2857142857141142E-3</v>
      </c>
      <c r="AD594" s="2">
        <f>(Table2[[#This Row],[Day High]]/Table2[[#This Row],[Close Price]])-1</f>
        <v>6.0159476007404233E-3</v>
      </c>
      <c r="AE594" s="2">
        <f>(Table2[[#This Row],[Close Price]]/Table2[[#This Row],[Current Week Low]])-1</f>
        <v>6.6514806378132008E-2</v>
      </c>
      <c r="AF594" s="2">
        <f>(Table2[[#This Row],[Current Week High]]/Table2[[#This Row],[Close Price]])-1</f>
        <v>9.896055816602578E-3</v>
      </c>
      <c r="AG594" s="2">
        <f>(Table2[[#This Row],[Close Price]]/Table2[[#This Row],[Current Month Low]])-1</f>
        <v>6.6514806378132008E-2</v>
      </c>
      <c r="AH594" s="2">
        <f>(Table2[[#This Row],[Current Month High]]/Table2[[#This Row],[Close Price]])-1</f>
        <v>9.896055816602578E-3</v>
      </c>
      <c r="AI594">
        <v>35.123878684322897</v>
      </c>
      <c r="AJ594">
        <v>22.876388767386899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-0.09</v>
      </c>
      <c r="AM594" t="s">
        <v>10150</v>
      </c>
      <c r="AN594">
        <v>3.13</v>
      </c>
      <c r="AO594" t="s">
        <v>10149</v>
      </c>
      <c r="AP594">
        <v>-7.0613233933341998E-2</v>
      </c>
      <c r="AQ594">
        <f>(Table2[[#This Row],[Sharpe Ratio]]-AVERAGE(Table2[Sharpe Ratio]))/_xlfn.STDEV.P(Table2[Sharpe Ratio])</f>
        <v>-1.4170884983298342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95" spans="1:44" x14ac:dyDescent="0.3">
      <c r="A595" t="s">
        <v>1516</v>
      </c>
      <c r="B595" t="s">
        <v>1517</v>
      </c>
      <c r="C595" t="s">
        <v>10104</v>
      </c>
      <c r="D595" t="s">
        <v>24</v>
      </c>
      <c r="E595">
        <v>6309.0169838849997</v>
      </c>
      <c r="F595">
        <v>373.45</v>
      </c>
      <c r="G595">
        <v>2.7813585075651801</v>
      </c>
      <c r="H595">
        <f>(Table2[[#This Row],[1Y Return vs Nifty]]-AVERAGE(Table2[1Y Return vs Nifty]))/_xlfn.STDEV.P(Table2[1Y Return vs Nifty])</f>
        <v>-0.52310828336945248</v>
      </c>
      <c r="I595">
        <v>1.34482062660637</v>
      </c>
      <c r="J595">
        <f>(Table2[[#This Row],[1M Return vs Nifty]]-AVERAGE(Table2[1M Return vs Nifty]))/_xlfn.STDEV.P(Table2[1M Return vs Nifty])</f>
        <v>1.7681788836356578E-2</v>
      </c>
      <c r="K595">
        <v>-20.953646116782501</v>
      </c>
      <c r="L595">
        <f>(Table2[[#This Row],[6M Return vs Nifty]]-AVERAGE(Table2[6M Return vs Nifty]))/_xlfn.STDEV.P(Table2[6M Return vs Nifty])</f>
        <v>-0.93962381040709908</v>
      </c>
      <c r="M595">
        <v>-1.65938003512625</v>
      </c>
      <c r="N595">
        <f>(Table2[[#This Row],[1W Return vs Nifty]]-AVERAGE(Table2[1W Return vs Nifty]))/_xlfn.STDEV.P(Table2[1W Return vs Nifty])</f>
        <v>-0.58336781336618149</v>
      </c>
      <c r="O595">
        <v>360.53</v>
      </c>
      <c r="P595">
        <v>357.313455797801</v>
      </c>
      <c r="Q595">
        <v>352.07406768937602</v>
      </c>
      <c r="R595">
        <v>62.642443286107699</v>
      </c>
      <c r="S595" s="2">
        <f>(Table2[[#This Row],[Close Price]]-Table2[[#This Row],[20D EMA]])/Table2[[#This Row],[20D EMA]]</f>
        <v>3.5836130141735825E-2</v>
      </c>
      <c r="T595" s="2">
        <f>(Table2[[#This Row],[Close Price]]-Table2[[#This Row],[50D EMA]])/Table2[[#This Row],[50D EMA]]</f>
        <v>4.5160751548440008E-2</v>
      </c>
      <c r="U595" s="2">
        <f>(Table2[[#This Row],[Close Price]]-Table2[[#This Row],[200D EMA]])/Table2[[#This Row],[200D EMA]]</f>
        <v>6.0714304949841646E-2</v>
      </c>
      <c r="V595">
        <v>1.8834211206729401</v>
      </c>
      <c r="W595">
        <v>368.55</v>
      </c>
      <c r="X595">
        <v>381.6</v>
      </c>
      <c r="Y595">
        <v>368.55</v>
      </c>
      <c r="Z595">
        <v>403.2</v>
      </c>
      <c r="AA595">
        <v>368.55</v>
      </c>
      <c r="AB595">
        <v>403.2</v>
      </c>
      <c r="AC595" s="2">
        <f>(Table2[[#This Row],[Close Price]]/Table2[[#This Row],[Day Low]])-1</f>
        <v>1.3295346628679816E-2</v>
      </c>
      <c r="AD595" s="2">
        <f>(Table2[[#This Row],[Day High]]/Table2[[#This Row],[Close Price]])-1</f>
        <v>2.1823537287454897E-2</v>
      </c>
      <c r="AE595" s="2">
        <f>(Table2[[#This Row],[Close Price]]/Table2[[#This Row],[Current Week Low]])-1</f>
        <v>1.3295346628679816E-2</v>
      </c>
      <c r="AF595" s="2">
        <f>(Table2[[#This Row],[Current Week High]]/Table2[[#This Row],[Close Price]])-1</f>
        <v>7.9662605435801392E-2</v>
      </c>
      <c r="AG595" s="2">
        <f>(Table2[[#This Row],[Close Price]]/Table2[[#This Row],[Current Month Low]])-1</f>
        <v>1.3295346628679816E-2</v>
      </c>
      <c r="AH595" s="2">
        <f>(Table2[[#This Row],[Current Month High]]/Table2[[#This Row],[Close Price]])-1</f>
        <v>7.9662605435801392E-2</v>
      </c>
      <c r="AI595">
        <v>13.067345026107899</v>
      </c>
      <c r="AJ595">
        <v>32.194690265486699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-0.18</v>
      </c>
      <c r="AM595" t="s">
        <v>10150</v>
      </c>
      <c r="AN595">
        <v>7.37</v>
      </c>
      <c r="AO595" t="s">
        <v>10149</v>
      </c>
      <c r="AP595">
        <v>-3.6676035700523003E-2</v>
      </c>
      <c r="AQ595">
        <f>(Table2[[#This Row],[Sharpe Ratio]]-AVERAGE(Table2[Sharpe Ratio]))/_xlfn.STDEV.P(Table2[Sharpe Ratio])</f>
        <v>-1.0325580985859499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-3.0609762168923265</v>
      </c>
    </row>
    <row r="596" spans="1:44" x14ac:dyDescent="0.3">
      <c r="A596" t="s">
        <v>1518</v>
      </c>
      <c r="B596" t="s">
        <v>1519</v>
      </c>
      <c r="C596" t="s">
        <v>10114</v>
      </c>
      <c r="D596" t="s">
        <v>387</v>
      </c>
      <c r="E596">
        <v>6306.5127100319996</v>
      </c>
      <c r="F596">
        <v>64.17</v>
      </c>
      <c r="G596">
        <v>-34.025847429802198</v>
      </c>
      <c r="H596">
        <f>(Table2[[#This Row],[1Y Return vs Nifty]]-AVERAGE(Table2[1Y Return vs Nifty]))/_xlfn.STDEV.P(Table2[1Y Return vs Nifty])</f>
        <v>-0.93789989259686957</v>
      </c>
      <c r="I596">
        <v>-19.135948815983902</v>
      </c>
      <c r="J596">
        <f>(Table2[[#This Row],[1M Return vs Nifty]]-AVERAGE(Table2[1M Return vs Nifty]))/_xlfn.STDEV.P(Table2[1M Return vs Nifty])</f>
        <v>-1.6514544967018268</v>
      </c>
      <c r="K596">
        <v>-40.837776632169998</v>
      </c>
      <c r="L596">
        <f>(Table2[[#This Row],[6M Return vs Nifty]]-AVERAGE(Table2[6M Return vs Nifty]))/_xlfn.STDEV.P(Table2[6M Return vs Nifty])</f>
        <v>-1.5248732035181121</v>
      </c>
      <c r="M596">
        <v>1.75857934785783</v>
      </c>
      <c r="N596">
        <f>(Table2[[#This Row],[1W Return vs Nifty]]-AVERAGE(Table2[1W Return vs Nifty]))/_xlfn.STDEV.P(Table2[1W Return vs Nifty])</f>
        <v>0.16416920562998327</v>
      </c>
      <c r="O596">
        <v>63.13</v>
      </c>
      <c r="P596">
        <v>66.381447442328493</v>
      </c>
      <c r="Q596">
        <v>70.900474801314402</v>
      </c>
      <c r="R596">
        <v>66.5921190182071</v>
      </c>
      <c r="S596" s="2">
        <f>(Table2[[#This Row],[Close Price]]-Table2[[#This Row],[20D EMA]])/Table2[[#This Row],[20D EMA]]</f>
        <v>1.6473942658007272E-2</v>
      </c>
      <c r="T596" s="2">
        <f>(Table2[[#This Row],[Close Price]]-Table2[[#This Row],[50D EMA]])/Table2[[#This Row],[50D EMA]]</f>
        <v>-3.3314239558421409E-2</v>
      </c>
      <c r="U596" s="2">
        <f>(Table2[[#This Row],[Close Price]]-Table2[[#This Row],[200D EMA]])/Table2[[#This Row],[200D EMA]]</f>
        <v>-9.4928487011903998E-2</v>
      </c>
      <c r="V596">
        <v>2.11596062021205</v>
      </c>
      <c r="W596">
        <v>62</v>
      </c>
      <c r="X596">
        <v>66</v>
      </c>
      <c r="Y596">
        <v>60.55</v>
      </c>
      <c r="Z596">
        <v>66</v>
      </c>
      <c r="AA596">
        <v>60.55</v>
      </c>
      <c r="AB596">
        <v>66</v>
      </c>
      <c r="AC596" s="2">
        <f>(Table2[[#This Row],[Close Price]]/Table2[[#This Row],[Day Low]])-1</f>
        <v>3.499999999999992E-2</v>
      </c>
      <c r="AD596" s="2">
        <f>(Table2[[#This Row],[Day High]]/Table2[[#This Row],[Close Price]])-1</f>
        <v>2.8517999064983535E-2</v>
      </c>
      <c r="AE596" s="2">
        <f>(Table2[[#This Row],[Close Price]]/Table2[[#This Row],[Current Week Low]])-1</f>
        <v>5.9785301403798563E-2</v>
      </c>
      <c r="AF596" s="2">
        <f>(Table2[[#This Row],[Current Week High]]/Table2[[#This Row],[Close Price]])-1</f>
        <v>2.8517999064983535E-2</v>
      </c>
      <c r="AG596" s="2">
        <f>(Table2[[#This Row],[Close Price]]/Table2[[#This Row],[Current Month Low]])-1</f>
        <v>5.9785301403798563E-2</v>
      </c>
      <c r="AH596" s="2">
        <f>(Table2[[#This Row],[Current Month High]]/Table2[[#This Row],[Close Price]])-1</f>
        <v>2.8517999064983535E-2</v>
      </c>
      <c r="AI596">
        <v>52.719339255103598</v>
      </c>
      <c r="AJ596">
        <v>8.2124789207419902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-0.18</v>
      </c>
      <c r="AM596" t="s">
        <v>10150</v>
      </c>
      <c r="AN596">
        <v>-0.47</v>
      </c>
      <c r="AO596" t="s">
        <v>10150</v>
      </c>
      <c r="AP596">
        <v>7.0430025710921995E-2</v>
      </c>
      <c r="AQ596">
        <f>(Table2[[#This Row],[Sharpe Ratio]]-AVERAGE(Table2[Sharpe Ratio]))/_xlfn.STDEV.P(Table2[Sharpe Ratio])</f>
        <v>0.18102283190192572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97" spans="1:44" x14ac:dyDescent="0.3">
      <c r="A597" t="s">
        <v>1522</v>
      </c>
      <c r="B597" t="s">
        <v>1523</v>
      </c>
      <c r="C597" t="s">
        <v>10111</v>
      </c>
      <c r="D597" t="s">
        <v>902</v>
      </c>
      <c r="E597">
        <v>6289.288796287</v>
      </c>
      <c r="F597">
        <v>212.47</v>
      </c>
      <c r="G597">
        <v>62.058211663008102</v>
      </c>
      <c r="H597">
        <f>(Table2[[#This Row],[1Y Return vs Nifty]]-AVERAGE(Table2[1Y Return vs Nifty]))/_xlfn.STDEV.P(Table2[1Y Return vs Nifty])</f>
        <v>0.14490062097722928</v>
      </c>
      <c r="I597">
        <v>-10.997721664005301</v>
      </c>
      <c r="J597">
        <f>(Table2[[#This Row],[1M Return vs Nifty]]-AVERAGE(Table2[1M Return vs Nifty]))/_xlfn.STDEV.P(Table2[1M Return vs Nifty])</f>
        <v>-0.98820743084346707</v>
      </c>
      <c r="K597">
        <v>-3.0902251382713501</v>
      </c>
      <c r="L597">
        <f>(Table2[[#This Row],[6M Return vs Nifty]]-AVERAGE(Table2[6M Return vs Nifty]))/_xlfn.STDEV.P(Table2[6M Return vs Nifty])</f>
        <v>-0.41384993870223141</v>
      </c>
      <c r="M597">
        <v>-0.18744703115328101</v>
      </c>
      <c r="N597">
        <f>(Table2[[#This Row],[1W Return vs Nifty]]-AVERAGE(Table2[1W Return vs Nifty]))/_xlfn.STDEV.P(Table2[1W Return vs Nifty])</f>
        <v>-0.26144344661394264</v>
      </c>
      <c r="O597">
        <v>209.76</v>
      </c>
      <c r="P597">
        <v>210.41355847352301</v>
      </c>
      <c r="Q597">
        <v>187.40889483995801</v>
      </c>
      <c r="R597">
        <v>58.798042036981499</v>
      </c>
      <c r="S597" s="2">
        <f>(Table2[[#This Row],[Close Price]]-Table2[[#This Row],[20D EMA]])/Table2[[#This Row],[20D EMA]]</f>
        <v>1.2919527078566018E-2</v>
      </c>
      <c r="T597" s="2">
        <f>(Table2[[#This Row],[Close Price]]-Table2[[#This Row],[50D EMA]])/Table2[[#This Row],[50D EMA]]</f>
        <v>9.7733318204195289E-3</v>
      </c>
      <c r="U597" s="2">
        <f>(Table2[[#This Row],[Close Price]]-Table2[[#This Row],[200D EMA]])/Table2[[#This Row],[200D EMA]]</f>
        <v>0.13372420333327015</v>
      </c>
      <c r="V597">
        <v>0.741461951250312</v>
      </c>
      <c r="W597">
        <v>211.51</v>
      </c>
      <c r="X597">
        <v>214.52</v>
      </c>
      <c r="Y597">
        <v>204.5</v>
      </c>
      <c r="Z597">
        <v>216</v>
      </c>
      <c r="AA597">
        <v>204.5</v>
      </c>
      <c r="AB597">
        <v>216</v>
      </c>
      <c r="AC597" s="2">
        <f>(Table2[[#This Row],[Close Price]]/Table2[[#This Row],[Day Low]])-1</f>
        <v>4.5387924920807787E-3</v>
      </c>
      <c r="AD597" s="2">
        <f>(Table2[[#This Row],[Day High]]/Table2[[#This Row],[Close Price]])-1</f>
        <v>9.6484209535463439E-3</v>
      </c>
      <c r="AE597" s="2">
        <f>(Table2[[#This Row],[Close Price]]/Table2[[#This Row],[Current Week Low]])-1</f>
        <v>3.8973105134474384E-2</v>
      </c>
      <c r="AF597" s="2">
        <f>(Table2[[#This Row],[Current Week High]]/Table2[[#This Row],[Close Price]])-1</f>
        <v>1.6614110227326284E-2</v>
      </c>
      <c r="AG597" s="2">
        <f>(Table2[[#This Row],[Close Price]]/Table2[[#This Row],[Current Month Low]])-1</f>
        <v>3.8973105134474384E-2</v>
      </c>
      <c r="AH597" s="2">
        <f>(Table2[[#This Row],[Current Month High]]/Table2[[#This Row],[Close Price]])-1</f>
        <v>1.6614110227326284E-2</v>
      </c>
      <c r="AI597">
        <v>19.8286816962394</v>
      </c>
      <c r="AJ597">
        <v>94.569597069596995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0</v>
      </c>
      <c r="AM597" t="s">
        <v>10148</v>
      </c>
      <c r="AN597">
        <v>0.82</v>
      </c>
      <c r="AO597" t="s">
        <v>10149</v>
      </c>
      <c r="AP597">
        <v>6.5432589378069006E-2</v>
      </c>
      <c r="AQ597">
        <f>(Table2[[#This Row],[Sharpe Ratio]]-AVERAGE(Table2[Sharpe Ratio]))/_xlfn.STDEV.P(Table2[Sharpe Ratio])</f>
        <v>0.12439864691224609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98" spans="1:44" x14ac:dyDescent="0.3">
      <c r="A598" t="s">
        <v>1526</v>
      </c>
      <c r="B598" t="s">
        <v>1527</v>
      </c>
      <c r="C598" t="s">
        <v>10113</v>
      </c>
      <c r="D598" t="s">
        <v>80</v>
      </c>
      <c r="E598">
        <v>6282.3005254</v>
      </c>
      <c r="F598">
        <v>306.64999999999998</v>
      </c>
      <c r="G598">
        <v>109.89846929567</v>
      </c>
      <c r="H598">
        <f>(Table2[[#This Row],[1Y Return vs Nifty]]-AVERAGE(Table2[1Y Return vs Nifty]))/_xlfn.STDEV.P(Table2[1Y Return vs Nifty])</f>
        <v>0.68402704864122932</v>
      </c>
      <c r="I598">
        <v>35.718158909093503</v>
      </c>
      <c r="J598">
        <f>(Table2[[#This Row],[1M Return vs Nifty]]-AVERAGE(Table2[1M Return vs Nifty]))/_xlfn.STDEV.P(Table2[1M Return vs Nifty])</f>
        <v>2.819030944355279</v>
      </c>
      <c r="K598">
        <v>-2.2475693151722602</v>
      </c>
      <c r="L598">
        <f>(Table2[[#This Row],[6M Return vs Nifty]]-AVERAGE(Table2[6M Return vs Nifty]))/_xlfn.STDEV.P(Table2[6M Return vs Nifty])</f>
        <v>-0.38904805919894786</v>
      </c>
      <c r="M598">
        <v>14.4012862192178</v>
      </c>
      <c r="N598">
        <f>(Table2[[#This Row],[1W Return vs Nifty]]-AVERAGE(Table2[1W Return vs Nifty]))/_xlfn.STDEV.P(Table2[1W Return vs Nifty])</f>
        <v>2.929237583478165</v>
      </c>
      <c r="O598">
        <v>259.52999999999997</v>
      </c>
      <c r="P598">
        <v>238.702556607384</v>
      </c>
      <c r="Q598">
        <v>219.51530502773599</v>
      </c>
      <c r="R598">
        <v>79.466943359337606</v>
      </c>
      <c r="S598" s="2">
        <f>(Table2[[#This Row],[Close Price]]-Table2[[#This Row],[20D EMA]])/Table2[[#This Row],[20D EMA]]</f>
        <v>0.18155897198782417</v>
      </c>
      <c r="T598" s="2">
        <f>(Table2[[#This Row],[Close Price]]-Table2[[#This Row],[50D EMA]])/Table2[[#This Row],[50D EMA]]</f>
        <v>0.28465318661992955</v>
      </c>
      <c r="U598" s="2">
        <f>(Table2[[#This Row],[Close Price]]-Table2[[#This Row],[200D EMA]])/Table2[[#This Row],[200D EMA]]</f>
        <v>0.39694132015648942</v>
      </c>
      <c r="V598">
        <v>3.07271096757359</v>
      </c>
      <c r="W598">
        <v>303.35000000000002</v>
      </c>
      <c r="X598">
        <v>322.5</v>
      </c>
      <c r="Y598">
        <v>267.39999999999998</v>
      </c>
      <c r="Z598">
        <v>330</v>
      </c>
      <c r="AA598">
        <v>267.39999999999998</v>
      </c>
      <c r="AB598">
        <v>330</v>
      </c>
      <c r="AC598" s="2">
        <f>(Table2[[#This Row],[Close Price]]/Table2[[#This Row],[Day Low]])-1</f>
        <v>1.0878523158068143E-2</v>
      </c>
      <c r="AD598" s="2">
        <f>(Table2[[#This Row],[Day High]]/Table2[[#This Row],[Close Price]])-1</f>
        <v>5.1687591716941261E-2</v>
      </c>
      <c r="AE598" s="2">
        <f>(Table2[[#This Row],[Close Price]]/Table2[[#This Row],[Current Week Low]])-1</f>
        <v>0.14678384442782355</v>
      </c>
      <c r="AF598" s="2">
        <f>(Table2[[#This Row],[Current Week High]]/Table2[[#This Row],[Close Price]])-1</f>
        <v>7.614544268710266E-2</v>
      </c>
      <c r="AG598" s="2">
        <f>(Table2[[#This Row],[Close Price]]/Table2[[#This Row],[Current Month Low]])-1</f>
        <v>0.14678384442782355</v>
      </c>
      <c r="AH598" s="2">
        <f>(Table2[[#This Row],[Current Month High]]/Table2[[#This Row],[Close Price]])-1</f>
        <v>7.614544268710266E-2</v>
      </c>
      <c r="AI598">
        <v>7.6145442687102598</v>
      </c>
      <c r="AJ598">
        <v>137.06996521066799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0.39</v>
      </c>
      <c r="AM598" t="s">
        <v>10149</v>
      </c>
      <c r="AN598">
        <v>28.6</v>
      </c>
      <c r="AO598" t="s">
        <v>10149</v>
      </c>
      <c r="AP598">
        <v>6.8861808227488996E-2</v>
      </c>
      <c r="AQ598">
        <f>(Table2[[#This Row],[Sharpe Ratio]]-AVERAGE(Table2[Sharpe Ratio]))/_xlfn.STDEV.P(Table2[Sharpe Ratio])</f>
        <v>0.16325391380642185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6.2065014310821471</v>
      </c>
    </row>
    <row r="599" spans="1:44" x14ac:dyDescent="0.3">
      <c r="A599" t="s">
        <v>1538</v>
      </c>
      <c r="B599" t="s">
        <v>1539</v>
      </c>
      <c r="C599" t="s">
        <v>10110</v>
      </c>
      <c r="D599" t="s">
        <v>226</v>
      </c>
      <c r="E599">
        <v>6146.2246100000002</v>
      </c>
      <c r="F599">
        <v>775</v>
      </c>
      <c r="G599">
        <v>59.026680569280202</v>
      </c>
      <c r="H599">
        <f>(Table2[[#This Row],[1Y Return vs Nifty]]-AVERAGE(Table2[1Y Return vs Nifty]))/_xlfn.STDEV.P(Table2[1Y Return vs Nifty])</f>
        <v>0.11073737416816476</v>
      </c>
      <c r="I599">
        <v>5.7912174978145998</v>
      </c>
      <c r="J599">
        <f>(Table2[[#This Row],[1M Return vs Nifty]]-AVERAGE(Table2[1M Return vs Nifty]))/_xlfn.STDEV.P(Table2[1M Return vs Nifty])</f>
        <v>0.38005305513280807</v>
      </c>
      <c r="K599">
        <v>3.8616968169063899</v>
      </c>
      <c r="L599">
        <f>(Table2[[#This Row],[6M Return vs Nifty]]-AVERAGE(Table2[6M Return vs Nifty]))/_xlfn.STDEV.P(Table2[6M Return vs Nifty])</f>
        <v>-0.2092340968340454</v>
      </c>
      <c r="M599">
        <v>1.8165985110337399</v>
      </c>
      <c r="N599">
        <f>(Table2[[#This Row],[1W Return vs Nifty]]-AVERAGE(Table2[1W Return vs Nifty]))/_xlfn.STDEV.P(Table2[1W Return vs Nifty])</f>
        <v>0.17685849401096629</v>
      </c>
      <c r="O599">
        <v>725.92</v>
      </c>
      <c r="P599">
        <v>704.59395353772402</v>
      </c>
      <c r="Q599">
        <v>669.29055751921101</v>
      </c>
      <c r="R599">
        <v>81.827925577190399</v>
      </c>
      <c r="S599" s="2">
        <f>(Table2[[#This Row],[Close Price]]-Table2[[#This Row],[20D EMA]])/Table2[[#This Row],[20D EMA]]</f>
        <v>6.7610756006171543E-2</v>
      </c>
      <c r="T599" s="2">
        <f>(Table2[[#This Row],[Close Price]]-Table2[[#This Row],[50D EMA]])/Table2[[#This Row],[50D EMA]]</f>
        <v>9.9924284204784108E-2</v>
      </c>
      <c r="U599" s="2">
        <f>(Table2[[#This Row],[Close Price]]-Table2[[#This Row],[200D EMA]])/Table2[[#This Row],[200D EMA]]</f>
        <v>0.15794252779033829</v>
      </c>
      <c r="V599">
        <v>1.15279552475875</v>
      </c>
      <c r="W599">
        <v>756</v>
      </c>
      <c r="X599">
        <v>777.7</v>
      </c>
      <c r="Y599">
        <v>735.4</v>
      </c>
      <c r="Z599">
        <v>777.7</v>
      </c>
      <c r="AA599">
        <v>735.4</v>
      </c>
      <c r="AB599">
        <v>777.7</v>
      </c>
      <c r="AC599" s="2">
        <f>(Table2[[#This Row],[Close Price]]/Table2[[#This Row],[Day Low]])-1</f>
        <v>2.5132275132275117E-2</v>
      </c>
      <c r="AD599" s="2">
        <f>(Table2[[#This Row],[Day High]]/Table2[[#This Row],[Close Price]])-1</f>
        <v>3.4838709677420532E-3</v>
      </c>
      <c r="AE599" s="2">
        <f>(Table2[[#This Row],[Close Price]]/Table2[[#This Row],[Current Week Low]])-1</f>
        <v>5.3848245852597287E-2</v>
      </c>
      <c r="AF599" s="2">
        <f>(Table2[[#This Row],[Current Week High]]/Table2[[#This Row],[Close Price]])-1</f>
        <v>3.4838709677420532E-3</v>
      </c>
      <c r="AG599" s="2">
        <f>(Table2[[#This Row],[Close Price]]/Table2[[#This Row],[Current Month Low]])-1</f>
        <v>5.3848245852597287E-2</v>
      </c>
      <c r="AH599" s="2">
        <f>(Table2[[#This Row],[Current Month High]]/Table2[[#This Row],[Close Price]])-1</f>
        <v>3.4838709677420532E-3</v>
      </c>
      <c r="AI599">
        <v>14.0387096774193</v>
      </c>
      <c r="AJ599">
        <v>92.307692307692307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0.02</v>
      </c>
      <c r="AM599" t="s">
        <v>10149</v>
      </c>
      <c r="AN599">
        <v>10.29</v>
      </c>
      <c r="AO599" t="s">
        <v>10149</v>
      </c>
      <c r="AQ599">
        <f>(Table2[[#This Row],[Sharpe Ratio]]-AVERAGE(Table2[Sharpe Ratio]))/_xlfn.STDEV.P(Table2[Sharpe Ratio])</f>
        <v>-0.61699489940279773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-0.15858007292490398</v>
      </c>
    </row>
    <row r="600" spans="1:44" x14ac:dyDescent="0.3">
      <c r="A600" t="s">
        <v>1540</v>
      </c>
      <c r="B600" t="s">
        <v>1541</v>
      </c>
      <c r="C600" t="s">
        <v>10114</v>
      </c>
      <c r="D600" t="s">
        <v>72</v>
      </c>
      <c r="E600">
        <v>6142.4</v>
      </c>
      <c r="F600">
        <v>872.5</v>
      </c>
      <c r="G600">
        <v>134.30259995445499</v>
      </c>
      <c r="H600">
        <f>(Table2[[#This Row],[1Y Return vs Nifty]]-AVERAGE(Table2[1Y Return vs Nifty]))/_xlfn.STDEV.P(Table2[1Y Return vs Nifty])</f>
        <v>0.95904462658448986</v>
      </c>
      <c r="I600">
        <v>-13.775406870920801</v>
      </c>
      <c r="J600">
        <f>(Table2[[#This Row],[1M Return vs Nifty]]-AVERAGE(Table2[1M Return vs Nifty]))/_xlfn.STDEV.P(Table2[1M Return vs Nifty])</f>
        <v>-1.2145824789910198</v>
      </c>
      <c r="K600">
        <v>22.667353001359</v>
      </c>
      <c r="L600">
        <f>(Table2[[#This Row],[6M Return vs Nifty]]-AVERAGE(Table2[6M Return vs Nifty]))/_xlfn.STDEV.P(Table2[6M Return vs Nifty])</f>
        <v>0.34427257324580435</v>
      </c>
      <c r="M600">
        <v>-2.1665141522584102</v>
      </c>
      <c r="N600">
        <f>(Table2[[#This Row],[1W Return vs Nifty]]-AVERAGE(Table2[1W Return vs Nifty]))/_xlfn.STDEV.P(Table2[1W Return vs Nifty])</f>
        <v>-0.69428239240990597</v>
      </c>
      <c r="O600">
        <v>873.76</v>
      </c>
      <c r="P600">
        <v>878.43277682580697</v>
      </c>
      <c r="Q600">
        <v>752.46542787740304</v>
      </c>
      <c r="R600">
        <v>50.668064425886499</v>
      </c>
      <c r="S600" s="2">
        <f>(Table2[[#This Row],[Close Price]]-Table2[[#This Row],[20D EMA]])/Table2[[#This Row],[20D EMA]]</f>
        <v>-1.4420435817615717E-3</v>
      </c>
      <c r="T600" s="2">
        <f>(Table2[[#This Row],[Close Price]]-Table2[[#This Row],[50D EMA]])/Table2[[#This Row],[50D EMA]]</f>
        <v>-6.7538199647386755E-3</v>
      </c>
      <c r="U600" s="2">
        <f>(Table2[[#This Row],[Close Price]]-Table2[[#This Row],[200D EMA]])/Table2[[#This Row],[200D EMA]]</f>
        <v>0.15952171046741276</v>
      </c>
      <c r="V600">
        <v>0.72439069608988205</v>
      </c>
      <c r="W600">
        <v>863.5</v>
      </c>
      <c r="X600">
        <v>889.45</v>
      </c>
      <c r="Y600">
        <v>840.9</v>
      </c>
      <c r="Z600">
        <v>902.5</v>
      </c>
      <c r="AA600">
        <v>840.9</v>
      </c>
      <c r="AB600">
        <v>902.5</v>
      </c>
      <c r="AC600" s="2">
        <f>(Table2[[#This Row],[Close Price]]/Table2[[#This Row],[Day Low]])-1</f>
        <v>1.0422698320787571E-2</v>
      </c>
      <c r="AD600" s="2">
        <f>(Table2[[#This Row],[Day High]]/Table2[[#This Row],[Close Price]])-1</f>
        <v>1.9426934097421356E-2</v>
      </c>
      <c r="AE600" s="2">
        <f>(Table2[[#This Row],[Close Price]]/Table2[[#This Row],[Current Week Low]])-1</f>
        <v>3.7578784635509566E-2</v>
      </c>
      <c r="AF600" s="2">
        <f>(Table2[[#This Row],[Current Week High]]/Table2[[#This Row],[Close Price]])-1</f>
        <v>3.4383954154727725E-2</v>
      </c>
      <c r="AG600" s="2">
        <f>(Table2[[#This Row],[Close Price]]/Table2[[#This Row],[Current Month Low]])-1</f>
        <v>3.7578784635509566E-2</v>
      </c>
      <c r="AH600" s="2">
        <f>(Table2[[#This Row],[Current Month High]]/Table2[[#This Row],[Close Price]])-1</f>
        <v>3.4383954154727725E-2</v>
      </c>
      <c r="AI600">
        <v>33.524355300859597</v>
      </c>
      <c r="AJ600">
        <v>160.25354213273599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-0.08</v>
      </c>
      <c r="AM600" t="s">
        <v>10150</v>
      </c>
      <c r="AN600">
        <v>-3.91</v>
      </c>
      <c r="AO600" t="s">
        <v>10150</v>
      </c>
      <c r="AP600">
        <v>9.2490307913975001E-2</v>
      </c>
      <c r="AQ600">
        <f>(Table2[[#This Row],[Sharpe Ratio]]-AVERAGE(Table2[Sharpe Ratio]))/_xlfn.STDEV.P(Table2[Sharpe Ratio])</f>
        <v>0.43098009342387195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01" spans="1:44" x14ac:dyDescent="0.3">
      <c r="A601" t="s">
        <v>1542</v>
      </c>
      <c r="B601" t="s">
        <v>1543</v>
      </c>
      <c r="C601" t="s">
        <v>10115</v>
      </c>
      <c r="D601" t="s">
        <v>89</v>
      </c>
      <c r="E601">
        <v>6098.59463538</v>
      </c>
      <c r="F601">
        <v>3083.7</v>
      </c>
      <c r="G601">
        <v>11.393636257039001</v>
      </c>
      <c r="H601">
        <f>(Table2[[#This Row],[1Y Return vs Nifty]]-AVERAGE(Table2[1Y Return vs Nifty]))/_xlfn.STDEV.P(Table2[1Y Return vs Nifty])</f>
        <v>-0.42605390350436589</v>
      </c>
      <c r="I601">
        <v>29.971868980808001</v>
      </c>
      <c r="J601">
        <f>(Table2[[#This Row],[1M Return vs Nifty]]-AVERAGE(Table2[1M Return vs Nifty]))/_xlfn.STDEV.P(Table2[1M Return vs Nifty])</f>
        <v>2.3507213403919387</v>
      </c>
      <c r="K601">
        <v>32.894792743479499</v>
      </c>
      <c r="L601">
        <f>(Table2[[#This Row],[6M Return vs Nifty]]-AVERAGE(Table2[6M Return vs Nifty]))/_xlfn.STDEV.P(Table2[6M Return vs Nifty])</f>
        <v>0.64529669383903165</v>
      </c>
      <c r="M601">
        <v>2.1967640026122699</v>
      </c>
      <c r="N601">
        <f>(Table2[[#This Row],[1W Return vs Nifty]]-AVERAGE(Table2[1W Return vs Nifty]))/_xlfn.STDEV.P(Table2[1W Return vs Nifty])</f>
        <v>0.2600039461525635</v>
      </c>
      <c r="O601">
        <v>2805.18</v>
      </c>
      <c r="P601">
        <v>2515.5631874824498</v>
      </c>
      <c r="Q601">
        <v>2225.89260144947</v>
      </c>
      <c r="R601">
        <v>76.763285010901001</v>
      </c>
      <c r="S601" s="2">
        <f>(Table2[[#This Row],[Close Price]]-Table2[[#This Row],[20D EMA]])/Table2[[#This Row],[20D EMA]]</f>
        <v>9.9287746240882935E-2</v>
      </c>
      <c r="T601" s="2">
        <f>(Table2[[#This Row],[Close Price]]-Table2[[#This Row],[50D EMA]])/Table2[[#This Row],[50D EMA]]</f>
        <v>0.2258487544040329</v>
      </c>
      <c r="U601" s="2">
        <f>(Table2[[#This Row],[Close Price]]-Table2[[#This Row],[200D EMA]])/Table2[[#This Row],[200D EMA]]</f>
        <v>0.38537681377436522</v>
      </c>
      <c r="V601">
        <v>0.89443287751938905</v>
      </c>
      <c r="W601">
        <v>3018.05</v>
      </c>
      <c r="X601">
        <v>3115</v>
      </c>
      <c r="Y601">
        <v>2784.1</v>
      </c>
      <c r="Z601">
        <v>3115</v>
      </c>
      <c r="AA601">
        <v>2784.1</v>
      </c>
      <c r="AB601">
        <v>3115</v>
      </c>
      <c r="AC601" s="2">
        <f>(Table2[[#This Row],[Close Price]]/Table2[[#This Row],[Day Low]])-1</f>
        <v>2.1752456056062464E-2</v>
      </c>
      <c r="AD601" s="2">
        <f>(Table2[[#This Row],[Day High]]/Table2[[#This Row],[Close Price]])-1</f>
        <v>1.0150144307163433E-2</v>
      </c>
      <c r="AE601" s="2">
        <f>(Table2[[#This Row],[Close Price]]/Table2[[#This Row],[Current Week Low]])-1</f>
        <v>0.10761107718831942</v>
      </c>
      <c r="AF601" s="2">
        <f>(Table2[[#This Row],[Current Week High]]/Table2[[#This Row],[Close Price]])-1</f>
        <v>1.0150144307163433E-2</v>
      </c>
      <c r="AG601" s="2">
        <f>(Table2[[#This Row],[Close Price]]/Table2[[#This Row],[Current Month Low]])-1</f>
        <v>0.10761107718831942</v>
      </c>
      <c r="AH601" s="2">
        <f>(Table2[[#This Row],[Current Month High]]/Table2[[#This Row],[Close Price]])-1</f>
        <v>1.0150144307163433E-2</v>
      </c>
      <c r="AI601">
        <v>1.01501443071634</v>
      </c>
      <c r="AJ601">
        <v>93.335423197492105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0.34</v>
      </c>
      <c r="AM601" t="s">
        <v>10149</v>
      </c>
      <c r="AN601">
        <v>11.72</v>
      </c>
      <c r="AO601" t="s">
        <v>10149</v>
      </c>
      <c r="AP601">
        <v>-3.9218648792185999E-2</v>
      </c>
      <c r="AQ601">
        <f>(Table2[[#This Row],[Sharpe Ratio]]-AVERAGE(Table2[Sharpe Ratio]))/_xlfn.STDEV.P(Table2[Sharpe Ratio])</f>
        <v>-1.061367548966144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1.7686005279130241</v>
      </c>
    </row>
    <row r="602" spans="1:44" x14ac:dyDescent="0.3">
      <c r="A602" t="s">
        <v>1544</v>
      </c>
      <c r="B602" t="s">
        <v>1545</v>
      </c>
      <c r="C602" t="s">
        <v>10110</v>
      </c>
      <c r="D602" t="s">
        <v>62</v>
      </c>
      <c r="E602">
        <v>6085.5695184400001</v>
      </c>
      <c r="F602">
        <v>1560.4</v>
      </c>
      <c r="G602">
        <v>128.91923305767699</v>
      </c>
      <c r="H602">
        <f>(Table2[[#This Row],[1Y Return vs Nifty]]-AVERAGE(Table2[1Y Return vs Nifty]))/_xlfn.STDEV.P(Table2[1Y Return vs Nifty])</f>
        <v>0.89837782612221428</v>
      </c>
      <c r="I602">
        <v>58.094815313706697</v>
      </c>
      <c r="J602">
        <f>(Table2[[#This Row],[1M Return vs Nifty]]-AVERAGE(Table2[1M Return vs Nifty]))/_xlfn.STDEV.P(Table2[1M Return vs Nifty])</f>
        <v>4.6426777198660982</v>
      </c>
      <c r="K602">
        <v>85.677649865107597</v>
      </c>
      <c r="L602">
        <f>(Table2[[#This Row],[6M Return vs Nifty]]-AVERAGE(Table2[6M Return vs Nifty]))/_xlfn.STDEV.P(Table2[6M Return vs Nifty])</f>
        <v>2.1988539425803233</v>
      </c>
      <c r="M602">
        <v>5.0610060312651202</v>
      </c>
      <c r="N602">
        <f>(Table2[[#This Row],[1W Return vs Nifty]]-AVERAGE(Table2[1W Return vs Nifty]))/_xlfn.STDEV.P(Table2[1W Return vs Nifty])</f>
        <v>0.88643823277458578</v>
      </c>
      <c r="O602">
        <v>1294.98</v>
      </c>
      <c r="P602">
        <v>1066.80560557274</v>
      </c>
      <c r="Q602">
        <v>818.96683753762295</v>
      </c>
      <c r="R602">
        <v>86.085347612363194</v>
      </c>
      <c r="S602" s="2">
        <f>(Table2[[#This Row],[Close Price]]-Table2[[#This Row],[20D EMA]])/Table2[[#This Row],[20D EMA]]</f>
        <v>0.20496069437365833</v>
      </c>
      <c r="T602" s="2">
        <f>(Table2[[#This Row],[Close Price]]-Table2[[#This Row],[50D EMA]])/Table2[[#This Row],[50D EMA]]</f>
        <v>0.46268447770506627</v>
      </c>
      <c r="U602" s="2">
        <f>(Table2[[#This Row],[Close Price]]-Table2[[#This Row],[200D EMA]])/Table2[[#This Row],[200D EMA]]</f>
        <v>0.90532745463984199</v>
      </c>
      <c r="V602">
        <v>0.82365446337945003</v>
      </c>
      <c r="W602">
        <v>1480</v>
      </c>
      <c r="X602">
        <v>1574.8</v>
      </c>
      <c r="Y602">
        <v>1392.1</v>
      </c>
      <c r="Z602">
        <v>1574.8</v>
      </c>
      <c r="AA602">
        <v>1392.1</v>
      </c>
      <c r="AB602">
        <v>1574.8</v>
      </c>
      <c r="AC602" s="2">
        <f>(Table2[[#This Row],[Close Price]]/Table2[[#This Row],[Day Low]])-1</f>
        <v>5.4324324324324325E-2</v>
      </c>
      <c r="AD602" s="2">
        <f>(Table2[[#This Row],[Day High]]/Table2[[#This Row],[Close Price]])-1</f>
        <v>9.2284029735965056E-3</v>
      </c>
      <c r="AE602" s="2">
        <f>(Table2[[#This Row],[Close Price]]/Table2[[#This Row],[Current Week Low]])-1</f>
        <v>0.1208964873213132</v>
      </c>
      <c r="AF602" s="2">
        <f>(Table2[[#This Row],[Current Week High]]/Table2[[#This Row],[Close Price]])-1</f>
        <v>9.2284029735965056E-3</v>
      </c>
      <c r="AG602" s="2">
        <f>(Table2[[#This Row],[Close Price]]/Table2[[#This Row],[Current Month Low]])-1</f>
        <v>0.1208964873213132</v>
      </c>
      <c r="AH602" s="2">
        <f>(Table2[[#This Row],[Current Month High]]/Table2[[#This Row],[Close Price]])-1</f>
        <v>9.2284029735965056E-3</v>
      </c>
      <c r="AI602">
        <v>0.92284029735965001</v>
      </c>
      <c r="AJ602">
        <v>158.15203904375801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0</v>
      </c>
      <c r="AM602">
        <v>0</v>
      </c>
      <c r="AN602">
        <v>12.4</v>
      </c>
      <c r="AO602" t="s">
        <v>10149</v>
      </c>
      <c r="AP602">
        <v>9.7474586442608993E-2</v>
      </c>
      <c r="AQ602">
        <f>(Table2[[#This Row],[Sharpe Ratio]]-AVERAGE(Table2[Sharpe Ratio]))/_xlfn.STDEV.P(Table2[Sharpe Ratio])</f>
        <v>0.48745519198392434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9.1138029133271452</v>
      </c>
    </row>
    <row r="603" spans="1:44" x14ac:dyDescent="0.3">
      <c r="A603" t="s">
        <v>1548</v>
      </c>
      <c r="B603" t="s">
        <v>1549</v>
      </c>
      <c r="C603" t="s">
        <v>10110</v>
      </c>
      <c r="D603" t="s">
        <v>148</v>
      </c>
      <c r="E603">
        <v>6030.2492593199904</v>
      </c>
      <c r="F603">
        <v>386.1</v>
      </c>
      <c r="G603">
        <v>34.141942055622401</v>
      </c>
      <c r="H603">
        <f>(Table2[[#This Row],[1Y Return vs Nifty]]-AVERAGE(Table2[1Y Return vs Nifty]))/_xlfn.STDEV.P(Table2[1Y Return vs Nifty])</f>
        <v>-0.16969632000704371</v>
      </c>
      <c r="I603">
        <v>3.8920207626213799</v>
      </c>
      <c r="J603">
        <f>(Table2[[#This Row],[1M Return vs Nifty]]-AVERAGE(Table2[1M Return vs Nifty]))/_xlfn.STDEV.P(Table2[1M Return vs Nifty])</f>
        <v>0.22527282614909985</v>
      </c>
      <c r="K603">
        <v>27.699564590315301</v>
      </c>
      <c r="L603">
        <f>(Table2[[#This Row],[6M Return vs Nifty]]-AVERAGE(Table2[6M Return vs Nifty]))/_xlfn.STDEV.P(Table2[6M Return vs Nifty])</f>
        <v>0.49238560117849639</v>
      </c>
      <c r="M603">
        <v>6.4707491684985197</v>
      </c>
      <c r="N603">
        <f>(Table2[[#This Row],[1W Return vs Nifty]]-AVERAGE(Table2[1W Return vs Nifty]))/_xlfn.STDEV.P(Table2[1W Return vs Nifty])</f>
        <v>1.1947611425213063</v>
      </c>
      <c r="O603">
        <v>360.77</v>
      </c>
      <c r="P603">
        <v>341.81765237841103</v>
      </c>
      <c r="Q603">
        <v>293.86234674282298</v>
      </c>
      <c r="R603">
        <v>66.834044734707604</v>
      </c>
      <c r="S603" s="2">
        <f>(Table2[[#This Row],[Close Price]]-Table2[[#This Row],[20D EMA]])/Table2[[#This Row],[20D EMA]]</f>
        <v>7.0210937716550834E-2</v>
      </c>
      <c r="T603" s="2">
        <f>(Table2[[#This Row],[Close Price]]-Table2[[#This Row],[50D EMA]])/Table2[[#This Row],[50D EMA]]</f>
        <v>0.12954962189186764</v>
      </c>
      <c r="U603" s="2">
        <f>(Table2[[#This Row],[Close Price]]-Table2[[#This Row],[200D EMA]])/Table2[[#This Row],[200D EMA]]</f>
        <v>0.31388047594236324</v>
      </c>
      <c r="V603">
        <v>0.78518183573301203</v>
      </c>
      <c r="W603">
        <v>381.65</v>
      </c>
      <c r="X603">
        <v>389.85</v>
      </c>
      <c r="Y603">
        <v>348.85</v>
      </c>
      <c r="Z603">
        <v>389.85</v>
      </c>
      <c r="AA603">
        <v>348.85</v>
      </c>
      <c r="AB603">
        <v>389.85</v>
      </c>
      <c r="AC603" s="2">
        <f>(Table2[[#This Row],[Close Price]]/Table2[[#This Row],[Day Low]])-1</f>
        <v>1.1659897812131614E-2</v>
      </c>
      <c r="AD603" s="2">
        <f>(Table2[[#This Row],[Day High]]/Table2[[#This Row],[Close Price]])-1</f>
        <v>9.7125097125096982E-3</v>
      </c>
      <c r="AE603" s="2">
        <f>(Table2[[#This Row],[Close Price]]/Table2[[#This Row],[Current Week Low]])-1</f>
        <v>0.10677941808800351</v>
      </c>
      <c r="AF603" s="2">
        <f>(Table2[[#This Row],[Current Week High]]/Table2[[#This Row],[Close Price]])-1</f>
        <v>9.7125097125096982E-3</v>
      </c>
      <c r="AG603" s="2">
        <f>(Table2[[#This Row],[Close Price]]/Table2[[#This Row],[Current Month Low]])-1</f>
        <v>0.10677941808800351</v>
      </c>
      <c r="AH603" s="2">
        <f>(Table2[[#This Row],[Current Month High]]/Table2[[#This Row],[Close Price]])-1</f>
        <v>9.7125097125096982E-3</v>
      </c>
      <c r="AI603">
        <v>2.95260295260295</v>
      </c>
      <c r="AJ603">
        <v>70.802919708029194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0.22</v>
      </c>
      <c r="AM603" t="s">
        <v>10149</v>
      </c>
      <c r="AN603">
        <v>-0.85</v>
      </c>
      <c r="AO603" t="s">
        <v>10150</v>
      </c>
      <c r="AP603">
        <v>0.21297880851669901</v>
      </c>
      <c r="AQ603">
        <f>(Table2[[#This Row],[Sharpe Ratio]]-AVERAGE(Table2[Sharpe Ratio]))/_xlfn.STDEV.P(Table2[Sharpe Ratio])</f>
        <v>1.7961927130237363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3.5389159628655955</v>
      </c>
    </row>
    <row r="604" spans="1:44" x14ac:dyDescent="0.3">
      <c r="A604" t="s">
        <v>1552</v>
      </c>
      <c r="B604" t="s">
        <v>1553</v>
      </c>
      <c r="C604" t="s">
        <v>10104</v>
      </c>
      <c r="D604" t="s">
        <v>561</v>
      </c>
      <c r="E604">
        <v>5980.1128485999998</v>
      </c>
      <c r="F604">
        <v>304.45</v>
      </c>
      <c r="G604">
        <v>-6.32747275566593</v>
      </c>
      <c r="H604">
        <f>(Table2[[#This Row],[1Y Return vs Nifty]]-AVERAGE(Table2[1Y Return vs Nifty]))/_xlfn.STDEV.P(Table2[1Y Return vs Nifty])</f>
        <v>-0.62575847595092382</v>
      </c>
      <c r="I604">
        <v>-13.638531836468401</v>
      </c>
      <c r="J604">
        <f>(Table2[[#This Row],[1M Return vs Nifty]]-AVERAGE(Table2[1M Return vs Nifty]))/_xlfn.STDEV.P(Table2[1M Return vs Nifty])</f>
        <v>-1.2034274739396131</v>
      </c>
      <c r="K604">
        <v>-28.6894181794997</v>
      </c>
      <c r="L604">
        <f>(Table2[[#This Row],[6M Return vs Nifty]]-AVERAGE(Table2[6M Return vs Nifty]))/_xlfn.STDEV.P(Table2[6M Return vs Nifty])</f>
        <v>-1.1673107038041646</v>
      </c>
      <c r="M604">
        <v>-5.72746856193673</v>
      </c>
      <c r="N604">
        <f>(Table2[[#This Row],[1W Return vs Nifty]]-AVERAGE(Table2[1W Return vs Nifty]))/_xlfn.STDEV.P(Table2[1W Return vs Nifty])</f>
        <v>-1.4730936496309159</v>
      </c>
      <c r="O604">
        <v>303.08999999999997</v>
      </c>
      <c r="P604">
        <v>313.47021910855801</v>
      </c>
      <c r="Q604">
        <v>320.27744274965801</v>
      </c>
      <c r="R604">
        <v>53.917226477033701</v>
      </c>
      <c r="S604" s="2">
        <f>(Table2[[#This Row],[Close Price]]-Table2[[#This Row],[20D EMA]])/Table2[[#This Row],[20D EMA]]</f>
        <v>4.4871160381405317E-3</v>
      </c>
      <c r="T604" s="2">
        <f>(Table2[[#This Row],[Close Price]]-Table2[[#This Row],[50D EMA]])/Table2[[#This Row],[50D EMA]]</f>
        <v>-2.8775362247200356E-2</v>
      </c>
      <c r="U604" s="2">
        <f>(Table2[[#This Row],[Close Price]]-Table2[[#This Row],[200D EMA]])/Table2[[#This Row],[200D EMA]]</f>
        <v>-4.9417912837618719E-2</v>
      </c>
      <c r="V604">
        <v>1.45780167061765</v>
      </c>
      <c r="W604">
        <v>293.05</v>
      </c>
      <c r="X604">
        <v>306</v>
      </c>
      <c r="Y604">
        <v>285.10000000000002</v>
      </c>
      <c r="Z604">
        <v>307.3</v>
      </c>
      <c r="AA604">
        <v>285.10000000000002</v>
      </c>
      <c r="AB604">
        <v>307.3</v>
      </c>
      <c r="AC604" s="2">
        <f>(Table2[[#This Row],[Close Price]]/Table2[[#This Row],[Day Low]])-1</f>
        <v>3.8901211397372348E-2</v>
      </c>
      <c r="AD604" s="2">
        <f>(Table2[[#This Row],[Day High]]/Table2[[#This Row],[Close Price]])-1</f>
        <v>5.0911479717523633E-3</v>
      </c>
      <c r="AE604" s="2">
        <f>(Table2[[#This Row],[Close Price]]/Table2[[#This Row],[Current Week Low]])-1</f>
        <v>6.7870922483339147E-2</v>
      </c>
      <c r="AF604" s="2">
        <f>(Table2[[#This Row],[Current Week High]]/Table2[[#This Row],[Close Price]])-1</f>
        <v>9.3611430448350408E-3</v>
      </c>
      <c r="AG604" s="2">
        <f>(Table2[[#This Row],[Close Price]]/Table2[[#This Row],[Current Month Low]])-1</f>
        <v>6.7870922483339147E-2</v>
      </c>
      <c r="AH604" s="2">
        <f>(Table2[[#This Row],[Current Month High]]/Table2[[#This Row],[Close Price]])-1</f>
        <v>9.3611430448350408E-3</v>
      </c>
      <c r="AI604">
        <v>33.1187387091476</v>
      </c>
      <c r="AJ604">
        <v>30.106837606837601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-0.19</v>
      </c>
      <c r="AM604" t="s">
        <v>10150</v>
      </c>
      <c r="AN604">
        <v>-0.17</v>
      </c>
      <c r="AO604" t="s">
        <v>10150</v>
      </c>
      <c r="AP604">
        <v>0.11334454572245101</v>
      </c>
      <c r="AQ604">
        <f>(Table2[[#This Row],[Sharpe Ratio]]-AVERAGE(Table2[Sharpe Ratio]))/_xlfn.STDEV.P(Table2[Sharpe Ratio])</f>
        <v>0.66727209212789107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05" spans="1:44" x14ac:dyDescent="0.3">
      <c r="A605" t="s">
        <v>1554</v>
      </c>
      <c r="B605" t="s">
        <v>1555</v>
      </c>
      <c r="C605" t="s">
        <v>10108</v>
      </c>
      <c r="D605" t="s">
        <v>184</v>
      </c>
      <c r="E605">
        <v>5975.2404394499999</v>
      </c>
      <c r="F605">
        <v>490.25</v>
      </c>
      <c r="G605">
        <v>97.881846797804997</v>
      </c>
      <c r="H605">
        <f>(Table2[[#This Row],[1Y Return vs Nifty]]-AVERAGE(Table2[1Y Return vs Nifty]))/_xlfn.STDEV.P(Table2[1Y Return vs Nifty])</f>
        <v>0.54860807139396284</v>
      </c>
      <c r="I605">
        <v>3.3294950898634799</v>
      </c>
      <c r="J605">
        <f>(Table2[[#This Row],[1M Return vs Nifty]]-AVERAGE(Table2[1M Return vs Nifty]))/_xlfn.STDEV.P(Table2[1M Return vs Nifty])</f>
        <v>0.17942825890376696</v>
      </c>
      <c r="K605">
        <v>20.336651024895001</v>
      </c>
      <c r="L605">
        <f>(Table2[[#This Row],[6M Return vs Nifty]]-AVERAGE(Table2[6M Return vs Nifty]))/_xlfn.STDEV.P(Table2[6M Return vs Nifty])</f>
        <v>0.27567304780049412</v>
      </c>
      <c r="M605">
        <v>-0.429778300560475</v>
      </c>
      <c r="N605">
        <f>(Table2[[#This Row],[1W Return vs Nifty]]-AVERAGE(Table2[1W Return vs Nifty]))/_xlfn.STDEV.P(Table2[1W Return vs Nifty])</f>
        <v>-0.31444337272308626</v>
      </c>
      <c r="O605">
        <v>478.74</v>
      </c>
      <c r="P605">
        <v>455.39433315088303</v>
      </c>
      <c r="Q605">
        <v>388.94899450671699</v>
      </c>
      <c r="R605">
        <v>55.037456419531402</v>
      </c>
      <c r="S605" s="2">
        <f>(Table2[[#This Row],[Close Price]]-Table2[[#This Row],[20D EMA]])/Table2[[#This Row],[20D EMA]]</f>
        <v>2.4042277645486047E-2</v>
      </c>
      <c r="T605" s="2">
        <f>(Table2[[#This Row],[Close Price]]-Table2[[#This Row],[50D EMA]])/Table2[[#This Row],[50D EMA]]</f>
        <v>7.6539526980825334E-2</v>
      </c>
      <c r="U605" s="2">
        <f>(Table2[[#This Row],[Close Price]]-Table2[[#This Row],[200D EMA]])/Table2[[#This Row],[200D EMA]]</f>
        <v>0.2604480456923603</v>
      </c>
      <c r="V605">
        <v>1.03365157049832</v>
      </c>
      <c r="W605">
        <v>486.2</v>
      </c>
      <c r="X605">
        <v>500.7</v>
      </c>
      <c r="Y605">
        <v>483.95</v>
      </c>
      <c r="Z605">
        <v>514.95000000000005</v>
      </c>
      <c r="AA605">
        <v>483.95</v>
      </c>
      <c r="AB605">
        <v>514.95000000000005</v>
      </c>
      <c r="AC605" s="2">
        <f>(Table2[[#This Row],[Close Price]]/Table2[[#This Row],[Day Low]])-1</f>
        <v>8.3299053887289087E-3</v>
      </c>
      <c r="AD605" s="2">
        <f>(Table2[[#This Row],[Day High]]/Table2[[#This Row],[Close Price]])-1</f>
        <v>2.1315655277919454E-2</v>
      </c>
      <c r="AE605" s="2">
        <f>(Table2[[#This Row],[Close Price]]/Table2[[#This Row],[Current Week Low]])-1</f>
        <v>1.3017873747287911E-2</v>
      </c>
      <c r="AF605" s="2">
        <f>(Table2[[#This Row],[Current Week High]]/Table2[[#This Row],[Close Price]])-1</f>
        <v>5.0382457929627922E-2</v>
      </c>
      <c r="AG605" s="2">
        <f>(Table2[[#This Row],[Close Price]]/Table2[[#This Row],[Current Month Low]])-1</f>
        <v>1.3017873747287911E-2</v>
      </c>
      <c r="AH605" s="2">
        <f>(Table2[[#This Row],[Current Month High]]/Table2[[#This Row],[Close Price]])-1</f>
        <v>5.0382457929627922E-2</v>
      </c>
      <c r="AI605">
        <v>5.0484446710861803</v>
      </c>
      <c r="AJ605">
        <v>132.34597156398101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0.08</v>
      </c>
      <c r="AM605" t="s">
        <v>10149</v>
      </c>
      <c r="AN605">
        <v>-3.04</v>
      </c>
      <c r="AO605" t="s">
        <v>10150</v>
      </c>
      <c r="AP605">
        <v>0.17079919463242799</v>
      </c>
      <c r="AQ605">
        <f>(Table2[[#This Row],[Sharpe Ratio]]-AVERAGE(Table2[Sharpe Ratio]))/_xlfn.STDEV.P(Table2[Sharpe Ratio])</f>
        <v>1.3182704144093356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2.0075364197844729</v>
      </c>
    </row>
    <row r="606" spans="1:44" x14ac:dyDescent="0.3">
      <c r="A606" t="s">
        <v>1560</v>
      </c>
      <c r="B606" t="s">
        <v>1561</v>
      </c>
      <c r="C606" t="s">
        <v>10110</v>
      </c>
      <c r="D606" t="s">
        <v>226</v>
      </c>
      <c r="E606">
        <v>5905.3800781350001</v>
      </c>
      <c r="F606">
        <v>1919.85</v>
      </c>
      <c r="G606">
        <v>-24.129664737268001</v>
      </c>
      <c r="H606">
        <f>(Table2[[#This Row],[1Y Return vs Nifty]]-AVERAGE(Table2[1Y Return vs Nifty]))/_xlfn.STDEV.P(Table2[1Y Return vs Nifty])</f>
        <v>-0.82637679705873601</v>
      </c>
      <c r="I606">
        <v>-2.8731170125914698</v>
      </c>
      <c r="J606">
        <f>(Table2[[#This Row],[1M Return vs Nifty]]-AVERAGE(Table2[1M Return vs Nifty]))/_xlfn.STDEV.P(Table2[1M Return vs Nifty])</f>
        <v>-0.32607056790283262</v>
      </c>
      <c r="K606">
        <v>-24.500634288186799</v>
      </c>
      <c r="L606">
        <f>(Table2[[#This Row],[6M Return vs Nifty]]-AVERAGE(Table2[6M Return vs Nifty]))/_xlfn.STDEV.P(Table2[6M Return vs Nifty])</f>
        <v>-1.044022273949665</v>
      </c>
      <c r="M606">
        <v>3.2893214991331798</v>
      </c>
      <c r="N606">
        <f>(Table2[[#This Row],[1W Return vs Nifty]]-AVERAGE(Table2[1W Return vs Nifty]))/_xlfn.STDEV.P(Table2[1W Return vs Nifty])</f>
        <v>0.49895563706414553</v>
      </c>
      <c r="O606">
        <v>1868.01</v>
      </c>
      <c r="P606">
        <v>1869.930190844</v>
      </c>
      <c r="Q606">
        <v>1970.8757470579201</v>
      </c>
      <c r="R606">
        <v>64.924022042442203</v>
      </c>
      <c r="S606" s="2">
        <f>(Table2[[#This Row],[Close Price]]-Table2[[#This Row],[20D EMA]])/Table2[[#This Row],[20D EMA]]</f>
        <v>2.7751457433311342E-2</v>
      </c>
      <c r="T606" s="2">
        <f>(Table2[[#This Row],[Close Price]]-Table2[[#This Row],[50D EMA]])/Table2[[#This Row],[50D EMA]]</f>
        <v>2.6696081704241825E-2</v>
      </c>
      <c r="U606" s="2">
        <f>(Table2[[#This Row],[Close Price]]-Table2[[#This Row],[200D EMA]])/Table2[[#This Row],[200D EMA]]</f>
        <v>-2.5889885313211795E-2</v>
      </c>
      <c r="V606">
        <v>0.79253608796991404</v>
      </c>
      <c r="W606">
        <v>1903.3</v>
      </c>
      <c r="X606">
        <v>1947</v>
      </c>
      <c r="Y606">
        <v>1840</v>
      </c>
      <c r="Z606">
        <v>1952.6</v>
      </c>
      <c r="AA606">
        <v>1840</v>
      </c>
      <c r="AB606">
        <v>1952.6</v>
      </c>
      <c r="AC606" s="2">
        <f>(Table2[[#This Row],[Close Price]]/Table2[[#This Row],[Day Low]])-1</f>
        <v>8.6954237377185883E-3</v>
      </c>
      <c r="AD606" s="2">
        <f>(Table2[[#This Row],[Day High]]/Table2[[#This Row],[Close Price]])-1</f>
        <v>1.4141729822642501E-2</v>
      </c>
      <c r="AE606" s="2">
        <f>(Table2[[#This Row],[Close Price]]/Table2[[#This Row],[Current Week Low]])-1</f>
        <v>4.3396739130434625E-2</v>
      </c>
      <c r="AF606" s="2">
        <f>(Table2[[#This Row],[Current Week High]]/Table2[[#This Row],[Close Price]])-1</f>
        <v>1.7058624371695696E-2</v>
      </c>
      <c r="AG606" s="2">
        <f>(Table2[[#This Row],[Close Price]]/Table2[[#This Row],[Current Month Low]])-1</f>
        <v>4.3396739130434625E-2</v>
      </c>
      <c r="AH606" s="2">
        <f>(Table2[[#This Row],[Current Month High]]/Table2[[#This Row],[Close Price]])-1</f>
        <v>1.7058624371695696E-2</v>
      </c>
      <c r="AI606">
        <v>52.113446362997102</v>
      </c>
      <c r="AJ606">
        <v>19.990624999999898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-0.04</v>
      </c>
      <c r="AM606" t="s">
        <v>10150</v>
      </c>
      <c r="AN606">
        <v>0.44</v>
      </c>
      <c r="AO606" t="s">
        <v>10149</v>
      </c>
      <c r="AP606">
        <v>1.4621823021906E-2</v>
      </c>
      <c r="AQ606">
        <f>(Table2[[#This Row],[Sharpe Ratio]]-AVERAGE(Table2[Sharpe Ratio]))/_xlfn.STDEV.P(Table2[Sharpe Ratio])</f>
        <v>-0.45132019010518198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07" spans="1:44" x14ac:dyDescent="0.3">
      <c r="A607" t="s">
        <v>1562</v>
      </c>
      <c r="B607" t="s">
        <v>1563</v>
      </c>
      <c r="C607" t="s">
        <v>10110</v>
      </c>
      <c r="D607" t="s">
        <v>243</v>
      </c>
      <c r="E607">
        <v>5903.4674773699999</v>
      </c>
      <c r="F607">
        <v>2541.0500000000002</v>
      </c>
      <c r="G607">
        <v>164.70278450710401</v>
      </c>
      <c r="H607">
        <f>(Table2[[#This Row],[1Y Return vs Nifty]]-AVERAGE(Table2[1Y Return vs Nifty]))/_xlfn.STDEV.P(Table2[1Y Return vs Nifty])</f>
        <v>1.3016335612855099</v>
      </c>
      <c r="I607">
        <v>34.370340518944197</v>
      </c>
      <c r="J607">
        <f>(Table2[[#This Row],[1M Return vs Nifty]]-AVERAGE(Table2[1M Return vs Nifty]))/_xlfn.STDEV.P(Table2[1M Return vs Nifty])</f>
        <v>2.7091868006760103</v>
      </c>
      <c r="K607">
        <v>69.826112507187602</v>
      </c>
      <c r="L607">
        <f>(Table2[[#This Row],[6M Return vs Nifty]]-AVERAGE(Table2[6M Return vs Nifty]))/_xlfn.STDEV.P(Table2[6M Return vs Nifty])</f>
        <v>1.7322958191853843</v>
      </c>
      <c r="M607">
        <v>8.4220743746614097</v>
      </c>
      <c r="N607">
        <f>(Table2[[#This Row],[1W Return vs Nifty]]-AVERAGE(Table2[1W Return vs Nifty]))/_xlfn.STDEV.P(Table2[1W Return vs Nifty])</f>
        <v>1.6215326936898176</v>
      </c>
      <c r="O607">
        <v>2212.9699999999998</v>
      </c>
      <c r="P607">
        <v>1997.5408755451399</v>
      </c>
      <c r="Q607">
        <v>1647.0242792368499</v>
      </c>
      <c r="R607">
        <v>78.376877553434099</v>
      </c>
      <c r="S607" s="2">
        <f>(Table2[[#This Row],[Close Price]]-Table2[[#This Row],[20D EMA]])/Table2[[#This Row],[20D EMA]]</f>
        <v>0.14825325241643603</v>
      </c>
      <c r="T607" s="2">
        <f>(Table2[[#This Row],[Close Price]]-Table2[[#This Row],[50D EMA]])/Table2[[#This Row],[50D EMA]]</f>
        <v>0.27208911272292924</v>
      </c>
      <c r="U607" s="2">
        <f>(Table2[[#This Row],[Close Price]]-Table2[[#This Row],[200D EMA]])/Table2[[#This Row],[200D EMA]]</f>
        <v>0.54281271504837669</v>
      </c>
      <c r="V607">
        <v>2.3382114689231801</v>
      </c>
      <c r="W607">
        <v>2527</v>
      </c>
      <c r="X607">
        <v>2629.9</v>
      </c>
      <c r="Y607">
        <v>2362</v>
      </c>
      <c r="Z607">
        <v>2640</v>
      </c>
      <c r="AA607">
        <v>2362</v>
      </c>
      <c r="AB607">
        <v>2640</v>
      </c>
      <c r="AC607" s="2">
        <f>(Table2[[#This Row],[Close Price]]/Table2[[#This Row],[Day Low]])-1</f>
        <v>5.5599525128611216E-3</v>
      </c>
      <c r="AD607" s="2">
        <f>(Table2[[#This Row],[Day High]]/Table2[[#This Row],[Close Price]])-1</f>
        <v>3.4965860569449614E-2</v>
      </c>
      <c r="AE607" s="2">
        <f>(Table2[[#This Row],[Close Price]]/Table2[[#This Row],[Current Week Low]])-1</f>
        <v>7.5804403048264302E-2</v>
      </c>
      <c r="AF607" s="2">
        <f>(Table2[[#This Row],[Current Week High]]/Table2[[#This Row],[Close Price]])-1</f>
        <v>3.8940595423151869E-2</v>
      </c>
      <c r="AG607" s="2">
        <f>(Table2[[#This Row],[Close Price]]/Table2[[#This Row],[Current Month Low]])-1</f>
        <v>7.5804403048264302E-2</v>
      </c>
      <c r="AH607" s="2">
        <f>(Table2[[#This Row],[Current Month High]]/Table2[[#This Row],[Close Price]])-1</f>
        <v>3.8940595423151869E-2</v>
      </c>
      <c r="AI607">
        <v>3.8940595423151798</v>
      </c>
      <c r="AJ607">
        <v>210.736777743809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0.34</v>
      </c>
      <c r="AM607" t="s">
        <v>10149</v>
      </c>
      <c r="AN607">
        <v>27.14</v>
      </c>
      <c r="AO607" t="s">
        <v>10149</v>
      </c>
      <c r="AP607">
        <v>0.12037087892147701</v>
      </c>
      <c r="AQ607">
        <f>(Table2[[#This Row],[Sharpe Ratio]]-AVERAGE(Table2[Sharpe Ratio]))/_xlfn.STDEV.P(Table2[Sharpe Ratio])</f>
        <v>0.74688499049445034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8.1115338653311717</v>
      </c>
    </row>
    <row r="608" spans="1:44" x14ac:dyDescent="0.3">
      <c r="A608" t="s">
        <v>1564</v>
      </c>
      <c r="B608" t="s">
        <v>1565</v>
      </c>
      <c r="C608" t="s">
        <v>10116</v>
      </c>
      <c r="D608" t="s">
        <v>329</v>
      </c>
      <c r="E608">
        <v>5882.4978354300001</v>
      </c>
      <c r="F608">
        <v>275.7</v>
      </c>
      <c r="G608">
        <v>-9.5876752642089809</v>
      </c>
      <c r="H608">
        <f>(Table2[[#This Row],[1Y Return vs Nifty]]-AVERAGE(Table2[1Y Return vs Nifty]))/_xlfn.STDEV.P(Table2[1Y Return vs Nifty])</f>
        <v>-0.66249869054985233</v>
      </c>
      <c r="I608">
        <v>13.695724081460099</v>
      </c>
      <c r="J608">
        <f>(Table2[[#This Row],[1M Return vs Nifty]]-AVERAGE(Table2[1M Return vs Nifty]))/_xlfn.STDEV.P(Table2[1M Return vs Nifty])</f>
        <v>1.0242524244495457</v>
      </c>
      <c r="K608">
        <v>5.5028105464865904</v>
      </c>
      <c r="L608">
        <f>(Table2[[#This Row],[6M Return vs Nifty]]-AVERAGE(Table2[6M Return vs Nifty]))/_xlfn.STDEV.P(Table2[6M Return vs Nifty])</f>
        <v>-0.16093121461751081</v>
      </c>
      <c r="M608">
        <v>3.5809691347106498</v>
      </c>
      <c r="N608">
        <f>(Table2[[#This Row],[1W Return vs Nifty]]-AVERAGE(Table2[1W Return vs Nifty]))/_xlfn.STDEV.P(Table2[1W Return vs Nifty])</f>
        <v>0.56274147524064244</v>
      </c>
      <c r="O608">
        <v>259.02</v>
      </c>
      <c r="P608">
        <v>241.25655669476399</v>
      </c>
      <c r="Q608">
        <v>228.009803757057</v>
      </c>
      <c r="R608">
        <v>64.286158687098705</v>
      </c>
      <c r="S608" s="2">
        <f>(Table2[[#This Row],[Close Price]]-Table2[[#This Row],[20D EMA]])/Table2[[#This Row],[20D EMA]]</f>
        <v>6.4396571693305565E-2</v>
      </c>
      <c r="T608" s="2">
        <f>(Table2[[#This Row],[Close Price]]-Table2[[#This Row],[50D EMA]])/Table2[[#This Row],[50D EMA]]</f>
        <v>0.14276686933244095</v>
      </c>
      <c r="U608" s="2">
        <f>(Table2[[#This Row],[Close Price]]-Table2[[#This Row],[200D EMA]])/Table2[[#This Row],[200D EMA]]</f>
        <v>0.20915853378724272</v>
      </c>
      <c r="V608">
        <v>1.3039523331718501</v>
      </c>
      <c r="W608">
        <v>274.10000000000002</v>
      </c>
      <c r="X608">
        <v>281.14999999999998</v>
      </c>
      <c r="Y608">
        <v>267.35000000000002</v>
      </c>
      <c r="Z608">
        <v>287.05</v>
      </c>
      <c r="AA608">
        <v>267.35000000000002</v>
      </c>
      <c r="AB608">
        <v>287.05</v>
      </c>
      <c r="AC608" s="2">
        <f>(Table2[[#This Row],[Close Price]]/Table2[[#This Row],[Day Low]])-1</f>
        <v>5.8372856621669023E-3</v>
      </c>
      <c r="AD608" s="2">
        <f>(Table2[[#This Row],[Day High]]/Table2[[#This Row],[Close Price]])-1</f>
        <v>1.9767863619876591E-2</v>
      </c>
      <c r="AE608" s="2">
        <f>(Table2[[#This Row],[Close Price]]/Table2[[#This Row],[Current Week Low]])-1</f>
        <v>3.1232466803815084E-2</v>
      </c>
      <c r="AF608" s="2">
        <f>(Table2[[#This Row],[Current Week High]]/Table2[[#This Row],[Close Price]])-1</f>
        <v>4.1167936162495478E-2</v>
      </c>
      <c r="AG608" s="2">
        <f>(Table2[[#This Row],[Close Price]]/Table2[[#This Row],[Current Month Low]])-1</f>
        <v>3.1232466803815084E-2</v>
      </c>
      <c r="AH608" s="2">
        <f>(Table2[[#This Row],[Current Month High]]/Table2[[#This Row],[Close Price]])-1</f>
        <v>4.1167936162495478E-2</v>
      </c>
      <c r="AI608">
        <v>4.1167936162495398</v>
      </c>
      <c r="AJ608">
        <v>45.873015873015802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0.19</v>
      </c>
      <c r="AM608" t="s">
        <v>10149</v>
      </c>
      <c r="AN608">
        <v>11.54</v>
      </c>
      <c r="AO608" t="s">
        <v>10149</v>
      </c>
      <c r="AP608">
        <v>-7.5928957410166004E-2</v>
      </c>
      <c r="AQ608">
        <f>(Table2[[#This Row],[Sharpe Ratio]]-AVERAGE(Table2[Sharpe Ratio]))/_xlfn.STDEV.P(Table2[Sharpe Ratio])</f>
        <v>-1.477319082464926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-0.71375508794210096</v>
      </c>
    </row>
    <row r="609" spans="1:44" x14ac:dyDescent="0.3">
      <c r="A609" t="s">
        <v>1566</v>
      </c>
      <c r="B609" t="s">
        <v>1567</v>
      </c>
      <c r="C609" t="s">
        <v>10104</v>
      </c>
      <c r="D609" t="s">
        <v>392</v>
      </c>
      <c r="E609">
        <v>5881.9142088990002</v>
      </c>
      <c r="F609">
        <v>65.430000000000007</v>
      </c>
      <c r="G609">
        <v>5.4364334412299602</v>
      </c>
      <c r="H609">
        <f>(Table2[[#This Row],[1Y Return vs Nifty]]-AVERAGE(Table2[1Y Return vs Nifty]))/_xlfn.STDEV.P(Table2[1Y Return vs Nifty])</f>
        <v>-0.49318743563577194</v>
      </c>
      <c r="I609">
        <v>-17.8294996080866</v>
      </c>
      <c r="J609">
        <f>(Table2[[#This Row],[1M Return vs Nifty]]-AVERAGE(Table2[1M Return vs Nifty]))/_xlfn.STDEV.P(Table2[1M Return vs Nifty])</f>
        <v>-1.5449818476040198</v>
      </c>
      <c r="K609">
        <v>-29.1313726912833</v>
      </c>
      <c r="L609">
        <f>(Table2[[#This Row],[6M Return vs Nifty]]-AVERAGE(Table2[6M Return vs Nifty]))/_xlfn.STDEV.P(Table2[6M Return vs Nifty])</f>
        <v>-1.1803187460519191</v>
      </c>
      <c r="M609">
        <v>-3.31475959675369</v>
      </c>
      <c r="N609">
        <f>(Table2[[#This Row],[1W Return vs Nifty]]-AVERAGE(Table2[1W Return vs Nifty]))/_xlfn.STDEV.P(Table2[1W Return vs Nifty])</f>
        <v>-0.945413514952542</v>
      </c>
      <c r="O609">
        <v>68.319999999999993</v>
      </c>
      <c r="P609">
        <v>71.189080219296102</v>
      </c>
      <c r="Q609">
        <v>67.924495140048407</v>
      </c>
      <c r="R609">
        <v>29.273401265179601</v>
      </c>
      <c r="S609" s="2">
        <f>(Table2[[#This Row],[Close Price]]-Table2[[#This Row],[20D EMA]])/Table2[[#This Row],[20D EMA]]</f>
        <v>-4.2300936768149687E-2</v>
      </c>
      <c r="T609" s="2">
        <f>(Table2[[#This Row],[Close Price]]-Table2[[#This Row],[50D EMA]])/Table2[[#This Row],[50D EMA]]</f>
        <v>-8.089836533293307E-2</v>
      </c>
      <c r="U609" s="2">
        <f>(Table2[[#This Row],[Close Price]]-Table2[[#This Row],[200D EMA]])/Table2[[#This Row],[200D EMA]]</f>
        <v>-3.6724529713547199E-2</v>
      </c>
      <c r="V609">
        <v>0.47395674851067199</v>
      </c>
      <c r="W609">
        <v>65.2</v>
      </c>
      <c r="X609">
        <v>65.989999999999995</v>
      </c>
      <c r="Y609">
        <v>64.81</v>
      </c>
      <c r="Z609">
        <v>67.58</v>
      </c>
      <c r="AA609">
        <v>64.81</v>
      </c>
      <c r="AB609">
        <v>67.58</v>
      </c>
      <c r="AC609" s="2">
        <f>(Table2[[#This Row],[Close Price]]/Table2[[#This Row],[Day Low]])-1</f>
        <v>3.5276073619632253E-3</v>
      </c>
      <c r="AD609" s="2">
        <f>(Table2[[#This Row],[Day High]]/Table2[[#This Row],[Close Price]])-1</f>
        <v>8.5587650924650038E-3</v>
      </c>
      <c r="AE609" s="2">
        <f>(Table2[[#This Row],[Close Price]]/Table2[[#This Row],[Current Week Low]])-1</f>
        <v>9.5664249344238339E-3</v>
      </c>
      <c r="AF609" s="2">
        <f>(Table2[[#This Row],[Current Week High]]/Table2[[#This Row],[Close Price]])-1</f>
        <v>3.285954455142881E-2</v>
      </c>
      <c r="AG609" s="2">
        <f>(Table2[[#This Row],[Close Price]]/Table2[[#This Row],[Current Month Low]])-1</f>
        <v>9.5664249344238339E-3</v>
      </c>
      <c r="AH609" s="2">
        <f>(Table2[[#This Row],[Current Month High]]/Table2[[#This Row],[Close Price]])-1</f>
        <v>3.285954455142881E-2</v>
      </c>
      <c r="AI609">
        <v>34.1892098425798</v>
      </c>
      <c r="AJ609">
        <v>49.725400457665899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-0.22</v>
      </c>
      <c r="AM609" t="s">
        <v>10150</v>
      </c>
      <c r="AN609">
        <v>-6.95</v>
      </c>
      <c r="AO609" t="s">
        <v>10150</v>
      </c>
      <c r="AP609">
        <v>1.9709386964057E-2</v>
      </c>
      <c r="AQ609">
        <f>(Table2[[#This Row],[Sharpe Ratio]]-AVERAGE(Table2[Sharpe Ratio]))/_xlfn.STDEV.P(Table2[Sharpe Ratio])</f>
        <v>-0.39367480102571367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10" spans="1:44" x14ac:dyDescent="0.3">
      <c r="A610" t="s">
        <v>1568</v>
      </c>
      <c r="B610" t="s">
        <v>1569</v>
      </c>
      <c r="C610" t="s">
        <v>10120</v>
      </c>
      <c r="D610" t="s">
        <v>1147</v>
      </c>
      <c r="E610">
        <v>5877.6965081999997</v>
      </c>
      <c r="F610">
        <v>459.8</v>
      </c>
      <c r="G610">
        <v>47.009973260975499</v>
      </c>
      <c r="H610">
        <f>(Table2[[#This Row],[1Y Return vs Nifty]]-AVERAGE(Table2[1Y Return vs Nifty]))/_xlfn.STDEV.P(Table2[1Y Return vs Nifty])</f>
        <v>-2.4682558833766331E-2</v>
      </c>
      <c r="I610">
        <v>2.8132881214919201</v>
      </c>
      <c r="J610">
        <f>(Table2[[#This Row],[1M Return vs Nifty]]-AVERAGE(Table2[1M Return vs Nifty]))/_xlfn.STDEV.P(Table2[1M Return vs Nifty])</f>
        <v>0.13735856107469652</v>
      </c>
      <c r="K610">
        <v>16.560395168360099</v>
      </c>
      <c r="L610">
        <f>(Table2[[#This Row],[6M Return vs Nifty]]-AVERAGE(Table2[6M Return vs Nifty]))/_xlfn.STDEV.P(Table2[6M Return vs Nifty])</f>
        <v>0.1645265510221364</v>
      </c>
      <c r="M610">
        <v>1.20110094405166</v>
      </c>
      <c r="N610">
        <f>(Table2[[#This Row],[1W Return vs Nifty]]-AVERAGE(Table2[1W Return vs Nifty]))/_xlfn.STDEV.P(Table2[1W Return vs Nifty])</f>
        <v>4.2243899492445232E-2</v>
      </c>
      <c r="O610">
        <v>442.64</v>
      </c>
      <c r="P610">
        <v>441.67166675295499</v>
      </c>
      <c r="Q610">
        <v>400.579027329643</v>
      </c>
      <c r="R610">
        <v>59.421070874495499</v>
      </c>
      <c r="S610" s="2">
        <f>(Table2[[#This Row],[Close Price]]-Table2[[#This Row],[20D EMA]])/Table2[[#This Row],[20D EMA]]</f>
        <v>3.8767395626242603E-2</v>
      </c>
      <c r="T610" s="2">
        <f>(Table2[[#This Row],[Close Price]]-Table2[[#This Row],[50D EMA]])/Table2[[#This Row],[50D EMA]]</f>
        <v>4.1044818157160483E-2</v>
      </c>
      <c r="U610" s="2">
        <f>(Table2[[#This Row],[Close Price]]-Table2[[#This Row],[200D EMA]])/Table2[[#This Row],[200D EMA]]</f>
        <v>0.14783842545411924</v>
      </c>
      <c r="V610">
        <v>1.6269505506406901</v>
      </c>
      <c r="W610">
        <v>452.05</v>
      </c>
      <c r="X610">
        <v>463.3</v>
      </c>
      <c r="Y610">
        <v>412</v>
      </c>
      <c r="Z610">
        <v>463.3</v>
      </c>
      <c r="AA610">
        <v>412</v>
      </c>
      <c r="AB610">
        <v>463.3</v>
      </c>
      <c r="AC610" s="2">
        <f>(Table2[[#This Row],[Close Price]]/Table2[[#This Row],[Day Low]])-1</f>
        <v>1.7144121225528108E-2</v>
      </c>
      <c r="AD610" s="2">
        <f>(Table2[[#This Row],[Day High]]/Table2[[#This Row],[Close Price]])-1</f>
        <v>7.6120052196606558E-3</v>
      </c>
      <c r="AE610" s="2">
        <f>(Table2[[#This Row],[Close Price]]/Table2[[#This Row],[Current Week Low]])-1</f>
        <v>0.11601941747572808</v>
      </c>
      <c r="AF610" s="2">
        <f>(Table2[[#This Row],[Current Week High]]/Table2[[#This Row],[Close Price]])-1</f>
        <v>7.6120052196606558E-3</v>
      </c>
      <c r="AG610" s="2">
        <f>(Table2[[#This Row],[Close Price]]/Table2[[#This Row],[Current Month Low]])-1</f>
        <v>0.11601941747572808</v>
      </c>
      <c r="AH610" s="2">
        <f>(Table2[[#This Row],[Current Month High]]/Table2[[#This Row],[Close Price]])-1</f>
        <v>7.6120052196606558E-3</v>
      </c>
      <c r="AI610">
        <v>15.4741191822531</v>
      </c>
      <c r="AJ610">
        <v>79.609375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-0.09</v>
      </c>
      <c r="AM610" t="s">
        <v>10150</v>
      </c>
      <c r="AN610">
        <v>3.08</v>
      </c>
      <c r="AO610" t="s">
        <v>10149</v>
      </c>
      <c r="AP610">
        <v>0.128699816763229</v>
      </c>
      <c r="AQ610">
        <f>(Table2[[#This Row],[Sharpe Ratio]]-AVERAGE(Table2[Sharpe Ratio]))/_xlfn.STDEV.P(Table2[Sharpe Ratio])</f>
        <v>0.84125724172624627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1.1607036944817579</v>
      </c>
    </row>
    <row r="611" spans="1:44" x14ac:dyDescent="0.3">
      <c r="A611" t="s">
        <v>1572</v>
      </c>
      <c r="B611" t="s">
        <v>1573</v>
      </c>
      <c r="C611" t="s">
        <v>10104</v>
      </c>
      <c r="D611" t="s">
        <v>392</v>
      </c>
      <c r="E611">
        <v>5825.2569732000002</v>
      </c>
      <c r="F611">
        <v>52.95</v>
      </c>
      <c r="G611">
        <v>-15.0611106813141</v>
      </c>
      <c r="H611">
        <f>(Table2[[#This Row],[1Y Return vs Nifty]]-AVERAGE(Table2[1Y Return vs Nifty]))/_xlfn.STDEV.P(Table2[1Y Return vs Nifty])</f>
        <v>-0.72418050058799177</v>
      </c>
      <c r="I611">
        <v>-14.768109229110699</v>
      </c>
      <c r="J611">
        <f>(Table2[[#This Row],[1M Return vs Nifty]]-AVERAGE(Table2[1M Return vs Nifty]))/_xlfn.STDEV.P(Table2[1M Return vs Nifty])</f>
        <v>-1.2954854710118373</v>
      </c>
      <c r="K611">
        <v>-20.2900036436642</v>
      </c>
      <c r="L611">
        <f>(Table2[[#This Row],[6M Return vs Nifty]]-AVERAGE(Table2[6M Return vs Nifty]))/_xlfn.STDEV.P(Table2[6M Return vs Nifty])</f>
        <v>-0.92009082885004212</v>
      </c>
      <c r="M611">
        <v>-4.0304972126403698</v>
      </c>
      <c r="N611">
        <f>(Table2[[#This Row],[1W Return vs Nifty]]-AVERAGE(Table2[1W Return vs Nifty]))/_xlfn.STDEV.P(Table2[1W Return vs Nifty])</f>
        <v>-1.1019514675177444</v>
      </c>
      <c r="O611">
        <v>52.05</v>
      </c>
      <c r="P611">
        <v>52.574962602556603</v>
      </c>
      <c r="Q611">
        <v>52.5907281599846</v>
      </c>
      <c r="R611">
        <v>60.747951415373997</v>
      </c>
      <c r="S611" s="2">
        <f>(Table2[[#This Row],[Close Price]]-Table2[[#This Row],[20D EMA]])/Table2[[#This Row],[20D EMA]]</f>
        <v>1.7291066282420858E-2</v>
      </c>
      <c r="T611" s="2">
        <f>(Table2[[#This Row],[Close Price]]-Table2[[#This Row],[50D EMA]])/Table2[[#This Row],[50D EMA]]</f>
        <v>7.1333840078692248E-3</v>
      </c>
      <c r="U611" s="2">
        <f>(Table2[[#This Row],[Close Price]]-Table2[[#This Row],[200D EMA]])/Table2[[#This Row],[200D EMA]]</f>
        <v>6.831467305842831E-3</v>
      </c>
      <c r="V611">
        <v>0.84530128067412202</v>
      </c>
      <c r="W611">
        <v>50.61</v>
      </c>
      <c r="X611">
        <v>53.05</v>
      </c>
      <c r="Y611">
        <v>49.81</v>
      </c>
      <c r="Z611">
        <v>53.05</v>
      </c>
      <c r="AA611">
        <v>49.81</v>
      </c>
      <c r="AB611">
        <v>53.05</v>
      </c>
      <c r="AC611" s="2">
        <f>(Table2[[#This Row],[Close Price]]/Table2[[#This Row],[Day Low]])-1</f>
        <v>4.6235921754594012E-2</v>
      </c>
      <c r="AD611" s="2">
        <f>(Table2[[#This Row],[Day High]]/Table2[[#This Row],[Close Price]])-1</f>
        <v>1.8885741265344258E-3</v>
      </c>
      <c r="AE611" s="2">
        <f>(Table2[[#This Row],[Close Price]]/Table2[[#This Row],[Current Week Low]])-1</f>
        <v>6.3039550291106305E-2</v>
      </c>
      <c r="AF611" s="2">
        <f>(Table2[[#This Row],[Current Week High]]/Table2[[#This Row],[Close Price]])-1</f>
        <v>1.8885741265344258E-3</v>
      </c>
      <c r="AG611" s="2">
        <f>(Table2[[#This Row],[Close Price]]/Table2[[#This Row],[Current Month Low]])-1</f>
        <v>6.3039550291106305E-2</v>
      </c>
      <c r="AH611" s="2">
        <f>(Table2[[#This Row],[Current Month High]]/Table2[[#This Row],[Close Price]])-1</f>
        <v>1.8885741265344258E-3</v>
      </c>
      <c r="AI611">
        <v>28.989612842303998</v>
      </c>
      <c r="AJ611">
        <v>42.338709677419303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-0.11</v>
      </c>
      <c r="AM611" t="s">
        <v>10150</v>
      </c>
      <c r="AN611">
        <v>-0.51</v>
      </c>
      <c r="AO611" t="s">
        <v>10150</v>
      </c>
      <c r="AQ611">
        <f>(Table2[[#This Row],[Sharpe Ratio]]-AVERAGE(Table2[Sharpe Ratio]))/_xlfn.STDEV.P(Table2[Sharpe Ratio])</f>
        <v>-0.61699489940279773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12" spans="1:44" x14ac:dyDescent="0.3">
      <c r="A612" t="s">
        <v>1577</v>
      </c>
      <c r="B612" t="s">
        <v>1578</v>
      </c>
      <c r="C612" t="s">
        <v>10118</v>
      </c>
      <c r="D612" t="s">
        <v>243</v>
      </c>
      <c r="E612">
        <v>5775.4472025599998</v>
      </c>
      <c r="F612">
        <v>786.45</v>
      </c>
      <c r="G612">
        <v>-9.1443729901656496</v>
      </c>
      <c r="H612">
        <f>(Table2[[#This Row],[1Y Return vs Nifty]]-AVERAGE(Table2[1Y Return vs Nifty]))/_xlfn.STDEV.P(Table2[1Y Return vs Nifty])</f>
        <v>-0.65750298226551529</v>
      </c>
      <c r="I612">
        <v>-9.4566730207916301</v>
      </c>
      <c r="J612">
        <f>(Table2[[#This Row],[1M Return vs Nifty]]-AVERAGE(Table2[1M Return vs Nifty]))/_xlfn.STDEV.P(Table2[1M Return vs Nifty])</f>
        <v>-0.86261545953704111</v>
      </c>
      <c r="K612">
        <v>-15.2202936864203</v>
      </c>
      <c r="L612">
        <f>(Table2[[#This Row],[6M Return vs Nifty]]-AVERAGE(Table2[6M Return vs Nifty]))/_xlfn.STDEV.P(Table2[6M Return vs Nifty])</f>
        <v>-0.77087411185908383</v>
      </c>
      <c r="M612">
        <v>-0.11257428460607299</v>
      </c>
      <c r="N612">
        <f>(Table2[[#This Row],[1W Return vs Nifty]]-AVERAGE(Table2[1W Return vs Nifty]))/_xlfn.STDEV.P(Table2[1W Return vs Nifty])</f>
        <v>-0.24506813506501196</v>
      </c>
      <c r="O612">
        <v>777.11</v>
      </c>
      <c r="P612">
        <v>774.93626392848205</v>
      </c>
      <c r="Q612">
        <v>758.31326399439001</v>
      </c>
      <c r="R612">
        <v>57.953879971834297</v>
      </c>
      <c r="S612" s="2">
        <f>(Table2[[#This Row],[Close Price]]-Table2[[#This Row],[20D EMA]])/Table2[[#This Row],[20D EMA]]</f>
        <v>1.2018890504561815E-2</v>
      </c>
      <c r="T612" s="2">
        <f>(Table2[[#This Row],[Close Price]]-Table2[[#This Row],[50D EMA]])/Table2[[#This Row],[50D EMA]]</f>
        <v>1.4857655535630716E-2</v>
      </c>
      <c r="U612" s="2">
        <f>(Table2[[#This Row],[Close Price]]-Table2[[#This Row],[200D EMA]])/Table2[[#This Row],[200D EMA]]</f>
        <v>3.7104370108734096E-2</v>
      </c>
      <c r="V612">
        <v>0.86463183998650694</v>
      </c>
      <c r="W612">
        <v>777.55</v>
      </c>
      <c r="X612">
        <v>795</v>
      </c>
      <c r="Y612">
        <v>772</v>
      </c>
      <c r="Z612">
        <v>800.1</v>
      </c>
      <c r="AA612">
        <v>772</v>
      </c>
      <c r="AB612">
        <v>800.1</v>
      </c>
      <c r="AC612" s="2">
        <f>(Table2[[#This Row],[Close Price]]/Table2[[#This Row],[Day Low]])-1</f>
        <v>1.1446209246993799E-2</v>
      </c>
      <c r="AD612" s="2">
        <f>(Table2[[#This Row],[Day High]]/Table2[[#This Row],[Close Price]])-1</f>
        <v>1.0871638374976067E-2</v>
      </c>
      <c r="AE612" s="2">
        <f>(Table2[[#This Row],[Close Price]]/Table2[[#This Row],[Current Week Low]])-1</f>
        <v>1.8717616580310903E-2</v>
      </c>
      <c r="AF612" s="2">
        <f>(Table2[[#This Row],[Current Week High]]/Table2[[#This Row],[Close Price]])-1</f>
        <v>1.735647530040052E-2</v>
      </c>
      <c r="AG612" s="2">
        <f>(Table2[[#This Row],[Close Price]]/Table2[[#This Row],[Current Month Low]])-1</f>
        <v>1.8717616580310903E-2</v>
      </c>
      <c r="AH612" s="2">
        <f>(Table2[[#This Row],[Current Month High]]/Table2[[#This Row],[Close Price]])-1</f>
        <v>1.735647530040052E-2</v>
      </c>
      <c r="AI612">
        <v>10.4711043295822</v>
      </c>
      <c r="AJ612">
        <v>26.235955056179701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-0.08</v>
      </c>
      <c r="AM612" t="s">
        <v>10150</v>
      </c>
      <c r="AN612">
        <v>1.45</v>
      </c>
      <c r="AO612" t="s">
        <v>10149</v>
      </c>
      <c r="AP612">
        <v>4.7153972028496E-2</v>
      </c>
      <c r="AQ612">
        <f>(Table2[[#This Row],[Sharpe Ratio]]-AVERAGE(Table2[Sharpe Ratio]))/_xlfn.STDEV.P(Table2[Sharpe Ratio])</f>
        <v>-8.270990659821173E-2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-2.6187705953248641</v>
      </c>
    </row>
    <row r="613" spans="1:44" x14ac:dyDescent="0.3">
      <c r="A613" t="s">
        <v>1587</v>
      </c>
      <c r="B613" t="s">
        <v>1588</v>
      </c>
      <c r="C613" t="s">
        <v>10109</v>
      </c>
      <c r="D613" t="s">
        <v>59</v>
      </c>
      <c r="E613">
        <v>5688.5318404649997</v>
      </c>
      <c r="F613">
        <v>1390.65</v>
      </c>
      <c r="G613">
        <v>-15.1964962806566</v>
      </c>
      <c r="H613">
        <f>(Table2[[#This Row],[1Y Return vs Nifty]]-AVERAGE(Table2[1Y Return vs Nifty]))/_xlfn.STDEV.P(Table2[1Y Return vs Nifty])</f>
        <v>-0.72570620212352943</v>
      </c>
      <c r="I613">
        <v>6.0177165151800098</v>
      </c>
      <c r="J613">
        <f>(Table2[[#This Row],[1M Return vs Nifty]]-AVERAGE(Table2[1M Return vs Nifty]))/_xlfn.STDEV.P(Table2[1M Return vs Nifty])</f>
        <v>0.39851221163974904</v>
      </c>
      <c r="K613">
        <v>6.8811016925523401</v>
      </c>
      <c r="L613">
        <f>(Table2[[#This Row],[6M Return vs Nifty]]-AVERAGE(Table2[6M Return vs Nifty]))/_xlfn.STDEV.P(Table2[6M Return vs Nifty])</f>
        <v>-0.12036398658905693</v>
      </c>
      <c r="M613">
        <v>2.0596226537971201</v>
      </c>
      <c r="N613">
        <f>(Table2[[#This Row],[1W Return vs Nifty]]-AVERAGE(Table2[1W Return vs Nifty]))/_xlfn.STDEV.P(Table2[1W Return vs Nifty])</f>
        <v>0.23000995746306482</v>
      </c>
      <c r="O613">
        <v>1315.1</v>
      </c>
      <c r="P613">
        <v>1262.9209058840199</v>
      </c>
      <c r="Q613">
        <v>1185.1594636724501</v>
      </c>
      <c r="R613">
        <v>66.845683076182794</v>
      </c>
      <c r="S613" s="2">
        <f>(Table2[[#This Row],[Close Price]]-Table2[[#This Row],[20D EMA]])/Table2[[#This Row],[20D EMA]]</f>
        <v>5.744810280587042E-2</v>
      </c>
      <c r="T613" s="2">
        <f>(Table2[[#This Row],[Close Price]]-Table2[[#This Row],[50D EMA]])/Table2[[#This Row],[50D EMA]]</f>
        <v>0.10113784127009308</v>
      </c>
      <c r="U613" s="2">
        <f>(Table2[[#This Row],[Close Price]]-Table2[[#This Row],[200D EMA]])/Table2[[#This Row],[200D EMA]]</f>
        <v>0.17338640294935256</v>
      </c>
      <c r="V613">
        <v>0.90073660462844296</v>
      </c>
      <c r="W613">
        <v>1371.8</v>
      </c>
      <c r="X613">
        <v>1408</v>
      </c>
      <c r="Y613">
        <v>1285</v>
      </c>
      <c r="Z613">
        <v>1408</v>
      </c>
      <c r="AA613">
        <v>1285</v>
      </c>
      <c r="AB613">
        <v>1408</v>
      </c>
      <c r="AC613" s="2">
        <f>(Table2[[#This Row],[Close Price]]/Table2[[#This Row],[Day Low]])-1</f>
        <v>1.3741070126840782E-2</v>
      </c>
      <c r="AD613" s="2">
        <f>(Table2[[#This Row],[Day High]]/Table2[[#This Row],[Close Price]])-1</f>
        <v>1.247618020350183E-2</v>
      </c>
      <c r="AE613" s="2">
        <f>(Table2[[#This Row],[Close Price]]/Table2[[#This Row],[Current Week Low]])-1</f>
        <v>8.2217898832684932E-2</v>
      </c>
      <c r="AF613" s="2">
        <f>(Table2[[#This Row],[Current Week High]]/Table2[[#This Row],[Close Price]])-1</f>
        <v>1.247618020350183E-2</v>
      </c>
      <c r="AG613" s="2">
        <f>(Table2[[#This Row],[Close Price]]/Table2[[#This Row],[Current Month Low]])-1</f>
        <v>8.2217898832684932E-2</v>
      </c>
      <c r="AH613" s="2">
        <f>(Table2[[#This Row],[Current Month High]]/Table2[[#This Row],[Close Price]])-1</f>
        <v>1.247618020350183E-2</v>
      </c>
      <c r="AI613">
        <v>5.6340560169704599</v>
      </c>
      <c r="AJ613">
        <v>38.448902384389399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0.05</v>
      </c>
      <c r="AM613" t="s">
        <v>10149</v>
      </c>
      <c r="AN613">
        <v>6.08</v>
      </c>
      <c r="AO613" t="s">
        <v>10149</v>
      </c>
      <c r="AP613">
        <v>-3.05748192587E-4</v>
      </c>
      <c r="AQ613">
        <f>(Table2[[#This Row],[Sharpe Ratio]]-AVERAGE(Table2[Sharpe Ratio]))/_xlfn.STDEV.P(Table2[Sharpe Ratio])</f>
        <v>-0.62045922412135257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-0.83800724373112512</v>
      </c>
    </row>
    <row r="614" spans="1:44" x14ac:dyDescent="0.3">
      <c r="A614" t="s">
        <v>1589</v>
      </c>
      <c r="B614" t="s">
        <v>1590</v>
      </c>
      <c r="C614" t="s">
        <v>10109</v>
      </c>
      <c r="D614" t="s">
        <v>59</v>
      </c>
      <c r="E614">
        <v>5668.4499822199996</v>
      </c>
      <c r="F614">
        <v>579.65</v>
      </c>
      <c r="G614">
        <v>64.302395065812206</v>
      </c>
      <c r="H614">
        <f>(Table2[[#This Row],[1Y Return vs Nifty]]-AVERAGE(Table2[1Y Return vs Nifty]))/_xlfn.STDEV.P(Table2[1Y Return vs Nifty])</f>
        <v>0.17019100695856615</v>
      </c>
      <c r="I614">
        <v>11.7281966853814</v>
      </c>
      <c r="J614">
        <f>(Table2[[#This Row],[1M Return vs Nifty]]-AVERAGE(Table2[1M Return vs Nifty]))/_xlfn.STDEV.P(Table2[1M Return vs Nifty])</f>
        <v>0.86390340148969025</v>
      </c>
      <c r="K614">
        <v>61.982762760042199</v>
      </c>
      <c r="L614">
        <f>(Table2[[#This Row],[6M Return vs Nifty]]-AVERAGE(Table2[6M Return vs Nifty]))/_xlfn.STDEV.P(Table2[6M Return vs Nifty])</f>
        <v>1.5014425929946784</v>
      </c>
      <c r="M614">
        <v>-1.68548842577669</v>
      </c>
      <c r="N614">
        <f>(Table2[[#This Row],[1W Return vs Nifty]]-AVERAGE(Table2[1W Return vs Nifty]))/_xlfn.STDEV.P(Table2[1W Return vs Nifty])</f>
        <v>-0.58907794222692245</v>
      </c>
      <c r="O614">
        <v>557.58000000000004</v>
      </c>
      <c r="P614">
        <v>528.73726708976403</v>
      </c>
      <c r="Q614">
        <v>440.69043066953998</v>
      </c>
      <c r="R614">
        <v>59.708033736865602</v>
      </c>
      <c r="S614" s="2">
        <f>(Table2[[#This Row],[Close Price]]-Table2[[#This Row],[20D EMA]])/Table2[[#This Row],[20D EMA]]</f>
        <v>3.9581764051795143E-2</v>
      </c>
      <c r="T614" s="2">
        <f>(Table2[[#This Row],[Close Price]]-Table2[[#This Row],[50D EMA]])/Table2[[#This Row],[50D EMA]]</f>
        <v>9.6291175370455701E-2</v>
      </c>
      <c r="U614" s="2">
        <f>(Table2[[#This Row],[Close Price]]-Table2[[#This Row],[200D EMA]])/Table2[[#This Row],[200D EMA]]</f>
        <v>0.31532241151535567</v>
      </c>
      <c r="V614">
        <v>0.83844246096595898</v>
      </c>
      <c r="W614">
        <v>569.95000000000005</v>
      </c>
      <c r="X614">
        <v>585.20000000000005</v>
      </c>
      <c r="Y614">
        <v>559</v>
      </c>
      <c r="Z614">
        <v>590.5</v>
      </c>
      <c r="AA614">
        <v>559</v>
      </c>
      <c r="AB614">
        <v>590.5</v>
      </c>
      <c r="AC614" s="2">
        <f>(Table2[[#This Row],[Close Price]]/Table2[[#This Row],[Day Low]])-1</f>
        <v>1.7019036757610184E-2</v>
      </c>
      <c r="AD614" s="2">
        <f>(Table2[[#This Row],[Day High]]/Table2[[#This Row],[Close Price]])-1</f>
        <v>9.5747433796258274E-3</v>
      </c>
      <c r="AE614" s="2">
        <f>(Table2[[#This Row],[Close Price]]/Table2[[#This Row],[Current Week Low]])-1</f>
        <v>3.6940966010733378E-2</v>
      </c>
      <c r="AF614" s="2">
        <f>(Table2[[#This Row],[Current Week High]]/Table2[[#This Row],[Close Price]])-1</f>
        <v>1.8718192012421309E-2</v>
      </c>
      <c r="AG614" s="2">
        <f>(Table2[[#This Row],[Close Price]]/Table2[[#This Row],[Current Month Low]])-1</f>
        <v>3.6940966010733378E-2</v>
      </c>
      <c r="AH614" s="2">
        <f>(Table2[[#This Row],[Current Month High]]/Table2[[#This Row],[Close Price]])-1</f>
        <v>1.8718192012421309E-2</v>
      </c>
      <c r="AI614">
        <v>4.8908824290520201</v>
      </c>
      <c r="AJ614">
        <v>105.987917555081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0.05</v>
      </c>
      <c r="AM614" t="s">
        <v>10149</v>
      </c>
      <c r="AN614">
        <v>8.15</v>
      </c>
      <c r="AO614" t="s">
        <v>10149</v>
      </c>
      <c r="AP614">
        <v>-2.4790020303846E-2</v>
      </c>
      <c r="AQ614">
        <f>(Table2[[#This Row],[Sharpe Ratio]]-AVERAGE(Table2[Sharpe Ratio]))/_xlfn.STDEV.P(Table2[Sharpe Ratio])</f>
        <v>-0.89788185865326664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1.0485772005627458</v>
      </c>
    </row>
    <row r="615" spans="1:44" x14ac:dyDescent="0.3">
      <c r="A615" t="s">
        <v>1591</v>
      </c>
      <c r="B615" t="s">
        <v>1592</v>
      </c>
      <c r="C615" t="s">
        <v>10118</v>
      </c>
      <c r="D615" t="s">
        <v>243</v>
      </c>
      <c r="E615">
        <v>5654.3072096690003</v>
      </c>
      <c r="F615">
        <v>168.11</v>
      </c>
      <c r="G615">
        <v>-23.403207852285799</v>
      </c>
      <c r="H615">
        <f>(Table2[[#This Row],[1Y Return vs Nifty]]-AVERAGE(Table2[1Y Return vs Nifty]))/_xlfn.STDEV.P(Table2[1Y Return vs Nifty])</f>
        <v>-0.81819013326065104</v>
      </c>
      <c r="I615">
        <v>-7.9358786179400003</v>
      </c>
      <c r="J615">
        <f>(Table2[[#This Row],[1M Return vs Nifty]]-AVERAGE(Table2[1M Return vs Nifty]))/_xlfn.STDEV.P(Table2[1M Return vs Nifty])</f>
        <v>-0.738674162909565</v>
      </c>
      <c r="K615">
        <v>-2.4847109978853101</v>
      </c>
      <c r="L615">
        <f>(Table2[[#This Row],[6M Return vs Nifty]]-AVERAGE(Table2[6M Return vs Nifty]))/_xlfn.STDEV.P(Table2[6M Return vs Nifty])</f>
        <v>-0.39602784771832694</v>
      </c>
      <c r="M615">
        <v>0.74237211072037401</v>
      </c>
      <c r="N615">
        <f>(Table2[[#This Row],[1W Return vs Nifty]]-AVERAGE(Table2[1W Return vs Nifty]))/_xlfn.STDEV.P(Table2[1W Return vs Nifty])</f>
        <v>-5.8084029008762264E-2</v>
      </c>
      <c r="O615">
        <v>164.89</v>
      </c>
      <c r="P615">
        <v>166.20810050879601</v>
      </c>
      <c r="Q615">
        <v>165.94121781556899</v>
      </c>
      <c r="R615">
        <v>60.885122201116801</v>
      </c>
      <c r="S615" s="2">
        <f>(Table2[[#This Row],[Close Price]]-Table2[[#This Row],[20D EMA]])/Table2[[#This Row],[20D EMA]]</f>
        <v>1.952817029534858E-2</v>
      </c>
      <c r="T615" s="2">
        <f>(Table2[[#This Row],[Close Price]]-Table2[[#This Row],[50D EMA]])/Table2[[#This Row],[50D EMA]]</f>
        <v>1.1442880854675035E-2</v>
      </c>
      <c r="U615" s="2">
        <f>(Table2[[#This Row],[Close Price]]-Table2[[#This Row],[200D EMA]])/Table2[[#This Row],[200D EMA]]</f>
        <v>1.3069580981630854E-2</v>
      </c>
      <c r="V615">
        <v>1.07291925315531</v>
      </c>
      <c r="W615">
        <v>165.25</v>
      </c>
      <c r="X615">
        <v>170.59</v>
      </c>
      <c r="Y615">
        <v>160</v>
      </c>
      <c r="Z615">
        <v>170.59</v>
      </c>
      <c r="AA615">
        <v>160</v>
      </c>
      <c r="AB615">
        <v>170.59</v>
      </c>
      <c r="AC615" s="2">
        <f>(Table2[[#This Row],[Close Price]]/Table2[[#This Row],[Day Low]])-1</f>
        <v>1.7307110438729234E-2</v>
      </c>
      <c r="AD615" s="2">
        <f>(Table2[[#This Row],[Day High]]/Table2[[#This Row],[Close Price]])-1</f>
        <v>1.4752245553506516E-2</v>
      </c>
      <c r="AE615" s="2">
        <f>(Table2[[#This Row],[Close Price]]/Table2[[#This Row],[Current Week Low]])-1</f>
        <v>5.0687499999999996E-2</v>
      </c>
      <c r="AF615" s="2">
        <f>(Table2[[#This Row],[Current Week High]]/Table2[[#This Row],[Close Price]])-1</f>
        <v>1.4752245553506516E-2</v>
      </c>
      <c r="AG615" s="2">
        <f>(Table2[[#This Row],[Close Price]]/Table2[[#This Row],[Current Month Low]])-1</f>
        <v>5.0687499999999996E-2</v>
      </c>
      <c r="AH615" s="2">
        <f>(Table2[[#This Row],[Current Month High]]/Table2[[#This Row],[Close Price]])-1</f>
        <v>1.4752245553506516E-2</v>
      </c>
      <c r="AI615">
        <v>30.628754981857099</v>
      </c>
      <c r="AJ615">
        <v>29.265667051134098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-7.0000000000000007E-2</v>
      </c>
      <c r="AM615" t="s">
        <v>10150</v>
      </c>
      <c r="AN615">
        <v>-0.51</v>
      </c>
      <c r="AO615" t="s">
        <v>10150</v>
      </c>
      <c r="AP615">
        <v>-7.0201361599255996E-2</v>
      </c>
      <c r="AQ615">
        <f>(Table2[[#This Row],[Sharpe Ratio]]-AVERAGE(Table2[Sharpe Ratio]))/_xlfn.STDEV.P(Table2[Sharpe Ratio])</f>
        <v>-1.4124217184683083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16" spans="1:44" x14ac:dyDescent="0.3">
      <c r="A616" t="s">
        <v>1593</v>
      </c>
      <c r="B616" t="s">
        <v>1594</v>
      </c>
      <c r="C616" t="s">
        <v>10115</v>
      </c>
      <c r="D616" t="s">
        <v>496</v>
      </c>
      <c r="E616">
        <v>5646.3692322799998</v>
      </c>
      <c r="F616">
        <v>1045.45</v>
      </c>
      <c r="G616">
        <v>-33.083229840675401</v>
      </c>
      <c r="H616">
        <f>(Table2[[#This Row],[1Y Return vs Nifty]]-AVERAGE(Table2[1Y Return vs Nifty]))/_xlfn.STDEV.P(Table2[1Y Return vs Nifty])</f>
        <v>-0.92727724801620515</v>
      </c>
      <c r="I616">
        <v>-7.8617773189951503</v>
      </c>
      <c r="J616">
        <f>(Table2[[#This Row],[1M Return vs Nifty]]-AVERAGE(Table2[1M Return vs Nifty]))/_xlfn.STDEV.P(Table2[1M Return vs Nifty])</f>
        <v>-0.73263507501196123</v>
      </c>
      <c r="K616">
        <v>-26.842867876103298</v>
      </c>
      <c r="L616">
        <f>(Table2[[#This Row],[6M Return vs Nifty]]-AVERAGE(Table2[6M Return vs Nifty]))/_xlfn.STDEV.P(Table2[6M Return vs Nifty])</f>
        <v>-1.112961209187068</v>
      </c>
      <c r="M616">
        <v>-2.82273699362772</v>
      </c>
      <c r="N616">
        <f>(Table2[[#This Row],[1W Return vs Nifty]]-AVERAGE(Table2[1W Return vs Nifty]))/_xlfn.STDEV.P(Table2[1W Return vs Nifty])</f>
        <v>-0.8378039535719719</v>
      </c>
      <c r="O616">
        <v>1040.33</v>
      </c>
      <c r="P616">
        <v>1047.78151178909</v>
      </c>
      <c r="Q616">
        <v>1119.5877929128001</v>
      </c>
      <c r="R616">
        <v>51.844424668758997</v>
      </c>
      <c r="S616" s="2">
        <f>(Table2[[#This Row],[Close Price]]-Table2[[#This Row],[20D EMA]])/Table2[[#This Row],[20D EMA]]</f>
        <v>4.9215152884182125E-3</v>
      </c>
      <c r="T616" s="2">
        <f>(Table2[[#This Row],[Close Price]]-Table2[[#This Row],[50D EMA]])/Table2[[#This Row],[50D EMA]]</f>
        <v>-2.2251888994575877E-3</v>
      </c>
      <c r="U616" s="2">
        <f>(Table2[[#This Row],[Close Price]]-Table2[[#This Row],[200D EMA]])/Table2[[#This Row],[200D EMA]]</f>
        <v>-6.6218829271010374E-2</v>
      </c>
      <c r="V616">
        <v>0.80201475769866004</v>
      </c>
      <c r="W616">
        <v>1030.05</v>
      </c>
      <c r="X616">
        <v>1058.75</v>
      </c>
      <c r="Y616">
        <v>1013.5</v>
      </c>
      <c r="Z616">
        <v>1076</v>
      </c>
      <c r="AA616">
        <v>1013.5</v>
      </c>
      <c r="AB616">
        <v>1076</v>
      </c>
      <c r="AC616" s="2">
        <f>(Table2[[#This Row],[Close Price]]/Table2[[#This Row],[Day Low]])-1</f>
        <v>1.4950730547060864E-2</v>
      </c>
      <c r="AD616" s="2">
        <f>(Table2[[#This Row],[Day High]]/Table2[[#This Row],[Close Price]])-1</f>
        <v>1.2721794442584589E-2</v>
      </c>
      <c r="AE616" s="2">
        <f>(Table2[[#This Row],[Close Price]]/Table2[[#This Row],[Current Week Low]])-1</f>
        <v>3.152442032560443E-2</v>
      </c>
      <c r="AF616" s="2">
        <f>(Table2[[#This Row],[Current Week High]]/Table2[[#This Row],[Close Price]])-1</f>
        <v>2.9221866182026934E-2</v>
      </c>
      <c r="AG616" s="2">
        <f>(Table2[[#This Row],[Close Price]]/Table2[[#This Row],[Current Month Low]])-1</f>
        <v>3.152442032560443E-2</v>
      </c>
      <c r="AH616" s="2">
        <f>(Table2[[#This Row],[Current Month High]]/Table2[[#This Row],[Close Price]])-1</f>
        <v>2.9221866182026934E-2</v>
      </c>
      <c r="AI616">
        <v>34.363192883447297</v>
      </c>
      <c r="AJ616">
        <v>12.0165005893067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-0.16</v>
      </c>
      <c r="AM616" t="s">
        <v>10150</v>
      </c>
      <c r="AN616">
        <v>-3.35</v>
      </c>
      <c r="AO616" t="s">
        <v>10150</v>
      </c>
      <c r="AP616">
        <v>-7.2498591980843005E-2</v>
      </c>
      <c r="AQ616">
        <f>(Table2[[#This Row],[Sharpe Ratio]]-AVERAGE(Table2[Sharpe Ratio]))/_xlfn.STDEV.P(Table2[Sharpe Ratio])</f>
        <v>-1.4384508240790712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17" spans="1:44" x14ac:dyDescent="0.3">
      <c r="A617" t="s">
        <v>1597</v>
      </c>
      <c r="B617" t="s">
        <v>1598</v>
      </c>
      <c r="C617" t="s">
        <v>10109</v>
      </c>
      <c r="D617" t="s">
        <v>207</v>
      </c>
      <c r="E617">
        <v>5575.3120121599904</v>
      </c>
      <c r="F617">
        <v>615.20000000000005</v>
      </c>
      <c r="G617">
        <v>39.969803297180398</v>
      </c>
      <c r="H617">
        <f>(Table2[[#This Row],[1Y Return vs Nifty]]-AVERAGE(Table2[1Y Return vs Nifty]))/_xlfn.STDEV.P(Table2[1Y Return vs Nifty])</f>
        <v>-0.10402037745238769</v>
      </c>
      <c r="I617">
        <v>-7.8348047391409895E-2</v>
      </c>
      <c r="J617">
        <f>(Table2[[#This Row],[1M Return vs Nifty]]-AVERAGE(Table2[1M Return vs Nifty]))/_xlfn.STDEV.P(Table2[1M Return vs Nifty])</f>
        <v>-9.8303232179070846E-2</v>
      </c>
      <c r="K617">
        <v>9.3639406909865901</v>
      </c>
      <c r="L617">
        <f>(Table2[[#This Row],[6M Return vs Nifty]]-AVERAGE(Table2[6M Return vs Nifty]))/_xlfn.STDEV.P(Table2[6M Return vs Nifty])</f>
        <v>-4.728661386202105E-2</v>
      </c>
      <c r="M617">
        <v>-1.1942576844847299</v>
      </c>
      <c r="N617">
        <f>(Table2[[#This Row],[1W Return vs Nifty]]-AVERAGE(Table2[1W Return vs Nifty]))/_xlfn.STDEV.P(Table2[1W Return vs Nifty])</f>
        <v>-0.48164156781802892</v>
      </c>
      <c r="O617">
        <v>614.87</v>
      </c>
      <c r="P617">
        <v>582.67638949292802</v>
      </c>
      <c r="Q617">
        <v>498.25376344998602</v>
      </c>
      <c r="R617">
        <v>46.6061912201559</v>
      </c>
      <c r="S617" s="2">
        <f>(Table2[[#This Row],[Close Price]]-Table2[[#This Row],[20D EMA]])/Table2[[#This Row],[20D EMA]]</f>
        <v>5.366988143835948E-4</v>
      </c>
      <c r="T617" s="2">
        <f>(Table2[[#This Row],[Close Price]]-Table2[[#This Row],[50D EMA]])/Table2[[#This Row],[50D EMA]]</f>
        <v>5.5817622085864119E-2</v>
      </c>
      <c r="U617" s="2">
        <f>(Table2[[#This Row],[Close Price]]-Table2[[#This Row],[200D EMA]])/Table2[[#This Row],[200D EMA]]</f>
        <v>0.2347121991417791</v>
      </c>
      <c r="V617">
        <v>0.39567221623572402</v>
      </c>
      <c r="W617">
        <v>613.04999999999995</v>
      </c>
      <c r="X617">
        <v>626.45000000000005</v>
      </c>
      <c r="Y617">
        <v>603.45000000000005</v>
      </c>
      <c r="Z617">
        <v>662.8</v>
      </c>
      <c r="AA617">
        <v>603.45000000000005</v>
      </c>
      <c r="AB617">
        <v>662.8</v>
      </c>
      <c r="AC617" s="2">
        <f>(Table2[[#This Row],[Close Price]]/Table2[[#This Row],[Day Low]])-1</f>
        <v>3.5070548894871045E-3</v>
      </c>
      <c r="AD617" s="2">
        <f>(Table2[[#This Row],[Day High]]/Table2[[#This Row],[Close Price]])-1</f>
        <v>1.8286736020806327E-2</v>
      </c>
      <c r="AE617" s="2">
        <f>(Table2[[#This Row],[Close Price]]/Table2[[#This Row],[Current Week Low]])-1</f>
        <v>1.9471372938934417E-2</v>
      </c>
      <c r="AF617" s="2">
        <f>(Table2[[#This Row],[Current Week High]]/Table2[[#This Row],[Close Price]])-1</f>
        <v>7.7373211963588817E-2</v>
      </c>
      <c r="AG617" s="2">
        <f>(Table2[[#This Row],[Close Price]]/Table2[[#This Row],[Current Month Low]])-1</f>
        <v>1.9471372938934417E-2</v>
      </c>
      <c r="AH617" s="2">
        <f>(Table2[[#This Row],[Current Month High]]/Table2[[#This Row],[Close Price]])-1</f>
        <v>7.7373211963588817E-2</v>
      </c>
      <c r="AI617">
        <v>7.7373211963588799</v>
      </c>
      <c r="AJ617">
        <v>92.0699344364658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0.23</v>
      </c>
      <c r="AM617" t="s">
        <v>10149</v>
      </c>
      <c r="AN617">
        <v>-4.43</v>
      </c>
      <c r="AO617" t="s">
        <v>10150</v>
      </c>
      <c r="AQ617">
        <f>(Table2[[#This Row],[Sharpe Ratio]]-AVERAGE(Table2[Sharpe Ratio]))/_xlfn.STDEV.P(Table2[Sharpe Ratio])</f>
        <v>-0.61699489940279773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-1.3482466907143063</v>
      </c>
    </row>
    <row r="618" spans="1:44" x14ac:dyDescent="0.3">
      <c r="A618" t="s">
        <v>1599</v>
      </c>
      <c r="B618" t="s">
        <v>1600</v>
      </c>
      <c r="C618" t="s">
        <v>10107</v>
      </c>
      <c r="D618" t="s">
        <v>46</v>
      </c>
      <c r="E618">
        <v>5570.2449513000001</v>
      </c>
      <c r="F618">
        <v>69</v>
      </c>
      <c r="G618">
        <v>61.838538798559199</v>
      </c>
      <c r="H618">
        <f>(Table2[[#This Row],[1Y Return vs Nifty]]-AVERAGE(Table2[1Y Return vs Nifty]))/_xlfn.STDEV.P(Table2[1Y Return vs Nifty])</f>
        <v>0.14242506059094492</v>
      </c>
      <c r="I618">
        <v>-9.2073537587495397E-2</v>
      </c>
      <c r="J618">
        <f>(Table2[[#This Row],[1M Return vs Nifty]]-AVERAGE(Table2[1M Return vs Nifty]))/_xlfn.STDEV.P(Table2[1M Return vs Nifty])</f>
        <v>-9.9421828518300351E-2</v>
      </c>
      <c r="K618">
        <v>-4.5727812047666996</v>
      </c>
      <c r="L618">
        <f>(Table2[[#This Row],[6M Return vs Nifty]]-AVERAGE(Table2[6M Return vs Nifty]))/_xlfn.STDEV.P(Table2[6M Return vs Nifty])</f>
        <v>-0.45748599497826542</v>
      </c>
      <c r="M618">
        <v>-2.8088894829766402</v>
      </c>
      <c r="N618">
        <f>(Table2[[#This Row],[1W Return vs Nifty]]-AVERAGE(Table2[1W Return vs Nifty]))/_xlfn.STDEV.P(Table2[1W Return vs Nifty])</f>
        <v>-0.83477538427879672</v>
      </c>
      <c r="O618">
        <v>66.11</v>
      </c>
      <c r="P618">
        <v>63.7890335715148</v>
      </c>
      <c r="Q618">
        <v>57.512068700039798</v>
      </c>
      <c r="R618">
        <v>65.074325369311893</v>
      </c>
      <c r="S618" s="2">
        <f>(Table2[[#This Row],[Close Price]]-Table2[[#This Row],[20D EMA]])/Table2[[#This Row],[20D EMA]]</f>
        <v>4.3715020420511279E-2</v>
      </c>
      <c r="T618" s="2">
        <f>(Table2[[#This Row],[Close Price]]-Table2[[#This Row],[50D EMA]])/Table2[[#This Row],[50D EMA]]</f>
        <v>8.1690631394236615E-2</v>
      </c>
      <c r="U618" s="2">
        <f>(Table2[[#This Row],[Close Price]]-Table2[[#This Row],[200D EMA]])/Table2[[#This Row],[200D EMA]]</f>
        <v>0.1997481843311307</v>
      </c>
      <c r="V618">
        <v>0.884242382518591</v>
      </c>
      <c r="W618">
        <v>66.83</v>
      </c>
      <c r="X618">
        <v>69.5</v>
      </c>
      <c r="Y618">
        <v>65.209999999999994</v>
      </c>
      <c r="Z618">
        <v>69.5</v>
      </c>
      <c r="AA618">
        <v>65.209999999999994</v>
      </c>
      <c r="AB618">
        <v>69.5</v>
      </c>
      <c r="AC618" s="2">
        <f>(Table2[[#This Row],[Close Price]]/Table2[[#This Row],[Day Low]])-1</f>
        <v>3.2470447403860625E-2</v>
      </c>
      <c r="AD618" s="2">
        <f>(Table2[[#This Row],[Day High]]/Table2[[#This Row],[Close Price]])-1</f>
        <v>7.2463768115942351E-3</v>
      </c>
      <c r="AE618" s="2">
        <f>(Table2[[#This Row],[Close Price]]/Table2[[#This Row],[Current Week Low]])-1</f>
        <v>5.8119920257629243E-2</v>
      </c>
      <c r="AF618" s="2">
        <f>(Table2[[#This Row],[Current Week High]]/Table2[[#This Row],[Close Price]])-1</f>
        <v>7.2463768115942351E-3</v>
      </c>
      <c r="AG618" s="2">
        <f>(Table2[[#This Row],[Close Price]]/Table2[[#This Row],[Current Month Low]])-1</f>
        <v>5.8119920257629243E-2</v>
      </c>
      <c r="AH618" s="2">
        <f>(Table2[[#This Row],[Current Month High]]/Table2[[#This Row],[Close Price]])-1</f>
        <v>7.2463768115942351E-3</v>
      </c>
      <c r="AI618">
        <v>14.492753623188401</v>
      </c>
      <c r="AJ618">
        <v>101.45985401459799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0.09</v>
      </c>
      <c r="AM618" t="s">
        <v>10149</v>
      </c>
      <c r="AN618">
        <v>-3.64</v>
      </c>
      <c r="AO618" t="s">
        <v>10150</v>
      </c>
      <c r="AP618">
        <v>0.12264992897245799</v>
      </c>
      <c r="AQ618">
        <f>(Table2[[#This Row],[Sharpe Ratio]]-AVERAGE(Table2[Sharpe Ratio]))/_xlfn.STDEV.P(Table2[Sharpe Ratio])</f>
        <v>0.77270810120405942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-0.47655004598035816</v>
      </c>
    </row>
    <row r="619" spans="1:44" x14ac:dyDescent="0.3">
      <c r="A619" t="s">
        <v>1601</v>
      </c>
      <c r="B619" t="s">
        <v>1602</v>
      </c>
      <c r="C619" t="s">
        <v>10110</v>
      </c>
      <c r="D619" t="s">
        <v>1435</v>
      </c>
      <c r="E619">
        <v>5543.9185778900001</v>
      </c>
      <c r="F619">
        <v>856.9</v>
      </c>
      <c r="G619">
        <v>26.364017967430399</v>
      </c>
      <c r="H619">
        <f>(Table2[[#This Row],[1Y Return vs Nifty]]-AVERAGE(Table2[1Y Return vs Nifty]))/_xlfn.STDEV.P(Table2[1Y Return vs Nifty])</f>
        <v>-0.25734811445402545</v>
      </c>
      <c r="I619">
        <v>6.1297096437701599</v>
      </c>
      <c r="J619">
        <f>(Table2[[#This Row],[1M Return vs Nifty]]-AVERAGE(Table2[1M Return vs Nifty]))/_xlfn.STDEV.P(Table2[1M Return vs Nifty])</f>
        <v>0.40763939776352981</v>
      </c>
      <c r="K619">
        <v>-14.089403037690399</v>
      </c>
      <c r="L619">
        <f>(Table2[[#This Row],[6M Return vs Nifty]]-AVERAGE(Table2[6M Return vs Nifty]))/_xlfn.STDEV.P(Table2[6M Return vs Nifty])</f>
        <v>-0.73758861992711755</v>
      </c>
      <c r="M619">
        <v>7.0742999779943299</v>
      </c>
      <c r="N619">
        <f>(Table2[[#This Row],[1W Return vs Nifty]]-AVERAGE(Table2[1W Return vs Nifty]))/_xlfn.STDEV.P(Table2[1W Return vs Nifty])</f>
        <v>1.3267628787588259</v>
      </c>
      <c r="O619">
        <v>731.52</v>
      </c>
      <c r="P619">
        <v>729.23305349372902</v>
      </c>
      <c r="Q619">
        <v>747.18690424794397</v>
      </c>
      <c r="R619">
        <v>89.142124616197194</v>
      </c>
      <c r="S619" s="2">
        <f>(Table2[[#This Row],[Close Price]]-Table2[[#This Row],[20D EMA]])/Table2[[#This Row],[20D EMA]]</f>
        <v>0.17139654418197725</v>
      </c>
      <c r="T619" s="2">
        <f>(Table2[[#This Row],[Close Price]]-Table2[[#This Row],[50D EMA]])/Table2[[#This Row],[50D EMA]]</f>
        <v>0.17507015883965116</v>
      </c>
      <c r="U619" s="2">
        <f>(Table2[[#This Row],[Close Price]]-Table2[[#This Row],[200D EMA]])/Table2[[#This Row],[200D EMA]]</f>
        <v>0.1468348750872234</v>
      </c>
      <c r="V619">
        <v>1.86919099087267</v>
      </c>
      <c r="W619">
        <v>773.05</v>
      </c>
      <c r="X619">
        <v>889.2</v>
      </c>
      <c r="Y619">
        <v>703.1</v>
      </c>
      <c r="Z619">
        <v>889.2</v>
      </c>
      <c r="AA619">
        <v>703.1</v>
      </c>
      <c r="AB619">
        <v>889.2</v>
      </c>
      <c r="AC619" s="2">
        <f>(Table2[[#This Row],[Close Price]]/Table2[[#This Row],[Day Low]])-1</f>
        <v>0.10846646400620918</v>
      </c>
      <c r="AD619" s="2">
        <f>(Table2[[#This Row],[Day High]]/Table2[[#This Row],[Close Price]])-1</f>
        <v>3.7694013303769536E-2</v>
      </c>
      <c r="AE619" s="2">
        <f>(Table2[[#This Row],[Close Price]]/Table2[[#This Row],[Current Week Low]])-1</f>
        <v>0.21874555539752527</v>
      </c>
      <c r="AF619" s="2">
        <f>(Table2[[#This Row],[Current Week High]]/Table2[[#This Row],[Close Price]])-1</f>
        <v>3.7694013303769536E-2</v>
      </c>
      <c r="AG619" s="2">
        <f>(Table2[[#This Row],[Close Price]]/Table2[[#This Row],[Current Month Low]])-1</f>
        <v>0.21874555539752527</v>
      </c>
      <c r="AH619" s="2">
        <f>(Table2[[#This Row],[Current Month High]]/Table2[[#This Row],[Close Price]])-1</f>
        <v>3.7694013303769536E-2</v>
      </c>
      <c r="AI619">
        <v>27.086007702182201</v>
      </c>
      <c r="AJ619">
        <v>53.0041960539237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-0.01</v>
      </c>
      <c r="AM619" t="s">
        <v>10150</v>
      </c>
      <c r="AN619">
        <v>23.66</v>
      </c>
      <c r="AO619" t="s">
        <v>10149</v>
      </c>
      <c r="AP619">
        <v>0.106647630568641</v>
      </c>
      <c r="AQ619">
        <f>(Table2[[#This Row],[Sharpe Ratio]]-AVERAGE(Table2[Sharpe Ratio]))/_xlfn.STDEV.P(Table2[Sharpe Ratio])</f>
        <v>0.59139171321508144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0" spans="1:44" x14ac:dyDescent="0.3">
      <c r="A620" t="s">
        <v>1603</v>
      </c>
      <c r="B620" t="s">
        <v>1604</v>
      </c>
      <c r="C620" t="s">
        <v>10108</v>
      </c>
      <c r="D620" t="s">
        <v>184</v>
      </c>
      <c r="E620">
        <v>5528.5662613860004</v>
      </c>
      <c r="F620">
        <v>217.42</v>
      </c>
      <c r="G620">
        <v>29.591885272511799</v>
      </c>
      <c r="H620">
        <f>(Table2[[#This Row],[1Y Return vs Nifty]]-AVERAGE(Table2[1Y Return vs Nifty]))/_xlfn.STDEV.P(Table2[1Y Return vs Nifty])</f>
        <v>-0.22097229510697713</v>
      </c>
      <c r="I620">
        <v>21.1581272656253</v>
      </c>
      <c r="J620">
        <f>(Table2[[#This Row],[1M Return vs Nifty]]-AVERAGE(Table2[1M Return vs Nifty]))/_xlfn.STDEV.P(Table2[1M Return vs Nifty])</f>
        <v>1.632421368830304</v>
      </c>
      <c r="K620">
        <v>10.7928140131013</v>
      </c>
      <c r="L620">
        <f>(Table2[[#This Row],[6M Return vs Nifty]]-AVERAGE(Table2[6M Return vs Nifty]))/_xlfn.STDEV.P(Table2[6M Return vs Nifty])</f>
        <v>-5.2306012064506201E-3</v>
      </c>
      <c r="M620">
        <v>3.4871077701970901</v>
      </c>
      <c r="N620">
        <f>(Table2[[#This Row],[1W Return vs Nifty]]-AVERAGE(Table2[1W Return vs Nifty]))/_xlfn.STDEV.P(Table2[1W Return vs Nifty])</f>
        <v>0.5422131901543169</v>
      </c>
      <c r="O620">
        <v>201.28</v>
      </c>
      <c r="P620">
        <v>185.76177565978699</v>
      </c>
      <c r="Q620">
        <v>162.35388330069</v>
      </c>
      <c r="R620">
        <v>72.469691006574195</v>
      </c>
      <c r="S620" s="2">
        <f>(Table2[[#This Row],[Close Price]]-Table2[[#This Row],[20D EMA]])/Table2[[#This Row],[20D EMA]]</f>
        <v>8.018680445151026E-2</v>
      </c>
      <c r="T620" s="2">
        <f>(Table2[[#This Row],[Close Price]]-Table2[[#This Row],[50D EMA]])/Table2[[#This Row],[50D EMA]]</f>
        <v>0.17042378189899188</v>
      </c>
      <c r="U620" s="2">
        <f>(Table2[[#This Row],[Close Price]]-Table2[[#This Row],[200D EMA]])/Table2[[#This Row],[200D EMA]]</f>
        <v>0.33917338827876348</v>
      </c>
      <c r="V620">
        <v>2.2595462998354399</v>
      </c>
      <c r="W620">
        <v>215.1</v>
      </c>
      <c r="X620">
        <v>224.8</v>
      </c>
      <c r="Y620">
        <v>210.62</v>
      </c>
      <c r="Z620">
        <v>225.7</v>
      </c>
      <c r="AA620">
        <v>210.62</v>
      </c>
      <c r="AB620">
        <v>225.7</v>
      </c>
      <c r="AC620" s="2">
        <f>(Table2[[#This Row],[Close Price]]/Table2[[#This Row],[Day Low]])-1</f>
        <v>1.0785681078568032E-2</v>
      </c>
      <c r="AD620" s="2">
        <f>(Table2[[#This Row],[Day High]]/Table2[[#This Row],[Close Price]])-1</f>
        <v>3.3943519455432059E-2</v>
      </c>
      <c r="AE620" s="2">
        <f>(Table2[[#This Row],[Close Price]]/Table2[[#This Row],[Current Week Low]])-1</f>
        <v>3.2285632893362282E-2</v>
      </c>
      <c r="AF620" s="2">
        <f>(Table2[[#This Row],[Current Week High]]/Table2[[#This Row],[Close Price]])-1</f>
        <v>3.8082973047557811E-2</v>
      </c>
      <c r="AG620" s="2">
        <f>(Table2[[#This Row],[Close Price]]/Table2[[#This Row],[Current Month Low]])-1</f>
        <v>3.2285632893362282E-2</v>
      </c>
      <c r="AH620" s="2">
        <f>(Table2[[#This Row],[Current Month High]]/Table2[[#This Row],[Close Price]])-1</f>
        <v>3.8082973047557811E-2</v>
      </c>
      <c r="AI620">
        <v>3.8082973047557802</v>
      </c>
      <c r="AJ620">
        <v>72.487108290360894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0.1</v>
      </c>
      <c r="AM620" t="s">
        <v>10149</v>
      </c>
      <c r="AN620">
        <v>12.27</v>
      </c>
      <c r="AO620" t="s">
        <v>10149</v>
      </c>
      <c r="AP620">
        <v>5.8533532822555003E-2</v>
      </c>
      <c r="AQ620">
        <f>(Table2[[#This Row],[Sharpe Ratio]]-AVERAGE(Table2[Sharpe Ratio]))/_xlfn.STDEV.P(Table2[Sharpe Ratio])</f>
        <v>4.6227875213656684E-2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1.9946595378848495</v>
      </c>
    </row>
    <row r="621" spans="1:44" x14ac:dyDescent="0.3">
      <c r="A621" t="s">
        <v>1605</v>
      </c>
      <c r="B621" t="s">
        <v>1606</v>
      </c>
      <c r="C621" t="s">
        <v>10114</v>
      </c>
      <c r="D621" t="s">
        <v>140</v>
      </c>
      <c r="E621">
        <v>5452.62</v>
      </c>
      <c r="F621">
        <v>191.32</v>
      </c>
      <c r="G621">
        <v>48.861345658852798</v>
      </c>
      <c r="H621">
        <f>(Table2[[#This Row],[1Y Return vs Nifty]]-AVERAGE(Table2[1Y Return vs Nifty]))/_xlfn.STDEV.P(Table2[1Y Return vs Nifty])</f>
        <v>-3.8188796536217299E-3</v>
      </c>
      <c r="I621">
        <v>-12.2819817944682</v>
      </c>
      <c r="J621">
        <f>(Table2[[#This Row],[1M Return vs Nifty]]-AVERAGE(Table2[1M Return vs Nifty]))/_xlfn.STDEV.P(Table2[1M Return vs Nifty])</f>
        <v>-1.0928717204266478</v>
      </c>
      <c r="K621">
        <v>3.0706502932645199</v>
      </c>
      <c r="L621">
        <f>(Table2[[#This Row],[6M Return vs Nifty]]-AVERAGE(Table2[6M Return vs Nifty]))/_xlfn.STDEV.P(Table2[6M Return vs Nifty])</f>
        <v>-0.23251696039831923</v>
      </c>
      <c r="M621">
        <v>-0.26522225470054001</v>
      </c>
      <c r="N621">
        <f>(Table2[[#This Row],[1W Return vs Nifty]]-AVERAGE(Table2[1W Return vs Nifty]))/_xlfn.STDEV.P(Table2[1W Return vs Nifty])</f>
        <v>-0.27845355476552602</v>
      </c>
      <c r="O621">
        <v>192.87</v>
      </c>
      <c r="P621">
        <v>196.293418736051</v>
      </c>
      <c r="Q621">
        <v>177.720775139127</v>
      </c>
      <c r="R621">
        <v>47.682374672641103</v>
      </c>
      <c r="S621" s="2">
        <f>(Table2[[#This Row],[Close Price]]-Table2[[#This Row],[20D EMA]])/Table2[[#This Row],[20D EMA]]</f>
        <v>-8.0365012702857432E-3</v>
      </c>
      <c r="T621" s="2">
        <f>(Table2[[#This Row],[Close Price]]-Table2[[#This Row],[50D EMA]])/Table2[[#This Row],[50D EMA]]</f>
        <v>-2.5336655543905864E-2</v>
      </c>
      <c r="U621" s="2">
        <f>(Table2[[#This Row],[Close Price]]-Table2[[#This Row],[200D EMA]])/Table2[[#This Row],[200D EMA]]</f>
        <v>7.6520175259346984E-2</v>
      </c>
      <c r="V621">
        <v>0.74202573409378003</v>
      </c>
      <c r="W621">
        <v>191</v>
      </c>
      <c r="X621">
        <v>194.94</v>
      </c>
      <c r="Y621">
        <v>188.14</v>
      </c>
      <c r="Z621">
        <v>196.88</v>
      </c>
      <c r="AA621">
        <v>188.14</v>
      </c>
      <c r="AB621">
        <v>196.88</v>
      </c>
      <c r="AC621" s="2">
        <f>(Table2[[#This Row],[Close Price]]/Table2[[#This Row],[Day Low]])-1</f>
        <v>1.6753926701569277E-3</v>
      </c>
      <c r="AD621" s="2">
        <f>(Table2[[#This Row],[Day High]]/Table2[[#This Row],[Close Price]])-1</f>
        <v>1.8921179176249137E-2</v>
      </c>
      <c r="AE621" s="2">
        <f>(Table2[[#This Row],[Close Price]]/Table2[[#This Row],[Current Week Low]])-1</f>
        <v>1.6902306792813793E-2</v>
      </c>
      <c r="AF621" s="2">
        <f>(Table2[[#This Row],[Current Week High]]/Table2[[#This Row],[Close Price]])-1</f>
        <v>2.9061258624294428E-2</v>
      </c>
      <c r="AG621" s="2">
        <f>(Table2[[#This Row],[Close Price]]/Table2[[#This Row],[Current Month Low]])-1</f>
        <v>1.6902306792813793E-2</v>
      </c>
      <c r="AH621" s="2">
        <f>(Table2[[#This Row],[Current Month High]]/Table2[[#This Row],[Close Price]])-1</f>
        <v>2.9061258624294428E-2</v>
      </c>
      <c r="AI621">
        <v>38.485260296884697</v>
      </c>
      <c r="AJ621">
        <v>94.628687690742595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-0.19</v>
      </c>
      <c r="AM621" t="s">
        <v>10150</v>
      </c>
      <c r="AN621">
        <v>-2.7</v>
      </c>
      <c r="AO621" t="s">
        <v>10150</v>
      </c>
      <c r="AP621">
        <v>3.6681166875140001E-3</v>
      </c>
      <c r="AQ621">
        <f>(Table2[[#This Row],[Sharpe Ratio]]-AVERAGE(Table2[Sharpe Ratio]))/_xlfn.STDEV.P(Table2[Sharpe Ratio])</f>
        <v>-0.57543276553186007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2" spans="1:44" x14ac:dyDescent="0.3">
      <c r="A622" t="s">
        <v>1607</v>
      </c>
      <c r="B622" t="s">
        <v>1608</v>
      </c>
      <c r="C622" t="s">
        <v>10116</v>
      </c>
      <c r="D622" t="s">
        <v>329</v>
      </c>
      <c r="E622">
        <v>5447.0138373</v>
      </c>
      <c r="F622">
        <v>2003.25</v>
      </c>
      <c r="G622">
        <v>68.204970765774206</v>
      </c>
      <c r="H622">
        <f>(Table2[[#This Row],[1Y Return vs Nifty]]-AVERAGE(Table2[1Y Return vs Nifty]))/_xlfn.STDEV.P(Table2[1Y Return vs Nifty])</f>
        <v>0.21417032061452773</v>
      </c>
      <c r="I622">
        <v>2.5559636759364399</v>
      </c>
      <c r="J622">
        <f>(Table2[[#This Row],[1M Return vs Nifty]]-AVERAGE(Table2[1M Return vs Nifty]))/_xlfn.STDEV.P(Table2[1M Return vs Nifty])</f>
        <v>0.1163872020426735</v>
      </c>
      <c r="K622">
        <v>58.818131806353499</v>
      </c>
      <c r="L622">
        <f>(Table2[[#This Row],[6M Return vs Nifty]]-AVERAGE(Table2[6M Return vs Nifty]))/_xlfn.STDEV.P(Table2[6M Return vs Nifty])</f>
        <v>1.4082980452039979</v>
      </c>
      <c r="M622">
        <v>-0.49181133316397901</v>
      </c>
      <c r="N622">
        <f>(Table2[[#This Row],[1W Return vs Nifty]]-AVERAGE(Table2[1W Return vs Nifty]))/_xlfn.STDEV.P(Table2[1W Return vs Nifty])</f>
        <v>-0.32801052875851866</v>
      </c>
      <c r="O622">
        <v>1881.43</v>
      </c>
      <c r="P622">
        <v>1660.1230781331601</v>
      </c>
      <c r="Q622">
        <v>1334.77405398421</v>
      </c>
      <c r="R622">
        <v>66.177844533943798</v>
      </c>
      <c r="S622" s="2">
        <f>(Table2[[#This Row],[Close Price]]-Table2[[#This Row],[20D EMA]])/Table2[[#This Row],[20D EMA]]</f>
        <v>6.4748622058753147E-2</v>
      </c>
      <c r="T622" s="2">
        <f>(Table2[[#This Row],[Close Price]]-Table2[[#This Row],[50D EMA]])/Table2[[#This Row],[50D EMA]]</f>
        <v>0.20668764044452212</v>
      </c>
      <c r="U622" s="2">
        <f>(Table2[[#This Row],[Close Price]]-Table2[[#This Row],[200D EMA]])/Table2[[#This Row],[200D EMA]]</f>
        <v>0.50081580775445445</v>
      </c>
      <c r="V622">
        <v>0.53937772057091404</v>
      </c>
      <c r="W622">
        <v>1975</v>
      </c>
      <c r="X622">
        <v>2025.05</v>
      </c>
      <c r="Y622">
        <v>1971.05</v>
      </c>
      <c r="Z622">
        <v>2100</v>
      </c>
      <c r="AA622">
        <v>1971.05</v>
      </c>
      <c r="AB622">
        <v>2100</v>
      </c>
      <c r="AC622" s="2">
        <f>(Table2[[#This Row],[Close Price]]/Table2[[#This Row],[Day Low]])-1</f>
        <v>1.4303797468354418E-2</v>
      </c>
      <c r="AD622" s="2">
        <f>(Table2[[#This Row],[Day High]]/Table2[[#This Row],[Close Price]])-1</f>
        <v>1.0882316236116241E-2</v>
      </c>
      <c r="AE622" s="2">
        <f>(Table2[[#This Row],[Close Price]]/Table2[[#This Row],[Current Week Low]])-1</f>
        <v>1.6336470409172854E-2</v>
      </c>
      <c r="AF622" s="2">
        <f>(Table2[[#This Row],[Current Week High]]/Table2[[#This Row],[Close Price]])-1</f>
        <v>4.8296518157993296E-2</v>
      </c>
      <c r="AG622" s="2">
        <f>(Table2[[#This Row],[Close Price]]/Table2[[#This Row],[Current Month Low]])-1</f>
        <v>1.6336470409172854E-2</v>
      </c>
      <c r="AH622" s="2">
        <f>(Table2[[#This Row],[Current Month High]]/Table2[[#This Row],[Close Price]])-1</f>
        <v>4.8296518157993296E-2</v>
      </c>
      <c r="AI622">
        <v>4.8296518157993296</v>
      </c>
      <c r="AJ622">
        <v>113.566098081023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0.6</v>
      </c>
      <c r="AM622" t="s">
        <v>10149</v>
      </c>
      <c r="AN622">
        <v>8.57</v>
      </c>
      <c r="AO622" t="s">
        <v>10149</v>
      </c>
      <c r="AP622">
        <v>-4.0031498853162997E-2</v>
      </c>
      <c r="AQ622">
        <f>(Table2[[#This Row],[Sharpe Ratio]]-AVERAGE(Table2[Sharpe Ratio]))/_xlfn.STDEV.P(Table2[Sharpe Ratio])</f>
        <v>-1.0705776657452319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0.34026737335744861</v>
      </c>
    </row>
    <row r="623" spans="1:44" x14ac:dyDescent="0.3">
      <c r="A623" t="s">
        <v>1609</v>
      </c>
      <c r="B623" t="s">
        <v>1610</v>
      </c>
      <c r="C623" t="s">
        <v>10118</v>
      </c>
      <c r="D623" t="s">
        <v>243</v>
      </c>
      <c r="E623">
        <v>5406.7939914899998</v>
      </c>
      <c r="F623">
        <v>564.65</v>
      </c>
      <c r="G623">
        <v>-15.693852073469101</v>
      </c>
      <c r="H623">
        <f>(Table2[[#This Row],[1Y Return vs Nifty]]-AVERAGE(Table2[1Y Return vs Nifty]))/_xlfn.STDEV.P(Table2[1Y Return vs Nifty])</f>
        <v>-0.73131105596683177</v>
      </c>
      <c r="I623">
        <v>1.8624960868724501</v>
      </c>
      <c r="J623">
        <f>(Table2[[#This Row],[1M Return vs Nifty]]-AVERAGE(Table2[1M Return vs Nifty]))/_xlfn.STDEV.P(Table2[1M Return vs Nifty])</f>
        <v>5.9871165426180262E-2</v>
      </c>
      <c r="K623">
        <v>-18.7474627425993</v>
      </c>
      <c r="L623">
        <f>(Table2[[#This Row],[6M Return vs Nifty]]-AVERAGE(Table2[6M Return vs Nifty]))/_xlfn.STDEV.P(Table2[6M Return vs Nifty])</f>
        <v>-0.87468923960285161</v>
      </c>
      <c r="M623">
        <v>-0.85186371802873495</v>
      </c>
      <c r="N623">
        <f>(Table2[[#This Row],[1W Return vs Nifty]]-AVERAGE(Table2[1W Return vs Nifty]))/_xlfn.STDEV.P(Table2[1W Return vs Nifty])</f>
        <v>-0.40675707203349271</v>
      </c>
      <c r="O623">
        <v>544.13</v>
      </c>
      <c r="P623">
        <v>526.13814895964697</v>
      </c>
      <c r="Q623">
        <v>527.93324552478805</v>
      </c>
      <c r="R623">
        <v>66.192869046480595</v>
      </c>
      <c r="S623" s="2">
        <f>(Table2[[#This Row],[Close Price]]-Table2[[#This Row],[20D EMA]])/Table2[[#This Row],[20D EMA]]</f>
        <v>3.7711576277727712E-2</v>
      </c>
      <c r="T623" s="2">
        <f>(Table2[[#This Row],[Close Price]]-Table2[[#This Row],[50D EMA]])/Table2[[#This Row],[50D EMA]]</f>
        <v>7.3197222281835977E-2</v>
      </c>
      <c r="U623" s="2">
        <f>(Table2[[#This Row],[Close Price]]-Table2[[#This Row],[200D EMA]])/Table2[[#This Row],[200D EMA]]</f>
        <v>6.9548100610170735E-2</v>
      </c>
      <c r="V623">
        <v>1.8516966167612501</v>
      </c>
      <c r="W623">
        <v>556.54999999999995</v>
      </c>
      <c r="X623">
        <v>572.5</v>
      </c>
      <c r="Y623">
        <v>550.79999999999995</v>
      </c>
      <c r="Z623">
        <v>575</v>
      </c>
      <c r="AA623">
        <v>550.79999999999995</v>
      </c>
      <c r="AB623">
        <v>575</v>
      </c>
      <c r="AC623" s="2">
        <f>(Table2[[#This Row],[Close Price]]/Table2[[#This Row],[Day Low]])-1</f>
        <v>1.4553948432306285E-2</v>
      </c>
      <c r="AD623" s="2">
        <f>(Table2[[#This Row],[Day High]]/Table2[[#This Row],[Close Price]])-1</f>
        <v>1.39024174267246E-2</v>
      </c>
      <c r="AE623" s="2">
        <f>(Table2[[#This Row],[Close Price]]/Table2[[#This Row],[Current Week Low]])-1</f>
        <v>2.514524328249812E-2</v>
      </c>
      <c r="AF623" s="2">
        <f>(Table2[[#This Row],[Current Week High]]/Table2[[#This Row],[Close Price]])-1</f>
        <v>1.8329938900203624E-2</v>
      </c>
      <c r="AG623" s="2">
        <f>(Table2[[#This Row],[Close Price]]/Table2[[#This Row],[Current Month Low]])-1</f>
        <v>2.514524328249812E-2</v>
      </c>
      <c r="AH623" s="2">
        <f>(Table2[[#This Row],[Current Month High]]/Table2[[#This Row],[Close Price]])-1</f>
        <v>1.8329938900203624E-2</v>
      </c>
      <c r="AI623">
        <v>16.8688568139555</v>
      </c>
      <c r="AJ623">
        <v>29.819519484998199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0.03</v>
      </c>
      <c r="AM623" t="s">
        <v>10149</v>
      </c>
      <c r="AN623">
        <v>8.7200000000000006</v>
      </c>
      <c r="AO623" t="s">
        <v>10149</v>
      </c>
      <c r="AP623">
        <v>6.3868074477628003E-2</v>
      </c>
      <c r="AQ623">
        <f>(Table2[[#This Row],[Sharpe Ratio]]-AVERAGE(Table2[Sharpe Ratio]))/_xlfn.STDEV.P(Table2[Sharpe Ratio])</f>
        <v>0.10667168147612882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4" spans="1:44" x14ac:dyDescent="0.3">
      <c r="A624" t="s">
        <v>1611</v>
      </c>
      <c r="B624" t="s">
        <v>1612</v>
      </c>
      <c r="C624" t="s">
        <v>10115</v>
      </c>
      <c r="D624" t="s">
        <v>524</v>
      </c>
      <c r="E624">
        <v>5404.2267447120003</v>
      </c>
      <c r="F624">
        <v>108.51</v>
      </c>
      <c r="G624">
        <v>-27.9752818851859</v>
      </c>
      <c r="H624">
        <f>(Table2[[#This Row],[1Y Return vs Nifty]]-AVERAGE(Table2[1Y Return vs Nifty]))/_xlfn.STDEV.P(Table2[1Y Return vs Nifty])</f>
        <v>-0.86971422745135407</v>
      </c>
      <c r="I624">
        <v>-4.7059156254632803</v>
      </c>
      <c r="J624">
        <f>(Table2[[#This Row],[1M Return vs Nifty]]-AVERAGE(Table2[1M Return vs Nifty]))/_xlfn.STDEV.P(Table2[1M Return vs Nifty])</f>
        <v>-0.47543950042285432</v>
      </c>
      <c r="K624">
        <v>-16.529256289166899</v>
      </c>
      <c r="L624">
        <f>(Table2[[#This Row],[6M Return vs Nifty]]-AVERAGE(Table2[6M Return vs Nifty]))/_xlfn.STDEV.P(Table2[6M Return vs Nifty])</f>
        <v>-0.80940079364029771</v>
      </c>
      <c r="M624">
        <v>1.49906298570778</v>
      </c>
      <c r="N624">
        <f>(Table2[[#This Row],[1W Return vs Nifty]]-AVERAGE(Table2[1W Return vs Nifty]))/_xlfn.STDEV.P(Table2[1W Return vs Nifty])</f>
        <v>0.10741075241132454</v>
      </c>
      <c r="O624">
        <v>105.19</v>
      </c>
      <c r="P624">
        <v>104.78299610367201</v>
      </c>
      <c r="Q624">
        <v>108.379847286049</v>
      </c>
      <c r="R624">
        <v>61.214192163602704</v>
      </c>
      <c r="S624" s="2">
        <f>(Table2[[#This Row],[Close Price]]-Table2[[#This Row],[20D EMA]])/Table2[[#This Row],[20D EMA]]</f>
        <v>3.1561935545203985E-2</v>
      </c>
      <c r="T624" s="2">
        <f>(Table2[[#This Row],[Close Price]]-Table2[[#This Row],[50D EMA]])/Table2[[#This Row],[50D EMA]]</f>
        <v>3.5568785346054746E-2</v>
      </c>
      <c r="U624" s="2">
        <f>(Table2[[#This Row],[Close Price]]-Table2[[#This Row],[200D EMA]])/Table2[[#This Row],[200D EMA]]</f>
        <v>1.2008940518940866E-3</v>
      </c>
      <c r="V624">
        <v>1.7173127080666799</v>
      </c>
      <c r="W624">
        <v>100.19</v>
      </c>
      <c r="X624">
        <v>112.5</v>
      </c>
      <c r="Y624">
        <v>99.46</v>
      </c>
      <c r="Z624">
        <v>112.5</v>
      </c>
      <c r="AA624">
        <v>99.46</v>
      </c>
      <c r="AB624">
        <v>112.5</v>
      </c>
      <c r="AC624" s="2">
        <f>(Table2[[#This Row],[Close Price]]/Table2[[#This Row],[Day Low]])-1</f>
        <v>8.304221978241344E-2</v>
      </c>
      <c r="AD624" s="2">
        <f>(Table2[[#This Row],[Day High]]/Table2[[#This Row],[Close Price]])-1</f>
        <v>3.6770804534144164E-2</v>
      </c>
      <c r="AE624" s="2">
        <f>(Table2[[#This Row],[Close Price]]/Table2[[#This Row],[Current Week Low]])-1</f>
        <v>9.0991353307862566E-2</v>
      </c>
      <c r="AF624" s="2">
        <f>(Table2[[#This Row],[Current Week High]]/Table2[[#This Row],[Close Price]])-1</f>
        <v>3.6770804534144164E-2</v>
      </c>
      <c r="AG624" s="2">
        <f>(Table2[[#This Row],[Close Price]]/Table2[[#This Row],[Current Month Low]])-1</f>
        <v>9.0991353307862566E-2</v>
      </c>
      <c r="AH624" s="2">
        <f>(Table2[[#This Row],[Current Month High]]/Table2[[#This Row],[Close Price]])-1</f>
        <v>3.6770804534144164E-2</v>
      </c>
      <c r="AI624">
        <v>26.900746474979201</v>
      </c>
      <c r="AJ624">
        <v>18.590163934426201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0.01</v>
      </c>
      <c r="AM624" t="s">
        <v>10149</v>
      </c>
      <c r="AN624">
        <v>0.18</v>
      </c>
      <c r="AO624" t="s">
        <v>10149</v>
      </c>
      <c r="AP624">
        <v>-0.11440240277685899</v>
      </c>
      <c r="AQ624">
        <f>(Table2[[#This Row],[Sharpe Ratio]]-AVERAGE(Table2[Sharpe Ratio]))/_xlfn.STDEV.P(Table2[Sharpe Ratio])</f>
        <v>-1.9132480953694795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5" spans="1:44" x14ac:dyDescent="0.3">
      <c r="A625" t="s">
        <v>1617</v>
      </c>
      <c r="B625" t="s">
        <v>1618</v>
      </c>
      <c r="C625" t="s">
        <v>10116</v>
      </c>
      <c r="D625" t="s">
        <v>496</v>
      </c>
      <c r="E625">
        <v>5322.5708346649999</v>
      </c>
      <c r="F625">
        <v>320.95</v>
      </c>
      <c r="G625">
        <v>-21.670606805345098</v>
      </c>
      <c r="H625">
        <f>(Table2[[#This Row],[1Y Return vs Nifty]]-AVERAGE(Table2[1Y Return vs Nifty]))/_xlfn.STDEV.P(Table2[1Y Return vs Nifty])</f>
        <v>-0.79866492459274629</v>
      </c>
      <c r="I625">
        <v>-12.5453302425683</v>
      </c>
      <c r="J625">
        <f>(Table2[[#This Row],[1M Return vs Nifty]]-AVERAGE(Table2[1M Return vs Nifty]))/_xlfn.STDEV.P(Table2[1M Return vs Nifty])</f>
        <v>-1.1143340220113704</v>
      </c>
      <c r="K625">
        <v>-35.544846174321997</v>
      </c>
      <c r="L625">
        <f>(Table2[[#This Row],[6M Return vs Nifty]]-AVERAGE(Table2[6M Return vs Nifty]))/_xlfn.STDEV.P(Table2[6M Return vs Nifty])</f>
        <v>-1.3690864400065184</v>
      </c>
      <c r="M625">
        <v>1.22586252457844</v>
      </c>
      <c r="N625">
        <f>(Table2[[#This Row],[1W Return vs Nifty]]-AVERAGE(Table2[1W Return vs Nifty]))/_xlfn.STDEV.P(Table2[1W Return vs Nifty])</f>
        <v>4.7659469433028359E-2</v>
      </c>
      <c r="O625">
        <v>325.81</v>
      </c>
      <c r="P625">
        <v>346.98309234384499</v>
      </c>
      <c r="Q625">
        <v>382.20299087211799</v>
      </c>
      <c r="R625">
        <v>47.487862879753798</v>
      </c>
      <c r="S625" s="2">
        <f>(Table2[[#This Row],[Close Price]]-Table2[[#This Row],[20D EMA]])/Table2[[#This Row],[20D EMA]]</f>
        <v>-1.4916669224394628E-2</v>
      </c>
      <c r="T625" s="2">
        <f>(Table2[[#This Row],[Close Price]]-Table2[[#This Row],[50D EMA]])/Table2[[#This Row],[50D EMA]]</f>
        <v>-7.5026976582615007E-2</v>
      </c>
      <c r="U625" s="2">
        <f>(Table2[[#This Row],[Close Price]]-Table2[[#This Row],[200D EMA]])/Table2[[#This Row],[200D EMA]]</f>
        <v>-0.16026298154378588</v>
      </c>
      <c r="V625">
        <v>1.23287570123916</v>
      </c>
      <c r="W625">
        <v>318.7</v>
      </c>
      <c r="X625">
        <v>323.8</v>
      </c>
      <c r="Y625">
        <v>310.64999999999998</v>
      </c>
      <c r="Z625">
        <v>341.9</v>
      </c>
      <c r="AA625">
        <v>310.64999999999998</v>
      </c>
      <c r="AB625">
        <v>341.9</v>
      </c>
      <c r="AC625" s="2">
        <f>(Table2[[#This Row],[Close Price]]/Table2[[#This Row],[Day Low]])-1</f>
        <v>7.0599309695638102E-3</v>
      </c>
      <c r="AD625" s="2">
        <f>(Table2[[#This Row],[Day High]]/Table2[[#This Row],[Close Price]])-1</f>
        <v>8.8798878329958697E-3</v>
      </c>
      <c r="AE625" s="2">
        <f>(Table2[[#This Row],[Close Price]]/Table2[[#This Row],[Current Week Low]])-1</f>
        <v>3.3156285208433944E-2</v>
      </c>
      <c r="AF625" s="2">
        <f>(Table2[[#This Row],[Current Week High]]/Table2[[#This Row],[Close Price]])-1</f>
        <v>6.5274964947811043E-2</v>
      </c>
      <c r="AG625" s="2">
        <f>(Table2[[#This Row],[Close Price]]/Table2[[#This Row],[Current Month Low]])-1</f>
        <v>3.3156285208433944E-2</v>
      </c>
      <c r="AH625" s="2">
        <f>(Table2[[#This Row],[Current Month High]]/Table2[[#This Row],[Close Price]])-1</f>
        <v>6.5274964947811043E-2</v>
      </c>
      <c r="AI625">
        <v>68.998286337435701</v>
      </c>
      <c r="AJ625">
        <v>22.1968399010089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-0.19</v>
      </c>
      <c r="AM625" t="s">
        <v>10150</v>
      </c>
      <c r="AN625">
        <v>-2.67</v>
      </c>
      <c r="AO625" t="s">
        <v>10150</v>
      </c>
      <c r="AP625">
        <v>-0.13070868565420801</v>
      </c>
      <c r="AQ625">
        <f>(Table2[[#This Row],[Sharpe Ratio]]-AVERAGE(Table2[Sharpe Ratio]))/_xlfn.STDEV.P(Table2[Sharpe Ratio])</f>
        <v>-2.0980088239997001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6" spans="1:44" x14ac:dyDescent="0.3">
      <c r="A626" t="s">
        <v>1621</v>
      </c>
      <c r="B626" t="s">
        <v>1622</v>
      </c>
      <c r="C626" t="s">
        <v>10104</v>
      </c>
      <c r="D626" t="s">
        <v>392</v>
      </c>
      <c r="E626">
        <v>5283.9223382399996</v>
      </c>
      <c r="F626">
        <v>291.2</v>
      </c>
      <c r="G626">
        <v>-11.695701446405399</v>
      </c>
      <c r="H626">
        <f>(Table2[[#This Row],[1Y Return vs Nifty]]-AVERAGE(Table2[1Y Return vs Nifty]))/_xlfn.STDEV.P(Table2[1Y Return vs Nifty])</f>
        <v>-0.68625467936070317</v>
      </c>
      <c r="I626">
        <v>-5.5546339662670796</v>
      </c>
      <c r="J626">
        <f>(Table2[[#This Row],[1M Return vs Nifty]]-AVERAGE(Table2[1M Return vs Nifty]))/_xlfn.STDEV.P(Table2[1M Return vs Nifty])</f>
        <v>-0.54460812139719494</v>
      </c>
      <c r="K626">
        <v>-13.3935575652328</v>
      </c>
      <c r="L626">
        <f>(Table2[[#This Row],[6M Return vs Nifty]]-AVERAGE(Table2[6M Return vs Nifty]))/_xlfn.STDEV.P(Table2[6M Return vs Nifty])</f>
        <v>-0.71710780784736849</v>
      </c>
      <c r="M626">
        <v>-1.0819522136039399</v>
      </c>
      <c r="N626">
        <f>(Table2[[#This Row],[1W Return vs Nifty]]-AVERAGE(Table2[1W Return vs Nifty]))/_xlfn.STDEV.P(Table2[1W Return vs Nifty])</f>
        <v>-0.45707939854909779</v>
      </c>
      <c r="O626">
        <v>299.66000000000003</v>
      </c>
      <c r="P626">
        <v>298.41990045519202</v>
      </c>
      <c r="Q626">
        <v>295.04229438822301</v>
      </c>
      <c r="R626">
        <v>36.966734653809503</v>
      </c>
      <c r="S626" s="2">
        <f>(Table2[[#This Row],[Close Price]]-Table2[[#This Row],[20D EMA]])/Table2[[#This Row],[20D EMA]]</f>
        <v>-2.8231996262430874E-2</v>
      </c>
      <c r="T626" s="2">
        <f>(Table2[[#This Row],[Close Price]]-Table2[[#This Row],[50D EMA]])/Table2[[#This Row],[50D EMA]]</f>
        <v>-2.4193763365577242E-2</v>
      </c>
      <c r="U626" s="2">
        <f>(Table2[[#This Row],[Close Price]]-Table2[[#This Row],[200D EMA]])/Table2[[#This Row],[200D EMA]]</f>
        <v>-1.3022859641835792E-2</v>
      </c>
      <c r="V626">
        <v>1.8424846489218101</v>
      </c>
      <c r="W626">
        <v>288.8</v>
      </c>
      <c r="X626">
        <v>303.10000000000002</v>
      </c>
      <c r="Y626">
        <v>288.8</v>
      </c>
      <c r="Z626">
        <v>303.10000000000002</v>
      </c>
      <c r="AA626">
        <v>288.8</v>
      </c>
      <c r="AB626">
        <v>303.10000000000002</v>
      </c>
      <c r="AC626" s="2">
        <f>(Table2[[#This Row],[Close Price]]/Table2[[#This Row],[Day Low]])-1</f>
        <v>8.310249307479145E-3</v>
      </c>
      <c r="AD626" s="2">
        <f>(Table2[[#This Row],[Day High]]/Table2[[#This Row],[Close Price]])-1</f>
        <v>4.0865384615384803E-2</v>
      </c>
      <c r="AE626" s="2">
        <f>(Table2[[#This Row],[Close Price]]/Table2[[#This Row],[Current Week Low]])-1</f>
        <v>8.310249307479145E-3</v>
      </c>
      <c r="AF626" s="2">
        <f>(Table2[[#This Row],[Current Week High]]/Table2[[#This Row],[Close Price]])-1</f>
        <v>4.0865384615384803E-2</v>
      </c>
      <c r="AG626" s="2">
        <f>(Table2[[#This Row],[Close Price]]/Table2[[#This Row],[Current Month Low]])-1</f>
        <v>8.310249307479145E-3</v>
      </c>
      <c r="AH626" s="2">
        <f>(Table2[[#This Row],[Current Month High]]/Table2[[#This Row],[Close Price]])-1</f>
        <v>4.0865384615384803E-2</v>
      </c>
      <c r="AI626">
        <v>33.224587912087898</v>
      </c>
      <c r="AJ626">
        <v>18.054054054053999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-0.1</v>
      </c>
      <c r="AM626" t="s">
        <v>10150</v>
      </c>
      <c r="AN626">
        <v>-4.8099999999999996</v>
      </c>
      <c r="AO626" t="s">
        <v>10150</v>
      </c>
      <c r="AP626">
        <v>-2.4587955002340001E-2</v>
      </c>
      <c r="AQ626">
        <f>(Table2[[#This Row],[Sharpe Ratio]]-AVERAGE(Table2[Sharpe Ratio]))/_xlfn.STDEV.P(Table2[Sharpe Ratio])</f>
        <v>-0.89559232813193645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-3.3006423352863012</v>
      </c>
    </row>
    <row r="627" spans="1:44" x14ac:dyDescent="0.3">
      <c r="A627" t="s">
        <v>1623</v>
      </c>
      <c r="B627" t="s">
        <v>1624</v>
      </c>
      <c r="C627" t="s">
        <v>10114</v>
      </c>
      <c r="D627" t="s">
        <v>387</v>
      </c>
      <c r="E627">
        <v>5265.7463876040001</v>
      </c>
      <c r="F627">
        <v>105.39</v>
      </c>
      <c r="G627">
        <v>19.4417431999643</v>
      </c>
      <c r="H627">
        <f>(Table2[[#This Row],[1Y Return vs Nifty]]-AVERAGE(Table2[1Y Return vs Nifty]))/_xlfn.STDEV.P(Table2[1Y Return vs Nifty])</f>
        <v>-0.33535733621341485</v>
      </c>
      <c r="I627">
        <v>-3.93992327411646</v>
      </c>
      <c r="J627">
        <f>(Table2[[#This Row],[1M Return vs Nifty]]-AVERAGE(Table2[1M Return vs Nifty]))/_xlfn.STDEV.P(Table2[1M Return vs Nifty])</f>
        <v>-0.41301286007315524</v>
      </c>
      <c r="K627">
        <v>-14.8591193095611</v>
      </c>
      <c r="L627">
        <f>(Table2[[#This Row],[6M Return vs Nifty]]-AVERAGE(Table2[6M Return vs Nifty]))/_xlfn.STDEV.P(Table2[6M Return vs Nifty])</f>
        <v>-0.76024367042738439</v>
      </c>
      <c r="M627">
        <v>0.55342614908232701</v>
      </c>
      <c r="N627">
        <f>(Table2[[#This Row],[1W Return vs Nifty]]-AVERAGE(Table2[1W Return vs Nifty]))/_xlfn.STDEV.P(Table2[1W Return vs Nifty])</f>
        <v>-9.9408130640114875E-2</v>
      </c>
      <c r="O627">
        <v>103.58</v>
      </c>
      <c r="P627">
        <v>103.483622119835</v>
      </c>
      <c r="Q627">
        <v>99.368557818308901</v>
      </c>
      <c r="R627">
        <v>57.172683910818797</v>
      </c>
      <c r="S627" s="2">
        <f>(Table2[[#This Row],[Close Price]]-Table2[[#This Row],[20D EMA]])/Table2[[#This Row],[20D EMA]]</f>
        <v>1.7474415910407437E-2</v>
      </c>
      <c r="T627" s="2">
        <f>(Table2[[#This Row],[Close Price]]-Table2[[#This Row],[50D EMA]])/Table2[[#This Row],[50D EMA]]</f>
        <v>1.8422025061679736E-2</v>
      </c>
      <c r="U627" s="2">
        <f>(Table2[[#This Row],[Close Price]]-Table2[[#This Row],[200D EMA]])/Table2[[#This Row],[200D EMA]]</f>
        <v>6.0597057196915806E-2</v>
      </c>
      <c r="V627">
        <v>0.81362216721343705</v>
      </c>
      <c r="W627">
        <v>105.03</v>
      </c>
      <c r="X627">
        <v>106.9</v>
      </c>
      <c r="Y627">
        <v>103.2</v>
      </c>
      <c r="Z627">
        <v>109.37</v>
      </c>
      <c r="AA627">
        <v>103.2</v>
      </c>
      <c r="AB627">
        <v>109.37</v>
      </c>
      <c r="AC627" s="2">
        <f>(Table2[[#This Row],[Close Price]]/Table2[[#This Row],[Day Low]])-1</f>
        <v>3.4275921165380918E-3</v>
      </c>
      <c r="AD627" s="2">
        <f>(Table2[[#This Row],[Day High]]/Table2[[#This Row],[Close Price]])-1</f>
        <v>1.4327735079229686E-2</v>
      </c>
      <c r="AE627" s="2">
        <f>(Table2[[#This Row],[Close Price]]/Table2[[#This Row],[Current Week Low]])-1</f>
        <v>2.1220930232558111E-2</v>
      </c>
      <c r="AF627" s="2">
        <f>(Table2[[#This Row],[Current Week High]]/Table2[[#This Row],[Close Price]])-1</f>
        <v>3.7764493784989028E-2</v>
      </c>
      <c r="AG627" s="2">
        <f>(Table2[[#This Row],[Close Price]]/Table2[[#This Row],[Current Month Low]])-1</f>
        <v>2.1220930232558111E-2</v>
      </c>
      <c r="AH627" s="2">
        <f>(Table2[[#This Row],[Current Month High]]/Table2[[#This Row],[Close Price]])-1</f>
        <v>3.7764493784989028E-2</v>
      </c>
      <c r="AI627">
        <v>15.3335231046588</v>
      </c>
      <c r="AJ627">
        <v>49.808102345415797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-0.08</v>
      </c>
      <c r="AM627" t="s">
        <v>10150</v>
      </c>
      <c r="AN627">
        <v>2.0699999999999998</v>
      </c>
      <c r="AO627" t="s">
        <v>10149</v>
      </c>
      <c r="AP627">
        <v>3.2775799481355998E-2</v>
      </c>
      <c r="AQ627">
        <f>(Table2[[#This Row],[Sharpe Ratio]]-AVERAGE(Table2[Sharpe Ratio]))/_xlfn.STDEV.P(Table2[Sharpe Ratio])</f>
        <v>-0.24562389847252075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-1.8536458958265902</v>
      </c>
    </row>
    <row r="628" spans="1:44" x14ac:dyDescent="0.3">
      <c r="A628" t="s">
        <v>1625</v>
      </c>
      <c r="B628" t="s">
        <v>1626</v>
      </c>
      <c r="C628" t="s">
        <v>10104</v>
      </c>
      <c r="D628" t="s">
        <v>49</v>
      </c>
      <c r="E628">
        <v>5265.5283586799997</v>
      </c>
      <c r="F628">
        <v>738.45</v>
      </c>
      <c r="G628">
        <v>-20.5214835798546</v>
      </c>
      <c r="H628">
        <f>(Table2[[#This Row],[1Y Return vs Nifty]]-AVERAGE(Table2[1Y Return vs Nifty]))/_xlfn.STDEV.P(Table2[1Y Return vs Nifty])</f>
        <v>-0.78571510512769682</v>
      </c>
      <c r="I628">
        <v>-15.2716434300606</v>
      </c>
      <c r="J628">
        <f>(Table2[[#This Row],[1M Return vs Nifty]]-AVERAGE(Table2[1M Return vs Nifty]))/_xlfn.STDEV.P(Table2[1M Return vs Nifty])</f>
        <v>-1.3365223670215731</v>
      </c>
      <c r="K628">
        <v>-47.607961468445097</v>
      </c>
      <c r="L628">
        <f>(Table2[[#This Row],[6M Return vs Nifty]]-AVERAGE(Table2[6M Return vs Nifty]))/_xlfn.STDEV.P(Table2[6M Return vs Nifty])</f>
        <v>-1.7241399787795786</v>
      </c>
      <c r="M628">
        <v>1.7936021101210999</v>
      </c>
      <c r="N628">
        <f>(Table2[[#This Row],[1W Return vs Nifty]]-AVERAGE(Table2[1W Return vs Nifty]))/_xlfn.STDEV.P(Table2[1W Return vs Nifty])</f>
        <v>0.17182898398476254</v>
      </c>
      <c r="O628">
        <v>746.96</v>
      </c>
      <c r="P628">
        <v>783.14452712237005</v>
      </c>
      <c r="Q628">
        <v>843.02615553483099</v>
      </c>
      <c r="R628">
        <v>48.6743746507032</v>
      </c>
      <c r="S628" s="2">
        <f>(Table2[[#This Row],[Close Price]]-Table2[[#This Row],[20D EMA]])/Table2[[#This Row],[20D EMA]]</f>
        <v>-1.1392845667773361E-2</v>
      </c>
      <c r="T628" s="2">
        <f>(Table2[[#This Row],[Close Price]]-Table2[[#This Row],[50D EMA]])/Table2[[#This Row],[50D EMA]]</f>
        <v>-5.7070598816029612E-2</v>
      </c>
      <c r="U628" s="2">
        <f>(Table2[[#This Row],[Close Price]]-Table2[[#This Row],[200D EMA]])/Table2[[#This Row],[200D EMA]]</f>
        <v>-0.12404853022441036</v>
      </c>
      <c r="V628">
        <v>1.3353516230368501</v>
      </c>
      <c r="W628">
        <v>736.25</v>
      </c>
      <c r="X628">
        <v>746</v>
      </c>
      <c r="Y628">
        <v>710.15</v>
      </c>
      <c r="Z628">
        <v>746</v>
      </c>
      <c r="AA628">
        <v>710.15</v>
      </c>
      <c r="AB628">
        <v>746</v>
      </c>
      <c r="AC628" s="2">
        <f>(Table2[[#This Row],[Close Price]]/Table2[[#This Row],[Day Low]])-1</f>
        <v>2.9881154499151741E-3</v>
      </c>
      <c r="AD628" s="2">
        <f>(Table2[[#This Row],[Day High]]/Table2[[#This Row],[Close Price]])-1</f>
        <v>1.0224118085178313E-2</v>
      </c>
      <c r="AE628" s="2">
        <f>(Table2[[#This Row],[Close Price]]/Table2[[#This Row],[Current Week Low]])-1</f>
        <v>3.9850735760050826E-2</v>
      </c>
      <c r="AF628" s="2">
        <f>(Table2[[#This Row],[Current Week High]]/Table2[[#This Row],[Close Price]])-1</f>
        <v>1.0224118085178313E-2</v>
      </c>
      <c r="AG628" s="2">
        <f>(Table2[[#This Row],[Close Price]]/Table2[[#This Row],[Current Month Low]])-1</f>
        <v>3.9850735760050826E-2</v>
      </c>
      <c r="AH628" s="2">
        <f>(Table2[[#This Row],[Current Month High]]/Table2[[#This Row],[Close Price]])-1</f>
        <v>1.0224118085178313E-2</v>
      </c>
      <c r="AI628">
        <v>68.352630509851707</v>
      </c>
      <c r="AJ628">
        <v>8.9078976476661005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-0.24</v>
      </c>
      <c r="AM628" t="s">
        <v>10150</v>
      </c>
      <c r="AN628">
        <v>-3.67</v>
      </c>
      <c r="AO628" t="s">
        <v>10150</v>
      </c>
      <c r="AP628">
        <v>-9.6180561043859997E-3</v>
      </c>
      <c r="AQ628">
        <f>(Table2[[#This Row],[Sharpe Ratio]]-AVERAGE(Table2[Sharpe Ratio]))/_xlfn.STDEV.P(Table2[Sharpe Ratio])</f>
        <v>-0.72597369409310541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9" spans="1:44" x14ac:dyDescent="0.3">
      <c r="A629" t="s">
        <v>1627</v>
      </c>
      <c r="B629" t="s">
        <v>1628</v>
      </c>
      <c r="C629" t="s">
        <v>10106</v>
      </c>
      <c r="D629" t="s">
        <v>990</v>
      </c>
      <c r="E629">
        <v>5232.4289220840001</v>
      </c>
      <c r="F629">
        <v>41.02</v>
      </c>
      <c r="G629">
        <v>116.653122357033</v>
      </c>
      <c r="H629">
        <f>(Table2[[#This Row],[1Y Return vs Nifty]]-AVERAGE(Table2[1Y Return vs Nifty]))/_xlfn.STDEV.P(Table2[1Y Return vs Nifty])</f>
        <v>0.7601472903640939</v>
      </c>
      <c r="I629">
        <v>21.258720113206099</v>
      </c>
      <c r="J629">
        <f>(Table2[[#This Row],[1M Return vs Nifty]]-AVERAGE(Table2[1M Return vs Nifty]))/_xlfn.STDEV.P(Table2[1M Return vs Nifty])</f>
        <v>1.6406194578929916</v>
      </c>
      <c r="K629">
        <v>31.7127375844059</v>
      </c>
      <c r="L629">
        <f>(Table2[[#This Row],[6M Return vs Nifty]]-AVERAGE(Table2[6M Return vs Nifty]))/_xlfn.STDEV.P(Table2[6M Return vs Nifty])</f>
        <v>0.61050527744110494</v>
      </c>
      <c r="M629">
        <v>-0.13741358439590601</v>
      </c>
      <c r="N629">
        <f>(Table2[[#This Row],[1W Return vs Nifty]]-AVERAGE(Table2[1W Return vs Nifty]))/_xlfn.STDEV.P(Table2[1W Return vs Nifty])</f>
        <v>-0.25050070287470683</v>
      </c>
      <c r="O629">
        <v>39.46</v>
      </c>
      <c r="P629">
        <v>36.574733792828198</v>
      </c>
      <c r="Q629">
        <v>31.026525698309801</v>
      </c>
      <c r="R629">
        <v>56.318982485969897</v>
      </c>
      <c r="S629" s="2">
        <f>(Table2[[#This Row],[Close Price]]-Table2[[#This Row],[20D EMA]])/Table2[[#This Row],[20D EMA]]</f>
        <v>3.9533705017739541E-2</v>
      </c>
      <c r="T629" s="2">
        <f>(Table2[[#This Row],[Close Price]]-Table2[[#This Row],[50D EMA]])/Table2[[#This Row],[50D EMA]]</f>
        <v>0.12153926348039369</v>
      </c>
      <c r="U629" s="2">
        <f>(Table2[[#This Row],[Close Price]]-Table2[[#This Row],[200D EMA]])/Table2[[#This Row],[200D EMA]]</f>
        <v>0.32209453288012219</v>
      </c>
      <c r="V629">
        <v>0.98632940936829705</v>
      </c>
      <c r="W629">
        <v>40.950000000000003</v>
      </c>
      <c r="X629">
        <v>42.09</v>
      </c>
      <c r="Y629">
        <v>39.979999999999997</v>
      </c>
      <c r="Z629">
        <v>43.08</v>
      </c>
      <c r="AA629">
        <v>39.979999999999997</v>
      </c>
      <c r="AB629">
        <v>43.08</v>
      </c>
      <c r="AC629" s="2">
        <f>(Table2[[#This Row],[Close Price]]/Table2[[#This Row],[Day Low]])-1</f>
        <v>1.7094017094017033E-3</v>
      </c>
      <c r="AD629" s="2">
        <f>(Table2[[#This Row],[Day High]]/Table2[[#This Row],[Close Price]])-1</f>
        <v>2.6084836665041466E-2</v>
      </c>
      <c r="AE629" s="2">
        <f>(Table2[[#This Row],[Close Price]]/Table2[[#This Row],[Current Week Low]])-1</f>
        <v>2.6013006503251779E-2</v>
      </c>
      <c r="AF629" s="2">
        <f>(Table2[[#This Row],[Current Week High]]/Table2[[#This Row],[Close Price]])-1</f>
        <v>5.0219405168210551E-2</v>
      </c>
      <c r="AG629" s="2">
        <f>(Table2[[#This Row],[Close Price]]/Table2[[#This Row],[Current Month Low]])-1</f>
        <v>2.6013006503251779E-2</v>
      </c>
      <c r="AH629" s="2">
        <f>(Table2[[#This Row],[Current Month High]]/Table2[[#This Row],[Close Price]])-1</f>
        <v>5.0219405168210551E-2</v>
      </c>
      <c r="AI629">
        <v>8.2398829839102703</v>
      </c>
      <c r="AJ629">
        <v>157.98742138364699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0.24</v>
      </c>
      <c r="AM629" t="s">
        <v>10149</v>
      </c>
      <c r="AN629">
        <v>1.71</v>
      </c>
      <c r="AO629" t="s">
        <v>10149</v>
      </c>
      <c r="AP629">
        <v>4.9449733133674997E-2</v>
      </c>
      <c r="AQ629">
        <f>(Table2[[#This Row],[Sharpe Ratio]]-AVERAGE(Table2[Sharpe Ratio]))/_xlfn.STDEV.P(Table2[Sharpe Ratio])</f>
        <v>-5.6697448839184386E-2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2.7040738739842993</v>
      </c>
    </row>
    <row r="630" spans="1:44" x14ac:dyDescent="0.3">
      <c r="A630" t="s">
        <v>1629</v>
      </c>
      <c r="B630" t="s">
        <v>1630</v>
      </c>
      <c r="C630" t="s">
        <v>10113</v>
      </c>
      <c r="D630" t="s">
        <v>80</v>
      </c>
      <c r="E630">
        <v>5214.1411860440003</v>
      </c>
      <c r="F630">
        <v>230.09</v>
      </c>
      <c r="G630">
        <v>7.5768650972325498</v>
      </c>
      <c r="H630">
        <f>(Table2[[#This Row],[1Y Return vs Nifty]]-AVERAGE(Table2[1Y Return vs Nifty]))/_xlfn.STDEV.P(Table2[1Y Return vs Nifty])</f>
        <v>-0.46906625967513554</v>
      </c>
      <c r="I630">
        <v>1.3670023700032601</v>
      </c>
      <c r="J630">
        <f>(Table2[[#This Row],[1M Return vs Nifty]]-AVERAGE(Table2[1M Return vs Nifty]))/_xlfn.STDEV.P(Table2[1M Return vs Nifty])</f>
        <v>1.9489550643549871E-2</v>
      </c>
      <c r="K630">
        <v>-12.025491070182801</v>
      </c>
      <c r="L630">
        <f>(Table2[[#This Row],[6M Return vs Nifty]]-AVERAGE(Table2[6M Return vs Nifty]))/_xlfn.STDEV.P(Table2[6M Return vs Nifty])</f>
        <v>-0.67684152185895552</v>
      </c>
      <c r="M630">
        <v>-1.3235511593539999</v>
      </c>
      <c r="N630">
        <f>(Table2[[#This Row],[1W Return vs Nifty]]-AVERAGE(Table2[1W Return vs Nifty]))/_xlfn.STDEV.P(Table2[1W Return vs Nifty])</f>
        <v>-0.5099191591962644</v>
      </c>
      <c r="O630">
        <v>218.91</v>
      </c>
      <c r="P630">
        <v>211.653785335404</v>
      </c>
      <c r="Q630">
        <v>204.147317313146</v>
      </c>
      <c r="R630">
        <v>73.149684612802503</v>
      </c>
      <c r="S630" s="2">
        <f>(Table2[[#This Row],[Close Price]]-Table2[[#This Row],[20D EMA]])/Table2[[#This Row],[20D EMA]]</f>
        <v>5.107121648165916E-2</v>
      </c>
      <c r="T630" s="2">
        <f>(Table2[[#This Row],[Close Price]]-Table2[[#This Row],[50D EMA]])/Table2[[#This Row],[50D EMA]]</f>
        <v>8.7105527715370015E-2</v>
      </c>
      <c r="U630" s="2">
        <f>(Table2[[#This Row],[Close Price]]-Table2[[#This Row],[200D EMA]])/Table2[[#This Row],[200D EMA]]</f>
        <v>0.12707824441826954</v>
      </c>
      <c r="V630">
        <v>1.9052390247258599</v>
      </c>
      <c r="W630">
        <v>226.36</v>
      </c>
      <c r="X630">
        <v>231.62</v>
      </c>
      <c r="Y630">
        <v>219.25</v>
      </c>
      <c r="Z630">
        <v>232.32</v>
      </c>
      <c r="AA630">
        <v>219.25</v>
      </c>
      <c r="AB630">
        <v>232.32</v>
      </c>
      <c r="AC630" s="2">
        <f>(Table2[[#This Row],[Close Price]]/Table2[[#This Row],[Day Low]])-1</f>
        <v>1.647817635624671E-2</v>
      </c>
      <c r="AD630" s="2">
        <f>(Table2[[#This Row],[Day High]]/Table2[[#This Row],[Close Price]])-1</f>
        <v>6.6495719066452796E-3</v>
      </c>
      <c r="AE630" s="2">
        <f>(Table2[[#This Row],[Close Price]]/Table2[[#This Row],[Current Week Low]])-1</f>
        <v>4.9441277080957802E-2</v>
      </c>
      <c r="AF630" s="2">
        <f>(Table2[[#This Row],[Current Week High]]/Table2[[#This Row],[Close Price]])-1</f>
        <v>9.6918597070712043E-3</v>
      </c>
      <c r="AG630" s="2">
        <f>(Table2[[#This Row],[Close Price]]/Table2[[#This Row],[Current Month Low]])-1</f>
        <v>4.9441277080957802E-2</v>
      </c>
      <c r="AH630" s="2">
        <f>(Table2[[#This Row],[Current Month High]]/Table2[[#This Row],[Close Price]])-1</f>
        <v>9.6918597070712043E-3</v>
      </c>
      <c r="AI630">
        <v>7.3492981007431801</v>
      </c>
      <c r="AJ630">
        <v>33.579100145137801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0.06</v>
      </c>
      <c r="AM630" t="s">
        <v>10149</v>
      </c>
      <c r="AN630">
        <v>5.74</v>
      </c>
      <c r="AO630" t="s">
        <v>10149</v>
      </c>
      <c r="AP630">
        <v>-9.8900836211972001E-2</v>
      </c>
      <c r="AQ630">
        <f>(Table2[[#This Row],[Sharpe Ratio]]-AVERAGE(Table2[Sharpe Ratio]))/_xlfn.STDEV.P(Table2[Sharpe Ratio])</f>
        <v>-1.737605322888397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-3.3739427129752029</v>
      </c>
    </row>
    <row r="631" spans="1:44" x14ac:dyDescent="0.3">
      <c r="A631" t="s">
        <v>1631</v>
      </c>
      <c r="B631" t="s">
        <v>1632</v>
      </c>
      <c r="C631" t="s">
        <v>10114</v>
      </c>
      <c r="D631" t="s">
        <v>387</v>
      </c>
      <c r="E631">
        <v>5178.5722464749997</v>
      </c>
      <c r="F631">
        <v>592.04999999999995</v>
      </c>
      <c r="G631">
        <v>-41.149724454831997</v>
      </c>
      <c r="H631">
        <f>(Table2[[#This Row],[1Y Return vs Nifty]]-AVERAGE(Table2[1Y Return vs Nifty]))/_xlfn.STDEV.P(Table2[1Y Return vs Nifty])</f>
        <v>-1.0181810315721711</v>
      </c>
      <c r="I631">
        <v>-2.2914664786204102</v>
      </c>
      <c r="J631">
        <f>(Table2[[#This Row],[1M Return vs Nifty]]-AVERAGE(Table2[1M Return vs Nifty]))/_xlfn.STDEV.P(Table2[1M Return vs Nifty])</f>
        <v>-0.27866736781920493</v>
      </c>
      <c r="K631">
        <v>-31.230834326699998</v>
      </c>
      <c r="L631">
        <f>(Table2[[#This Row],[6M Return vs Nifty]]-AVERAGE(Table2[6M Return vs Nifty]))/_xlfn.STDEV.P(Table2[6M Return vs Nifty])</f>
        <v>-1.2421121771017019</v>
      </c>
      <c r="M631">
        <v>3.5027010774907201</v>
      </c>
      <c r="N631">
        <f>(Table2[[#This Row],[1W Return vs Nifty]]-AVERAGE(Table2[1W Return vs Nifty]))/_xlfn.STDEV.P(Table2[1W Return vs Nifty])</f>
        <v>0.54562358013981582</v>
      </c>
      <c r="O631">
        <v>573.78</v>
      </c>
      <c r="P631">
        <v>572.29964870925505</v>
      </c>
      <c r="Q631">
        <v>613.15341671896795</v>
      </c>
      <c r="R631">
        <v>68.984083211409398</v>
      </c>
      <c r="S631" s="2">
        <f>(Table2[[#This Row],[Close Price]]-Table2[[#This Row],[20D EMA]])/Table2[[#This Row],[20D EMA]]</f>
        <v>3.1841472341315458E-2</v>
      </c>
      <c r="T631" s="2">
        <f>(Table2[[#This Row],[Close Price]]-Table2[[#This Row],[50D EMA]])/Table2[[#This Row],[50D EMA]]</f>
        <v>3.4510507450579715E-2</v>
      </c>
      <c r="U631" s="2">
        <f>(Table2[[#This Row],[Close Price]]-Table2[[#This Row],[200D EMA]])/Table2[[#This Row],[200D EMA]]</f>
        <v>-3.4417840859297548E-2</v>
      </c>
      <c r="V631">
        <v>1.5226849384761301</v>
      </c>
      <c r="W631">
        <v>586.54999999999995</v>
      </c>
      <c r="X631">
        <v>598.45000000000005</v>
      </c>
      <c r="Y631">
        <v>563.54999999999995</v>
      </c>
      <c r="Z631">
        <v>603</v>
      </c>
      <c r="AA631">
        <v>563.54999999999995</v>
      </c>
      <c r="AB631">
        <v>603</v>
      </c>
      <c r="AC631" s="2">
        <f>(Table2[[#This Row],[Close Price]]/Table2[[#This Row],[Day Low]])-1</f>
        <v>9.3768647174155006E-3</v>
      </c>
      <c r="AD631" s="2">
        <f>(Table2[[#This Row],[Day High]]/Table2[[#This Row],[Close Price]])-1</f>
        <v>1.0809897812684932E-2</v>
      </c>
      <c r="AE631" s="2">
        <f>(Table2[[#This Row],[Close Price]]/Table2[[#This Row],[Current Week Low]])-1</f>
        <v>5.0572265105137015E-2</v>
      </c>
      <c r="AF631" s="2">
        <f>(Table2[[#This Row],[Current Week High]]/Table2[[#This Row],[Close Price]])-1</f>
        <v>1.8495059538890413E-2</v>
      </c>
      <c r="AG631" s="2">
        <f>(Table2[[#This Row],[Close Price]]/Table2[[#This Row],[Current Month Low]])-1</f>
        <v>5.0572265105137015E-2</v>
      </c>
      <c r="AH631" s="2">
        <f>(Table2[[#This Row],[Current Month High]]/Table2[[#This Row],[Close Price]])-1</f>
        <v>1.8495059538890413E-2</v>
      </c>
      <c r="AI631">
        <v>34.954818005236</v>
      </c>
      <c r="AJ631">
        <v>15.804400977995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-0.03</v>
      </c>
      <c r="AM631" t="s">
        <v>10150</v>
      </c>
      <c r="AN631">
        <v>3.02</v>
      </c>
      <c r="AO631" t="s">
        <v>10149</v>
      </c>
      <c r="AP631">
        <v>5.0639575666231999E-2</v>
      </c>
      <c r="AQ631">
        <f>(Table2[[#This Row],[Sharpe Ratio]]-AVERAGE(Table2[Sharpe Ratio]))/_xlfn.STDEV.P(Table2[Sharpe Ratio])</f>
        <v>-4.3215763594055212E-2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2" spans="1:44" x14ac:dyDescent="0.3">
      <c r="A632" t="s">
        <v>1635</v>
      </c>
      <c r="B632" t="s">
        <v>1636</v>
      </c>
      <c r="C632" t="s">
        <v>10115</v>
      </c>
      <c r="D632" t="s">
        <v>1442</v>
      </c>
      <c r="E632">
        <v>5172.4985561699996</v>
      </c>
      <c r="F632">
        <v>914.3</v>
      </c>
      <c r="G632">
        <v>41.313889318685803</v>
      </c>
      <c r="H632">
        <f>(Table2[[#This Row],[1Y Return vs Nifty]]-AVERAGE(Table2[1Y Return vs Nifty]))/_xlfn.STDEV.P(Table2[1Y Return vs Nifty])</f>
        <v>-8.8873462884925161E-2</v>
      </c>
      <c r="I632">
        <v>-2.84886001774644</v>
      </c>
      <c r="J632">
        <f>(Table2[[#This Row],[1M Return vs Nifty]]-AVERAGE(Table2[1M Return vs Nifty]))/_xlfn.STDEV.P(Table2[1M Return vs Nifty])</f>
        <v>-0.32409367780661608</v>
      </c>
      <c r="K632">
        <v>-7.8449408582761402</v>
      </c>
      <c r="L632">
        <f>(Table2[[#This Row],[6M Return vs Nifty]]-AVERAGE(Table2[6M Return vs Nifty]))/_xlfn.STDEV.P(Table2[6M Return vs Nifty])</f>
        <v>-0.55379543379917751</v>
      </c>
      <c r="M632">
        <v>0.42959199768004303</v>
      </c>
      <c r="N632">
        <f>(Table2[[#This Row],[1W Return vs Nifty]]-AVERAGE(Table2[1W Return vs Nifty]))/_xlfn.STDEV.P(Table2[1W Return vs Nifty])</f>
        <v>-0.12649172117370497</v>
      </c>
      <c r="O632">
        <v>904.19</v>
      </c>
      <c r="P632">
        <v>909.611868532225</v>
      </c>
      <c r="Q632">
        <v>849.10817831849897</v>
      </c>
      <c r="R632">
        <v>61.118701635775402</v>
      </c>
      <c r="S632" s="2">
        <f>(Table2[[#This Row],[Close Price]]-Table2[[#This Row],[20D EMA]])/Table2[[#This Row],[20D EMA]]</f>
        <v>1.1181278271159712E-2</v>
      </c>
      <c r="T632" s="2">
        <f>(Table2[[#This Row],[Close Price]]-Table2[[#This Row],[50D EMA]])/Table2[[#This Row],[50D EMA]]</f>
        <v>5.153991092200513E-3</v>
      </c>
      <c r="U632" s="2">
        <f>(Table2[[#This Row],[Close Price]]-Table2[[#This Row],[200D EMA]])/Table2[[#This Row],[200D EMA]]</f>
        <v>7.6776815188143957E-2</v>
      </c>
      <c r="V632">
        <v>0.36761571436399398</v>
      </c>
      <c r="W632">
        <v>910</v>
      </c>
      <c r="X632">
        <v>920</v>
      </c>
      <c r="Y632">
        <v>903.05</v>
      </c>
      <c r="Z632">
        <v>920.1</v>
      </c>
      <c r="AA632">
        <v>903.05</v>
      </c>
      <c r="AB632">
        <v>920.1</v>
      </c>
      <c r="AC632" s="2">
        <f>(Table2[[#This Row],[Close Price]]/Table2[[#This Row],[Day Low]])-1</f>
        <v>4.7252747252746197E-3</v>
      </c>
      <c r="AD632" s="2">
        <f>(Table2[[#This Row],[Day High]]/Table2[[#This Row],[Close Price]])-1</f>
        <v>6.2342775894126401E-3</v>
      </c>
      <c r="AE632" s="2">
        <f>(Table2[[#This Row],[Close Price]]/Table2[[#This Row],[Current Week Low]])-1</f>
        <v>1.2457781961131786E-2</v>
      </c>
      <c r="AF632" s="2">
        <f>(Table2[[#This Row],[Current Week High]]/Table2[[#This Row],[Close Price]])-1</f>
        <v>6.3436508804550762E-3</v>
      </c>
      <c r="AG632" s="2">
        <f>(Table2[[#This Row],[Close Price]]/Table2[[#This Row],[Current Month Low]])-1</f>
        <v>1.2457781961131786E-2</v>
      </c>
      <c r="AH632" s="2">
        <f>(Table2[[#This Row],[Current Month High]]/Table2[[#This Row],[Close Price]])-1</f>
        <v>6.3436508804550762E-3</v>
      </c>
      <c r="AI632">
        <v>20.955922563709901</v>
      </c>
      <c r="AJ632">
        <v>67.010685907388705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-0.16</v>
      </c>
      <c r="AM632" t="s">
        <v>10150</v>
      </c>
      <c r="AN632">
        <v>0.57999999999999996</v>
      </c>
      <c r="AO632" t="s">
        <v>10149</v>
      </c>
      <c r="AP632">
        <v>0.132058175067686</v>
      </c>
      <c r="AQ632">
        <f>(Table2[[#This Row],[Sharpe Ratio]]-AVERAGE(Table2[Sharpe Ratio]))/_xlfn.STDEV.P(Table2[Sharpe Ratio])</f>
        <v>0.87930961282761788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3" spans="1:44" x14ac:dyDescent="0.3">
      <c r="A633" t="s">
        <v>1642</v>
      </c>
      <c r="B633" t="s">
        <v>1643</v>
      </c>
      <c r="C633" t="s">
        <v>10106</v>
      </c>
      <c r="D633" t="s">
        <v>119</v>
      </c>
      <c r="E633">
        <v>5144.1462600000004</v>
      </c>
      <c r="F633">
        <v>554.35</v>
      </c>
      <c r="G633">
        <v>129.838731650634</v>
      </c>
      <c r="H633">
        <f>(Table2[[#This Row],[1Y Return vs Nifty]]-AVERAGE(Table2[1Y Return vs Nifty]))/_xlfn.STDEV.P(Table2[1Y Return vs Nifty])</f>
        <v>0.90873993569673595</v>
      </c>
      <c r="I633">
        <v>19.038911504650699</v>
      </c>
      <c r="J633">
        <f>(Table2[[#This Row],[1M Return vs Nifty]]-AVERAGE(Table2[1M Return vs Nifty]))/_xlfn.STDEV.P(Table2[1M Return vs Nifty])</f>
        <v>1.4597100879654699</v>
      </c>
      <c r="K633">
        <v>70.766903780553093</v>
      </c>
      <c r="L633">
        <f>(Table2[[#This Row],[6M Return vs Nifty]]-AVERAGE(Table2[6M Return vs Nifty]))/_xlfn.STDEV.P(Table2[6M Return vs Nifty])</f>
        <v>1.759986118308859</v>
      </c>
      <c r="M633">
        <v>-3.7689087353430799</v>
      </c>
      <c r="N633">
        <f>(Table2[[#This Row],[1W Return vs Nifty]]-AVERAGE(Table2[1W Return vs Nifty]))/_xlfn.STDEV.P(Table2[1W Return vs Nifty])</f>
        <v>-1.0447398249522797</v>
      </c>
      <c r="O633">
        <v>549.92999999999995</v>
      </c>
      <c r="P633">
        <v>482.76481461332401</v>
      </c>
      <c r="Q633">
        <v>352.54611758855202</v>
      </c>
      <c r="R633">
        <v>45.511887943104597</v>
      </c>
      <c r="S633" s="2">
        <f>(Table2[[#This Row],[Close Price]]-Table2[[#This Row],[20D EMA]])/Table2[[#This Row],[20D EMA]]</f>
        <v>8.0373865764735031E-3</v>
      </c>
      <c r="T633" s="2">
        <f>(Table2[[#This Row],[Close Price]]-Table2[[#This Row],[50D EMA]])/Table2[[#This Row],[50D EMA]]</f>
        <v>0.14828169580671074</v>
      </c>
      <c r="U633" s="2">
        <f>(Table2[[#This Row],[Close Price]]-Table2[[#This Row],[200D EMA]])/Table2[[#This Row],[200D EMA]]</f>
        <v>0.57241839391624894</v>
      </c>
      <c r="V633">
        <v>0.44218370838182602</v>
      </c>
      <c r="W633">
        <v>552</v>
      </c>
      <c r="X633">
        <v>565</v>
      </c>
      <c r="Y633">
        <v>552</v>
      </c>
      <c r="Z633">
        <v>576.1</v>
      </c>
      <c r="AA633">
        <v>552</v>
      </c>
      <c r="AB633">
        <v>576.1</v>
      </c>
      <c r="AC633" s="2">
        <f>(Table2[[#This Row],[Close Price]]/Table2[[#This Row],[Day Low]])-1</f>
        <v>4.2572463768115743E-3</v>
      </c>
      <c r="AD633" s="2">
        <f>(Table2[[#This Row],[Day High]]/Table2[[#This Row],[Close Price]])-1</f>
        <v>1.921168936592399E-2</v>
      </c>
      <c r="AE633" s="2">
        <f>(Table2[[#This Row],[Close Price]]/Table2[[#This Row],[Current Week Low]])-1</f>
        <v>4.2572463768115743E-3</v>
      </c>
      <c r="AF633" s="2">
        <f>(Table2[[#This Row],[Current Week High]]/Table2[[#This Row],[Close Price]])-1</f>
        <v>3.9235140254352041E-2</v>
      </c>
      <c r="AG633" s="2">
        <f>(Table2[[#This Row],[Close Price]]/Table2[[#This Row],[Current Month Low]])-1</f>
        <v>4.2572463768115743E-3</v>
      </c>
      <c r="AH633" s="2">
        <f>(Table2[[#This Row],[Current Month High]]/Table2[[#This Row],[Close Price]])-1</f>
        <v>3.9235140254352041E-2</v>
      </c>
      <c r="AI633">
        <v>31.207720754036199</v>
      </c>
      <c r="AJ633">
        <v>164.85905398948799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0.73</v>
      </c>
      <c r="AM633" t="s">
        <v>10149</v>
      </c>
      <c r="AN633">
        <v>-6.28</v>
      </c>
      <c r="AO633" t="s">
        <v>10150</v>
      </c>
      <c r="AP633">
        <v>6.3950896337564997E-2</v>
      </c>
      <c r="AQ633">
        <f>(Table2[[#This Row],[Sharpe Ratio]]-AVERAGE(Table2[Sharpe Ratio]))/_xlfn.STDEV.P(Table2[Sharpe Ratio])</f>
        <v>0.10761010670176534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3.1913064237205502</v>
      </c>
    </row>
    <row r="634" spans="1:44" x14ac:dyDescent="0.3">
      <c r="A634" t="s">
        <v>1646</v>
      </c>
      <c r="B634" t="s">
        <v>1647</v>
      </c>
      <c r="C634" t="s">
        <v>10108</v>
      </c>
      <c r="D634" t="s">
        <v>184</v>
      </c>
      <c r="E634">
        <v>5094.082545065</v>
      </c>
      <c r="F634">
        <v>127.69</v>
      </c>
      <c r="G634">
        <v>-1.46928220234975</v>
      </c>
      <c r="H634">
        <f>(Table2[[#This Row],[1Y Return vs Nifty]]-AVERAGE(Table2[1Y Return vs Nifty]))/_xlfn.STDEV.P(Table2[1Y Return vs Nifty])</f>
        <v>-0.57101004758685592</v>
      </c>
      <c r="I634">
        <v>-7.3559589672263499</v>
      </c>
      <c r="J634">
        <f>(Table2[[#This Row],[1M Return vs Nifty]]-AVERAGE(Table2[1M Return vs Nifty]))/_xlfn.STDEV.P(Table2[1M Return vs Nifty])</f>
        <v>-0.69141202588799999</v>
      </c>
      <c r="K634">
        <v>2.87079044526467</v>
      </c>
      <c r="L634">
        <f>(Table2[[#This Row],[6M Return vs Nifty]]-AVERAGE(Table2[6M Return vs Nifty]))/_xlfn.STDEV.P(Table2[6M Return vs Nifty])</f>
        <v>-0.23839943308972786</v>
      </c>
      <c r="M634">
        <v>-3.0748906208224698</v>
      </c>
      <c r="N634">
        <f>(Table2[[#This Row],[1W Return vs Nifty]]-AVERAGE(Table2[1W Return vs Nifty]))/_xlfn.STDEV.P(Table2[1W Return vs Nifty])</f>
        <v>-0.89295211353567128</v>
      </c>
      <c r="O634">
        <v>126.21</v>
      </c>
      <c r="P634">
        <v>127.121077229755</v>
      </c>
      <c r="Q634">
        <v>121.54988739090901</v>
      </c>
      <c r="R634">
        <v>57.540268277440497</v>
      </c>
      <c r="S634" s="2">
        <f>(Table2[[#This Row],[Close Price]]-Table2[[#This Row],[20D EMA]])/Table2[[#This Row],[20D EMA]]</f>
        <v>1.1726487600031725E-2</v>
      </c>
      <c r="T634" s="2">
        <f>(Table2[[#This Row],[Close Price]]-Table2[[#This Row],[50D EMA]])/Table2[[#This Row],[50D EMA]]</f>
        <v>4.4754401287580405E-3</v>
      </c>
      <c r="U634" s="2">
        <f>(Table2[[#This Row],[Close Price]]-Table2[[#This Row],[200D EMA]])/Table2[[#This Row],[200D EMA]]</f>
        <v>5.0515164932602184E-2</v>
      </c>
      <c r="V634">
        <v>0.583035734425285</v>
      </c>
      <c r="W634">
        <v>124.11</v>
      </c>
      <c r="X634">
        <v>128.5</v>
      </c>
      <c r="Y634">
        <v>122.01</v>
      </c>
      <c r="Z634">
        <v>128.5</v>
      </c>
      <c r="AA634">
        <v>122.01</v>
      </c>
      <c r="AB634">
        <v>128.5</v>
      </c>
      <c r="AC634" s="2">
        <f>(Table2[[#This Row],[Close Price]]/Table2[[#This Row],[Day Low]])-1</f>
        <v>2.8845379099186275E-2</v>
      </c>
      <c r="AD634" s="2">
        <f>(Table2[[#This Row],[Day High]]/Table2[[#This Row],[Close Price]])-1</f>
        <v>6.3434881353277017E-3</v>
      </c>
      <c r="AE634" s="2">
        <f>(Table2[[#This Row],[Close Price]]/Table2[[#This Row],[Current Week Low]])-1</f>
        <v>4.6553561183509506E-2</v>
      </c>
      <c r="AF634" s="2">
        <f>(Table2[[#This Row],[Current Week High]]/Table2[[#This Row],[Close Price]])-1</f>
        <v>6.3434881353277017E-3</v>
      </c>
      <c r="AG634" s="2">
        <f>(Table2[[#This Row],[Close Price]]/Table2[[#This Row],[Current Month Low]])-1</f>
        <v>4.6553561183509506E-2</v>
      </c>
      <c r="AH634" s="2">
        <f>(Table2[[#This Row],[Current Month High]]/Table2[[#This Row],[Close Price]])-1</f>
        <v>6.3434881353277017E-3</v>
      </c>
      <c r="AI634">
        <v>12.7731224058266</v>
      </c>
      <c r="AJ634">
        <v>25.124938755512002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-0.17</v>
      </c>
      <c r="AM634" t="s">
        <v>10150</v>
      </c>
      <c r="AN634">
        <v>-0.75</v>
      </c>
      <c r="AO634" t="s">
        <v>10150</v>
      </c>
      <c r="AP634">
        <v>1.7188836854769001E-2</v>
      </c>
      <c r="AQ634">
        <f>(Table2[[#This Row],[Sharpe Ratio]]-AVERAGE(Table2[Sharpe Ratio]))/_xlfn.STDEV.P(Table2[Sharpe Ratio])</f>
        <v>-0.42223426354969174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5" spans="1:44" x14ac:dyDescent="0.3">
      <c r="A635" t="s">
        <v>1650</v>
      </c>
      <c r="B635" t="s">
        <v>1651</v>
      </c>
      <c r="C635" t="s">
        <v>10118</v>
      </c>
      <c r="D635" t="s">
        <v>243</v>
      </c>
      <c r="E635">
        <v>5043.5322618250002</v>
      </c>
      <c r="F635">
        <v>302.64999999999998</v>
      </c>
      <c r="G635">
        <v>13.8764036568368</v>
      </c>
      <c r="H635">
        <f>(Table2[[#This Row],[1Y Return vs Nifty]]-AVERAGE(Table2[1Y Return vs Nifty]))/_xlfn.STDEV.P(Table2[1Y Return vs Nifty])</f>
        <v>-0.3980748418268264</v>
      </c>
      <c r="I635">
        <v>5.10749562791925</v>
      </c>
      <c r="J635">
        <f>(Table2[[#This Row],[1M Return vs Nifty]]-AVERAGE(Table2[1M Return vs Nifty]))/_xlfn.STDEV.P(Table2[1M Return vs Nifty])</f>
        <v>0.32433127253780752</v>
      </c>
      <c r="K635">
        <v>-3.4088899609990402</v>
      </c>
      <c r="L635">
        <f>(Table2[[#This Row],[6M Return vs Nifty]]-AVERAGE(Table2[6M Return vs Nifty]))/_xlfn.STDEV.P(Table2[6M Return vs Nifty])</f>
        <v>-0.42322919689825289</v>
      </c>
      <c r="M635">
        <v>2.4628900409157199</v>
      </c>
      <c r="N635">
        <f>(Table2[[#This Row],[1W Return vs Nifty]]-AVERAGE(Table2[1W Return vs Nifty]))/_xlfn.STDEV.P(Table2[1W Return vs Nifty])</f>
        <v>0.31820799221028306</v>
      </c>
      <c r="O635">
        <v>279.82</v>
      </c>
      <c r="P635">
        <v>271.03604232578198</v>
      </c>
      <c r="Q635">
        <v>257.29355601377</v>
      </c>
      <c r="R635">
        <v>71.931331066670694</v>
      </c>
      <c r="S635" s="2">
        <f>(Table2[[#This Row],[Close Price]]-Table2[[#This Row],[20D EMA]])/Table2[[#This Row],[20D EMA]]</f>
        <v>8.1588163819598256E-2</v>
      </c>
      <c r="T635" s="2">
        <f>(Table2[[#This Row],[Close Price]]-Table2[[#This Row],[50D EMA]])/Table2[[#This Row],[50D EMA]]</f>
        <v>0.11664115740082426</v>
      </c>
      <c r="U635" s="2">
        <f>(Table2[[#This Row],[Close Price]]-Table2[[#This Row],[200D EMA]])/Table2[[#This Row],[200D EMA]]</f>
        <v>0.17628286028198298</v>
      </c>
      <c r="V635">
        <v>2.3840425878145401</v>
      </c>
      <c r="W635">
        <v>289</v>
      </c>
      <c r="X635">
        <v>304.35000000000002</v>
      </c>
      <c r="Y635">
        <v>276.8</v>
      </c>
      <c r="Z635">
        <v>304.35000000000002</v>
      </c>
      <c r="AA635">
        <v>276.8</v>
      </c>
      <c r="AB635">
        <v>304.35000000000002</v>
      </c>
      <c r="AC635" s="2">
        <f>(Table2[[#This Row],[Close Price]]/Table2[[#This Row],[Day Low]])-1</f>
        <v>4.7231833910034604E-2</v>
      </c>
      <c r="AD635" s="2">
        <f>(Table2[[#This Row],[Day High]]/Table2[[#This Row],[Close Price]])-1</f>
        <v>5.6170493969933677E-3</v>
      </c>
      <c r="AE635" s="2">
        <f>(Table2[[#This Row],[Close Price]]/Table2[[#This Row],[Current Week Low]])-1</f>
        <v>9.3388728323699377E-2</v>
      </c>
      <c r="AF635" s="2">
        <f>(Table2[[#This Row],[Current Week High]]/Table2[[#This Row],[Close Price]])-1</f>
        <v>5.6170493969933677E-3</v>
      </c>
      <c r="AG635" s="2">
        <f>(Table2[[#This Row],[Close Price]]/Table2[[#This Row],[Current Month Low]])-1</f>
        <v>9.3388728323699377E-2</v>
      </c>
      <c r="AH635" s="2">
        <f>(Table2[[#This Row],[Current Month High]]/Table2[[#This Row],[Close Price]])-1</f>
        <v>5.6170493969933677E-3</v>
      </c>
      <c r="AI635">
        <v>2.8746076325788898</v>
      </c>
      <c r="AJ635">
        <v>48.1037435771959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7.0000000000000007E-2</v>
      </c>
      <c r="AM635" t="s">
        <v>10149</v>
      </c>
      <c r="AN635">
        <v>9.6</v>
      </c>
      <c r="AO635" t="s">
        <v>10149</v>
      </c>
      <c r="AP635">
        <v>-7.9521764078899996E-3</v>
      </c>
      <c r="AQ635">
        <f>(Table2[[#This Row],[Sharpe Ratio]]-AVERAGE(Table2[Sharpe Ratio]))/_xlfn.STDEV.P(Table2[Sharpe Ratio])</f>
        <v>-0.70709819997528656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-0.88586297395227531</v>
      </c>
    </row>
    <row r="636" spans="1:44" x14ac:dyDescent="0.3">
      <c r="A636" t="s">
        <v>1654</v>
      </c>
      <c r="B636" t="s">
        <v>1655</v>
      </c>
      <c r="C636" t="s">
        <v>10110</v>
      </c>
      <c r="D636" t="s">
        <v>1656</v>
      </c>
      <c r="E636">
        <v>4963.5306763119997</v>
      </c>
      <c r="F636">
        <v>73.38</v>
      </c>
      <c r="G636">
        <v>58.697855563411501</v>
      </c>
      <c r="H636">
        <f>(Table2[[#This Row],[1Y Return vs Nifty]]-AVERAGE(Table2[1Y Return vs Nifty]))/_xlfn.STDEV.P(Table2[1Y Return vs Nifty])</f>
        <v>0.10703174507014013</v>
      </c>
      <c r="I636">
        <v>8.4429209253139401</v>
      </c>
      <c r="J636">
        <f>(Table2[[#This Row],[1M Return vs Nifty]]-AVERAGE(Table2[1M Return vs Nifty]))/_xlfn.STDEV.P(Table2[1M Return vs Nifty])</f>
        <v>0.59616087382252136</v>
      </c>
      <c r="K636">
        <v>6.2332762191282898</v>
      </c>
      <c r="L636">
        <f>(Table2[[#This Row],[6M Return vs Nifty]]-AVERAGE(Table2[6M Return vs Nifty]))/_xlfn.STDEV.P(Table2[6M Return vs Nifty])</f>
        <v>-0.139431426569391</v>
      </c>
      <c r="M636">
        <v>-6.5608643145105301</v>
      </c>
      <c r="N636">
        <f>(Table2[[#This Row],[1W Return vs Nifty]]-AVERAGE(Table2[1W Return vs Nifty]))/_xlfn.STDEV.P(Table2[1W Return vs Nifty])</f>
        <v>-1.6553644453649405</v>
      </c>
      <c r="O636">
        <v>73.66</v>
      </c>
      <c r="P636">
        <v>69.198386844948004</v>
      </c>
      <c r="Q636">
        <v>61.178621467484703</v>
      </c>
      <c r="R636">
        <v>45.077355817569597</v>
      </c>
      <c r="S636" s="2">
        <f>(Table2[[#This Row],[Close Price]]-Table2[[#This Row],[20D EMA]])/Table2[[#This Row],[20D EMA]]</f>
        <v>-3.801248981808324E-3</v>
      </c>
      <c r="T636" s="2">
        <f>(Table2[[#This Row],[Close Price]]-Table2[[#This Row],[50D EMA]])/Table2[[#This Row],[50D EMA]]</f>
        <v>6.0429344464657558E-2</v>
      </c>
      <c r="U636" s="2">
        <f>(Table2[[#This Row],[Close Price]]-Table2[[#This Row],[200D EMA]])/Table2[[#This Row],[200D EMA]]</f>
        <v>0.19943859864511818</v>
      </c>
      <c r="V636">
        <v>0.94392044393158003</v>
      </c>
      <c r="W636">
        <v>72.11</v>
      </c>
      <c r="X636">
        <v>74.5</v>
      </c>
      <c r="Y636">
        <v>70.709999999999994</v>
      </c>
      <c r="Z636">
        <v>76.61</v>
      </c>
      <c r="AA636">
        <v>70.709999999999994</v>
      </c>
      <c r="AB636">
        <v>76.61</v>
      </c>
      <c r="AC636" s="2">
        <f>(Table2[[#This Row],[Close Price]]/Table2[[#This Row],[Day Low]])-1</f>
        <v>1.7611981694633183E-2</v>
      </c>
      <c r="AD636" s="2">
        <f>(Table2[[#This Row],[Day High]]/Table2[[#This Row],[Close Price]])-1</f>
        <v>1.526301444535294E-2</v>
      </c>
      <c r="AE636" s="2">
        <f>(Table2[[#This Row],[Close Price]]/Table2[[#This Row],[Current Week Low]])-1</f>
        <v>3.7759864234196083E-2</v>
      </c>
      <c r="AF636" s="2">
        <f>(Table2[[#This Row],[Current Week High]]/Table2[[#This Row],[Close Price]])-1</f>
        <v>4.4017443445080406E-2</v>
      </c>
      <c r="AG636" s="2">
        <f>(Table2[[#This Row],[Close Price]]/Table2[[#This Row],[Current Month Low]])-1</f>
        <v>3.7759864234196083E-2</v>
      </c>
      <c r="AH636" s="2">
        <f>(Table2[[#This Row],[Current Month High]]/Table2[[#This Row],[Close Price]])-1</f>
        <v>4.4017443445080406E-2</v>
      </c>
      <c r="AI636">
        <v>14.7315344780594</v>
      </c>
      <c r="AJ636">
        <v>89.1237113402061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0.18</v>
      </c>
      <c r="AM636" t="s">
        <v>10149</v>
      </c>
      <c r="AN636">
        <v>-2.12</v>
      </c>
      <c r="AO636" t="s">
        <v>10150</v>
      </c>
      <c r="AP636">
        <v>7.3411606453789996E-2</v>
      </c>
      <c r="AQ636">
        <f>(Table2[[#This Row],[Sharpe Ratio]]-AVERAGE(Table2[Sharpe Ratio]))/_xlfn.STDEV.P(Table2[Sharpe Ratio])</f>
        <v>0.21480606960641505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-0.87679718343525503</v>
      </c>
    </row>
    <row r="637" spans="1:44" x14ac:dyDescent="0.3">
      <c r="A637" t="s">
        <v>1659</v>
      </c>
      <c r="B637" t="s">
        <v>1660</v>
      </c>
      <c r="C637" t="s">
        <v>10110</v>
      </c>
      <c r="D637" t="s">
        <v>501</v>
      </c>
      <c r="E637">
        <v>4946.6712230699904</v>
      </c>
      <c r="F637">
        <v>444.1</v>
      </c>
      <c r="G637">
        <v>40.724303270153598</v>
      </c>
      <c r="H637">
        <f>(Table2[[#This Row],[1Y Return vs Nifty]]-AVERAGE(Table2[1Y Return vs Nifty]))/_xlfn.STDEV.P(Table2[1Y Return vs Nifty])</f>
        <v>-9.5517687558345152E-2</v>
      </c>
      <c r="I637">
        <v>33.425593999401201</v>
      </c>
      <c r="J637">
        <f>(Table2[[#This Row],[1M Return vs Nifty]]-AVERAGE(Table2[1M Return vs Nifty]))/_xlfn.STDEV.P(Table2[1M Return vs Nifty])</f>
        <v>2.6321921008027771</v>
      </c>
      <c r="K637">
        <v>11.2984185159797</v>
      </c>
      <c r="L637">
        <f>(Table2[[#This Row],[6M Return vs Nifty]]-AVERAGE(Table2[6M Return vs Nifty]))/_xlfn.STDEV.P(Table2[6M Return vs Nifty])</f>
        <v>9.6508505238521395E-3</v>
      </c>
      <c r="M637">
        <v>18.825956778811999</v>
      </c>
      <c r="N637">
        <f>(Table2[[#This Row],[1W Return vs Nifty]]-AVERAGE(Table2[1W Return vs Nifty]))/_xlfn.STDEV.P(Table2[1W Return vs Nifty])</f>
        <v>3.8969509672666542</v>
      </c>
      <c r="O637">
        <v>370.47</v>
      </c>
      <c r="P637">
        <v>342.84579519443599</v>
      </c>
      <c r="Q637">
        <v>315.15802587229501</v>
      </c>
      <c r="R637">
        <v>86.302050673515595</v>
      </c>
      <c r="S637" s="2">
        <f>(Table2[[#This Row],[Close Price]]-Table2[[#This Row],[20D EMA]])/Table2[[#This Row],[20D EMA]]</f>
        <v>0.19874753691257049</v>
      </c>
      <c r="T637" s="2">
        <f>(Table2[[#This Row],[Close Price]]-Table2[[#This Row],[50D EMA]])/Table2[[#This Row],[50D EMA]]</f>
        <v>0.29533453880669697</v>
      </c>
      <c r="U637" s="2">
        <f>(Table2[[#This Row],[Close Price]]-Table2[[#This Row],[200D EMA]])/Table2[[#This Row],[200D EMA]]</f>
        <v>0.4091343502067547</v>
      </c>
      <c r="V637">
        <v>2.4609316730136301</v>
      </c>
      <c r="W637">
        <v>433.25</v>
      </c>
      <c r="X637">
        <v>450</v>
      </c>
      <c r="Y637">
        <v>364.95</v>
      </c>
      <c r="Z637">
        <v>451.9</v>
      </c>
      <c r="AA637">
        <v>364.95</v>
      </c>
      <c r="AB637">
        <v>451.9</v>
      </c>
      <c r="AC637" s="2">
        <f>(Table2[[#This Row],[Close Price]]/Table2[[#This Row],[Day Low]])-1</f>
        <v>2.5043277553375765E-2</v>
      </c>
      <c r="AD637" s="2">
        <f>(Table2[[#This Row],[Day High]]/Table2[[#This Row],[Close Price]])-1</f>
        <v>1.3285296104480926E-2</v>
      </c>
      <c r="AE637" s="2">
        <f>(Table2[[#This Row],[Close Price]]/Table2[[#This Row],[Current Week Low]])-1</f>
        <v>0.21687902452390739</v>
      </c>
      <c r="AF637" s="2">
        <f>(Table2[[#This Row],[Current Week High]]/Table2[[#This Row],[Close Price]])-1</f>
        <v>1.756361179914423E-2</v>
      </c>
      <c r="AG637" s="2">
        <f>(Table2[[#This Row],[Close Price]]/Table2[[#This Row],[Current Month Low]])-1</f>
        <v>0.21687902452390739</v>
      </c>
      <c r="AH637" s="2">
        <f>(Table2[[#This Row],[Current Month High]]/Table2[[#This Row],[Close Price]])-1</f>
        <v>1.756361179914423E-2</v>
      </c>
      <c r="AI637">
        <v>1.7563611799144201</v>
      </c>
      <c r="AJ637">
        <v>88.737781555461098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0.28000000000000003</v>
      </c>
      <c r="AM637" t="s">
        <v>10149</v>
      </c>
      <c r="AN637">
        <v>21.07</v>
      </c>
      <c r="AO637" t="s">
        <v>10149</v>
      </c>
      <c r="AQ637">
        <f>(Table2[[#This Row],[Sharpe Ratio]]-AVERAGE(Table2[Sharpe Ratio]))/_xlfn.STDEV.P(Table2[Sharpe Ratio])</f>
        <v>-0.61699489940279773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5.8262813316321402</v>
      </c>
    </row>
    <row r="638" spans="1:44" x14ac:dyDescent="0.3">
      <c r="A638" t="s">
        <v>1665</v>
      </c>
      <c r="B638" t="s">
        <v>1666</v>
      </c>
      <c r="C638" t="s">
        <v>10114</v>
      </c>
      <c r="D638" t="s">
        <v>1199</v>
      </c>
      <c r="E638">
        <v>4938.0841672500001</v>
      </c>
      <c r="F638">
        <v>2945.85</v>
      </c>
      <c r="G638">
        <v>-5.03884400785239</v>
      </c>
      <c r="H638">
        <f>(Table2[[#This Row],[1Y Return vs Nifty]]-AVERAGE(Table2[1Y Return vs Nifty]))/_xlfn.STDEV.P(Table2[1Y Return vs Nifty])</f>
        <v>-0.61123652628400704</v>
      </c>
      <c r="I638">
        <v>-10.678135407590901</v>
      </c>
      <c r="J638">
        <f>(Table2[[#This Row],[1M Return vs Nifty]]-AVERAGE(Table2[1M Return vs Nifty]))/_xlfn.STDEV.P(Table2[1M Return vs Nifty])</f>
        <v>-0.96216187535611819</v>
      </c>
      <c r="K638">
        <v>-19.705388958594799</v>
      </c>
      <c r="L638">
        <f>(Table2[[#This Row],[6M Return vs Nifty]]-AVERAGE(Table2[6M Return vs Nifty]))/_xlfn.STDEV.P(Table2[6M Return vs Nifty])</f>
        <v>-0.9028838713028724</v>
      </c>
      <c r="M638">
        <v>-3.17704501807891</v>
      </c>
      <c r="N638">
        <f>(Table2[[#This Row],[1W Return vs Nifty]]-AVERAGE(Table2[1W Return vs Nifty]))/_xlfn.STDEV.P(Table2[1W Return vs Nifty])</f>
        <v>-0.91529415597848096</v>
      </c>
      <c r="O638">
        <v>2938.24</v>
      </c>
      <c r="P638">
        <v>2997.3969185321498</v>
      </c>
      <c r="Q638">
        <v>2908.2933602162698</v>
      </c>
      <c r="R638">
        <v>53.2226953696238</v>
      </c>
      <c r="S638" s="2">
        <f>(Table2[[#This Row],[Close Price]]-Table2[[#This Row],[20D EMA]])/Table2[[#This Row],[20D EMA]]</f>
        <v>2.5899858418645611E-3</v>
      </c>
      <c r="T638" s="2">
        <f>(Table2[[#This Row],[Close Price]]-Table2[[#This Row],[50D EMA]])/Table2[[#This Row],[50D EMA]]</f>
        <v>-1.719722810597699E-2</v>
      </c>
      <c r="U638" s="2">
        <f>(Table2[[#This Row],[Close Price]]-Table2[[#This Row],[200D EMA]])/Table2[[#This Row],[200D EMA]]</f>
        <v>1.2913635294665497E-2</v>
      </c>
      <c r="V638">
        <v>0.997586686921351</v>
      </c>
      <c r="W638">
        <v>2881.45</v>
      </c>
      <c r="X638">
        <v>2970</v>
      </c>
      <c r="Y638">
        <v>2863.55</v>
      </c>
      <c r="Z638">
        <v>3037.7</v>
      </c>
      <c r="AA638">
        <v>2863.55</v>
      </c>
      <c r="AB638">
        <v>3037.7</v>
      </c>
      <c r="AC638" s="2">
        <f>(Table2[[#This Row],[Close Price]]/Table2[[#This Row],[Day Low]])-1</f>
        <v>2.2349858578146531E-2</v>
      </c>
      <c r="AD638" s="2">
        <f>(Table2[[#This Row],[Day High]]/Table2[[#This Row],[Close Price]])-1</f>
        <v>8.1979734202353161E-3</v>
      </c>
      <c r="AE638" s="2">
        <f>(Table2[[#This Row],[Close Price]]/Table2[[#This Row],[Current Week Low]])-1</f>
        <v>2.8740549318153841E-2</v>
      </c>
      <c r="AF638" s="2">
        <f>(Table2[[#This Row],[Current Week High]]/Table2[[#This Row],[Close Price]])-1</f>
        <v>3.1179455844662751E-2</v>
      </c>
      <c r="AG638" s="2">
        <f>(Table2[[#This Row],[Close Price]]/Table2[[#This Row],[Current Month Low]])-1</f>
        <v>2.8740549318153841E-2</v>
      </c>
      <c r="AH638" s="2">
        <f>(Table2[[#This Row],[Current Month High]]/Table2[[#This Row],[Close Price]])-1</f>
        <v>3.1179455844662751E-2</v>
      </c>
      <c r="AI638">
        <v>25.600420931140398</v>
      </c>
      <c r="AJ638">
        <v>35.124535571762699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0</v>
      </c>
      <c r="AM638">
        <v>0</v>
      </c>
      <c r="AN638">
        <v>2.59</v>
      </c>
      <c r="AO638" t="s">
        <v>10149</v>
      </c>
      <c r="AP638">
        <v>-6.5364987388614001E-2</v>
      </c>
      <c r="AQ638">
        <f>(Table2[[#This Row],[Sharpe Ratio]]-AVERAGE(Table2[Sharpe Ratio]))/_xlfn.STDEV.P(Table2[Sharpe Ratio])</f>
        <v>-1.3576224714659224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9" spans="1:44" x14ac:dyDescent="0.3">
      <c r="A639" t="s">
        <v>1667</v>
      </c>
      <c r="B639" t="s">
        <v>1668</v>
      </c>
      <c r="C639" t="s">
        <v>10109</v>
      </c>
      <c r="D639" t="s">
        <v>59</v>
      </c>
      <c r="E639">
        <v>4924.0385999999999</v>
      </c>
      <c r="F639">
        <v>535.6</v>
      </c>
      <c r="G639">
        <v>-8.6951953137499203</v>
      </c>
      <c r="H639">
        <f>(Table2[[#This Row],[1Y Return vs Nifty]]-AVERAGE(Table2[1Y Return vs Nifty]))/_xlfn.STDEV.P(Table2[1Y Return vs Nifty])</f>
        <v>-0.6524410622831468</v>
      </c>
      <c r="I639">
        <v>1.9179547110000701</v>
      </c>
      <c r="J639">
        <f>(Table2[[#This Row],[1M Return vs Nifty]]-AVERAGE(Table2[1M Return vs Nifty]))/_xlfn.STDEV.P(Table2[1M Return vs Nifty])</f>
        <v>6.4390917583779211E-2</v>
      </c>
      <c r="K639">
        <v>-5.8839521745358097</v>
      </c>
      <c r="L639">
        <f>(Table2[[#This Row],[6M Return vs Nifty]]-AVERAGE(Table2[6M Return vs Nifty]))/_xlfn.STDEV.P(Table2[6M Return vs Nifty])</f>
        <v>-0.49607767560158056</v>
      </c>
      <c r="M639">
        <v>3.3437796967064402</v>
      </c>
      <c r="N639">
        <f>(Table2[[#This Row],[1W Return vs Nifty]]-AVERAGE(Table2[1W Return vs Nifty]))/_xlfn.STDEV.P(Table2[1W Return vs Nifty])</f>
        <v>0.51086611173990881</v>
      </c>
      <c r="O639">
        <v>516.55999999999995</v>
      </c>
      <c r="P639">
        <v>504.66337973861101</v>
      </c>
      <c r="Q639">
        <v>497.60796765011401</v>
      </c>
      <c r="R639">
        <v>64.013462329814402</v>
      </c>
      <c r="S639" s="2">
        <f>(Table2[[#This Row],[Close Price]]-Table2[[#This Row],[20D EMA]])/Table2[[#This Row],[20D EMA]]</f>
        <v>3.6859222549171594E-2</v>
      </c>
      <c r="T639" s="2">
        <f>(Table2[[#This Row],[Close Price]]-Table2[[#This Row],[50D EMA]])/Table2[[#This Row],[50D EMA]]</f>
        <v>6.1301496212014722E-2</v>
      </c>
      <c r="U639" s="2">
        <f>(Table2[[#This Row],[Close Price]]-Table2[[#This Row],[200D EMA]])/Table2[[#This Row],[200D EMA]]</f>
        <v>7.6349324809444327E-2</v>
      </c>
      <c r="V639">
        <v>1.2280949827183401</v>
      </c>
      <c r="W639">
        <v>533.04999999999995</v>
      </c>
      <c r="X639">
        <v>545</v>
      </c>
      <c r="Y639">
        <v>505</v>
      </c>
      <c r="Z639">
        <v>556.95000000000005</v>
      </c>
      <c r="AA639">
        <v>505</v>
      </c>
      <c r="AB639">
        <v>556.95000000000005</v>
      </c>
      <c r="AC639" s="2">
        <f>(Table2[[#This Row],[Close Price]]/Table2[[#This Row],[Day Low]])-1</f>
        <v>4.7837913891757289E-3</v>
      </c>
      <c r="AD639" s="2">
        <f>(Table2[[#This Row],[Day High]]/Table2[[#This Row],[Close Price]])-1</f>
        <v>1.755041075429431E-2</v>
      </c>
      <c r="AE639" s="2">
        <f>(Table2[[#This Row],[Close Price]]/Table2[[#This Row],[Current Week Low]])-1</f>
        <v>6.0594059405940648E-2</v>
      </c>
      <c r="AF639" s="2">
        <f>(Table2[[#This Row],[Current Week High]]/Table2[[#This Row],[Close Price]])-1</f>
        <v>3.9861837191934368E-2</v>
      </c>
      <c r="AG639" s="2">
        <f>(Table2[[#This Row],[Close Price]]/Table2[[#This Row],[Current Month Low]])-1</f>
        <v>6.0594059405940648E-2</v>
      </c>
      <c r="AH639" s="2">
        <f>(Table2[[#This Row],[Current Month High]]/Table2[[#This Row],[Close Price]])-1</f>
        <v>3.9861837191934368E-2</v>
      </c>
      <c r="AI639">
        <v>20.565720687079899</v>
      </c>
      <c r="AJ639">
        <v>24.254726829834102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0.01</v>
      </c>
      <c r="AM639" t="s">
        <v>10149</v>
      </c>
      <c r="AN639">
        <v>2.67</v>
      </c>
      <c r="AO639" t="s">
        <v>10149</v>
      </c>
      <c r="AP639">
        <v>-7.7587849354152999E-2</v>
      </c>
      <c r="AQ639">
        <f>(Table2[[#This Row],[Sharpe Ratio]]-AVERAGE(Table2[Sharpe Ratio]))/_xlfn.STDEV.P(Table2[Sharpe Ratio])</f>
        <v>-1.4961154008285424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-2.0693771093895816</v>
      </c>
    </row>
    <row r="640" spans="1:44" x14ac:dyDescent="0.3">
      <c r="A640" t="s">
        <v>1669</v>
      </c>
      <c r="B640" t="s">
        <v>1670</v>
      </c>
      <c r="C640" t="s">
        <v>10108</v>
      </c>
      <c r="D640" t="s">
        <v>184</v>
      </c>
      <c r="E640">
        <v>4887.94213425</v>
      </c>
      <c r="F640">
        <v>683.45</v>
      </c>
      <c r="G640">
        <v>100.416516711588</v>
      </c>
      <c r="H640">
        <f>(Table2[[#This Row],[1Y Return vs Nifty]]-AVERAGE(Table2[1Y Return vs Nifty]))/_xlfn.STDEV.P(Table2[1Y Return vs Nifty])</f>
        <v>0.57717203830270902</v>
      </c>
      <c r="I640">
        <v>5.9076463503676901</v>
      </c>
      <c r="J640">
        <f>(Table2[[#This Row],[1M Return vs Nifty]]-AVERAGE(Table2[1M Return vs Nifty]))/_xlfn.STDEV.P(Table2[1M Return vs Nifty])</f>
        <v>0.38954174270505387</v>
      </c>
      <c r="K640">
        <v>-7.2001847028734298</v>
      </c>
      <c r="L640">
        <f>(Table2[[#This Row],[6M Return vs Nifty]]-AVERAGE(Table2[6M Return vs Nifty]))/_xlfn.STDEV.P(Table2[6M Return vs Nifty])</f>
        <v>-0.53481833302215254</v>
      </c>
      <c r="M640">
        <v>-3.1091219186789001</v>
      </c>
      <c r="N640">
        <f>(Table2[[#This Row],[1W Return vs Nifty]]-AVERAGE(Table2[1W Return vs Nifty]))/_xlfn.STDEV.P(Table2[1W Return vs Nifty])</f>
        <v>-0.90043879183950326</v>
      </c>
      <c r="O640">
        <v>655.58</v>
      </c>
      <c r="P640">
        <v>633.67973775118503</v>
      </c>
      <c r="Q640">
        <v>574.63161386151</v>
      </c>
      <c r="R640">
        <v>58.454277764064699</v>
      </c>
      <c r="S640" s="2">
        <f>(Table2[[#This Row],[Close Price]]-Table2[[#This Row],[20D EMA]])/Table2[[#This Row],[20D EMA]]</f>
        <v>4.2511974129778217E-2</v>
      </c>
      <c r="T640" s="2">
        <f>(Table2[[#This Row],[Close Price]]-Table2[[#This Row],[50D EMA]])/Table2[[#This Row],[50D EMA]]</f>
        <v>7.8541665898046051E-2</v>
      </c>
      <c r="U640" s="2">
        <f>(Table2[[#This Row],[Close Price]]-Table2[[#This Row],[200D EMA]])/Table2[[#This Row],[200D EMA]]</f>
        <v>0.18937069161098399</v>
      </c>
      <c r="V640">
        <v>3.1696288038250402</v>
      </c>
      <c r="W640">
        <v>681.55</v>
      </c>
      <c r="X640">
        <v>702.3</v>
      </c>
      <c r="Y640">
        <v>675.85</v>
      </c>
      <c r="Z640">
        <v>744.15</v>
      </c>
      <c r="AA640">
        <v>675.85</v>
      </c>
      <c r="AB640">
        <v>744.15</v>
      </c>
      <c r="AC640" s="2">
        <f>(Table2[[#This Row],[Close Price]]/Table2[[#This Row],[Day Low]])-1</f>
        <v>2.7877631868535868E-3</v>
      </c>
      <c r="AD640" s="2">
        <f>(Table2[[#This Row],[Day High]]/Table2[[#This Row],[Close Price]])-1</f>
        <v>2.7580656961006422E-2</v>
      </c>
      <c r="AE640" s="2">
        <f>(Table2[[#This Row],[Close Price]]/Table2[[#This Row],[Current Week Low]])-1</f>
        <v>1.1245098764518735E-2</v>
      </c>
      <c r="AF640" s="2">
        <f>(Table2[[#This Row],[Current Week High]]/Table2[[#This Row],[Close Price]])-1</f>
        <v>8.8814104908917946E-2</v>
      </c>
      <c r="AG640" s="2">
        <f>(Table2[[#This Row],[Close Price]]/Table2[[#This Row],[Current Month Low]])-1</f>
        <v>1.1245098764518735E-2</v>
      </c>
      <c r="AH640" s="2">
        <f>(Table2[[#This Row],[Current Month High]]/Table2[[#This Row],[Close Price]])-1</f>
        <v>8.8814104908917946E-2</v>
      </c>
      <c r="AI640">
        <v>8.8814104908917901</v>
      </c>
      <c r="AJ640">
        <v>128.884795713328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-0.02</v>
      </c>
      <c r="AM640" t="s">
        <v>10150</v>
      </c>
      <c r="AN640">
        <v>12.2</v>
      </c>
      <c r="AO640" t="s">
        <v>10149</v>
      </c>
      <c r="AP640">
        <v>0.14517408831811701</v>
      </c>
      <c r="AQ640">
        <f>(Table2[[#This Row],[Sharpe Ratio]]-AVERAGE(Table2[Sharpe Ratio]))/_xlfn.STDEV.P(Table2[Sharpe Ratio])</f>
        <v>1.0279213906943323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0.55937804684043935</v>
      </c>
    </row>
    <row r="641" spans="1:44" x14ac:dyDescent="0.3">
      <c r="A641" t="s">
        <v>1673</v>
      </c>
      <c r="B641" t="s">
        <v>1674</v>
      </c>
      <c r="C641" t="s">
        <v>10106</v>
      </c>
      <c r="D641" t="s">
        <v>1675</v>
      </c>
      <c r="E641">
        <v>4863.308397025</v>
      </c>
      <c r="F641">
        <v>960.65</v>
      </c>
      <c r="G641">
        <v>42.286849732266603</v>
      </c>
      <c r="H641">
        <f>(Table2[[#This Row],[1Y Return vs Nifty]]-AVERAGE(Table2[1Y Return vs Nifty]))/_xlfn.STDEV.P(Table2[1Y Return vs Nifty])</f>
        <v>-7.7908875777974021E-2</v>
      </c>
      <c r="I641">
        <v>1.0520268694152799</v>
      </c>
      <c r="J641">
        <f>(Table2[[#This Row],[1M Return vs Nifty]]-AVERAGE(Table2[1M Return vs Nifty]))/_xlfn.STDEV.P(Table2[1M Return vs Nifty])</f>
        <v>-6.1802386952074821E-3</v>
      </c>
      <c r="K641">
        <v>34.424647109401398</v>
      </c>
      <c r="L641">
        <f>(Table2[[#This Row],[6M Return vs Nifty]]-AVERAGE(Table2[6M Return vs Nifty]))/_xlfn.STDEV.P(Table2[6M Return vs Nifty])</f>
        <v>0.69032488043794549</v>
      </c>
      <c r="M641">
        <v>-0.193460546499165</v>
      </c>
      <c r="N641">
        <f>(Table2[[#This Row],[1W Return vs Nifty]]-AVERAGE(Table2[1W Return vs Nifty]))/_xlfn.STDEV.P(Table2[1W Return vs Nifty])</f>
        <v>-0.26275865397355297</v>
      </c>
      <c r="O641">
        <v>938.2</v>
      </c>
      <c r="P641">
        <v>882.28783249876699</v>
      </c>
      <c r="Q641">
        <v>732.17262831040796</v>
      </c>
      <c r="R641">
        <v>54.9473561773694</v>
      </c>
      <c r="S641" s="2">
        <f>(Table2[[#This Row],[Close Price]]-Table2[[#This Row],[20D EMA]])/Table2[[#This Row],[20D EMA]]</f>
        <v>2.3928799829460595E-2</v>
      </c>
      <c r="T641" s="2">
        <f>(Table2[[#This Row],[Close Price]]-Table2[[#This Row],[50D EMA]])/Table2[[#This Row],[50D EMA]]</f>
        <v>8.8817010293908261E-2</v>
      </c>
      <c r="U641" s="2">
        <f>(Table2[[#This Row],[Close Price]]-Table2[[#This Row],[200D EMA]])/Table2[[#This Row],[200D EMA]]</f>
        <v>0.31205396494653986</v>
      </c>
      <c r="V641">
        <v>0.81244623487794199</v>
      </c>
      <c r="W641">
        <v>955.05</v>
      </c>
      <c r="X641">
        <v>969.9</v>
      </c>
      <c r="Y641">
        <v>921.45</v>
      </c>
      <c r="Z641">
        <v>969.9</v>
      </c>
      <c r="AA641">
        <v>921.45</v>
      </c>
      <c r="AB641">
        <v>969.9</v>
      </c>
      <c r="AC641" s="2">
        <f>(Table2[[#This Row],[Close Price]]/Table2[[#This Row],[Day Low]])-1</f>
        <v>5.8635673524947141E-3</v>
      </c>
      <c r="AD641" s="2">
        <f>(Table2[[#This Row],[Day High]]/Table2[[#This Row],[Close Price]])-1</f>
        <v>9.6288971009212965E-3</v>
      </c>
      <c r="AE641" s="2">
        <f>(Table2[[#This Row],[Close Price]]/Table2[[#This Row],[Current Week Low]])-1</f>
        <v>4.2541646318302595E-2</v>
      </c>
      <c r="AF641" s="2">
        <f>(Table2[[#This Row],[Current Week High]]/Table2[[#This Row],[Close Price]])-1</f>
        <v>9.6288971009212965E-3</v>
      </c>
      <c r="AG641" s="2">
        <f>(Table2[[#This Row],[Close Price]]/Table2[[#This Row],[Current Month Low]])-1</f>
        <v>4.2541646318302595E-2</v>
      </c>
      <c r="AH641" s="2">
        <f>(Table2[[#This Row],[Current Month High]]/Table2[[#This Row],[Close Price]])-1</f>
        <v>9.6288971009212965E-3</v>
      </c>
      <c r="AI641">
        <v>8.2131889866236403</v>
      </c>
      <c r="AJ641">
        <v>88.325818466967206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0.31</v>
      </c>
      <c r="AM641" t="s">
        <v>10149</v>
      </c>
      <c r="AN641">
        <v>1.27</v>
      </c>
      <c r="AO641" t="s">
        <v>10149</v>
      </c>
      <c r="AP641">
        <v>-8.0060738537260003E-3</v>
      </c>
      <c r="AQ641">
        <f>(Table2[[#This Row],[Sharpe Ratio]]-AVERAGE(Table2[Sharpe Ratio]))/_xlfn.STDEV.P(Table2[Sharpe Ratio])</f>
        <v>-0.70770889288665517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-0.36423178089544411</v>
      </c>
    </row>
    <row r="642" spans="1:44" x14ac:dyDescent="0.3">
      <c r="A642" t="s">
        <v>1686</v>
      </c>
      <c r="B642" t="s">
        <v>1687</v>
      </c>
      <c r="C642" t="s">
        <v>10110</v>
      </c>
      <c r="D642" t="s">
        <v>665</v>
      </c>
      <c r="E642">
        <v>4751.7237599999999</v>
      </c>
      <c r="F642">
        <v>1097.7</v>
      </c>
      <c r="G642">
        <v>94.981456615793803</v>
      </c>
      <c r="H642">
        <f>(Table2[[#This Row],[1Y Return vs Nifty]]-AVERAGE(Table2[1Y Return vs Nifty]))/_xlfn.STDEV.P(Table2[1Y Return vs Nifty])</f>
        <v>0.51592269144333591</v>
      </c>
      <c r="I642">
        <v>-15.115535336099899</v>
      </c>
      <c r="J642">
        <f>(Table2[[#This Row],[1M Return vs Nifty]]-AVERAGE(Table2[1M Return vs Nifty]))/_xlfn.STDEV.P(Table2[1M Return vs Nifty])</f>
        <v>-1.3237999112160721</v>
      </c>
      <c r="K642">
        <v>18.570474085792799</v>
      </c>
      <c r="L642">
        <f>(Table2[[#This Row],[6M Return vs Nifty]]-AVERAGE(Table2[6M Return vs Nifty]))/_xlfn.STDEV.P(Table2[6M Return vs Nifty])</f>
        <v>0.22368918152400147</v>
      </c>
      <c r="M642">
        <v>-2.2807534124051299</v>
      </c>
      <c r="N642">
        <f>(Table2[[#This Row],[1W Return vs Nifty]]-AVERAGE(Table2[1W Return vs Nifty]))/_xlfn.STDEV.P(Table2[1W Return vs Nifty])</f>
        <v>-0.71926749796954215</v>
      </c>
      <c r="O642">
        <v>1101.6199999999999</v>
      </c>
      <c r="P642">
        <v>1137.9233587713099</v>
      </c>
      <c r="Q642">
        <v>986.11580681132</v>
      </c>
      <c r="R642">
        <v>52.049607507251601</v>
      </c>
      <c r="S642" s="2">
        <f>(Table2[[#This Row],[Close Price]]-Table2[[#This Row],[20D EMA]])/Table2[[#This Row],[20D EMA]]</f>
        <v>-3.5583958170692671E-3</v>
      </c>
      <c r="T642" s="2">
        <f>(Table2[[#This Row],[Close Price]]-Table2[[#This Row],[50D EMA]])/Table2[[#This Row],[50D EMA]]</f>
        <v>-3.5348038566271889E-2</v>
      </c>
      <c r="U642" s="2">
        <f>(Table2[[#This Row],[Close Price]]-Table2[[#This Row],[200D EMA]])/Table2[[#This Row],[200D EMA]]</f>
        <v>0.1131552627165525</v>
      </c>
      <c r="V642">
        <v>0.81597562348881303</v>
      </c>
      <c r="W642">
        <v>1077.5</v>
      </c>
      <c r="X642">
        <v>1103.45</v>
      </c>
      <c r="Y642">
        <v>1064.75</v>
      </c>
      <c r="Z642">
        <v>1111</v>
      </c>
      <c r="AA642">
        <v>1064.75</v>
      </c>
      <c r="AB642">
        <v>1111</v>
      </c>
      <c r="AC642" s="2">
        <f>(Table2[[#This Row],[Close Price]]/Table2[[#This Row],[Day Low]])-1</f>
        <v>1.8747099767981501E-2</v>
      </c>
      <c r="AD642" s="2">
        <f>(Table2[[#This Row],[Day High]]/Table2[[#This Row],[Close Price]])-1</f>
        <v>5.2382253803406886E-3</v>
      </c>
      <c r="AE642" s="2">
        <f>(Table2[[#This Row],[Close Price]]/Table2[[#This Row],[Current Week Low]])-1</f>
        <v>3.0946231509744182E-2</v>
      </c>
      <c r="AF642" s="2">
        <f>(Table2[[#This Row],[Current Week High]]/Table2[[#This Row],[Close Price]])-1</f>
        <v>1.211624305365766E-2</v>
      </c>
      <c r="AG642" s="2">
        <f>(Table2[[#This Row],[Close Price]]/Table2[[#This Row],[Current Month Low]])-1</f>
        <v>3.0946231509744182E-2</v>
      </c>
      <c r="AH642" s="2">
        <f>(Table2[[#This Row],[Current Month High]]/Table2[[#This Row],[Close Price]])-1</f>
        <v>1.211624305365766E-2</v>
      </c>
      <c r="AI642">
        <v>36.189304910266898</v>
      </c>
      <c r="AJ642">
        <v>127.267080745341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-0.19</v>
      </c>
      <c r="AM642" t="s">
        <v>10150</v>
      </c>
      <c r="AN642">
        <v>-2.4900000000000002</v>
      </c>
      <c r="AO642" t="s">
        <v>10150</v>
      </c>
      <c r="AP642">
        <v>0.16333018102227001</v>
      </c>
      <c r="AQ642">
        <f>(Table2[[#This Row],[Sharpe Ratio]]-AVERAGE(Table2[Sharpe Ratio]))/_xlfn.STDEV.P(Table2[Sharpe Ratio])</f>
        <v>1.2336416607478407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43" spans="1:44" x14ac:dyDescent="0.3">
      <c r="A643" t="s">
        <v>1688</v>
      </c>
      <c r="B643" t="s">
        <v>1689</v>
      </c>
      <c r="C643" t="s">
        <v>10106</v>
      </c>
      <c r="D643" t="s">
        <v>280</v>
      </c>
      <c r="E643">
        <v>4750.7165305600001</v>
      </c>
      <c r="F643">
        <v>246.4</v>
      </c>
      <c r="G643">
        <v>33.082904617112902</v>
      </c>
      <c r="H643">
        <f>(Table2[[#This Row],[1Y Return vs Nifty]]-AVERAGE(Table2[1Y Return vs Nifty]))/_xlfn.STDEV.P(Table2[1Y Return vs Nifty])</f>
        <v>-0.18163093531305019</v>
      </c>
      <c r="I643">
        <v>-5.4959696414835904</v>
      </c>
      <c r="J643">
        <f>(Table2[[#This Row],[1M Return vs Nifty]]-AVERAGE(Table2[1M Return vs Nifty]))/_xlfn.STDEV.P(Table2[1M Return vs Nifty])</f>
        <v>-0.53982711190254706</v>
      </c>
      <c r="K643">
        <v>-14.049756299706701</v>
      </c>
      <c r="L643">
        <f>(Table2[[#This Row],[6M Return vs Nifty]]-AVERAGE(Table2[6M Return vs Nifty]))/_xlfn.STDEV.P(Table2[6M Return vs Nifty])</f>
        <v>-0.73642169792739354</v>
      </c>
      <c r="M643">
        <v>-3.14235867195401</v>
      </c>
      <c r="N643">
        <f>(Table2[[#This Row],[1W Return vs Nifty]]-AVERAGE(Table2[1W Return vs Nifty]))/_xlfn.STDEV.P(Table2[1W Return vs Nifty])</f>
        <v>-0.9077079547172362</v>
      </c>
      <c r="O643">
        <v>251.87</v>
      </c>
      <c r="P643">
        <v>244.799360961768</v>
      </c>
      <c r="Q643">
        <v>223.415943688261</v>
      </c>
      <c r="R643">
        <v>38.988515852435199</v>
      </c>
      <c r="S643" s="2">
        <f>(Table2[[#This Row],[Close Price]]-Table2[[#This Row],[20D EMA]])/Table2[[#This Row],[20D EMA]]</f>
        <v>-2.1717552705760902E-2</v>
      </c>
      <c r="T643" s="2">
        <f>(Table2[[#This Row],[Close Price]]-Table2[[#This Row],[50D EMA]])/Table2[[#This Row],[50D EMA]]</f>
        <v>6.5385752313380681E-3</v>
      </c>
      <c r="U643" s="2">
        <f>(Table2[[#This Row],[Close Price]]-Table2[[#This Row],[200D EMA]])/Table2[[#This Row],[200D EMA]]</f>
        <v>0.1028756315789591</v>
      </c>
      <c r="V643">
        <v>0.89447646646108503</v>
      </c>
      <c r="W643">
        <v>242.5</v>
      </c>
      <c r="X643">
        <v>251.8</v>
      </c>
      <c r="Y643">
        <v>241.3</v>
      </c>
      <c r="Z643">
        <v>253.45</v>
      </c>
      <c r="AA643">
        <v>241.3</v>
      </c>
      <c r="AB643">
        <v>253.45</v>
      </c>
      <c r="AC643" s="2">
        <f>(Table2[[#This Row],[Close Price]]/Table2[[#This Row],[Day Low]])-1</f>
        <v>1.60824742268042E-2</v>
      </c>
      <c r="AD643" s="2">
        <f>(Table2[[#This Row],[Day High]]/Table2[[#This Row],[Close Price]])-1</f>
        <v>2.1915584415584499E-2</v>
      </c>
      <c r="AE643" s="2">
        <f>(Table2[[#This Row],[Close Price]]/Table2[[#This Row],[Current Week Low]])-1</f>
        <v>2.1135515955242434E-2</v>
      </c>
      <c r="AF643" s="2">
        <f>(Table2[[#This Row],[Current Week High]]/Table2[[#This Row],[Close Price]])-1</f>
        <v>2.861201298701288E-2</v>
      </c>
      <c r="AG643" s="2">
        <f>(Table2[[#This Row],[Close Price]]/Table2[[#This Row],[Current Month Low]])-1</f>
        <v>2.1135515955242434E-2</v>
      </c>
      <c r="AH643" s="2">
        <f>(Table2[[#This Row],[Current Month High]]/Table2[[#This Row],[Close Price]])-1</f>
        <v>2.861201298701288E-2</v>
      </c>
      <c r="AI643">
        <v>18.262987012987001</v>
      </c>
      <c r="AJ643">
        <v>73.155305692199505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0</v>
      </c>
      <c r="AM643" t="s">
        <v>10148</v>
      </c>
      <c r="AN643">
        <v>-7.2</v>
      </c>
      <c r="AO643" t="s">
        <v>10150</v>
      </c>
      <c r="AP643">
        <v>0.15317773737295701</v>
      </c>
      <c r="AQ643">
        <f>(Table2[[#This Row],[Sharpe Ratio]]-AVERAGE(Table2[Sharpe Ratio]))/_xlfn.STDEV.P(Table2[Sharpe Ratio])</f>
        <v>1.1186079096389381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-1.2469797902212889</v>
      </c>
    </row>
    <row r="644" spans="1:44" x14ac:dyDescent="0.3">
      <c r="A644" t="s">
        <v>1692</v>
      </c>
      <c r="B644" t="s">
        <v>1693</v>
      </c>
      <c r="C644" t="s">
        <v>10121</v>
      </c>
      <c r="D644" t="s">
        <v>670</v>
      </c>
      <c r="E644">
        <v>4686.1700226000003</v>
      </c>
      <c r="F644">
        <v>709.5</v>
      </c>
      <c r="G644">
        <v>20.143829684715001</v>
      </c>
      <c r="H644">
        <f>(Table2[[#This Row],[1Y Return vs Nifty]]-AVERAGE(Table2[1Y Return vs Nifty]))/_xlfn.STDEV.P(Table2[1Y Return vs Nifty])</f>
        <v>-0.32744530987481923</v>
      </c>
      <c r="I644">
        <v>10.585583569714901</v>
      </c>
      <c r="J644">
        <f>(Table2[[#This Row],[1M Return vs Nifty]]-AVERAGE(Table2[1M Return vs Nifty]))/_xlfn.STDEV.P(Table2[1M Return vs Nifty])</f>
        <v>0.7707830225392408</v>
      </c>
      <c r="K644">
        <v>-12.9446649817548</v>
      </c>
      <c r="L644">
        <f>(Table2[[#This Row],[6M Return vs Nifty]]-AVERAGE(Table2[6M Return vs Nifty]))/_xlfn.STDEV.P(Table2[6M Return vs Nifty])</f>
        <v>-0.7038955574123178</v>
      </c>
      <c r="M644">
        <v>2.0916229159297401</v>
      </c>
      <c r="N644">
        <f>(Table2[[#This Row],[1W Return vs Nifty]]-AVERAGE(Table2[1W Return vs Nifty]))/_xlfn.STDEV.P(Table2[1W Return vs Nifty])</f>
        <v>0.23700868912757919</v>
      </c>
      <c r="O644">
        <v>677.23</v>
      </c>
      <c r="P644">
        <v>652.48768665020896</v>
      </c>
      <c r="Q644">
        <v>641.25120844818196</v>
      </c>
      <c r="R644">
        <v>59.404595539485598</v>
      </c>
      <c r="S644" s="2">
        <f>(Table2[[#This Row],[Close Price]]-Table2[[#This Row],[20D EMA]])/Table2[[#This Row],[20D EMA]]</f>
        <v>4.7649985972269361E-2</v>
      </c>
      <c r="T644" s="2">
        <f>(Table2[[#This Row],[Close Price]]-Table2[[#This Row],[50D EMA]])/Table2[[#This Row],[50D EMA]]</f>
        <v>8.7376841764608928E-2</v>
      </c>
      <c r="U644" s="2">
        <f>(Table2[[#This Row],[Close Price]]-Table2[[#This Row],[200D EMA]])/Table2[[#This Row],[200D EMA]]</f>
        <v>0.10643066344776031</v>
      </c>
      <c r="V644">
        <v>2.5208437079114598</v>
      </c>
      <c r="W644">
        <v>705.65</v>
      </c>
      <c r="X644">
        <v>721.75</v>
      </c>
      <c r="Y644">
        <v>670.05</v>
      </c>
      <c r="Z644">
        <v>753.5</v>
      </c>
      <c r="AA644">
        <v>670.05</v>
      </c>
      <c r="AB644">
        <v>753.5</v>
      </c>
      <c r="AC644" s="2">
        <f>(Table2[[#This Row],[Close Price]]/Table2[[#This Row],[Day Low]])-1</f>
        <v>5.4559625876851037E-3</v>
      </c>
      <c r="AD644" s="2">
        <f>(Table2[[#This Row],[Day High]]/Table2[[#This Row],[Close Price]])-1</f>
        <v>1.7265680056377741E-2</v>
      </c>
      <c r="AE644" s="2">
        <f>(Table2[[#This Row],[Close Price]]/Table2[[#This Row],[Current Week Low]])-1</f>
        <v>5.8876203268412919E-2</v>
      </c>
      <c r="AF644" s="2">
        <f>(Table2[[#This Row],[Current Week High]]/Table2[[#This Row],[Close Price]])-1</f>
        <v>6.2015503875969102E-2</v>
      </c>
      <c r="AG644" s="2">
        <f>(Table2[[#This Row],[Close Price]]/Table2[[#This Row],[Current Month Low]])-1</f>
        <v>5.8876203268412919E-2</v>
      </c>
      <c r="AH644" s="2">
        <f>(Table2[[#This Row],[Current Month High]]/Table2[[#This Row],[Close Price]])-1</f>
        <v>6.2015503875969102E-2</v>
      </c>
      <c r="AI644">
        <v>14.8696264975334</v>
      </c>
      <c r="AJ644">
        <v>52.482269503546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7.0000000000000007E-2</v>
      </c>
      <c r="AM644" t="s">
        <v>10149</v>
      </c>
      <c r="AN644">
        <v>0.62</v>
      </c>
      <c r="AO644" t="s">
        <v>10149</v>
      </c>
      <c r="AP644">
        <v>9.6580420734391006E-2</v>
      </c>
      <c r="AQ644">
        <f>(Table2[[#This Row],[Sharpe Ratio]]-AVERAGE(Table2[Sharpe Ratio]))/_xlfn.STDEV.P(Table2[Sharpe Ratio])</f>
        <v>0.47732371634296139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0.45377456072264433</v>
      </c>
    </row>
    <row r="645" spans="1:44" x14ac:dyDescent="0.3">
      <c r="A645" t="s">
        <v>1698</v>
      </c>
      <c r="B645" t="s">
        <v>1699</v>
      </c>
      <c r="C645" t="s">
        <v>10119</v>
      </c>
      <c r="D645" t="s">
        <v>104</v>
      </c>
      <c r="E645">
        <v>4638.4793227500004</v>
      </c>
      <c r="F645">
        <v>271.25</v>
      </c>
      <c r="G645">
        <v>77.483043547541499</v>
      </c>
      <c r="H645">
        <f>(Table2[[#This Row],[1Y Return vs Nifty]]-AVERAGE(Table2[1Y Return vs Nifty]))/_xlfn.STDEV.P(Table2[1Y Return vs Nifty])</f>
        <v>0.31872774739196524</v>
      </c>
      <c r="I645">
        <v>-10.412626118966999</v>
      </c>
      <c r="J645">
        <f>(Table2[[#This Row],[1M Return vs Nifty]]-AVERAGE(Table2[1M Return vs Nifty]))/_xlfn.STDEV.P(Table2[1M Return vs Nifty])</f>
        <v>-0.94052347016671167</v>
      </c>
      <c r="K645">
        <v>7.5136567881756298</v>
      </c>
      <c r="L645">
        <f>(Table2[[#This Row],[6M Return vs Nifty]]-AVERAGE(Table2[6M Return vs Nifty]))/_xlfn.STDEV.P(Table2[6M Return vs Nifty])</f>
        <v>-0.10174599946931213</v>
      </c>
      <c r="M645">
        <v>-1.5929011187134201</v>
      </c>
      <c r="N645">
        <f>(Table2[[#This Row],[1W Return vs Nifty]]-AVERAGE(Table2[1W Return vs Nifty]))/_xlfn.STDEV.P(Table2[1W Return vs Nifty])</f>
        <v>-0.56882830442738463</v>
      </c>
      <c r="O645">
        <v>270.39999999999998</v>
      </c>
      <c r="P645">
        <v>268.82161945651501</v>
      </c>
      <c r="Q645">
        <v>230.742852551515</v>
      </c>
      <c r="R645">
        <v>51.971833542654302</v>
      </c>
      <c r="S645" s="2">
        <f>(Table2[[#This Row],[Close Price]]-Table2[[#This Row],[20D EMA]])/Table2[[#This Row],[20D EMA]]</f>
        <v>3.1434911242604392E-3</v>
      </c>
      <c r="T645" s="2">
        <f>(Table2[[#This Row],[Close Price]]-Table2[[#This Row],[50D EMA]])/Table2[[#This Row],[50D EMA]]</f>
        <v>9.0334272533381926E-3</v>
      </c>
      <c r="U645" s="2">
        <f>(Table2[[#This Row],[Close Price]]-Table2[[#This Row],[200D EMA]])/Table2[[#This Row],[200D EMA]]</f>
        <v>0.1755510387453561</v>
      </c>
      <c r="V645">
        <v>0.436629764111581</v>
      </c>
      <c r="W645">
        <v>270</v>
      </c>
      <c r="X645">
        <v>279</v>
      </c>
      <c r="Y645">
        <v>268.2</v>
      </c>
      <c r="Z645">
        <v>279</v>
      </c>
      <c r="AA645">
        <v>268.2</v>
      </c>
      <c r="AB645">
        <v>279</v>
      </c>
      <c r="AC645" s="2">
        <f>(Table2[[#This Row],[Close Price]]/Table2[[#This Row],[Day Low]])-1</f>
        <v>4.6296296296295392E-3</v>
      </c>
      <c r="AD645" s="2">
        <f>(Table2[[#This Row],[Day High]]/Table2[[#This Row],[Close Price]])-1</f>
        <v>2.857142857142847E-2</v>
      </c>
      <c r="AE645" s="2">
        <f>(Table2[[#This Row],[Close Price]]/Table2[[#This Row],[Current Week Low]])-1</f>
        <v>1.137211036539898E-2</v>
      </c>
      <c r="AF645" s="2">
        <f>(Table2[[#This Row],[Current Week High]]/Table2[[#This Row],[Close Price]])-1</f>
        <v>2.857142857142847E-2</v>
      </c>
      <c r="AG645" s="2">
        <f>(Table2[[#This Row],[Close Price]]/Table2[[#This Row],[Current Month Low]])-1</f>
        <v>1.137211036539898E-2</v>
      </c>
      <c r="AH645" s="2">
        <f>(Table2[[#This Row],[Current Month High]]/Table2[[#This Row],[Close Price]])-1</f>
        <v>2.857142857142847E-2</v>
      </c>
      <c r="AI645">
        <v>18.138248847926199</v>
      </c>
      <c r="AJ645">
        <v>109.621329211746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0</v>
      </c>
      <c r="AM645">
        <v>0</v>
      </c>
      <c r="AN645">
        <v>-0.17</v>
      </c>
      <c r="AO645" t="s">
        <v>10150</v>
      </c>
      <c r="AP645">
        <v>5.7604001152122997E-2</v>
      </c>
      <c r="AQ645">
        <f>(Table2[[#This Row],[Sharpe Ratio]]-AVERAGE(Table2[Sharpe Ratio]))/_xlfn.STDEV.P(Table2[Sharpe Ratio])</f>
        <v>3.5695680353205188E-2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-1.2566743463182379</v>
      </c>
    </row>
    <row r="646" spans="1:44" x14ac:dyDescent="0.3">
      <c r="A646" t="s">
        <v>1700</v>
      </c>
      <c r="B646" t="s">
        <v>1701</v>
      </c>
      <c r="C646" t="s">
        <v>10104</v>
      </c>
      <c r="D646" t="s">
        <v>49</v>
      </c>
      <c r="E646">
        <v>4636.5698303999998</v>
      </c>
      <c r="F646">
        <v>460.8</v>
      </c>
      <c r="G646">
        <v>-43.810369989707098</v>
      </c>
      <c r="H646">
        <f>(Table2[[#This Row],[1Y Return vs Nifty]]-AVERAGE(Table2[1Y Return vs Nifty]))/_xlfn.STDEV.P(Table2[1Y Return vs Nifty])</f>
        <v>-1.0481646561067945</v>
      </c>
      <c r="I646">
        <v>-10.884827160775799</v>
      </c>
      <c r="J646">
        <f>(Table2[[#This Row],[1M Return vs Nifty]]-AVERAGE(Table2[1M Return vs Nifty]))/_xlfn.STDEV.P(Table2[1M Return vs Nifty])</f>
        <v>-0.97900678472973712</v>
      </c>
      <c r="K646">
        <v>-36.171208604194497</v>
      </c>
      <c r="L646">
        <f>(Table2[[#This Row],[6M Return vs Nifty]]-AVERAGE(Table2[6M Return vs Nifty]))/_xlfn.STDEV.P(Table2[6M Return vs Nifty])</f>
        <v>-1.3875221584638449</v>
      </c>
      <c r="M646">
        <v>0.651130908153424</v>
      </c>
      <c r="N646">
        <f>(Table2[[#This Row],[1W Return vs Nifty]]-AVERAGE(Table2[1W Return vs Nifty]))/_xlfn.STDEV.P(Table2[1W Return vs Nifty])</f>
        <v>-7.803926221489095E-2</v>
      </c>
      <c r="O646">
        <v>462.78</v>
      </c>
      <c r="P646">
        <v>472.79645830384999</v>
      </c>
      <c r="Q646">
        <v>509.03895000169598</v>
      </c>
      <c r="R646">
        <v>49.472053255421002</v>
      </c>
      <c r="S646" s="2">
        <f>(Table2[[#This Row],[Close Price]]-Table2[[#This Row],[20D EMA]])/Table2[[#This Row],[20D EMA]]</f>
        <v>-4.2784908595876261E-3</v>
      </c>
      <c r="T646" s="2">
        <f>(Table2[[#This Row],[Close Price]]-Table2[[#This Row],[50D EMA]])/Table2[[#This Row],[50D EMA]]</f>
        <v>-2.5373409832398251E-2</v>
      </c>
      <c r="U646" s="2">
        <f>(Table2[[#This Row],[Close Price]]-Table2[[#This Row],[200D EMA]])/Table2[[#This Row],[200D EMA]]</f>
        <v>-9.4764752287688894E-2</v>
      </c>
      <c r="V646">
        <v>0.842843833483362</v>
      </c>
      <c r="W646">
        <v>458.8</v>
      </c>
      <c r="X646">
        <v>463.2</v>
      </c>
      <c r="Y646">
        <v>446.3</v>
      </c>
      <c r="Z646">
        <v>466.6</v>
      </c>
      <c r="AA646">
        <v>446.3</v>
      </c>
      <c r="AB646">
        <v>466.6</v>
      </c>
      <c r="AC646" s="2">
        <f>(Table2[[#This Row],[Close Price]]/Table2[[#This Row],[Day Low]])-1</f>
        <v>4.3591979075849885E-3</v>
      </c>
      <c r="AD646" s="2">
        <f>(Table2[[#This Row],[Day High]]/Table2[[#This Row],[Close Price]])-1</f>
        <v>5.2083333333332593E-3</v>
      </c>
      <c r="AE646" s="2">
        <f>(Table2[[#This Row],[Close Price]]/Table2[[#This Row],[Current Week Low]])-1</f>
        <v>3.2489356934797264E-2</v>
      </c>
      <c r="AF646" s="2">
        <f>(Table2[[#This Row],[Current Week High]]/Table2[[#This Row],[Close Price]])-1</f>
        <v>1.258680555555558E-2</v>
      </c>
      <c r="AG646" s="2">
        <f>(Table2[[#This Row],[Close Price]]/Table2[[#This Row],[Current Month Low]])-1</f>
        <v>3.2489356934797264E-2</v>
      </c>
      <c r="AH646" s="2">
        <f>(Table2[[#This Row],[Current Month High]]/Table2[[#This Row],[Close Price]])-1</f>
        <v>1.258680555555558E-2</v>
      </c>
      <c r="AI646">
        <v>49.9565972222222</v>
      </c>
      <c r="AJ646">
        <v>10.716001922152801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-0.14000000000000001</v>
      </c>
      <c r="AM646" t="s">
        <v>10150</v>
      </c>
      <c r="AN646">
        <v>-4.8600000000000003</v>
      </c>
      <c r="AO646" t="s">
        <v>10150</v>
      </c>
      <c r="AQ646">
        <f>(Table2[[#This Row],[Sharpe Ratio]]-AVERAGE(Table2[Sharpe Ratio]))/_xlfn.STDEV.P(Table2[Sharpe Ratio])</f>
        <v>-0.61699489940279773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47" spans="1:44" x14ac:dyDescent="0.3">
      <c r="A647" t="s">
        <v>1706</v>
      </c>
      <c r="B647" t="s">
        <v>1707</v>
      </c>
      <c r="C647" t="s">
        <v>10108</v>
      </c>
      <c r="D647" t="s">
        <v>226</v>
      </c>
      <c r="E647">
        <v>4605.2674272000004</v>
      </c>
      <c r="F647">
        <v>1467</v>
      </c>
      <c r="G647">
        <v>3.30167453969054</v>
      </c>
      <c r="H647">
        <f>(Table2[[#This Row],[1Y Return vs Nifty]]-AVERAGE(Table2[1Y Return vs Nifty]))/_xlfn.STDEV.P(Table2[1Y Return vs Nifty])</f>
        <v>-0.51724468359935982</v>
      </c>
      <c r="I647">
        <v>7.3004130117406403</v>
      </c>
      <c r="J647">
        <f>(Table2[[#This Row],[1M Return vs Nifty]]-AVERAGE(Table2[1M Return vs Nifty]))/_xlfn.STDEV.P(Table2[1M Return vs Nifty])</f>
        <v>0.50304906860420462</v>
      </c>
      <c r="K647">
        <v>2.8597878268932</v>
      </c>
      <c r="L647">
        <f>(Table2[[#This Row],[6M Return vs Nifty]]-AVERAGE(Table2[6M Return vs Nifty]))/_xlfn.STDEV.P(Table2[6M Return vs Nifty])</f>
        <v>-0.23872327303432847</v>
      </c>
      <c r="M647">
        <v>8.3768483714764894</v>
      </c>
      <c r="N647">
        <f>(Table2[[#This Row],[1W Return vs Nifty]]-AVERAGE(Table2[1W Return vs Nifty]))/_xlfn.STDEV.P(Table2[1W Return vs Nifty])</f>
        <v>1.6116413790737703</v>
      </c>
      <c r="O647">
        <v>1345.58</v>
      </c>
      <c r="P647">
        <v>1296.2160803029899</v>
      </c>
      <c r="Q647">
        <v>1195.8951831793599</v>
      </c>
      <c r="R647">
        <v>84.858463934876895</v>
      </c>
      <c r="S647" s="2">
        <f>(Table2[[#This Row],[Close Price]]-Table2[[#This Row],[20D EMA]])/Table2[[#This Row],[20D EMA]]</f>
        <v>9.0236180680450126E-2</v>
      </c>
      <c r="T647" s="2">
        <f>(Table2[[#This Row],[Close Price]]-Table2[[#This Row],[50D EMA]])/Table2[[#This Row],[50D EMA]]</f>
        <v>0.13175574836032697</v>
      </c>
      <c r="U647" s="2">
        <f>(Table2[[#This Row],[Close Price]]-Table2[[#This Row],[200D EMA]])/Table2[[#This Row],[200D EMA]]</f>
        <v>0.22669613577662504</v>
      </c>
      <c r="V647">
        <v>2.79117623319984</v>
      </c>
      <c r="W647">
        <v>1438.35</v>
      </c>
      <c r="X647">
        <v>1475.75</v>
      </c>
      <c r="Y647">
        <v>1421.7</v>
      </c>
      <c r="Z647">
        <v>1526.6</v>
      </c>
      <c r="AA647">
        <v>1421.7</v>
      </c>
      <c r="AB647">
        <v>1526.6</v>
      </c>
      <c r="AC647" s="2">
        <f>(Table2[[#This Row],[Close Price]]/Table2[[#This Row],[Day Low]])-1</f>
        <v>1.9918656794243539E-2</v>
      </c>
      <c r="AD647" s="2">
        <f>(Table2[[#This Row],[Day High]]/Table2[[#This Row],[Close Price]])-1</f>
        <v>5.9645535105656844E-3</v>
      </c>
      <c r="AE647" s="2">
        <f>(Table2[[#This Row],[Close Price]]/Table2[[#This Row],[Current Week Low]])-1</f>
        <v>3.1863262291622618E-2</v>
      </c>
      <c r="AF647" s="2">
        <f>(Table2[[#This Row],[Current Week High]]/Table2[[#This Row],[Close Price]])-1</f>
        <v>4.0627130197682382E-2</v>
      </c>
      <c r="AG647" s="2">
        <f>(Table2[[#This Row],[Close Price]]/Table2[[#This Row],[Current Month Low]])-1</f>
        <v>3.1863262291622618E-2</v>
      </c>
      <c r="AH647" s="2">
        <f>(Table2[[#This Row],[Current Month High]]/Table2[[#This Row],[Close Price]])-1</f>
        <v>4.0627130197682382E-2</v>
      </c>
      <c r="AI647">
        <v>4.0627130197682302</v>
      </c>
      <c r="AJ647">
        <v>52.1942110177404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-0.01</v>
      </c>
      <c r="AM647" t="s">
        <v>10150</v>
      </c>
      <c r="AN647">
        <v>17.579999999999998</v>
      </c>
      <c r="AO647" t="s">
        <v>10149</v>
      </c>
      <c r="AP647">
        <v>0.12613147730732599</v>
      </c>
      <c r="AQ647">
        <f>(Table2[[#This Row],[Sharpe Ratio]]-AVERAGE(Table2[Sharpe Ratio]))/_xlfn.STDEV.P(Table2[Sharpe Ratio])</f>
        <v>0.81215629500456576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2.1708787860488523</v>
      </c>
    </row>
    <row r="648" spans="1:44" x14ac:dyDescent="0.3">
      <c r="A648" t="s">
        <v>1710</v>
      </c>
      <c r="B648" t="s">
        <v>1711</v>
      </c>
      <c r="C648" t="s">
        <v>10118</v>
      </c>
      <c r="D648" t="s">
        <v>539</v>
      </c>
      <c r="E648">
        <v>4580.5674060599904</v>
      </c>
      <c r="F648">
        <v>829.1</v>
      </c>
      <c r="G648">
        <v>-27.913860656782699</v>
      </c>
      <c r="H648">
        <f>(Table2[[#This Row],[1Y Return vs Nifty]]-AVERAGE(Table2[1Y Return vs Nifty]))/_xlfn.STDEV.P(Table2[1Y Return vs Nifty])</f>
        <v>-0.86902205292951062</v>
      </c>
      <c r="I648">
        <v>10.5877133054849</v>
      </c>
      <c r="J648">
        <f>(Table2[[#This Row],[1M Return vs Nifty]]-AVERAGE(Table2[1M Return vs Nifty]))/_xlfn.STDEV.P(Table2[1M Return vs Nifty])</f>
        <v>0.77095659117699533</v>
      </c>
      <c r="K648">
        <v>-11.1627875071944</v>
      </c>
      <c r="L648">
        <f>(Table2[[#This Row],[6M Return vs Nifty]]-AVERAGE(Table2[6M Return vs Nifty]))/_xlfn.STDEV.P(Table2[6M Return vs Nifty])</f>
        <v>-0.65144957744967136</v>
      </c>
      <c r="M648">
        <v>1.6365184914605899</v>
      </c>
      <c r="N648">
        <f>(Table2[[#This Row],[1W Return vs Nifty]]-AVERAGE(Table2[1W Return vs Nifty]))/_xlfn.STDEV.P(Table2[1W Return vs Nifty])</f>
        <v>0.13747344991633592</v>
      </c>
      <c r="O648">
        <v>791.21</v>
      </c>
      <c r="P648">
        <v>756.16395940860104</v>
      </c>
      <c r="Q648">
        <v>756.59736377880097</v>
      </c>
      <c r="R648">
        <v>66.345471937157498</v>
      </c>
      <c r="S648" s="2">
        <f>(Table2[[#This Row],[Close Price]]-Table2[[#This Row],[20D EMA]])/Table2[[#This Row],[20D EMA]]</f>
        <v>4.78886768367437E-2</v>
      </c>
      <c r="T648" s="2">
        <f>(Table2[[#This Row],[Close Price]]-Table2[[#This Row],[50D EMA]])/Table2[[#This Row],[50D EMA]]</f>
        <v>9.6455325176357992E-2</v>
      </c>
      <c r="U648" s="2">
        <f>(Table2[[#This Row],[Close Price]]-Table2[[#This Row],[200D EMA]])/Table2[[#This Row],[200D EMA]]</f>
        <v>9.5827238756274524E-2</v>
      </c>
      <c r="V648">
        <v>2.08413349186005</v>
      </c>
      <c r="W648">
        <v>822.65</v>
      </c>
      <c r="X648">
        <v>842.7</v>
      </c>
      <c r="Y648">
        <v>822.65</v>
      </c>
      <c r="Z648">
        <v>868.9</v>
      </c>
      <c r="AA648">
        <v>822.65</v>
      </c>
      <c r="AB648">
        <v>868.9</v>
      </c>
      <c r="AC648" s="2">
        <f>(Table2[[#This Row],[Close Price]]/Table2[[#This Row],[Day Low]])-1</f>
        <v>7.8405154075245065E-3</v>
      </c>
      <c r="AD648" s="2">
        <f>(Table2[[#This Row],[Day High]]/Table2[[#This Row],[Close Price]])-1</f>
        <v>1.6403328910867154E-2</v>
      </c>
      <c r="AE648" s="2">
        <f>(Table2[[#This Row],[Close Price]]/Table2[[#This Row],[Current Week Low]])-1</f>
        <v>7.8405154075245065E-3</v>
      </c>
      <c r="AF648" s="2">
        <f>(Table2[[#This Row],[Current Week High]]/Table2[[#This Row],[Close Price]])-1</f>
        <v>4.8003859606802424E-2</v>
      </c>
      <c r="AG648" s="2">
        <f>(Table2[[#This Row],[Close Price]]/Table2[[#This Row],[Current Month Low]])-1</f>
        <v>7.8405154075245065E-3</v>
      </c>
      <c r="AH648" s="2">
        <f>(Table2[[#This Row],[Current Month High]]/Table2[[#This Row],[Close Price]])-1</f>
        <v>4.8003859606802424E-2</v>
      </c>
      <c r="AI648">
        <v>9.0158002653479592</v>
      </c>
      <c r="AJ648">
        <v>26.204429560849299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0.06</v>
      </c>
      <c r="AM648" t="s">
        <v>10149</v>
      </c>
      <c r="AN648">
        <v>8.43</v>
      </c>
      <c r="AO648" t="s">
        <v>10149</v>
      </c>
      <c r="AP648">
        <v>-0.122387181401682</v>
      </c>
      <c r="AQ648">
        <f>(Table2[[#This Row],[Sharpe Ratio]]-AVERAGE(Table2[Sharpe Ratio]))/_xlfn.STDEV.P(Table2[Sharpe Ratio])</f>
        <v>-2.0037208001403877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49" spans="1:44" x14ac:dyDescent="0.3">
      <c r="A649" t="s">
        <v>1712</v>
      </c>
      <c r="B649" t="s">
        <v>1713</v>
      </c>
      <c r="C649" t="s">
        <v>10112</v>
      </c>
      <c r="D649" t="s">
        <v>130</v>
      </c>
      <c r="E649">
        <v>4545.1344785599904</v>
      </c>
      <c r="F649">
        <v>252.2</v>
      </c>
      <c r="G649">
        <v>23.796283684883001</v>
      </c>
      <c r="H649">
        <f>(Table2[[#This Row],[1Y Return vs Nifty]]-AVERAGE(Table2[1Y Return vs Nifty]))/_xlfn.STDEV.P(Table2[1Y Return vs Nifty])</f>
        <v>-0.28628469380043431</v>
      </c>
      <c r="I649">
        <v>2.6629268686193401</v>
      </c>
      <c r="J649">
        <f>(Table2[[#This Row],[1M Return vs Nifty]]-AVERAGE(Table2[1M Return vs Nifty]))/_xlfn.STDEV.P(Table2[1M Return vs Nifty])</f>
        <v>0.12510445979143614</v>
      </c>
      <c r="K649">
        <v>9.2665353736767599</v>
      </c>
      <c r="L649">
        <f>(Table2[[#This Row],[6M Return vs Nifty]]-AVERAGE(Table2[6M Return vs Nifty]))/_xlfn.STDEV.P(Table2[6M Return vs Nifty])</f>
        <v>-5.0153543486992525E-2</v>
      </c>
      <c r="M649">
        <v>8.0438254186520108</v>
      </c>
      <c r="N649">
        <f>(Table2[[#This Row],[1W Return vs Nifty]]-AVERAGE(Table2[1W Return vs Nifty]))/_xlfn.STDEV.P(Table2[1W Return vs Nifty])</f>
        <v>1.5388064043075207</v>
      </c>
      <c r="O649">
        <v>220.43</v>
      </c>
      <c r="P649">
        <v>214.37248911732701</v>
      </c>
      <c r="Q649">
        <v>202.66545805052701</v>
      </c>
      <c r="R649">
        <v>87.251563203753705</v>
      </c>
      <c r="S649" s="2">
        <f>(Table2[[#This Row],[Close Price]]-Table2[[#This Row],[20D EMA]])/Table2[[#This Row],[20D EMA]]</f>
        <v>0.14412738737921327</v>
      </c>
      <c r="T649" s="2">
        <f>(Table2[[#This Row],[Close Price]]-Table2[[#This Row],[50D EMA]])/Table2[[#This Row],[50D EMA]]</f>
        <v>0.17645692802479809</v>
      </c>
      <c r="U649" s="2">
        <f>(Table2[[#This Row],[Close Price]]-Table2[[#This Row],[200D EMA]])/Table2[[#This Row],[200D EMA]]</f>
        <v>0.24441531589030532</v>
      </c>
      <c r="V649">
        <v>2.8049868922555699</v>
      </c>
      <c r="W649">
        <v>234.9</v>
      </c>
      <c r="X649">
        <v>268</v>
      </c>
      <c r="Y649">
        <v>213.01</v>
      </c>
      <c r="Z649">
        <v>268</v>
      </c>
      <c r="AA649">
        <v>213.01</v>
      </c>
      <c r="AB649">
        <v>268</v>
      </c>
      <c r="AC649" s="2">
        <f>(Table2[[#This Row],[Close Price]]/Table2[[#This Row],[Day Low]])-1</f>
        <v>7.364836100468275E-2</v>
      </c>
      <c r="AD649" s="2">
        <f>(Table2[[#This Row],[Day High]]/Table2[[#This Row],[Close Price]])-1</f>
        <v>6.2648691514670896E-2</v>
      </c>
      <c r="AE649" s="2">
        <f>(Table2[[#This Row],[Close Price]]/Table2[[#This Row],[Current Week Low]])-1</f>
        <v>0.18398197267733907</v>
      </c>
      <c r="AF649" s="2">
        <f>(Table2[[#This Row],[Current Week High]]/Table2[[#This Row],[Close Price]])-1</f>
        <v>6.2648691514670896E-2</v>
      </c>
      <c r="AG649" s="2">
        <f>(Table2[[#This Row],[Close Price]]/Table2[[#This Row],[Current Month Low]])-1</f>
        <v>0.18398197267733907</v>
      </c>
      <c r="AH649" s="2">
        <f>(Table2[[#This Row],[Current Month High]]/Table2[[#This Row],[Close Price]])-1</f>
        <v>6.2648691514670896E-2</v>
      </c>
      <c r="AI649">
        <v>6.2648691514670896</v>
      </c>
      <c r="AJ649">
        <v>58.566488525620798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7.0000000000000007E-2</v>
      </c>
      <c r="AM649" t="s">
        <v>10149</v>
      </c>
      <c r="AN649">
        <v>16.079999999999998</v>
      </c>
      <c r="AO649" t="s">
        <v>10149</v>
      </c>
      <c r="AP649">
        <v>9.2652432906809995E-2</v>
      </c>
      <c r="AQ649">
        <f>(Table2[[#This Row],[Sharpe Ratio]]-AVERAGE(Table2[Sharpe Ratio]))/_xlfn.STDEV.P(Table2[Sharpe Ratio])</f>
        <v>0.43281707442258699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1.760289701234117</v>
      </c>
    </row>
    <row r="650" spans="1:44" x14ac:dyDescent="0.3">
      <c r="A650" t="s">
        <v>1714</v>
      </c>
      <c r="B650" t="s">
        <v>1715</v>
      </c>
      <c r="C650" t="s">
        <v>610</v>
      </c>
      <c r="D650" t="s">
        <v>496</v>
      </c>
      <c r="E650">
        <v>4511.5039420249996</v>
      </c>
      <c r="F650">
        <v>1500.25</v>
      </c>
      <c r="G650">
        <v>-25.612586821033901</v>
      </c>
      <c r="H650">
        <f>(Table2[[#This Row],[1Y Return vs Nifty]]-AVERAGE(Table2[1Y Return vs Nifty]))/_xlfn.STDEV.P(Table2[1Y Return vs Nifty])</f>
        <v>-0.84308829747881198</v>
      </c>
      <c r="I650">
        <v>-4.0643979128821499</v>
      </c>
      <c r="J650">
        <f>(Table2[[#This Row],[1M Return vs Nifty]]-AVERAGE(Table2[1M Return vs Nifty]))/_xlfn.STDEV.P(Table2[1M Return vs Nifty])</f>
        <v>-0.42315726098423712</v>
      </c>
      <c r="K650">
        <v>3.2978312135702401</v>
      </c>
      <c r="L650">
        <f>(Table2[[#This Row],[6M Return vs Nifty]]-AVERAGE(Table2[6M Return vs Nifty]))/_xlfn.STDEV.P(Table2[6M Return vs Nifty])</f>
        <v>-0.22583034688849371</v>
      </c>
      <c r="M650">
        <v>1.70007163231473</v>
      </c>
      <c r="N650">
        <f>(Table2[[#This Row],[1W Return vs Nifty]]-AVERAGE(Table2[1W Return vs Nifty]))/_xlfn.STDEV.P(Table2[1W Return vs Nifty])</f>
        <v>0.15137306665796896</v>
      </c>
      <c r="O650">
        <v>1468.1</v>
      </c>
      <c r="P650">
        <v>1430.8737041550201</v>
      </c>
      <c r="Q650">
        <v>1378.32937279158</v>
      </c>
      <c r="R650">
        <v>59.2410351278278</v>
      </c>
      <c r="S650" s="2">
        <f>(Table2[[#This Row],[Close Price]]-Table2[[#This Row],[20D EMA]])/Table2[[#This Row],[20D EMA]]</f>
        <v>2.1899053198011099E-2</v>
      </c>
      <c r="T650" s="2">
        <f>(Table2[[#This Row],[Close Price]]-Table2[[#This Row],[50D EMA]])/Table2[[#This Row],[50D EMA]]</f>
        <v>4.8485268576480708E-2</v>
      </c>
      <c r="U650" s="2">
        <f>(Table2[[#This Row],[Close Price]]-Table2[[#This Row],[200D EMA]])/Table2[[#This Row],[200D EMA]]</f>
        <v>8.8455364599456937E-2</v>
      </c>
      <c r="V650">
        <v>0.71509626121774805</v>
      </c>
      <c r="W650">
        <v>1485.2</v>
      </c>
      <c r="X650">
        <v>1547.45</v>
      </c>
      <c r="Y650">
        <v>1405.05</v>
      </c>
      <c r="Z650">
        <v>1553.95</v>
      </c>
      <c r="AA650">
        <v>1405.05</v>
      </c>
      <c r="AB650">
        <v>1553.95</v>
      </c>
      <c r="AC650" s="2">
        <f>(Table2[[#This Row],[Close Price]]/Table2[[#This Row],[Day Low]])-1</f>
        <v>1.0133315378400232E-2</v>
      </c>
      <c r="AD650" s="2">
        <f>(Table2[[#This Row],[Day High]]/Table2[[#This Row],[Close Price]])-1</f>
        <v>3.1461423096150742E-2</v>
      </c>
      <c r="AE650" s="2">
        <f>(Table2[[#This Row],[Close Price]]/Table2[[#This Row],[Current Week Low]])-1</f>
        <v>6.775559588626745E-2</v>
      </c>
      <c r="AF650" s="2">
        <f>(Table2[[#This Row],[Current Week High]]/Table2[[#This Row],[Close Price]])-1</f>
        <v>3.579403432761219E-2</v>
      </c>
      <c r="AG650" s="2">
        <f>(Table2[[#This Row],[Close Price]]/Table2[[#This Row],[Current Month Low]])-1</f>
        <v>6.775559588626745E-2</v>
      </c>
      <c r="AH650" s="2">
        <f>(Table2[[#This Row],[Current Month High]]/Table2[[#This Row],[Close Price]])-1</f>
        <v>3.579403432761219E-2</v>
      </c>
      <c r="AI650">
        <v>14.617563739376701</v>
      </c>
      <c r="AJ650">
        <v>39.981338931653802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0.19</v>
      </c>
      <c r="AM650" t="s">
        <v>10149</v>
      </c>
      <c r="AN650">
        <v>3.91</v>
      </c>
      <c r="AO650" t="s">
        <v>10149</v>
      </c>
      <c r="AP650">
        <v>-0.14965234443606101</v>
      </c>
      <c r="AQ650">
        <f>(Table2[[#This Row],[Sharpe Ratio]]-AVERAGE(Table2[Sharpe Ratio]))/_xlfn.STDEV.P(Table2[Sharpe Ratio])</f>
        <v>-2.3126527269531647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-3.6533555656467387</v>
      </c>
    </row>
    <row r="651" spans="1:44" x14ac:dyDescent="0.3">
      <c r="A651" t="s">
        <v>1722</v>
      </c>
      <c r="B651" t="s">
        <v>1723</v>
      </c>
      <c r="C651" t="s">
        <v>10109</v>
      </c>
      <c r="D651" t="s">
        <v>539</v>
      </c>
      <c r="E651">
        <v>4458.4258702500001</v>
      </c>
      <c r="F651">
        <v>398.7</v>
      </c>
      <c r="G651">
        <v>15.5201684021517</v>
      </c>
      <c r="H651">
        <f>(Table2[[#This Row],[1Y Return vs Nifty]]-AVERAGE(Table2[1Y Return vs Nifty]))/_xlfn.STDEV.P(Table2[1Y Return vs Nifty])</f>
        <v>-0.37955075648710579</v>
      </c>
      <c r="I651">
        <v>-5.6662391510313004</v>
      </c>
      <c r="J651">
        <f>(Table2[[#This Row],[1M Return vs Nifty]]-AVERAGE(Table2[1M Return vs Nifty]))/_xlfn.STDEV.P(Table2[1M Return vs Nifty])</f>
        <v>-0.5537036909785199</v>
      </c>
      <c r="K651">
        <v>-6.6431428488366002</v>
      </c>
      <c r="L651">
        <f>(Table2[[#This Row],[6M Return vs Nifty]]-AVERAGE(Table2[6M Return vs Nifty]))/_xlfn.STDEV.P(Table2[6M Return vs Nifty])</f>
        <v>-0.51842292630521281</v>
      </c>
      <c r="M651">
        <v>-1.0686259875911499</v>
      </c>
      <c r="N651">
        <f>(Table2[[#This Row],[1W Return vs Nifty]]-AVERAGE(Table2[1W Return vs Nifty]))/_xlfn.STDEV.P(Table2[1W Return vs Nifty])</f>
        <v>-0.45416483867525492</v>
      </c>
      <c r="O651">
        <v>377.51</v>
      </c>
      <c r="P651">
        <v>375.32878703991099</v>
      </c>
      <c r="Q651">
        <v>358.71340141134601</v>
      </c>
      <c r="R651">
        <v>66.5228229935922</v>
      </c>
      <c r="S651" s="2">
        <f>(Table2[[#This Row],[Close Price]]-Table2[[#This Row],[20D EMA]])/Table2[[#This Row],[20D EMA]]</f>
        <v>5.6130963418187595E-2</v>
      </c>
      <c r="T651" s="2">
        <f>(Table2[[#This Row],[Close Price]]-Table2[[#This Row],[50D EMA]])/Table2[[#This Row],[50D EMA]]</f>
        <v>6.2268639569082115E-2</v>
      </c>
      <c r="U651" s="2">
        <f>(Table2[[#This Row],[Close Price]]-Table2[[#This Row],[200D EMA]])/Table2[[#This Row],[200D EMA]]</f>
        <v>0.11147227405312438</v>
      </c>
      <c r="V651">
        <v>1.7558643597318999</v>
      </c>
      <c r="W651">
        <v>375.2</v>
      </c>
      <c r="X651">
        <v>401.85</v>
      </c>
      <c r="Y651">
        <v>367.2</v>
      </c>
      <c r="Z651">
        <v>401.85</v>
      </c>
      <c r="AA651">
        <v>367.2</v>
      </c>
      <c r="AB651">
        <v>401.85</v>
      </c>
      <c r="AC651" s="2">
        <f>(Table2[[#This Row],[Close Price]]/Table2[[#This Row],[Day Low]])-1</f>
        <v>6.2633262260127998E-2</v>
      </c>
      <c r="AD651" s="2">
        <f>(Table2[[#This Row],[Day High]]/Table2[[#This Row],[Close Price]])-1</f>
        <v>7.900677200902928E-3</v>
      </c>
      <c r="AE651" s="2">
        <f>(Table2[[#This Row],[Close Price]]/Table2[[#This Row],[Current Week Low]])-1</f>
        <v>8.5784313725490113E-2</v>
      </c>
      <c r="AF651" s="2">
        <f>(Table2[[#This Row],[Current Week High]]/Table2[[#This Row],[Close Price]])-1</f>
        <v>7.900677200902928E-3</v>
      </c>
      <c r="AG651" s="2">
        <f>(Table2[[#This Row],[Close Price]]/Table2[[#This Row],[Current Month Low]])-1</f>
        <v>8.5784313725490113E-2</v>
      </c>
      <c r="AH651" s="2">
        <f>(Table2[[#This Row],[Current Month High]]/Table2[[#This Row],[Close Price]])-1</f>
        <v>7.900677200902928E-3</v>
      </c>
      <c r="AI651">
        <v>6.6340606972660998</v>
      </c>
      <c r="AJ651">
        <v>45.617238860482097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0.02</v>
      </c>
      <c r="AM651" t="s">
        <v>10149</v>
      </c>
      <c r="AN651">
        <v>4.43</v>
      </c>
      <c r="AO651" t="s">
        <v>10149</v>
      </c>
      <c r="AP651">
        <v>-5.6619941362374998E-2</v>
      </c>
      <c r="AQ651">
        <f>(Table2[[#This Row],[Sharpe Ratio]]-AVERAGE(Table2[Sharpe Ratio]))/_xlfn.STDEV.P(Table2[Sharpe Ratio])</f>
        <v>-1.2585354454486595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-3.1643776578947529</v>
      </c>
    </row>
    <row r="652" spans="1:44" x14ac:dyDescent="0.3">
      <c r="A652" t="s">
        <v>1726</v>
      </c>
      <c r="B652" t="s">
        <v>1727</v>
      </c>
      <c r="C652" t="s">
        <v>10112</v>
      </c>
      <c r="D652" t="s">
        <v>98</v>
      </c>
      <c r="E652">
        <v>4437.18</v>
      </c>
      <c r="F652">
        <v>7395.3</v>
      </c>
      <c r="G652">
        <v>69.840824679099697</v>
      </c>
      <c r="H652">
        <f>(Table2[[#This Row],[1Y Return vs Nifty]]-AVERAGE(Table2[1Y Return vs Nifty]))/_xlfn.STDEV.P(Table2[1Y Return vs Nifty])</f>
        <v>0.23260525638020024</v>
      </c>
      <c r="I652">
        <v>17.245617872289401</v>
      </c>
      <c r="J652">
        <f>(Table2[[#This Row],[1M Return vs Nifty]]-AVERAGE(Table2[1M Return vs Nifty]))/_xlfn.STDEV.P(Table2[1M Return vs Nifty])</f>
        <v>1.3135607218105894</v>
      </c>
      <c r="K652">
        <v>-10.044540503845299</v>
      </c>
      <c r="L652">
        <f>(Table2[[#This Row],[6M Return vs Nifty]]-AVERAGE(Table2[6M Return vs Nifty]))/_xlfn.STDEV.P(Table2[6M Return vs Nifty])</f>
        <v>-0.61853622579208611</v>
      </c>
      <c r="M652">
        <v>-1.79951978117152</v>
      </c>
      <c r="N652">
        <f>(Table2[[#This Row],[1W Return vs Nifty]]-AVERAGE(Table2[1W Return vs Nifty]))/_xlfn.STDEV.P(Table2[1W Return vs Nifty])</f>
        <v>-0.61401757723496686</v>
      </c>
      <c r="O652">
        <v>7072.19</v>
      </c>
      <c r="P652">
        <v>6744.3043279191297</v>
      </c>
      <c r="Q652">
        <v>6186.1414758404999</v>
      </c>
      <c r="R652">
        <v>60.372444463853398</v>
      </c>
      <c r="S652" s="2">
        <f>(Table2[[#This Row],[Close Price]]-Table2[[#This Row],[20D EMA]])/Table2[[#This Row],[20D EMA]]</f>
        <v>4.5687403760362857E-2</v>
      </c>
      <c r="T652" s="2">
        <f>(Table2[[#This Row],[Close Price]]-Table2[[#This Row],[50D EMA]])/Table2[[#This Row],[50D EMA]]</f>
        <v>9.6525251594292608E-2</v>
      </c>
      <c r="U652" s="2">
        <f>(Table2[[#This Row],[Close Price]]-Table2[[#This Row],[200D EMA]])/Table2[[#This Row],[200D EMA]]</f>
        <v>0.19546247509562722</v>
      </c>
      <c r="V652">
        <v>0.855890378099607</v>
      </c>
      <c r="W652">
        <v>7266.55</v>
      </c>
      <c r="X652">
        <v>7649</v>
      </c>
      <c r="Y652">
        <v>7114.85</v>
      </c>
      <c r="Z652">
        <v>7649</v>
      </c>
      <c r="AA652">
        <v>7114.85</v>
      </c>
      <c r="AB652">
        <v>7649</v>
      </c>
      <c r="AC652" s="2">
        <f>(Table2[[#This Row],[Close Price]]/Table2[[#This Row],[Day Low]])-1</f>
        <v>1.7718174374359297E-2</v>
      </c>
      <c r="AD652" s="2">
        <f>(Table2[[#This Row],[Day High]]/Table2[[#This Row],[Close Price]])-1</f>
        <v>3.4305572458182887E-2</v>
      </c>
      <c r="AE652" s="2">
        <f>(Table2[[#This Row],[Close Price]]/Table2[[#This Row],[Current Week Low]])-1</f>
        <v>3.9417556238009244E-2</v>
      </c>
      <c r="AF652" s="2">
        <f>(Table2[[#This Row],[Current Week High]]/Table2[[#This Row],[Close Price]])-1</f>
        <v>3.4305572458182887E-2</v>
      </c>
      <c r="AG652" s="2">
        <f>(Table2[[#This Row],[Close Price]]/Table2[[#This Row],[Current Month Low]])-1</f>
        <v>3.9417556238009244E-2</v>
      </c>
      <c r="AH652" s="2">
        <f>(Table2[[#This Row],[Current Month High]]/Table2[[#This Row],[Close Price]])-1</f>
        <v>3.4305572458182887E-2</v>
      </c>
      <c r="AI652">
        <v>14.937865941882</v>
      </c>
      <c r="AJ652">
        <v>106.80079976510299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0.01</v>
      </c>
      <c r="AM652" t="s">
        <v>10149</v>
      </c>
      <c r="AN652">
        <v>-7.05</v>
      </c>
      <c r="AO652" t="s">
        <v>10150</v>
      </c>
      <c r="AP652">
        <v>7.4775367386839001E-2</v>
      </c>
      <c r="AQ652">
        <f>(Table2[[#This Row],[Sharpe Ratio]]-AVERAGE(Table2[Sharpe Ratio]))/_xlfn.STDEV.P(Table2[Sharpe Ratio])</f>
        <v>0.23025836278462145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0.54387053794835805</v>
      </c>
    </row>
    <row r="653" spans="1:44" x14ac:dyDescent="0.3">
      <c r="A653" t="s">
        <v>1728</v>
      </c>
      <c r="B653" t="s">
        <v>1729</v>
      </c>
      <c r="C653" t="s">
        <v>610</v>
      </c>
      <c r="D653" t="s">
        <v>610</v>
      </c>
      <c r="E653">
        <v>4432.6520238000003</v>
      </c>
      <c r="F653">
        <v>214.62</v>
      </c>
      <c r="G653">
        <v>68.767004866175199</v>
      </c>
      <c r="H653">
        <f>(Table2[[#This Row],[1Y Return vs Nifty]]-AVERAGE(Table2[1Y Return vs Nifty]))/_xlfn.STDEV.P(Table2[1Y Return vs Nifty])</f>
        <v>0.22050405399659181</v>
      </c>
      <c r="I653">
        <v>23.842616145930801</v>
      </c>
      <c r="J653">
        <f>(Table2[[#This Row],[1M Return vs Nifty]]-AVERAGE(Table2[1M Return vs Nifty]))/_xlfn.STDEV.P(Table2[1M Return vs Nifty])</f>
        <v>1.8512011276084968</v>
      </c>
      <c r="K653">
        <v>21.004514512760299</v>
      </c>
      <c r="L653">
        <f>(Table2[[#This Row],[6M Return vs Nifty]]-AVERAGE(Table2[6M Return vs Nifty]))/_xlfn.STDEV.P(Table2[6M Return vs Nifty])</f>
        <v>0.29533026643782373</v>
      </c>
      <c r="M653">
        <v>7.0791945980618802</v>
      </c>
      <c r="N653">
        <f>(Table2[[#This Row],[1W Return vs Nifty]]-AVERAGE(Table2[1W Return vs Nifty]))/_xlfn.STDEV.P(Table2[1W Return vs Nifty])</f>
        <v>1.3278333741288502</v>
      </c>
      <c r="O653">
        <v>194.91</v>
      </c>
      <c r="P653">
        <v>182.56997905630399</v>
      </c>
      <c r="Q653">
        <v>161.51804836091699</v>
      </c>
      <c r="R653">
        <v>76.035029072083404</v>
      </c>
      <c r="S653" s="2">
        <f>(Table2[[#This Row],[Close Price]]-Table2[[#This Row],[20D EMA]])/Table2[[#This Row],[20D EMA]]</f>
        <v>0.10112359550561802</v>
      </c>
      <c r="T653" s="2">
        <f>(Table2[[#This Row],[Close Price]]-Table2[[#This Row],[50D EMA]])/Table2[[#This Row],[50D EMA]]</f>
        <v>0.17554923930736657</v>
      </c>
      <c r="U653" s="2">
        <f>(Table2[[#This Row],[Close Price]]-Table2[[#This Row],[200D EMA]])/Table2[[#This Row],[200D EMA]]</f>
        <v>0.32876791279959677</v>
      </c>
      <c r="V653">
        <v>2.72626754616011</v>
      </c>
      <c r="W653">
        <v>213.85</v>
      </c>
      <c r="X653">
        <v>220.01</v>
      </c>
      <c r="Y653">
        <v>208.1</v>
      </c>
      <c r="Z653">
        <v>221.2</v>
      </c>
      <c r="AA653">
        <v>208.1</v>
      </c>
      <c r="AB653">
        <v>221.2</v>
      </c>
      <c r="AC653" s="2">
        <f>(Table2[[#This Row],[Close Price]]/Table2[[#This Row],[Day Low]])-1</f>
        <v>3.6006546644844484E-3</v>
      </c>
      <c r="AD653" s="2">
        <f>(Table2[[#This Row],[Day High]]/Table2[[#This Row],[Close Price]])-1</f>
        <v>2.5114155251141579E-2</v>
      </c>
      <c r="AE653" s="2">
        <f>(Table2[[#This Row],[Close Price]]/Table2[[#This Row],[Current Week Low]])-1</f>
        <v>3.1331090821720364E-2</v>
      </c>
      <c r="AF653" s="2">
        <f>(Table2[[#This Row],[Current Week High]]/Table2[[#This Row],[Close Price]])-1</f>
        <v>3.0658838878016903E-2</v>
      </c>
      <c r="AG653" s="2">
        <f>(Table2[[#This Row],[Close Price]]/Table2[[#This Row],[Current Month Low]])-1</f>
        <v>3.1331090821720364E-2</v>
      </c>
      <c r="AH653" s="2">
        <f>(Table2[[#This Row],[Current Month High]]/Table2[[#This Row],[Close Price]])-1</f>
        <v>3.0658838878016903E-2</v>
      </c>
      <c r="AI653">
        <v>3.0658838878016899</v>
      </c>
      <c r="AJ653">
        <v>98.7222222222222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0.17</v>
      </c>
      <c r="AM653" t="s">
        <v>10149</v>
      </c>
      <c r="AN653">
        <v>22.81</v>
      </c>
      <c r="AO653" t="s">
        <v>10149</v>
      </c>
      <c r="AP653">
        <v>8.3876782846542999E-2</v>
      </c>
      <c r="AQ653">
        <f>(Table2[[#This Row],[Sharpe Ratio]]-AVERAGE(Table2[Sharpe Ratio]))/_xlfn.STDEV.P(Table2[Sharpe Ratio])</f>
        <v>0.33338328491124208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4.028252107083004</v>
      </c>
    </row>
    <row r="654" spans="1:44" x14ac:dyDescent="0.3">
      <c r="A654" t="s">
        <v>1730</v>
      </c>
      <c r="B654" t="s">
        <v>1731</v>
      </c>
      <c r="C654" t="s">
        <v>10118</v>
      </c>
      <c r="D654" t="s">
        <v>539</v>
      </c>
      <c r="E654">
        <v>4373.8661444050003</v>
      </c>
      <c r="F654">
        <v>391.45</v>
      </c>
      <c r="G654">
        <v>5.7348713867267298</v>
      </c>
      <c r="H654">
        <f>(Table2[[#This Row],[1Y Return vs Nifty]]-AVERAGE(Table2[1Y Return vs Nifty]))/_xlfn.STDEV.P(Table2[1Y Return vs Nifty])</f>
        <v>-0.48982424757206028</v>
      </c>
      <c r="I654">
        <v>2.7612251737031301</v>
      </c>
      <c r="J654">
        <f>(Table2[[#This Row],[1M Return vs Nifty]]-AVERAGE(Table2[1M Return vs Nifty]))/_xlfn.STDEV.P(Table2[1M Return vs Nifty])</f>
        <v>0.13311554884168744</v>
      </c>
      <c r="K654">
        <v>-2.1045693961255898</v>
      </c>
      <c r="L654">
        <f>(Table2[[#This Row],[6M Return vs Nifty]]-AVERAGE(Table2[6M Return vs Nifty]))/_xlfn.STDEV.P(Table2[6M Return vs Nifty])</f>
        <v>-0.38483914416631804</v>
      </c>
      <c r="M654">
        <v>-1.0058487128429101</v>
      </c>
      <c r="N654">
        <f>(Table2[[#This Row],[1W Return vs Nifty]]-AVERAGE(Table2[1W Return vs Nifty]))/_xlfn.STDEV.P(Table2[1W Return vs Nifty])</f>
        <v>-0.44043491050243061</v>
      </c>
      <c r="O654">
        <v>379.34</v>
      </c>
      <c r="P654">
        <v>372.63657944660702</v>
      </c>
      <c r="Q654">
        <v>353.41388814347903</v>
      </c>
      <c r="R654">
        <v>62.871206389279301</v>
      </c>
      <c r="S654" s="2">
        <f>(Table2[[#This Row],[Close Price]]-Table2[[#This Row],[20D EMA]])/Table2[[#This Row],[20D EMA]]</f>
        <v>3.1923867770337996E-2</v>
      </c>
      <c r="T654" s="2">
        <f>(Table2[[#This Row],[Close Price]]-Table2[[#This Row],[50D EMA]])/Table2[[#This Row],[50D EMA]]</f>
        <v>5.0487315500084021E-2</v>
      </c>
      <c r="U654" s="2">
        <f>(Table2[[#This Row],[Close Price]]-Table2[[#This Row],[200D EMA]])/Table2[[#This Row],[200D EMA]]</f>
        <v>0.10762483629697951</v>
      </c>
      <c r="V654">
        <v>1.5879972235193001</v>
      </c>
      <c r="W654">
        <v>386.85</v>
      </c>
      <c r="X654">
        <v>400</v>
      </c>
      <c r="Y654">
        <v>383.05</v>
      </c>
      <c r="Z654">
        <v>401.55</v>
      </c>
      <c r="AA654">
        <v>383.05</v>
      </c>
      <c r="AB654">
        <v>401.55</v>
      </c>
      <c r="AC654" s="2">
        <f>(Table2[[#This Row],[Close Price]]/Table2[[#This Row],[Day Low]])-1</f>
        <v>1.1890913790874924E-2</v>
      </c>
      <c r="AD654" s="2">
        <f>(Table2[[#This Row],[Day High]]/Table2[[#This Row],[Close Price]])-1</f>
        <v>2.1841869970621985E-2</v>
      </c>
      <c r="AE654" s="2">
        <f>(Table2[[#This Row],[Close Price]]/Table2[[#This Row],[Current Week Low]])-1</f>
        <v>2.1929252055867376E-2</v>
      </c>
      <c r="AF654" s="2">
        <f>(Table2[[#This Row],[Current Week High]]/Table2[[#This Row],[Close Price]])-1</f>
        <v>2.5801507216758335E-2</v>
      </c>
      <c r="AG654" s="2">
        <f>(Table2[[#This Row],[Close Price]]/Table2[[#This Row],[Current Month Low]])-1</f>
        <v>2.1929252055867376E-2</v>
      </c>
      <c r="AH654" s="2">
        <f>(Table2[[#This Row],[Current Month High]]/Table2[[#This Row],[Close Price]])-1</f>
        <v>2.5801507216758335E-2</v>
      </c>
      <c r="AI654">
        <v>17.218035509004899</v>
      </c>
      <c r="AJ654">
        <v>47.161654135338303</v>
      </c>
      <c r="AK654" t="str">
        <f>IF(AND(Table2[[#This Row],[20D EMA]]&gt;Table2[[#This Row],[50D EMA]],Table2[[#This Row],[50D EMA]]&gt;Table2[[#This Row],[200D EMA]]),"Uptrend","Downtrend/NoTrend")</f>
        <v>Uptrend</v>
      </c>
      <c r="AL654">
        <v>-0.04</v>
      </c>
      <c r="AM654" t="s">
        <v>10150</v>
      </c>
      <c r="AN654">
        <v>9.9600000000000009</v>
      </c>
      <c r="AO654" t="s">
        <v>10149</v>
      </c>
      <c r="AP654">
        <v>0.14240141202090401</v>
      </c>
      <c r="AQ654">
        <f>(Table2[[#This Row],[Sharpe Ratio]]-AVERAGE(Table2[Sharpe Ratio]))/_xlfn.STDEV.P(Table2[Sharpe Ratio])</f>
        <v>0.99650517543656647</v>
      </c>
      <c r="AR6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-0.1854775779625551</v>
      </c>
    </row>
    <row r="655" spans="1:44" x14ac:dyDescent="0.3">
      <c r="A655" t="s">
        <v>1734</v>
      </c>
      <c r="B655" t="s">
        <v>1735</v>
      </c>
      <c r="C655" t="s">
        <v>10104</v>
      </c>
      <c r="D655" t="s">
        <v>24</v>
      </c>
      <c r="E655">
        <v>4361.8119669300004</v>
      </c>
      <c r="F655">
        <v>139.26</v>
      </c>
      <c r="G655">
        <v>-12.0791617128016</v>
      </c>
      <c r="H655">
        <f>(Table2[[#This Row],[1Y Return vs Nifty]]-AVERAGE(Table2[1Y Return vs Nifty]))/_xlfn.STDEV.P(Table2[1Y Return vs Nifty])</f>
        <v>-0.69057600984267209</v>
      </c>
      <c r="I655">
        <v>-0.77616563596530896</v>
      </c>
      <c r="J655">
        <f>(Table2[[#This Row],[1M Return vs Nifty]]-AVERAGE(Table2[1M Return vs Nifty]))/_xlfn.STDEV.P(Table2[1M Return vs Nifty])</f>
        <v>-0.15517378389541983</v>
      </c>
      <c r="K655">
        <v>-22.110325411161298</v>
      </c>
      <c r="L655">
        <f>(Table2[[#This Row],[6M Return vs Nifty]]-AVERAGE(Table2[6M Return vs Nifty]))/_xlfn.STDEV.P(Table2[6M Return vs Nifty])</f>
        <v>-0.97366833926066931</v>
      </c>
      <c r="M655">
        <v>-0.89655575039802204</v>
      </c>
      <c r="N655">
        <f>(Table2[[#This Row],[1W Return vs Nifty]]-AVERAGE(Table2[1W Return vs Nifty]))/_xlfn.STDEV.P(Table2[1W Return vs Nifty])</f>
        <v>-0.41653160265446487</v>
      </c>
      <c r="O655">
        <v>137.58000000000001</v>
      </c>
      <c r="P655">
        <v>134.27926126428201</v>
      </c>
      <c r="Q655">
        <v>128.5891515655</v>
      </c>
      <c r="R655">
        <v>53.287547656333302</v>
      </c>
      <c r="S655" s="2">
        <f>(Table2[[#This Row],[Close Price]]-Table2[[#This Row],[20D EMA]])/Table2[[#This Row],[20D EMA]]</f>
        <v>1.2211077191452088E-2</v>
      </c>
      <c r="T655" s="2">
        <f>(Table2[[#This Row],[Close Price]]-Table2[[#This Row],[50D EMA]])/Table2[[#This Row],[50D EMA]]</f>
        <v>3.7092390059512807E-2</v>
      </c>
      <c r="U655" s="2">
        <f>(Table2[[#This Row],[Close Price]]-Table2[[#This Row],[200D EMA]])/Table2[[#This Row],[200D EMA]]</f>
        <v>8.2984048845399935E-2</v>
      </c>
      <c r="V655">
        <v>1.06957288699983</v>
      </c>
      <c r="W655">
        <v>138.5</v>
      </c>
      <c r="X655">
        <v>140.9</v>
      </c>
      <c r="Y655">
        <v>137.5</v>
      </c>
      <c r="Z655">
        <v>142.88</v>
      </c>
      <c r="AA655">
        <v>137.5</v>
      </c>
      <c r="AB655">
        <v>142.88</v>
      </c>
      <c r="AC655" s="2">
        <f>(Table2[[#This Row],[Close Price]]/Table2[[#This Row],[Day Low]])-1</f>
        <v>5.4873646209385729E-3</v>
      </c>
      <c r="AD655" s="2">
        <f>(Table2[[#This Row],[Day High]]/Table2[[#This Row],[Close Price]])-1</f>
        <v>1.1776533103547537E-2</v>
      </c>
      <c r="AE655" s="2">
        <f>(Table2[[#This Row],[Close Price]]/Table2[[#This Row],[Current Week Low]])-1</f>
        <v>1.2799999999999923E-2</v>
      </c>
      <c r="AF655" s="2">
        <f>(Table2[[#This Row],[Current Week High]]/Table2[[#This Row],[Close Price]])-1</f>
        <v>2.5994542582220337E-2</v>
      </c>
      <c r="AG655" s="2">
        <f>(Table2[[#This Row],[Close Price]]/Table2[[#This Row],[Current Month Low]])-1</f>
        <v>1.2799999999999923E-2</v>
      </c>
      <c r="AH655" s="2">
        <f>(Table2[[#This Row],[Current Month High]]/Table2[[#This Row],[Close Price]])-1</f>
        <v>2.5994542582220337E-2</v>
      </c>
      <c r="AI655">
        <v>17.370386327732199</v>
      </c>
      <c r="AJ655">
        <v>26.715195632393002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0.04</v>
      </c>
      <c r="AM655" t="s">
        <v>10149</v>
      </c>
      <c r="AN655">
        <v>0.24</v>
      </c>
      <c r="AO655" t="s">
        <v>10149</v>
      </c>
      <c r="AP655">
        <v>9.0639961325029994E-3</v>
      </c>
      <c r="AQ655">
        <f>(Table2[[#This Row],[Sharpe Ratio]]-AVERAGE(Table2[Sharpe Ratio]))/_xlfn.STDEV.P(Table2[Sharpe Ratio])</f>
        <v>-0.51429396244867231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-2.7502436981018983</v>
      </c>
    </row>
    <row r="656" spans="1:44" x14ac:dyDescent="0.3">
      <c r="A656" t="s">
        <v>1749</v>
      </c>
      <c r="B656" t="s">
        <v>1750</v>
      </c>
      <c r="C656" t="s">
        <v>10107</v>
      </c>
      <c r="D656" t="s">
        <v>46</v>
      </c>
      <c r="E656">
        <v>4264.6598593299996</v>
      </c>
      <c r="F656">
        <v>616.29999999999995</v>
      </c>
      <c r="G656">
        <v>33.058075365197404</v>
      </c>
      <c r="H656">
        <f>(Table2[[#This Row],[1Y Return vs Nifty]]-AVERAGE(Table2[1Y Return vs Nifty]))/_xlfn.STDEV.P(Table2[1Y Return vs Nifty])</f>
        <v>-0.1819107437118585</v>
      </c>
      <c r="I656">
        <v>14.0918160884885</v>
      </c>
      <c r="J656">
        <f>(Table2[[#This Row],[1M Return vs Nifty]]-AVERAGE(Table2[1M Return vs Nifty]))/_xlfn.STDEV.P(Table2[1M Return vs Nifty])</f>
        <v>1.0565330251953315</v>
      </c>
      <c r="K656">
        <v>-33.931917081792697</v>
      </c>
      <c r="L656">
        <f>(Table2[[#This Row],[6M Return vs Nifty]]-AVERAGE(Table2[6M Return vs Nifty]))/_xlfn.STDEV.P(Table2[6M Return vs Nifty])</f>
        <v>-1.3216131158999713</v>
      </c>
      <c r="M656">
        <v>2.34276309639182</v>
      </c>
      <c r="N656">
        <f>(Table2[[#This Row],[1W Return vs Nifty]]-AVERAGE(Table2[1W Return vs Nifty]))/_xlfn.STDEV.P(Table2[1W Return vs Nifty])</f>
        <v>0.29193519960263259</v>
      </c>
      <c r="O656">
        <v>562.76</v>
      </c>
      <c r="P656">
        <v>549.86248577239905</v>
      </c>
      <c r="Q656">
        <v>569.07965197497197</v>
      </c>
      <c r="R656">
        <v>73.074609306768195</v>
      </c>
      <c r="S656" s="2">
        <f>(Table2[[#This Row],[Close Price]]-Table2[[#This Row],[20D EMA]])/Table2[[#This Row],[20D EMA]]</f>
        <v>9.5138247210178342E-2</v>
      </c>
      <c r="T656" s="2">
        <f>(Table2[[#This Row],[Close Price]]-Table2[[#This Row],[50D EMA]])/Table2[[#This Row],[50D EMA]]</f>
        <v>0.12082568996187337</v>
      </c>
      <c r="U656" s="2">
        <f>(Table2[[#This Row],[Close Price]]-Table2[[#This Row],[200D EMA]])/Table2[[#This Row],[200D EMA]]</f>
        <v>8.2976693791723788E-2</v>
      </c>
      <c r="V656">
        <v>2.2837790405165599</v>
      </c>
      <c r="W656">
        <v>613.1</v>
      </c>
      <c r="X656">
        <v>639</v>
      </c>
      <c r="Y656">
        <v>562.04999999999995</v>
      </c>
      <c r="Z656">
        <v>639.85</v>
      </c>
      <c r="AA656">
        <v>562.04999999999995</v>
      </c>
      <c r="AB656">
        <v>639.85</v>
      </c>
      <c r="AC656" s="2">
        <f>(Table2[[#This Row],[Close Price]]/Table2[[#This Row],[Day Low]])-1</f>
        <v>5.2193769368780174E-3</v>
      </c>
      <c r="AD656" s="2">
        <f>(Table2[[#This Row],[Day High]]/Table2[[#This Row],[Close Price]])-1</f>
        <v>3.6832711341878932E-2</v>
      </c>
      <c r="AE656" s="2">
        <f>(Table2[[#This Row],[Close Price]]/Table2[[#This Row],[Current Week Low]])-1</f>
        <v>9.6521661773863565E-2</v>
      </c>
      <c r="AF656" s="2">
        <f>(Table2[[#This Row],[Current Week High]]/Table2[[#This Row],[Close Price]])-1</f>
        <v>3.8211909784196196E-2</v>
      </c>
      <c r="AG656" s="2">
        <f>(Table2[[#This Row],[Close Price]]/Table2[[#This Row],[Current Month Low]])-1</f>
        <v>9.6521661773863565E-2</v>
      </c>
      <c r="AH656" s="2">
        <f>(Table2[[#This Row],[Current Month High]]/Table2[[#This Row],[Close Price]])-1</f>
        <v>3.8211909784196196E-2</v>
      </c>
      <c r="AI656">
        <v>63.727080967061497</v>
      </c>
      <c r="AJ656">
        <v>63.2582781456953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-0.05</v>
      </c>
      <c r="AM656" t="s">
        <v>10150</v>
      </c>
      <c r="AN656">
        <v>20.9</v>
      </c>
      <c r="AO656" t="s">
        <v>10149</v>
      </c>
      <c r="AP656">
        <v>0.108514226706484</v>
      </c>
      <c r="AQ656">
        <f>(Table2[[#This Row],[Sharpe Ratio]]-AVERAGE(Table2[Sharpe Ratio]))/_xlfn.STDEV.P(Table2[Sharpe Ratio])</f>
        <v>0.61254145439645702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57" spans="1:44" x14ac:dyDescent="0.3">
      <c r="A657" t="s">
        <v>1755</v>
      </c>
      <c r="B657" t="s">
        <v>1756</v>
      </c>
      <c r="C657" t="s">
        <v>10106</v>
      </c>
      <c r="D657" t="s">
        <v>280</v>
      </c>
      <c r="E657">
        <v>4236.8613758000001</v>
      </c>
      <c r="F657">
        <v>502</v>
      </c>
      <c r="G657">
        <v>-12.115496843703401</v>
      </c>
      <c r="H657">
        <f>(Table2[[#This Row],[1Y Return vs Nifty]]-AVERAGE(Table2[1Y Return vs Nifty]))/_xlfn.STDEV.P(Table2[1Y Return vs Nifty])</f>
        <v>-0.69098548149460615</v>
      </c>
      <c r="I657">
        <v>-12.7259001134975</v>
      </c>
      <c r="J657">
        <f>(Table2[[#This Row],[1M Return vs Nifty]]-AVERAGE(Table2[1M Return vs Nifty]))/_xlfn.STDEV.P(Table2[1M Return vs Nifty])</f>
        <v>-1.1290500571919686</v>
      </c>
      <c r="K657">
        <v>-11.3632446866912</v>
      </c>
      <c r="L657">
        <f>(Table2[[#This Row],[6M Return vs Nifty]]-AVERAGE(Table2[6M Return vs Nifty]))/_xlfn.STDEV.P(Table2[6M Return vs Nifty])</f>
        <v>-0.65734963139241021</v>
      </c>
      <c r="M657">
        <v>-1.79908368770753</v>
      </c>
      <c r="N657">
        <f>(Table2[[#This Row],[1W Return vs Nifty]]-AVERAGE(Table2[1W Return vs Nifty]))/_xlfn.STDEV.P(Table2[1W Return vs Nifty])</f>
        <v>-0.61392219985579211</v>
      </c>
      <c r="O657">
        <v>503.64</v>
      </c>
      <c r="P657">
        <v>513.40512020759604</v>
      </c>
      <c r="Q657">
        <v>511.84602531987503</v>
      </c>
      <c r="R657">
        <v>49.640401246951797</v>
      </c>
      <c r="S657" s="2">
        <f>(Table2[[#This Row],[Close Price]]-Table2[[#This Row],[20D EMA]])/Table2[[#This Row],[20D EMA]]</f>
        <v>-3.2562941783813564E-3</v>
      </c>
      <c r="T657" s="2">
        <f>(Table2[[#This Row],[Close Price]]-Table2[[#This Row],[50D EMA]])/Table2[[#This Row],[50D EMA]]</f>
        <v>-2.2214660038809831E-2</v>
      </c>
      <c r="U657" s="2">
        <f>(Table2[[#This Row],[Close Price]]-Table2[[#This Row],[200D EMA]])/Table2[[#This Row],[200D EMA]]</f>
        <v>-1.9236303170903423E-2</v>
      </c>
      <c r="V657">
        <v>0.65270162939751397</v>
      </c>
      <c r="W657">
        <v>500</v>
      </c>
      <c r="X657">
        <v>505.9</v>
      </c>
      <c r="Y657">
        <v>496.25</v>
      </c>
      <c r="Z657">
        <v>512</v>
      </c>
      <c r="AA657">
        <v>496.25</v>
      </c>
      <c r="AB657">
        <v>512</v>
      </c>
      <c r="AC657" s="2">
        <f>(Table2[[#This Row],[Close Price]]/Table2[[#This Row],[Day Low]])-1</f>
        <v>4.0000000000000036E-3</v>
      </c>
      <c r="AD657" s="2">
        <f>(Table2[[#This Row],[Day High]]/Table2[[#This Row],[Close Price]])-1</f>
        <v>7.7689243027887489E-3</v>
      </c>
      <c r="AE657" s="2">
        <f>(Table2[[#This Row],[Close Price]]/Table2[[#This Row],[Current Week Low]])-1</f>
        <v>1.1586901763224189E-2</v>
      </c>
      <c r="AF657" s="2">
        <f>(Table2[[#This Row],[Current Week High]]/Table2[[#This Row],[Close Price]])-1</f>
        <v>1.9920318725099584E-2</v>
      </c>
      <c r="AG657" s="2">
        <f>(Table2[[#This Row],[Close Price]]/Table2[[#This Row],[Current Month Low]])-1</f>
        <v>1.1586901763224189E-2</v>
      </c>
      <c r="AH657" s="2">
        <f>(Table2[[#This Row],[Current Month High]]/Table2[[#This Row],[Close Price]])-1</f>
        <v>1.9920318725099584E-2</v>
      </c>
      <c r="AI657">
        <v>39.2430278884462</v>
      </c>
      <c r="AJ657">
        <v>15.2565721501549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-0.19</v>
      </c>
      <c r="AM657" t="s">
        <v>10150</v>
      </c>
      <c r="AN657">
        <v>-1.61</v>
      </c>
      <c r="AO657" t="s">
        <v>10150</v>
      </c>
      <c r="AQ657">
        <f>(Table2[[#This Row],[Sharpe Ratio]]-AVERAGE(Table2[Sharpe Ratio]))/_xlfn.STDEV.P(Table2[Sharpe Ratio])</f>
        <v>-0.61699489940279773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58" spans="1:44" x14ac:dyDescent="0.3">
      <c r="A658" t="s">
        <v>1763</v>
      </c>
      <c r="B658" t="s">
        <v>1764</v>
      </c>
      <c r="C658" t="s">
        <v>10109</v>
      </c>
      <c r="D658" t="s">
        <v>59</v>
      </c>
      <c r="E658">
        <v>4156.4682825</v>
      </c>
      <c r="F658">
        <v>337.1</v>
      </c>
      <c r="G658">
        <v>-16.486099933826299</v>
      </c>
      <c r="H658">
        <f>(Table2[[#This Row],[1Y Return vs Nifty]]-AVERAGE(Table2[1Y Return vs Nifty]))/_xlfn.STDEV.P(Table2[1Y Return vs Nifty])</f>
        <v>-0.7402391382957032</v>
      </c>
      <c r="I658">
        <v>7.9518605024596196</v>
      </c>
      <c r="J658">
        <f>(Table2[[#This Row],[1M Return vs Nifty]]-AVERAGE(Table2[1M Return vs Nifty]))/_xlfn.STDEV.P(Table2[1M Return vs Nifty])</f>
        <v>0.55614056245309618</v>
      </c>
      <c r="K658">
        <v>7.4718486027057496E-2</v>
      </c>
      <c r="L658">
        <f>(Table2[[#This Row],[6M Return vs Nifty]]-AVERAGE(Table2[6M Return vs Nifty]))/_xlfn.STDEV.P(Table2[6M Return vs Nifty])</f>
        <v>-0.32069618808096029</v>
      </c>
      <c r="M658">
        <v>-1.5106292276468101</v>
      </c>
      <c r="N658">
        <f>(Table2[[#This Row],[1W Return vs Nifty]]-AVERAGE(Table2[1W Return vs Nifty]))/_xlfn.STDEV.P(Table2[1W Return vs Nifty])</f>
        <v>-0.55083473653968884</v>
      </c>
      <c r="O658">
        <v>322.5</v>
      </c>
      <c r="P658">
        <v>308.16511439781499</v>
      </c>
      <c r="Q658">
        <v>298.03659019175501</v>
      </c>
      <c r="R658">
        <v>60.564247785475501</v>
      </c>
      <c r="S658" s="2">
        <f>(Table2[[#This Row],[Close Price]]-Table2[[#This Row],[20D EMA]])/Table2[[#This Row],[20D EMA]]</f>
        <v>4.5271317829457432E-2</v>
      </c>
      <c r="T658" s="2">
        <f>(Table2[[#This Row],[Close Price]]-Table2[[#This Row],[50D EMA]])/Table2[[#This Row],[50D EMA]]</f>
        <v>9.3894098489138378E-2</v>
      </c>
      <c r="U658" s="2">
        <f>(Table2[[#This Row],[Close Price]]-Table2[[#This Row],[200D EMA]])/Table2[[#This Row],[200D EMA]]</f>
        <v>0.13106917436920024</v>
      </c>
      <c r="V658">
        <v>2.4729035147894298</v>
      </c>
      <c r="W658">
        <v>333.2</v>
      </c>
      <c r="X658">
        <v>343.45</v>
      </c>
      <c r="Y658">
        <v>333.2</v>
      </c>
      <c r="Z658">
        <v>354.15</v>
      </c>
      <c r="AA658">
        <v>333.2</v>
      </c>
      <c r="AB658">
        <v>354.15</v>
      </c>
      <c r="AC658" s="2">
        <f>(Table2[[#This Row],[Close Price]]/Table2[[#This Row],[Day Low]])-1</f>
        <v>1.1704681872749312E-2</v>
      </c>
      <c r="AD658" s="2">
        <f>(Table2[[#This Row],[Day High]]/Table2[[#This Row],[Close Price]])-1</f>
        <v>1.8837140314446721E-2</v>
      </c>
      <c r="AE658" s="2">
        <f>(Table2[[#This Row],[Close Price]]/Table2[[#This Row],[Current Week Low]])-1</f>
        <v>1.1704681872749312E-2</v>
      </c>
      <c r="AF658" s="2">
        <f>(Table2[[#This Row],[Current Week High]]/Table2[[#This Row],[Close Price]])-1</f>
        <v>5.0578463363986748E-2</v>
      </c>
      <c r="AG658" s="2">
        <f>(Table2[[#This Row],[Close Price]]/Table2[[#This Row],[Current Month Low]])-1</f>
        <v>1.1704681872749312E-2</v>
      </c>
      <c r="AH658" s="2">
        <f>(Table2[[#This Row],[Current Month High]]/Table2[[#This Row],[Close Price]])-1</f>
        <v>5.0578463363986748E-2</v>
      </c>
      <c r="AI658">
        <v>5.8142984277662402</v>
      </c>
      <c r="AJ658">
        <v>34.786085565773597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0.03</v>
      </c>
      <c r="AM658" t="s">
        <v>10149</v>
      </c>
      <c r="AN658">
        <v>11.79</v>
      </c>
      <c r="AO658" t="s">
        <v>10149</v>
      </c>
      <c r="AP658">
        <v>-6.4425412084028993E-2</v>
      </c>
      <c r="AQ658">
        <f>(Table2[[#This Row],[Sharpe Ratio]]-AVERAGE(Table2[Sharpe Ratio]))/_xlfn.STDEV.P(Table2[Sharpe Ratio])</f>
        <v>-1.3469764757363114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-2.4026059761995677</v>
      </c>
    </row>
    <row r="659" spans="1:44" x14ac:dyDescent="0.3">
      <c r="A659" t="s">
        <v>1771</v>
      </c>
      <c r="B659" t="s">
        <v>1772</v>
      </c>
      <c r="C659" t="s">
        <v>10116</v>
      </c>
      <c r="D659" t="s">
        <v>913</v>
      </c>
      <c r="E659">
        <v>4118.0387455999999</v>
      </c>
      <c r="F659">
        <v>332.8</v>
      </c>
      <c r="G659">
        <v>65.014195129083404</v>
      </c>
      <c r="H659">
        <f>(Table2[[#This Row],[1Y Return vs Nifty]]-AVERAGE(Table2[1Y Return vs Nifty]))/_xlfn.STDEV.P(Table2[1Y Return vs Nifty])</f>
        <v>0.17821249857069352</v>
      </c>
      <c r="I659">
        <v>22.307793660287601</v>
      </c>
      <c r="J659">
        <f>(Table2[[#This Row],[1M Return vs Nifty]]-AVERAGE(Table2[1M Return vs Nifty]))/_xlfn.STDEV.P(Table2[1M Return vs Nifty])</f>
        <v>1.7261165740311497</v>
      </c>
      <c r="K659">
        <v>17.1260921912884</v>
      </c>
      <c r="L659">
        <f>(Table2[[#This Row],[6M Return vs Nifty]]-AVERAGE(Table2[6M Return vs Nifty]))/_xlfn.STDEV.P(Table2[6M Return vs Nifty])</f>
        <v>0.18117670522914539</v>
      </c>
      <c r="M659">
        <v>3.23403407495947</v>
      </c>
      <c r="N659">
        <f>(Table2[[#This Row],[1W Return vs Nifty]]-AVERAGE(Table2[1W Return vs Nifty]))/_xlfn.STDEV.P(Table2[1W Return vs Nifty])</f>
        <v>0.48686380342195984</v>
      </c>
      <c r="O659">
        <v>308.75</v>
      </c>
      <c r="P659">
        <v>284.60892877148802</v>
      </c>
      <c r="Q659">
        <v>240.05479555501799</v>
      </c>
      <c r="R659">
        <v>67.839880589287901</v>
      </c>
      <c r="S659" s="2">
        <f>(Table2[[#This Row],[Close Price]]-Table2[[#This Row],[20D EMA]])/Table2[[#This Row],[20D EMA]]</f>
        <v>7.7894736842105294E-2</v>
      </c>
      <c r="T659" s="2">
        <f>(Table2[[#This Row],[Close Price]]-Table2[[#This Row],[50D EMA]])/Table2[[#This Row],[50D EMA]]</f>
        <v>0.16932382071261196</v>
      </c>
      <c r="U659" s="2">
        <f>(Table2[[#This Row],[Close Price]]-Table2[[#This Row],[200D EMA]])/Table2[[#This Row],[200D EMA]]</f>
        <v>0.38635014239374282</v>
      </c>
      <c r="V659">
        <v>1.2565423072404101</v>
      </c>
      <c r="W659">
        <v>330.9</v>
      </c>
      <c r="X659">
        <v>337.8</v>
      </c>
      <c r="Y659">
        <v>315.35000000000002</v>
      </c>
      <c r="Z659">
        <v>338.35</v>
      </c>
      <c r="AA659">
        <v>315.35000000000002</v>
      </c>
      <c r="AB659">
        <v>338.35</v>
      </c>
      <c r="AC659" s="2">
        <f>(Table2[[#This Row],[Close Price]]/Table2[[#This Row],[Day Low]])-1</f>
        <v>5.7419159867029279E-3</v>
      </c>
      <c r="AD659" s="2">
        <f>(Table2[[#This Row],[Day High]]/Table2[[#This Row],[Close Price]])-1</f>
        <v>1.5024038461538547E-2</v>
      </c>
      <c r="AE659" s="2">
        <f>(Table2[[#This Row],[Close Price]]/Table2[[#This Row],[Current Week Low]])-1</f>
        <v>5.5335341683843353E-2</v>
      </c>
      <c r="AF659" s="2">
        <f>(Table2[[#This Row],[Current Week High]]/Table2[[#This Row],[Close Price]])-1</f>
        <v>1.6676682692307709E-2</v>
      </c>
      <c r="AG659" s="2">
        <f>(Table2[[#This Row],[Close Price]]/Table2[[#This Row],[Current Month Low]])-1</f>
        <v>5.5335341683843353E-2</v>
      </c>
      <c r="AH659" s="2">
        <f>(Table2[[#This Row],[Current Month High]]/Table2[[#This Row],[Close Price]])-1</f>
        <v>1.6676682692307709E-2</v>
      </c>
      <c r="AI659">
        <v>1.6826923076922899</v>
      </c>
      <c r="AJ659">
        <v>123.5807860262</v>
      </c>
      <c r="AK659" t="str">
        <f>IF(AND(Table2[[#This Row],[20D EMA]]&gt;Table2[[#This Row],[50D EMA]],Table2[[#This Row],[50D EMA]]&gt;Table2[[#This Row],[200D EMA]]),"Uptrend","Downtrend/NoTrend")</f>
        <v>Uptrend</v>
      </c>
      <c r="AL659">
        <v>0.13</v>
      </c>
      <c r="AM659" t="s">
        <v>10149</v>
      </c>
      <c r="AN659">
        <v>8.99</v>
      </c>
      <c r="AO659" t="s">
        <v>10149</v>
      </c>
      <c r="AP659">
        <v>3.6460863540024001E-2</v>
      </c>
      <c r="AQ659">
        <f>(Table2[[#This Row],[Sharpe Ratio]]-AVERAGE(Table2[Sharpe Ratio]))/_xlfn.STDEV.P(Table2[Sharpe Ratio])</f>
        <v>-0.20386973992825122</v>
      </c>
      <c r="AR6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2.3684998413246969</v>
      </c>
    </row>
    <row r="660" spans="1:44" x14ac:dyDescent="0.3">
      <c r="A660" t="s">
        <v>1775</v>
      </c>
      <c r="B660" t="s">
        <v>1776</v>
      </c>
      <c r="C660" t="s">
        <v>10120</v>
      </c>
      <c r="D660" t="s">
        <v>1777</v>
      </c>
      <c r="E660">
        <v>4096.0218130000003</v>
      </c>
      <c r="F660">
        <v>23.14</v>
      </c>
      <c r="G660">
        <v>31.189595533375101</v>
      </c>
      <c r="H660">
        <f>(Table2[[#This Row],[1Y Return vs Nifty]]-AVERAGE(Table2[1Y Return vs Nifty]))/_xlfn.STDEV.P(Table2[1Y Return vs Nifty])</f>
        <v>-0.20296721177328558</v>
      </c>
      <c r="I660">
        <v>4.55702334254386</v>
      </c>
      <c r="J660">
        <f>(Table2[[#This Row],[1M Return vs Nifty]]-AVERAGE(Table2[1M Return vs Nifty]))/_xlfn.STDEV.P(Table2[1M Return vs Nifty])</f>
        <v>0.27946902904257542</v>
      </c>
      <c r="K660">
        <v>-10.2787609858081</v>
      </c>
      <c r="L660">
        <f>(Table2[[#This Row],[6M Return vs Nifty]]-AVERAGE(Table2[6M Return vs Nifty]))/_xlfn.STDEV.P(Table2[6M Return vs Nifty])</f>
        <v>-0.62543003464215474</v>
      </c>
      <c r="M660">
        <v>5.1652184518555302</v>
      </c>
      <c r="N660">
        <f>(Table2[[#This Row],[1W Return vs Nifty]]-AVERAGE(Table2[1W Return vs Nifty]))/_xlfn.STDEV.P(Table2[1W Return vs Nifty])</f>
        <v>0.90923038256383115</v>
      </c>
      <c r="O660">
        <v>22.26</v>
      </c>
      <c r="P660">
        <v>21.829171490127901</v>
      </c>
      <c r="Q660">
        <v>20.892516221410499</v>
      </c>
      <c r="R660">
        <v>62.985035199940697</v>
      </c>
      <c r="S660" s="2">
        <f>(Table2[[#This Row],[Close Price]]-Table2[[#This Row],[20D EMA]])/Table2[[#This Row],[20D EMA]]</f>
        <v>3.9532794249775335E-2</v>
      </c>
      <c r="T660" s="2">
        <f>(Table2[[#This Row],[Close Price]]-Table2[[#This Row],[50D EMA]])/Table2[[#This Row],[50D EMA]]</f>
        <v>6.0049393558748332E-2</v>
      </c>
      <c r="U660" s="2">
        <f>(Table2[[#This Row],[Close Price]]-Table2[[#This Row],[200D EMA]])/Table2[[#This Row],[200D EMA]]</f>
        <v>0.1075736285075273</v>
      </c>
      <c r="V660">
        <v>1.25049884523841</v>
      </c>
      <c r="W660">
        <v>23.05</v>
      </c>
      <c r="X660">
        <v>23.67</v>
      </c>
      <c r="Y660">
        <v>21.7</v>
      </c>
      <c r="Z660">
        <v>24.55</v>
      </c>
      <c r="AA660">
        <v>21.7</v>
      </c>
      <c r="AB660">
        <v>24.55</v>
      </c>
      <c r="AC660" s="2">
        <f>(Table2[[#This Row],[Close Price]]/Table2[[#This Row],[Day Low]])-1</f>
        <v>3.9045553145335976E-3</v>
      </c>
      <c r="AD660" s="2">
        <f>(Table2[[#This Row],[Day High]]/Table2[[#This Row],[Close Price]])-1</f>
        <v>2.2904062229905042E-2</v>
      </c>
      <c r="AE660" s="2">
        <f>(Table2[[#This Row],[Close Price]]/Table2[[#This Row],[Current Week Low]])-1</f>
        <v>6.6359447004608274E-2</v>
      </c>
      <c r="AF660" s="2">
        <f>(Table2[[#This Row],[Current Week High]]/Table2[[#This Row],[Close Price]])-1</f>
        <v>6.093344857389793E-2</v>
      </c>
      <c r="AG660" s="2">
        <f>(Table2[[#This Row],[Close Price]]/Table2[[#This Row],[Current Month Low]])-1</f>
        <v>6.6359447004608274E-2</v>
      </c>
      <c r="AH660" s="2">
        <f>(Table2[[#This Row],[Current Month High]]/Table2[[#This Row],[Close Price]])-1</f>
        <v>6.093344857389793E-2</v>
      </c>
      <c r="AI660">
        <v>20.7865168539325</v>
      </c>
      <c r="AJ660">
        <v>58.4931506849315</v>
      </c>
      <c r="AK660" t="str">
        <f>IF(AND(Table2[[#This Row],[20D EMA]]&gt;Table2[[#This Row],[50D EMA]],Table2[[#This Row],[50D EMA]]&gt;Table2[[#This Row],[200D EMA]]),"Uptrend","Downtrend/NoTrend")</f>
        <v>Uptrend</v>
      </c>
      <c r="AL660">
        <v>0.01</v>
      </c>
      <c r="AM660" t="s">
        <v>10149</v>
      </c>
      <c r="AN660">
        <v>2.4300000000000002</v>
      </c>
      <c r="AO660" t="s">
        <v>10149</v>
      </c>
      <c r="AP660">
        <v>-6.9046079216281003E-2</v>
      </c>
      <c r="AQ660">
        <f>(Table2[[#This Row],[Sharpe Ratio]]-AVERAGE(Table2[Sharpe Ratio]))/_xlfn.STDEV.P(Table2[Sharpe Ratio])</f>
        <v>-1.3993316220645093</v>
      </c>
      <c r="AR6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-1.0390294568735432</v>
      </c>
    </row>
    <row r="661" spans="1:44" x14ac:dyDescent="0.3">
      <c r="A661" t="s">
        <v>1782</v>
      </c>
      <c r="B661" t="s">
        <v>1783</v>
      </c>
      <c r="C661" t="s">
        <v>10116</v>
      </c>
      <c r="D661" t="s">
        <v>913</v>
      </c>
      <c r="E661">
        <v>4067.55069215</v>
      </c>
      <c r="F661">
        <v>331.7</v>
      </c>
      <c r="G661">
        <v>-27.8457704148048</v>
      </c>
      <c r="H661">
        <f>(Table2[[#This Row],[1Y Return vs Nifty]]-AVERAGE(Table2[1Y Return vs Nifty]))/_xlfn.STDEV.P(Table2[1Y Return vs Nifty])</f>
        <v>-0.86825472326339159</v>
      </c>
      <c r="I661">
        <v>2.1494509220257001</v>
      </c>
      <c r="J661">
        <f>(Table2[[#This Row],[1M Return vs Nifty]]-AVERAGE(Table2[1M Return vs Nifty]))/_xlfn.STDEV.P(Table2[1M Return vs Nifty])</f>
        <v>8.3257334046822715E-2</v>
      </c>
      <c r="K661">
        <v>-36.805014679623497</v>
      </c>
      <c r="L661">
        <f>(Table2[[#This Row],[6M Return vs Nifty]]-AVERAGE(Table2[6M Return vs Nifty]))/_xlfn.STDEV.P(Table2[6M Return vs Nifty])</f>
        <v>-1.4061769656583483</v>
      </c>
      <c r="M661">
        <v>3.1442850212742801</v>
      </c>
      <c r="N661">
        <f>(Table2[[#This Row],[1W Return vs Nifty]]-AVERAGE(Table2[1W Return vs Nifty]))/_xlfn.STDEV.P(Table2[1W Return vs Nifty])</f>
        <v>0.46723491596836481</v>
      </c>
      <c r="O661">
        <v>318.89999999999998</v>
      </c>
      <c r="P661">
        <v>315.89058373154398</v>
      </c>
      <c r="Q661">
        <v>336.75824702497999</v>
      </c>
      <c r="R661">
        <v>71.119479881419196</v>
      </c>
      <c r="S661" s="2">
        <f>(Table2[[#This Row],[Close Price]]-Table2[[#This Row],[20D EMA]])/Table2[[#This Row],[20D EMA]]</f>
        <v>4.0137974286610263E-2</v>
      </c>
      <c r="T661" s="2">
        <f>(Table2[[#This Row],[Close Price]]-Table2[[#This Row],[50D EMA]])/Table2[[#This Row],[50D EMA]]</f>
        <v>5.0047127336633301E-2</v>
      </c>
      <c r="U661" s="2">
        <f>(Table2[[#This Row],[Close Price]]-Table2[[#This Row],[200D EMA]])/Table2[[#This Row],[200D EMA]]</f>
        <v>-1.502041024879428E-2</v>
      </c>
      <c r="V661">
        <v>1.1007129332777801</v>
      </c>
      <c r="W661">
        <v>326.05</v>
      </c>
      <c r="X661">
        <v>335</v>
      </c>
      <c r="Y661">
        <v>324.10000000000002</v>
      </c>
      <c r="Z661">
        <v>335.9</v>
      </c>
      <c r="AA661">
        <v>324.10000000000002</v>
      </c>
      <c r="AB661">
        <v>335.9</v>
      </c>
      <c r="AC661" s="2">
        <f>(Table2[[#This Row],[Close Price]]/Table2[[#This Row],[Day Low]])-1</f>
        <v>1.7328630578132165E-2</v>
      </c>
      <c r="AD661" s="2">
        <f>(Table2[[#This Row],[Day High]]/Table2[[#This Row],[Close Price]])-1</f>
        <v>9.9487488694602888E-3</v>
      </c>
      <c r="AE661" s="2">
        <f>(Table2[[#This Row],[Close Price]]/Table2[[#This Row],[Current Week Low]])-1</f>
        <v>2.3449552607219815E-2</v>
      </c>
      <c r="AF661" s="2">
        <f>(Table2[[#This Row],[Current Week High]]/Table2[[#This Row],[Close Price]])-1</f>
        <v>1.2662044015676832E-2</v>
      </c>
      <c r="AG661" s="2">
        <f>(Table2[[#This Row],[Close Price]]/Table2[[#This Row],[Current Month Low]])-1</f>
        <v>2.3449552607219815E-2</v>
      </c>
      <c r="AH661" s="2">
        <f>(Table2[[#This Row],[Current Month High]]/Table2[[#This Row],[Close Price]])-1</f>
        <v>1.2662044015676832E-2</v>
      </c>
      <c r="AI661">
        <v>35.634609586976097</v>
      </c>
      <c r="AJ661">
        <v>23.791752192573199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-0.03</v>
      </c>
      <c r="AM661" t="s">
        <v>10150</v>
      </c>
      <c r="AN661">
        <v>4.34</v>
      </c>
      <c r="AO661" t="s">
        <v>10149</v>
      </c>
      <c r="AP661">
        <v>9.4707491641149999E-3</v>
      </c>
      <c r="AQ661">
        <f>(Table2[[#This Row],[Sharpe Ratio]]-AVERAGE(Table2[Sharpe Ratio]))/_xlfn.STDEV.P(Table2[Sharpe Ratio])</f>
        <v>-0.50968518759431369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62" spans="1:44" x14ac:dyDescent="0.3">
      <c r="A662" t="s">
        <v>1784</v>
      </c>
      <c r="B662" t="s">
        <v>1785</v>
      </c>
      <c r="C662" t="s">
        <v>10110</v>
      </c>
      <c r="D662" t="s">
        <v>1435</v>
      </c>
      <c r="E662">
        <v>4066.2287766599902</v>
      </c>
      <c r="F662">
        <v>563.1</v>
      </c>
      <c r="G662">
        <v>8.5922854036175593</v>
      </c>
      <c r="H662">
        <f>(Table2[[#This Row],[1Y Return vs Nifty]]-AVERAGE(Table2[1Y Return vs Nifty]))/_xlfn.STDEV.P(Table2[1Y Return vs Nifty])</f>
        <v>-0.45762317910976075</v>
      </c>
      <c r="I662">
        <v>21.410163808888299</v>
      </c>
      <c r="J662">
        <f>(Table2[[#This Row],[1M Return vs Nifty]]-AVERAGE(Table2[1M Return vs Nifty]))/_xlfn.STDEV.P(Table2[1M Return vs Nifty])</f>
        <v>1.6529617758116484</v>
      </c>
      <c r="K662">
        <v>3.4804679849913001</v>
      </c>
      <c r="L662">
        <f>(Table2[[#This Row],[6M Return vs Nifty]]-AVERAGE(Table2[6M Return vs Nifty]))/_xlfn.STDEV.P(Table2[6M Return vs Nifty])</f>
        <v>-0.22045480081916902</v>
      </c>
      <c r="M662">
        <v>7.95890550879537</v>
      </c>
      <c r="N662">
        <f>(Table2[[#This Row],[1W Return vs Nifty]]-AVERAGE(Table2[1W Return vs Nifty]))/_xlfn.STDEV.P(Table2[1W Return vs Nifty])</f>
        <v>1.520233692009157</v>
      </c>
      <c r="O662">
        <v>506.77</v>
      </c>
      <c r="P662">
        <v>471.62730718785201</v>
      </c>
      <c r="Q662">
        <v>454.29419161196103</v>
      </c>
      <c r="R662">
        <v>86.975416697575199</v>
      </c>
      <c r="S662" s="2">
        <f>(Table2[[#This Row],[Close Price]]-Table2[[#This Row],[20D EMA]])/Table2[[#This Row],[20D EMA]]</f>
        <v>0.11115496181699794</v>
      </c>
      <c r="T662" s="2">
        <f>(Table2[[#This Row],[Close Price]]-Table2[[#This Row],[50D EMA]])/Table2[[#This Row],[50D EMA]]</f>
        <v>0.19395122253960984</v>
      </c>
      <c r="U662" s="2">
        <f>(Table2[[#This Row],[Close Price]]-Table2[[#This Row],[200D EMA]])/Table2[[#This Row],[200D EMA]]</f>
        <v>0.2395051717521767</v>
      </c>
      <c r="V662">
        <v>2.7876650645590701</v>
      </c>
      <c r="W662">
        <v>560.25</v>
      </c>
      <c r="X662">
        <v>576.79999999999995</v>
      </c>
      <c r="Y662">
        <v>519</v>
      </c>
      <c r="Z662">
        <v>576.79999999999995</v>
      </c>
      <c r="AA662">
        <v>519</v>
      </c>
      <c r="AB662">
        <v>576.79999999999995</v>
      </c>
      <c r="AC662" s="2">
        <f>(Table2[[#This Row],[Close Price]]/Table2[[#This Row],[Day Low]])-1</f>
        <v>5.0870147255690501E-3</v>
      </c>
      <c r="AD662" s="2">
        <f>(Table2[[#This Row],[Day High]]/Table2[[#This Row],[Close Price]])-1</f>
        <v>2.4329603977979009E-2</v>
      </c>
      <c r="AE662" s="2">
        <f>(Table2[[#This Row],[Close Price]]/Table2[[#This Row],[Current Week Low]])-1</f>
        <v>8.4971098265895995E-2</v>
      </c>
      <c r="AF662" s="2">
        <f>(Table2[[#This Row],[Current Week High]]/Table2[[#This Row],[Close Price]])-1</f>
        <v>2.4329603977979009E-2</v>
      </c>
      <c r="AG662" s="2">
        <f>(Table2[[#This Row],[Close Price]]/Table2[[#This Row],[Current Month Low]])-1</f>
        <v>8.4971098265895995E-2</v>
      </c>
      <c r="AH662" s="2">
        <f>(Table2[[#This Row],[Current Month High]]/Table2[[#This Row],[Close Price]])-1</f>
        <v>2.4329603977979009E-2</v>
      </c>
      <c r="AI662">
        <v>2.4329603977979</v>
      </c>
      <c r="AJ662">
        <v>51.799433885968398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0.17</v>
      </c>
      <c r="AM662" t="s">
        <v>10149</v>
      </c>
      <c r="AN662">
        <v>17.68</v>
      </c>
      <c r="AO662" t="s">
        <v>10149</v>
      </c>
      <c r="AP662">
        <v>-2.5767692121256E-2</v>
      </c>
      <c r="AQ662">
        <f>(Table2[[#This Row],[Sharpe Ratio]]-AVERAGE(Table2[Sharpe Ratio]))/_xlfn.STDEV.P(Table2[Sharpe Ratio])</f>
        <v>-0.90895951250636031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1.5861579753855155</v>
      </c>
    </row>
    <row r="663" spans="1:44" x14ac:dyDescent="0.3">
      <c r="A663" t="s">
        <v>1795</v>
      </c>
      <c r="B663" t="s">
        <v>1796</v>
      </c>
      <c r="C663" t="s">
        <v>10102</v>
      </c>
      <c r="D663" t="s">
        <v>243</v>
      </c>
      <c r="E663">
        <v>4008.2377310000002</v>
      </c>
      <c r="F663">
        <v>2358.5</v>
      </c>
      <c r="G663">
        <v>107.10682060235401</v>
      </c>
      <c r="H663">
        <f>(Table2[[#This Row],[1Y Return vs Nifty]]-AVERAGE(Table2[1Y Return vs Nifty]))/_xlfn.STDEV.P(Table2[1Y Return vs Nifty])</f>
        <v>0.65256710963177089</v>
      </c>
      <c r="I663">
        <v>22.289391090659901</v>
      </c>
      <c r="J663">
        <f>(Table2[[#This Row],[1M Return vs Nifty]]-AVERAGE(Table2[1M Return vs Nifty]))/_xlfn.STDEV.P(Table2[1M Return vs Nifty])</f>
        <v>1.7246168063198419</v>
      </c>
      <c r="K663">
        <v>57.918170011280097</v>
      </c>
      <c r="L663">
        <f>(Table2[[#This Row],[6M Return vs Nifty]]-AVERAGE(Table2[6M Return vs Nifty]))/_xlfn.STDEV.P(Table2[6M Return vs Nifty])</f>
        <v>1.3818094796626377</v>
      </c>
      <c r="M663">
        <v>9.1474055845611897</v>
      </c>
      <c r="N663">
        <f>(Table2[[#This Row],[1W Return vs Nifty]]-AVERAGE(Table2[1W Return vs Nifty]))/_xlfn.STDEV.P(Table2[1W Return vs Nifty])</f>
        <v>1.7801688475109256</v>
      </c>
      <c r="O663">
        <v>2118.2600000000002</v>
      </c>
      <c r="P663">
        <v>1938.3172543768001</v>
      </c>
      <c r="Q663">
        <v>1589.4248569024001</v>
      </c>
      <c r="R663">
        <v>80.900758476712994</v>
      </c>
      <c r="S663" s="2">
        <f>(Table2[[#This Row],[Close Price]]-Table2[[#This Row],[20D EMA]])/Table2[[#This Row],[20D EMA]]</f>
        <v>0.11341383966085361</v>
      </c>
      <c r="T663" s="2">
        <f>(Table2[[#This Row],[Close Price]]-Table2[[#This Row],[50D EMA]])/Table2[[#This Row],[50D EMA]]</f>
        <v>0.21677707541137037</v>
      </c>
      <c r="U663" s="2">
        <f>(Table2[[#This Row],[Close Price]]-Table2[[#This Row],[200D EMA]])/Table2[[#This Row],[200D EMA]]</f>
        <v>0.48387008656479419</v>
      </c>
      <c r="V663">
        <v>2.0197880443482101</v>
      </c>
      <c r="W663">
        <v>2350.4</v>
      </c>
      <c r="X663">
        <v>2399.9</v>
      </c>
      <c r="Y663">
        <v>2301.1</v>
      </c>
      <c r="Z663">
        <v>2463</v>
      </c>
      <c r="AA663">
        <v>2301.1</v>
      </c>
      <c r="AB663">
        <v>2463</v>
      </c>
      <c r="AC663" s="2">
        <f>(Table2[[#This Row],[Close Price]]/Table2[[#This Row],[Day Low]])-1</f>
        <v>3.4462219196731425E-3</v>
      </c>
      <c r="AD663" s="2">
        <f>(Table2[[#This Row],[Day High]]/Table2[[#This Row],[Close Price]])-1</f>
        <v>1.7553529785880873E-2</v>
      </c>
      <c r="AE663" s="2">
        <f>(Table2[[#This Row],[Close Price]]/Table2[[#This Row],[Current Week Low]])-1</f>
        <v>2.4944591717005027E-2</v>
      </c>
      <c r="AF663" s="2">
        <f>(Table2[[#This Row],[Current Week High]]/Table2[[#This Row],[Close Price]])-1</f>
        <v>4.4307822768708816E-2</v>
      </c>
      <c r="AG663" s="2">
        <f>(Table2[[#This Row],[Close Price]]/Table2[[#This Row],[Current Month Low]])-1</f>
        <v>2.4944591717005027E-2</v>
      </c>
      <c r="AH663" s="2">
        <f>(Table2[[#This Row],[Current Month High]]/Table2[[#This Row],[Close Price]])-1</f>
        <v>4.4307822768708816E-2</v>
      </c>
      <c r="AI663">
        <v>4.4307822768708798</v>
      </c>
      <c r="AJ663">
        <v>135.496754867698</v>
      </c>
      <c r="AK663" t="str">
        <f>IF(AND(Table2[[#This Row],[20D EMA]]&gt;Table2[[#This Row],[50D EMA]],Table2[[#This Row],[50D EMA]]&gt;Table2[[#This Row],[200D EMA]]),"Uptrend","Downtrend/NoTrend")</f>
        <v>Uptrend</v>
      </c>
      <c r="AL663">
        <v>0.28999999999999998</v>
      </c>
      <c r="AM663" t="s">
        <v>10149</v>
      </c>
      <c r="AN663">
        <v>23.57</v>
      </c>
      <c r="AO663" t="s">
        <v>10149</v>
      </c>
      <c r="AP663">
        <v>-7.2784597026749998E-2</v>
      </c>
      <c r="AQ663">
        <f>(Table2[[#This Row],[Sharpe Ratio]]-AVERAGE(Table2[Sharpe Ratio]))/_xlfn.STDEV.P(Table2[Sharpe Ratio])</f>
        <v>-1.4416914461798385</v>
      </c>
      <c r="AR6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4.0974707969453377</v>
      </c>
    </row>
    <row r="664" spans="1:44" x14ac:dyDescent="0.3">
      <c r="A664" t="s">
        <v>1801</v>
      </c>
      <c r="B664" t="s">
        <v>1802</v>
      </c>
      <c r="C664" t="s">
        <v>10112</v>
      </c>
      <c r="D664" t="s">
        <v>130</v>
      </c>
      <c r="E664">
        <v>3988.5572860500001</v>
      </c>
      <c r="F664">
        <v>739.25</v>
      </c>
      <c r="G664">
        <v>102.129546660626</v>
      </c>
      <c r="H664">
        <f>(Table2[[#This Row],[1Y Return vs Nifty]]-AVERAGE(Table2[1Y Return vs Nifty]))/_xlfn.STDEV.P(Table2[1Y Return vs Nifty])</f>
        <v>0.59647669431015859</v>
      </c>
      <c r="I664">
        <v>-5.7671328073835904</v>
      </c>
      <c r="J664">
        <f>(Table2[[#This Row],[1M Return vs Nifty]]-AVERAGE(Table2[1M Return vs Nifty]))/_xlfn.STDEV.P(Table2[1M Return vs Nifty])</f>
        <v>-0.56192629527423676</v>
      </c>
      <c r="K664">
        <v>32.975881696281398</v>
      </c>
      <c r="L664">
        <f>(Table2[[#This Row],[6M Return vs Nifty]]-AVERAGE(Table2[6M Return vs Nifty]))/_xlfn.STDEV.P(Table2[6M Return vs Nifty])</f>
        <v>0.64768338408825288</v>
      </c>
      <c r="M664">
        <v>-3.5460449794492401</v>
      </c>
      <c r="N664">
        <f>(Table2[[#This Row],[1W Return vs Nifty]]-AVERAGE(Table2[1W Return vs Nifty]))/_xlfn.STDEV.P(Table2[1W Return vs Nifty])</f>
        <v>-0.99599761094219985</v>
      </c>
      <c r="O664">
        <v>751.38</v>
      </c>
      <c r="P664">
        <v>729.22055911029599</v>
      </c>
      <c r="Q664">
        <v>601.24819330127502</v>
      </c>
      <c r="R664">
        <v>41.981804880756798</v>
      </c>
      <c r="S664" s="2">
        <f>(Table2[[#This Row],[Close Price]]-Table2[[#This Row],[20D EMA]])/Table2[[#This Row],[20D EMA]]</f>
        <v>-1.6143629055870527E-2</v>
      </c>
      <c r="T664" s="2">
        <f>(Table2[[#This Row],[Close Price]]-Table2[[#This Row],[50D EMA]])/Table2[[#This Row],[50D EMA]]</f>
        <v>1.3753645264665439E-2</v>
      </c>
      <c r="U664" s="2">
        <f>(Table2[[#This Row],[Close Price]]-Table2[[#This Row],[200D EMA]])/Table2[[#This Row],[200D EMA]]</f>
        <v>0.2295255241283938</v>
      </c>
      <c r="V664">
        <v>0.29851117040556502</v>
      </c>
      <c r="W664">
        <v>737.05</v>
      </c>
      <c r="X664">
        <v>746.95</v>
      </c>
      <c r="Y664">
        <v>735</v>
      </c>
      <c r="Z664">
        <v>760</v>
      </c>
      <c r="AA664">
        <v>735</v>
      </c>
      <c r="AB664">
        <v>760</v>
      </c>
      <c r="AC664" s="2">
        <f>(Table2[[#This Row],[Close Price]]/Table2[[#This Row],[Day Low]])-1</f>
        <v>2.9848721253646904E-3</v>
      </c>
      <c r="AD664" s="2">
        <f>(Table2[[#This Row],[Day High]]/Table2[[#This Row],[Close Price]])-1</f>
        <v>1.0415962123774047E-2</v>
      </c>
      <c r="AE664" s="2">
        <f>(Table2[[#This Row],[Close Price]]/Table2[[#This Row],[Current Week Low]])-1</f>
        <v>5.7823129251701744E-3</v>
      </c>
      <c r="AF664" s="2">
        <f>(Table2[[#This Row],[Current Week High]]/Table2[[#This Row],[Close Price]])-1</f>
        <v>2.8068988840040499E-2</v>
      </c>
      <c r="AG664" s="2">
        <f>(Table2[[#This Row],[Close Price]]/Table2[[#This Row],[Current Month Low]])-1</f>
        <v>5.7823129251701744E-3</v>
      </c>
      <c r="AH664" s="2">
        <f>(Table2[[#This Row],[Current Month High]]/Table2[[#This Row],[Close Price]])-1</f>
        <v>2.8068988840040499E-2</v>
      </c>
      <c r="AI664">
        <v>19.039567128846802</v>
      </c>
      <c r="AJ664">
        <v>130.29595015576299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-0.05</v>
      </c>
      <c r="AM664" t="s">
        <v>10150</v>
      </c>
      <c r="AN664">
        <v>-4.0199999999999996</v>
      </c>
      <c r="AO664" t="s">
        <v>10150</v>
      </c>
      <c r="AP664">
        <v>7.8290308688948998E-2</v>
      </c>
      <c r="AQ664">
        <f>(Table2[[#This Row],[Sharpe Ratio]]-AVERAGE(Table2[Sharpe Ratio]))/_xlfn.STDEV.P(Table2[Sharpe Ratio])</f>
        <v>0.27008492049584637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-4.3678907322178828E-2</v>
      </c>
    </row>
    <row r="665" spans="1:44" x14ac:dyDescent="0.3">
      <c r="A665" t="s">
        <v>1803</v>
      </c>
      <c r="B665" t="s">
        <v>1804</v>
      </c>
      <c r="C665" t="s">
        <v>10115</v>
      </c>
      <c r="D665" t="s">
        <v>151</v>
      </c>
      <c r="E665">
        <v>3975.0049570000001</v>
      </c>
      <c r="F665">
        <v>842</v>
      </c>
      <c r="G665">
        <v>45.634312211844303</v>
      </c>
      <c r="H665">
        <f>(Table2[[#This Row],[1Y Return vs Nifty]]-AVERAGE(Table2[1Y Return vs Nifty]))/_xlfn.STDEV.P(Table2[1Y Return vs Nifty])</f>
        <v>-4.0185302000188224E-2</v>
      </c>
      <c r="I665">
        <v>-13.579139116312099</v>
      </c>
      <c r="J665">
        <f>(Table2[[#This Row],[1M Return vs Nifty]]-AVERAGE(Table2[1M Return vs Nifty]))/_xlfn.STDEV.P(Table2[1M Return vs Nifty])</f>
        <v>-1.1985871018731444</v>
      </c>
      <c r="K665">
        <v>4.6462024053757398</v>
      </c>
      <c r="L665">
        <f>(Table2[[#This Row],[6M Return vs Nifty]]-AVERAGE(Table2[6M Return vs Nifty]))/_xlfn.STDEV.P(Table2[6M Return vs Nifty])</f>
        <v>-0.18614375254222018</v>
      </c>
      <c r="M665">
        <v>1.1233709803123899</v>
      </c>
      <c r="N665">
        <f>(Table2[[#This Row],[1W Return vs Nifty]]-AVERAGE(Table2[1W Return vs Nifty]))/_xlfn.STDEV.P(Table2[1W Return vs Nifty])</f>
        <v>2.5243690048878362E-2</v>
      </c>
      <c r="O665">
        <v>812.01</v>
      </c>
      <c r="P665">
        <v>808.63868382349801</v>
      </c>
      <c r="Q665">
        <v>729.87930588790198</v>
      </c>
      <c r="R665">
        <v>63.075799091723098</v>
      </c>
      <c r="S665" s="2">
        <f>(Table2[[#This Row],[Close Price]]-Table2[[#This Row],[20D EMA]])/Table2[[#This Row],[20D EMA]]</f>
        <v>3.693304269651853E-2</v>
      </c>
      <c r="T665" s="2">
        <f>(Table2[[#This Row],[Close Price]]-Table2[[#This Row],[50D EMA]])/Table2[[#This Row],[50D EMA]]</f>
        <v>4.1256146711605719E-2</v>
      </c>
      <c r="U665" s="2">
        <f>(Table2[[#This Row],[Close Price]]-Table2[[#This Row],[200D EMA]])/Table2[[#This Row],[200D EMA]]</f>
        <v>0.15361538984271189</v>
      </c>
      <c r="V665">
        <v>1.46149606007088</v>
      </c>
      <c r="W665">
        <v>803.8</v>
      </c>
      <c r="X665">
        <v>848</v>
      </c>
      <c r="Y665">
        <v>771</v>
      </c>
      <c r="Z665">
        <v>848</v>
      </c>
      <c r="AA665">
        <v>771</v>
      </c>
      <c r="AB665">
        <v>848</v>
      </c>
      <c r="AC665" s="2">
        <f>(Table2[[#This Row],[Close Price]]/Table2[[#This Row],[Day Low]])-1</f>
        <v>4.7524259766110966E-2</v>
      </c>
      <c r="AD665" s="2">
        <f>(Table2[[#This Row],[Day High]]/Table2[[#This Row],[Close Price]])-1</f>
        <v>7.1258907363420665E-3</v>
      </c>
      <c r="AE665" s="2">
        <f>(Table2[[#This Row],[Close Price]]/Table2[[#This Row],[Current Week Low]])-1</f>
        <v>9.20881971465628E-2</v>
      </c>
      <c r="AF665" s="2">
        <f>(Table2[[#This Row],[Current Week High]]/Table2[[#This Row],[Close Price]])-1</f>
        <v>7.1258907363420665E-3</v>
      </c>
      <c r="AG665" s="2">
        <f>(Table2[[#This Row],[Close Price]]/Table2[[#This Row],[Current Month Low]])-1</f>
        <v>9.20881971465628E-2</v>
      </c>
      <c r="AH665" s="2">
        <f>(Table2[[#This Row],[Current Month High]]/Table2[[#This Row],[Close Price]])-1</f>
        <v>7.1258907363420665E-3</v>
      </c>
      <c r="AI665">
        <v>15.629453681710199</v>
      </c>
      <c r="AJ665">
        <v>73.931005990497795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0.12</v>
      </c>
      <c r="AM665" t="s">
        <v>10149</v>
      </c>
      <c r="AN665">
        <v>1.69</v>
      </c>
      <c r="AO665" t="s">
        <v>10149</v>
      </c>
      <c r="AP665">
        <v>-6.3928961413783E-2</v>
      </c>
      <c r="AQ665">
        <f>(Table2[[#This Row],[Sharpe Ratio]]-AVERAGE(Table2[Sharpe Ratio]))/_xlfn.STDEV.P(Table2[Sharpe Ratio])</f>
        <v>-1.341351368637806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-2.7410238350044809</v>
      </c>
    </row>
    <row r="666" spans="1:44" x14ac:dyDescent="0.3">
      <c r="A666" t="s">
        <v>1807</v>
      </c>
      <c r="B666" t="s">
        <v>1808</v>
      </c>
      <c r="C666" t="s">
        <v>10103</v>
      </c>
      <c r="D666" t="s">
        <v>21</v>
      </c>
      <c r="E666">
        <v>3940.3556287500001</v>
      </c>
      <c r="F666">
        <v>667.5</v>
      </c>
      <c r="G666">
        <v>-5.8525542332998697</v>
      </c>
      <c r="H666">
        <f>(Table2[[#This Row],[1Y Return vs Nifty]]-AVERAGE(Table2[1Y Return vs Nifty]))/_xlfn.STDEV.P(Table2[1Y Return vs Nifty])</f>
        <v>-0.62040647453904441</v>
      </c>
      <c r="I666">
        <v>13.8703828771809</v>
      </c>
      <c r="J666">
        <f>(Table2[[#This Row],[1M Return vs Nifty]]-AVERAGE(Table2[1M Return vs Nifty]))/_xlfn.STDEV.P(Table2[1M Return vs Nifty])</f>
        <v>1.038486720399372</v>
      </c>
      <c r="K666">
        <v>-21.947291859004501</v>
      </c>
      <c r="L666">
        <f>(Table2[[#This Row],[6M Return vs Nifty]]-AVERAGE(Table2[6M Return vs Nifty]))/_xlfn.STDEV.P(Table2[6M Return vs Nifty])</f>
        <v>-0.9688697745267143</v>
      </c>
      <c r="M666">
        <v>4.2771045923981896</v>
      </c>
      <c r="N666">
        <f>(Table2[[#This Row],[1W Return vs Nifty]]-AVERAGE(Table2[1W Return vs Nifty]))/_xlfn.STDEV.P(Table2[1W Return vs Nifty])</f>
        <v>0.71499226775969982</v>
      </c>
      <c r="O666">
        <v>612.70000000000005</v>
      </c>
      <c r="P666">
        <v>595.74191645716201</v>
      </c>
      <c r="Q666">
        <v>587.86075588761798</v>
      </c>
      <c r="R666">
        <v>76.285342463385902</v>
      </c>
      <c r="S666" s="2">
        <f>(Table2[[#This Row],[Close Price]]-Table2[[#This Row],[20D EMA]])/Table2[[#This Row],[20D EMA]]</f>
        <v>8.9440182797453818E-2</v>
      </c>
      <c r="T666" s="2">
        <f>(Table2[[#This Row],[Close Price]]-Table2[[#This Row],[50D EMA]])/Table2[[#This Row],[50D EMA]]</f>
        <v>0.12045162772762172</v>
      </c>
      <c r="U666" s="2">
        <f>(Table2[[#This Row],[Close Price]]-Table2[[#This Row],[200D EMA]])/Table2[[#This Row],[200D EMA]]</f>
        <v>0.1354729726636264</v>
      </c>
      <c r="V666">
        <v>2.2068765636934899</v>
      </c>
      <c r="W666">
        <v>639.6</v>
      </c>
      <c r="X666">
        <v>685</v>
      </c>
      <c r="Y666">
        <v>621</v>
      </c>
      <c r="Z666">
        <v>685</v>
      </c>
      <c r="AA666">
        <v>621</v>
      </c>
      <c r="AB666">
        <v>685</v>
      </c>
      <c r="AC666" s="2">
        <f>(Table2[[#This Row],[Close Price]]/Table2[[#This Row],[Day Low]])-1</f>
        <v>4.3621013133208209E-2</v>
      </c>
      <c r="AD666" s="2">
        <f>(Table2[[#This Row],[Day High]]/Table2[[#This Row],[Close Price]])-1</f>
        <v>2.621722846441954E-2</v>
      </c>
      <c r="AE666" s="2">
        <f>(Table2[[#This Row],[Close Price]]/Table2[[#This Row],[Current Week Low]])-1</f>
        <v>7.4879227053140207E-2</v>
      </c>
      <c r="AF666" s="2">
        <f>(Table2[[#This Row],[Current Week High]]/Table2[[#This Row],[Close Price]])-1</f>
        <v>2.621722846441954E-2</v>
      </c>
      <c r="AG666" s="2">
        <f>(Table2[[#This Row],[Close Price]]/Table2[[#This Row],[Current Month Low]])-1</f>
        <v>7.4879227053140207E-2</v>
      </c>
      <c r="AH666" s="2">
        <f>(Table2[[#This Row],[Current Month High]]/Table2[[#This Row],[Close Price]])-1</f>
        <v>2.621722846441954E-2</v>
      </c>
      <c r="AI666">
        <v>18.576779026217199</v>
      </c>
      <c r="AJ666">
        <v>48.3333333333333</v>
      </c>
      <c r="AK666" t="str">
        <f>IF(AND(Table2[[#This Row],[20D EMA]]&gt;Table2[[#This Row],[50D EMA]],Table2[[#This Row],[50D EMA]]&gt;Table2[[#This Row],[200D EMA]]),"Uptrend","Downtrend/NoTrend")</f>
        <v>Uptrend</v>
      </c>
      <c r="AL666">
        <v>0</v>
      </c>
      <c r="AM666" t="s">
        <v>10148</v>
      </c>
      <c r="AN666">
        <v>15.77</v>
      </c>
      <c r="AO666" t="s">
        <v>10149</v>
      </c>
      <c r="AP666">
        <v>0.114322949656454</v>
      </c>
      <c r="AQ666">
        <f>(Table2[[#This Row],[Sharpe Ratio]]-AVERAGE(Table2[Sharpe Ratio]))/_xlfn.STDEV.P(Table2[Sharpe Ratio])</f>
        <v>0.67835804133536948</v>
      </c>
      <c r="AR6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0.84256078042868254</v>
      </c>
    </row>
    <row r="667" spans="1:44" x14ac:dyDescent="0.3">
      <c r="A667" t="s">
        <v>1823</v>
      </c>
      <c r="B667" t="s">
        <v>1824</v>
      </c>
      <c r="C667" t="s">
        <v>10110</v>
      </c>
      <c r="D667" t="s">
        <v>130</v>
      </c>
      <c r="E667">
        <v>3837.32331281999</v>
      </c>
      <c r="F667">
        <v>216.54</v>
      </c>
      <c r="G667">
        <v>-5.1751475949971901</v>
      </c>
      <c r="H667">
        <f>(Table2[[#This Row],[1Y Return vs Nifty]]-AVERAGE(Table2[1Y Return vs Nifty]))/_xlfn.STDEV.P(Table2[1Y Return vs Nifty])</f>
        <v>-0.61277257290355946</v>
      </c>
      <c r="I667">
        <v>-11.501258452429299</v>
      </c>
      <c r="J667">
        <f>(Table2[[#This Row],[1M Return vs Nifty]]-AVERAGE(Table2[1M Return vs Nifty]))/_xlfn.STDEV.P(Table2[1M Return vs Nifty])</f>
        <v>-1.0292445377264769</v>
      </c>
      <c r="K667">
        <v>-25.1658306955905</v>
      </c>
      <c r="L667">
        <f>(Table2[[#This Row],[6M Return vs Nifty]]-AVERAGE(Table2[6M Return vs Nifty]))/_xlfn.STDEV.P(Table2[6M Return vs Nifty])</f>
        <v>-1.0636009924373242</v>
      </c>
      <c r="M667">
        <v>-4.4943625880396398</v>
      </c>
      <c r="N667">
        <f>(Table2[[#This Row],[1W Return vs Nifty]]-AVERAGE(Table2[1W Return vs Nifty]))/_xlfn.STDEV.P(Table2[1W Return vs Nifty])</f>
        <v>-1.2034028018044522</v>
      </c>
      <c r="O667">
        <v>218.99</v>
      </c>
      <c r="P667">
        <v>219.202690100713</v>
      </c>
      <c r="Q667">
        <v>216.95623930598401</v>
      </c>
      <c r="R667">
        <v>42.481538751502598</v>
      </c>
      <c r="S667" s="2">
        <f>(Table2[[#This Row],[Close Price]]-Table2[[#This Row],[20D EMA]])/Table2[[#This Row],[20D EMA]]</f>
        <v>-1.1187725466916374E-2</v>
      </c>
      <c r="T667" s="2">
        <f>(Table2[[#This Row],[Close Price]]-Table2[[#This Row],[50D EMA]])/Table2[[#This Row],[50D EMA]]</f>
        <v>-1.2147159779333139E-2</v>
      </c>
      <c r="U667" s="2">
        <f>(Table2[[#This Row],[Close Price]]-Table2[[#This Row],[200D EMA]])/Table2[[#This Row],[200D EMA]]</f>
        <v>-1.9185403808414036E-3</v>
      </c>
      <c r="V667">
        <v>0.81066286778820296</v>
      </c>
      <c r="W667">
        <v>215.55</v>
      </c>
      <c r="X667">
        <v>219.9</v>
      </c>
      <c r="Y667">
        <v>215.55</v>
      </c>
      <c r="Z667">
        <v>224.7</v>
      </c>
      <c r="AA667">
        <v>215.55</v>
      </c>
      <c r="AB667">
        <v>224.7</v>
      </c>
      <c r="AC667" s="2">
        <f>(Table2[[#This Row],[Close Price]]/Table2[[#This Row],[Day Low]])-1</f>
        <v>4.5929018789143683E-3</v>
      </c>
      <c r="AD667" s="2">
        <f>(Table2[[#This Row],[Day High]]/Table2[[#This Row],[Close Price]])-1</f>
        <v>1.5516763646439502E-2</v>
      </c>
      <c r="AE667" s="2">
        <f>(Table2[[#This Row],[Close Price]]/Table2[[#This Row],[Current Week Low]])-1</f>
        <v>4.5929018789143683E-3</v>
      </c>
      <c r="AF667" s="2">
        <f>(Table2[[#This Row],[Current Week High]]/Table2[[#This Row],[Close Price]])-1</f>
        <v>3.7683568855638727E-2</v>
      </c>
      <c r="AG667" s="2">
        <f>(Table2[[#This Row],[Close Price]]/Table2[[#This Row],[Current Month Low]])-1</f>
        <v>4.5929018789143683E-3</v>
      </c>
      <c r="AH667" s="2">
        <f>(Table2[[#This Row],[Current Month High]]/Table2[[#This Row],[Close Price]])-1</f>
        <v>3.7683568855638727E-2</v>
      </c>
      <c r="AI667">
        <v>28.3827468366121</v>
      </c>
      <c r="AJ667">
        <v>29.7423606950269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-0.06</v>
      </c>
      <c r="AM667" t="s">
        <v>10150</v>
      </c>
      <c r="AN667">
        <v>-0.61</v>
      </c>
      <c r="AO667" t="s">
        <v>10150</v>
      </c>
      <c r="AP667">
        <v>6.8210643226261997E-2</v>
      </c>
      <c r="AQ667">
        <f>(Table2[[#This Row],[Sharpe Ratio]]-AVERAGE(Table2[Sharpe Ratio]))/_xlfn.STDEV.P(Table2[Sharpe Ratio])</f>
        <v>0.15587579329973539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68" spans="1:44" x14ac:dyDescent="0.3">
      <c r="A668" t="s">
        <v>1827</v>
      </c>
      <c r="B668" t="s">
        <v>1828</v>
      </c>
      <c r="C668" t="s">
        <v>10103</v>
      </c>
      <c r="D668" t="s">
        <v>285</v>
      </c>
      <c r="E668">
        <v>3833.0029304599998</v>
      </c>
      <c r="F668">
        <v>1431.65</v>
      </c>
      <c r="G668">
        <v>7.2702939231433596</v>
      </c>
      <c r="H668">
        <f>(Table2[[#This Row],[1Y Return vs Nifty]]-AVERAGE(Table2[1Y Return vs Nifty]))/_xlfn.STDEV.P(Table2[1Y Return vs Nifty])</f>
        <v>-0.47252110356792049</v>
      </c>
      <c r="I668">
        <v>6.8851078552008298</v>
      </c>
      <c r="J668">
        <f>(Table2[[#This Row],[1M Return vs Nifty]]-AVERAGE(Table2[1M Return vs Nifty]))/_xlfn.STDEV.P(Table2[1M Return vs Nifty])</f>
        <v>0.46920263972394077</v>
      </c>
      <c r="K668">
        <v>-11.4427935197773</v>
      </c>
      <c r="L668">
        <f>(Table2[[#This Row],[6M Return vs Nifty]]-AVERAGE(Table2[6M Return vs Nifty]))/_xlfn.STDEV.P(Table2[6M Return vs Nifty])</f>
        <v>-0.65969099131510345</v>
      </c>
      <c r="M668">
        <v>0.86665592344101505</v>
      </c>
      <c r="N668">
        <f>(Table2[[#This Row],[1W Return vs Nifty]]-AVERAGE(Table2[1W Return vs Nifty]))/_xlfn.STDEV.P(Table2[1W Return vs Nifty])</f>
        <v>-3.0902093689931014E-2</v>
      </c>
      <c r="O668">
        <v>1362.14</v>
      </c>
      <c r="P668">
        <v>1334.0575294380999</v>
      </c>
      <c r="Q668">
        <v>1283.802784275</v>
      </c>
      <c r="R668">
        <v>69.654239461782097</v>
      </c>
      <c r="S668" s="2">
        <f>(Table2[[#This Row],[Close Price]]-Table2[[#This Row],[20D EMA]])/Table2[[#This Row],[20D EMA]]</f>
        <v>5.1029996916616492E-2</v>
      </c>
      <c r="T668" s="2">
        <f>(Table2[[#This Row],[Close Price]]-Table2[[#This Row],[50D EMA]])/Table2[[#This Row],[50D EMA]]</f>
        <v>7.3154619203720392E-2</v>
      </c>
      <c r="U668" s="2">
        <f>(Table2[[#This Row],[Close Price]]-Table2[[#This Row],[200D EMA]])/Table2[[#This Row],[200D EMA]]</f>
        <v>0.115163495153575</v>
      </c>
      <c r="V668">
        <v>1.01152379972577</v>
      </c>
      <c r="W668">
        <v>1425.6</v>
      </c>
      <c r="X668">
        <v>1456</v>
      </c>
      <c r="Y668">
        <v>1400</v>
      </c>
      <c r="Z668">
        <v>1456</v>
      </c>
      <c r="AA668">
        <v>1400</v>
      </c>
      <c r="AB668">
        <v>1456</v>
      </c>
      <c r="AC668" s="2">
        <f>(Table2[[#This Row],[Close Price]]/Table2[[#This Row],[Day Low]])-1</f>
        <v>4.2438271604938738E-3</v>
      </c>
      <c r="AD668" s="2">
        <f>(Table2[[#This Row],[Day High]]/Table2[[#This Row],[Close Price]])-1</f>
        <v>1.7008347012188674E-2</v>
      </c>
      <c r="AE668" s="2">
        <f>(Table2[[#This Row],[Close Price]]/Table2[[#This Row],[Current Week Low]])-1</f>
        <v>2.2607142857142826E-2</v>
      </c>
      <c r="AF668" s="2">
        <f>(Table2[[#This Row],[Current Week High]]/Table2[[#This Row],[Close Price]])-1</f>
        <v>1.7008347012188674E-2</v>
      </c>
      <c r="AG668" s="2">
        <f>(Table2[[#This Row],[Close Price]]/Table2[[#This Row],[Current Month Low]])-1</f>
        <v>2.2607142857142826E-2</v>
      </c>
      <c r="AH668" s="2">
        <f>(Table2[[#This Row],[Current Month High]]/Table2[[#This Row],[Close Price]])-1</f>
        <v>1.7008347012188674E-2</v>
      </c>
      <c r="AI668">
        <v>27.332099325952498</v>
      </c>
      <c r="AJ668">
        <v>51.4973544973545</v>
      </c>
      <c r="AK668" t="str">
        <f>IF(AND(Table2[[#This Row],[20D EMA]]&gt;Table2[[#This Row],[50D EMA]],Table2[[#This Row],[50D EMA]]&gt;Table2[[#This Row],[200D EMA]]),"Uptrend","Downtrend/NoTrend")</f>
        <v>Uptrend</v>
      </c>
      <c r="AL668">
        <v>0.02</v>
      </c>
      <c r="AM668" t="s">
        <v>10149</v>
      </c>
      <c r="AN668">
        <v>8.34</v>
      </c>
      <c r="AO668" t="s">
        <v>10149</v>
      </c>
      <c r="AP668">
        <v>6.0510863272416997E-2</v>
      </c>
      <c r="AQ668">
        <f>(Table2[[#This Row],[Sharpe Ratio]]-AVERAGE(Table2[Sharpe Ratio]))/_xlfn.STDEV.P(Table2[Sharpe Ratio])</f>
        <v>6.8632307750927726E-2</v>
      </c>
      <c r="AR6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-0.62527924109808641</v>
      </c>
    </row>
    <row r="669" spans="1:44" x14ac:dyDescent="0.3">
      <c r="A669" t="s">
        <v>1831</v>
      </c>
      <c r="B669" t="s">
        <v>1832</v>
      </c>
      <c r="C669" t="s">
        <v>10116</v>
      </c>
      <c r="D669" t="s">
        <v>1465</v>
      </c>
      <c r="E669">
        <v>3800.085</v>
      </c>
      <c r="F669">
        <v>342.35</v>
      </c>
      <c r="G669">
        <v>-49.191993470907001</v>
      </c>
      <c r="H669">
        <f>(Table2[[#This Row],[1Y Return vs Nifty]]-AVERAGE(Table2[1Y Return vs Nifty]))/_xlfn.STDEV.P(Table2[1Y Return vs Nifty])</f>
        <v>-1.1088118094881581</v>
      </c>
      <c r="I669">
        <v>-2.2037288516754998</v>
      </c>
      <c r="J669">
        <f>(Table2[[#This Row],[1M Return vs Nifty]]-AVERAGE(Table2[1M Return vs Nifty]))/_xlfn.STDEV.P(Table2[1M Return vs Nifty])</f>
        <v>-0.27151695009924248</v>
      </c>
      <c r="K669">
        <v>-16.508392540318798</v>
      </c>
      <c r="L669">
        <f>(Table2[[#This Row],[6M Return vs Nifty]]-AVERAGE(Table2[6M Return vs Nifty]))/_xlfn.STDEV.P(Table2[6M Return vs Nifty])</f>
        <v>-0.80878671115165568</v>
      </c>
      <c r="M669">
        <v>0.26184968885718501</v>
      </c>
      <c r="N669">
        <f>(Table2[[#This Row],[1W Return vs Nifty]]-AVERAGE(Table2[1W Return vs Nifty]))/_xlfn.STDEV.P(Table2[1W Return vs Nifty])</f>
        <v>-0.1631784021568761</v>
      </c>
      <c r="O669">
        <v>328.88</v>
      </c>
      <c r="P669">
        <v>326.26713629211099</v>
      </c>
      <c r="Q669">
        <v>350.74734537363298</v>
      </c>
      <c r="R669">
        <v>67.818486214607404</v>
      </c>
      <c r="S669" s="2">
        <f>(Table2[[#This Row],[Close Price]]-Table2[[#This Row],[20D EMA]])/Table2[[#This Row],[20D EMA]]</f>
        <v>4.0957188032109057E-2</v>
      </c>
      <c r="T669" s="2">
        <f>(Table2[[#This Row],[Close Price]]-Table2[[#This Row],[50D EMA]])/Table2[[#This Row],[50D EMA]]</f>
        <v>4.9293544825458134E-2</v>
      </c>
      <c r="U669" s="2">
        <f>(Table2[[#This Row],[Close Price]]-Table2[[#This Row],[200D EMA]])/Table2[[#This Row],[200D EMA]]</f>
        <v>-2.3941294166282861E-2</v>
      </c>
      <c r="V669">
        <v>1.08311557869916</v>
      </c>
      <c r="W669">
        <v>335.75</v>
      </c>
      <c r="X669">
        <v>351</v>
      </c>
      <c r="Y669">
        <v>322.05</v>
      </c>
      <c r="Z669">
        <v>351</v>
      </c>
      <c r="AA669">
        <v>322.05</v>
      </c>
      <c r="AB669">
        <v>351</v>
      </c>
      <c r="AC669" s="2">
        <f>(Table2[[#This Row],[Close Price]]/Table2[[#This Row],[Day Low]])-1</f>
        <v>1.9657483246463103E-2</v>
      </c>
      <c r="AD669" s="2">
        <f>(Table2[[#This Row],[Day High]]/Table2[[#This Row],[Close Price]])-1</f>
        <v>2.5266540090550516E-2</v>
      </c>
      <c r="AE669" s="2">
        <f>(Table2[[#This Row],[Close Price]]/Table2[[#This Row],[Current Week Low]])-1</f>
        <v>6.303369042074225E-2</v>
      </c>
      <c r="AF669" s="2">
        <f>(Table2[[#This Row],[Current Week High]]/Table2[[#This Row],[Close Price]])-1</f>
        <v>2.5266540090550516E-2</v>
      </c>
      <c r="AG669" s="2">
        <f>(Table2[[#This Row],[Close Price]]/Table2[[#This Row],[Current Month Low]])-1</f>
        <v>6.303369042074225E-2</v>
      </c>
      <c r="AH669" s="2">
        <f>(Table2[[#This Row],[Current Month High]]/Table2[[#This Row],[Close Price]])-1</f>
        <v>2.5266540090550516E-2</v>
      </c>
      <c r="AI669">
        <v>40.134365415510402</v>
      </c>
      <c r="AJ669">
        <v>17.889118457300299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-0.03</v>
      </c>
      <c r="AM669" t="s">
        <v>10150</v>
      </c>
      <c r="AN669">
        <v>5.47</v>
      </c>
      <c r="AO669" t="s">
        <v>10149</v>
      </c>
      <c r="AP669">
        <v>-4.5184499619830001E-3</v>
      </c>
      <c r="AQ669">
        <f>(Table2[[#This Row],[Sharpe Ratio]]-AVERAGE(Table2[Sharpe Ratio]))/_xlfn.STDEV.P(Table2[Sharpe Ratio])</f>
        <v>-0.6681918590983047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0" spans="1:44" x14ac:dyDescent="0.3">
      <c r="A670" t="s">
        <v>1835</v>
      </c>
      <c r="B670" t="s">
        <v>1836</v>
      </c>
      <c r="C670" t="s">
        <v>10103</v>
      </c>
      <c r="D670" t="s">
        <v>285</v>
      </c>
      <c r="E670">
        <v>3774.236613</v>
      </c>
      <c r="F670">
        <v>1382.5</v>
      </c>
      <c r="G670">
        <v>45.323123956823999</v>
      </c>
      <c r="H670">
        <f>(Table2[[#This Row],[1Y Return vs Nifty]]-AVERAGE(Table2[1Y Return vs Nifty]))/_xlfn.STDEV.P(Table2[1Y Return vs Nifty])</f>
        <v>-4.3692177183601737E-2</v>
      </c>
      <c r="I670">
        <v>-5.2163178108440302</v>
      </c>
      <c r="J670">
        <f>(Table2[[#This Row],[1M Return vs Nifty]]-AVERAGE(Table2[1M Return vs Nifty]))/_xlfn.STDEV.P(Table2[1M Return vs Nifty])</f>
        <v>-0.51703612159595269</v>
      </c>
      <c r="K670">
        <v>20.7283885494953</v>
      </c>
      <c r="L670">
        <f>(Table2[[#This Row],[6M Return vs Nifty]]-AVERAGE(Table2[6M Return vs Nifty]))/_xlfn.STDEV.P(Table2[6M Return vs Nifty])</f>
        <v>0.28720305402096813</v>
      </c>
      <c r="M670">
        <v>1.33133191923738</v>
      </c>
      <c r="N670">
        <f>(Table2[[#This Row],[1W Return vs Nifty]]-AVERAGE(Table2[1W Return vs Nifty]))/_xlfn.STDEV.P(Table2[1W Return vs Nifty])</f>
        <v>7.072653022701593E-2</v>
      </c>
      <c r="O670">
        <v>1354.28</v>
      </c>
      <c r="P670">
        <v>1320.5621620245099</v>
      </c>
      <c r="Q670">
        <v>1145.62558837909</v>
      </c>
      <c r="R670">
        <v>75.821172334361293</v>
      </c>
      <c r="S670" s="2">
        <f>(Table2[[#This Row],[Close Price]]-Table2[[#This Row],[20D EMA]])/Table2[[#This Row],[20D EMA]]</f>
        <v>2.0837640665150505E-2</v>
      </c>
      <c r="T670" s="2">
        <f>(Table2[[#This Row],[Close Price]]-Table2[[#This Row],[50D EMA]])/Table2[[#This Row],[50D EMA]]</f>
        <v>4.6902629619900091E-2</v>
      </c>
      <c r="U670" s="2">
        <f>(Table2[[#This Row],[Close Price]]-Table2[[#This Row],[200D EMA]])/Table2[[#This Row],[200D EMA]]</f>
        <v>0.20676424655986972</v>
      </c>
      <c r="V670">
        <v>1.63371026207463</v>
      </c>
      <c r="W670">
        <v>1375.1</v>
      </c>
      <c r="X670">
        <v>1415</v>
      </c>
      <c r="Y670">
        <v>1364.85</v>
      </c>
      <c r="Z670">
        <v>1415</v>
      </c>
      <c r="AA670">
        <v>1364.85</v>
      </c>
      <c r="AB670">
        <v>1415</v>
      </c>
      <c r="AC670" s="2">
        <f>(Table2[[#This Row],[Close Price]]/Table2[[#This Row],[Day Low]])-1</f>
        <v>5.381426805323386E-3</v>
      </c>
      <c r="AD670" s="2">
        <f>(Table2[[#This Row],[Day High]]/Table2[[#This Row],[Close Price]])-1</f>
        <v>2.3508137432188159E-2</v>
      </c>
      <c r="AE670" s="2">
        <f>(Table2[[#This Row],[Close Price]]/Table2[[#This Row],[Current Week Low]])-1</f>
        <v>1.293182400996451E-2</v>
      </c>
      <c r="AF670" s="2">
        <f>(Table2[[#This Row],[Current Week High]]/Table2[[#This Row],[Close Price]])-1</f>
        <v>2.3508137432188159E-2</v>
      </c>
      <c r="AG670" s="2">
        <f>(Table2[[#This Row],[Close Price]]/Table2[[#This Row],[Current Month Low]])-1</f>
        <v>1.293182400996451E-2</v>
      </c>
      <c r="AH670" s="2">
        <f>(Table2[[#This Row],[Current Month High]]/Table2[[#This Row],[Close Price]])-1</f>
        <v>2.3508137432188159E-2</v>
      </c>
      <c r="AI670">
        <v>2.3508137432188101</v>
      </c>
      <c r="AJ670">
        <v>82.375832728711799</v>
      </c>
      <c r="AK670" t="str">
        <f>IF(AND(Table2[[#This Row],[20D EMA]]&gt;Table2[[#This Row],[50D EMA]],Table2[[#This Row],[50D EMA]]&gt;Table2[[#This Row],[200D EMA]]),"Uptrend","Downtrend/NoTrend")</f>
        <v>Uptrend</v>
      </c>
      <c r="AL670">
        <v>-0.01</v>
      </c>
      <c r="AM670" t="s">
        <v>10150</v>
      </c>
      <c r="AN670">
        <v>3.16</v>
      </c>
      <c r="AO670" t="s">
        <v>10149</v>
      </c>
      <c r="AP670">
        <v>7.3129663437830006E-2</v>
      </c>
      <c r="AQ670">
        <f>(Table2[[#This Row],[Sharpe Ratio]]-AVERAGE(Table2[Sharpe Ratio]))/_xlfn.STDEV.P(Table2[Sharpe Ratio])</f>
        <v>0.21161147293145302</v>
      </c>
      <c r="AR6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8.812758399882617E-3</v>
      </c>
    </row>
    <row r="671" spans="1:44" x14ac:dyDescent="0.3">
      <c r="A671" t="s">
        <v>1844</v>
      </c>
      <c r="B671" t="s">
        <v>1845</v>
      </c>
      <c r="C671" t="s">
        <v>10106</v>
      </c>
      <c r="D671" t="s">
        <v>189</v>
      </c>
      <c r="E671">
        <v>3746.1954217050002</v>
      </c>
      <c r="F671">
        <v>262.35000000000002</v>
      </c>
      <c r="G671">
        <v>11.345188223224101</v>
      </c>
      <c r="H671">
        <f>(Table2[[#This Row],[1Y Return vs Nifty]]-AVERAGE(Table2[1Y Return vs Nifty]))/_xlfn.STDEV.P(Table2[1Y Return vs Nifty])</f>
        <v>-0.42659987914685782</v>
      </c>
      <c r="I671">
        <v>3.1959788237345599</v>
      </c>
      <c r="J671">
        <f>(Table2[[#This Row],[1M Return vs Nifty]]-AVERAGE(Table2[1M Return vs Nifty]))/_xlfn.STDEV.P(Table2[1M Return vs Nifty])</f>
        <v>0.168546985857359</v>
      </c>
      <c r="K671">
        <v>2.7730510900635399</v>
      </c>
      <c r="L671">
        <f>(Table2[[#This Row],[6M Return vs Nifty]]-AVERAGE(Table2[6M Return vs Nifty]))/_xlfn.STDEV.P(Table2[6M Return vs Nifty])</f>
        <v>-0.24127619444825227</v>
      </c>
      <c r="M671">
        <v>-1.81336527347425</v>
      </c>
      <c r="N671">
        <f>(Table2[[#This Row],[1W Return vs Nifty]]-AVERAGE(Table2[1W Return vs Nifty]))/_xlfn.STDEV.P(Table2[1W Return vs Nifty])</f>
        <v>-0.61704570509805479</v>
      </c>
      <c r="O671">
        <v>259.8</v>
      </c>
      <c r="P671">
        <v>249.958592948372</v>
      </c>
      <c r="Q671">
        <v>230.32811487578201</v>
      </c>
      <c r="R671">
        <v>50.347438407748399</v>
      </c>
      <c r="S671" s="2">
        <f>(Table2[[#This Row],[Close Price]]-Table2[[#This Row],[20D EMA]])/Table2[[#This Row],[20D EMA]]</f>
        <v>9.8152424942263717E-3</v>
      </c>
      <c r="T671" s="2">
        <f>(Table2[[#This Row],[Close Price]]-Table2[[#This Row],[50D EMA]])/Table2[[#This Row],[50D EMA]]</f>
        <v>4.9573839032560962E-2</v>
      </c>
      <c r="U671" s="2">
        <f>(Table2[[#This Row],[Close Price]]-Table2[[#This Row],[200D EMA]])/Table2[[#This Row],[200D EMA]]</f>
        <v>0.13902725310580388</v>
      </c>
      <c r="V671">
        <v>0.75736197134107297</v>
      </c>
      <c r="W671">
        <v>261.2</v>
      </c>
      <c r="X671">
        <v>265.75</v>
      </c>
      <c r="Y671">
        <v>261.2</v>
      </c>
      <c r="Z671">
        <v>275</v>
      </c>
      <c r="AA671">
        <v>261.2</v>
      </c>
      <c r="AB671">
        <v>275</v>
      </c>
      <c r="AC671" s="2">
        <f>(Table2[[#This Row],[Close Price]]/Table2[[#This Row],[Day Low]])-1</f>
        <v>4.4027565084228115E-3</v>
      </c>
      <c r="AD671" s="2">
        <f>(Table2[[#This Row],[Day High]]/Table2[[#This Row],[Close Price]])-1</f>
        <v>1.2959786544692209E-2</v>
      </c>
      <c r="AE671" s="2">
        <f>(Table2[[#This Row],[Close Price]]/Table2[[#This Row],[Current Week Low]])-1</f>
        <v>4.4027565084228115E-3</v>
      </c>
      <c r="AF671" s="2">
        <f>(Table2[[#This Row],[Current Week High]]/Table2[[#This Row],[Close Price]])-1</f>
        <v>4.8218029350104663E-2</v>
      </c>
      <c r="AG671" s="2">
        <f>(Table2[[#This Row],[Close Price]]/Table2[[#This Row],[Current Month Low]])-1</f>
        <v>4.4027565084228115E-3</v>
      </c>
      <c r="AH671" s="2">
        <f>(Table2[[#This Row],[Current Month High]]/Table2[[#This Row],[Close Price]])-1</f>
        <v>4.8218029350104663E-2</v>
      </c>
      <c r="AI671">
        <v>4.8218029350104601</v>
      </c>
      <c r="AJ671">
        <v>39.399574920297503</v>
      </c>
      <c r="AK671" t="str">
        <f>IF(AND(Table2[[#This Row],[20D EMA]]&gt;Table2[[#This Row],[50D EMA]],Table2[[#This Row],[50D EMA]]&gt;Table2[[#This Row],[200D EMA]]),"Uptrend","Downtrend/NoTrend")</f>
        <v>Uptrend</v>
      </c>
      <c r="AL671">
        <v>0.08</v>
      </c>
      <c r="AM671" t="s">
        <v>10149</v>
      </c>
      <c r="AN671">
        <v>-1.67</v>
      </c>
      <c r="AO671" t="s">
        <v>10150</v>
      </c>
      <c r="AP671">
        <v>-7.3942693084565997E-2</v>
      </c>
      <c r="AQ671">
        <f>(Table2[[#This Row],[Sharpe Ratio]]-AVERAGE(Table2[Sharpe Ratio]))/_xlfn.STDEV.P(Table2[Sharpe Ratio])</f>
        <v>-1.4548134233389061</v>
      </c>
      <c r="AR6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-2.5711882161747117</v>
      </c>
    </row>
    <row r="672" spans="1:44" x14ac:dyDescent="0.3">
      <c r="A672" t="s">
        <v>1848</v>
      </c>
      <c r="B672" t="s">
        <v>1849</v>
      </c>
      <c r="C672" t="s">
        <v>10114</v>
      </c>
      <c r="D672" t="s">
        <v>387</v>
      </c>
      <c r="E672">
        <v>3730.7666569799999</v>
      </c>
      <c r="F672">
        <v>517.79999999999995</v>
      </c>
      <c r="G672">
        <v>11.1659939830772</v>
      </c>
      <c r="H672">
        <f>(Table2[[#This Row],[1Y Return vs Nifty]]-AVERAGE(Table2[1Y Return vs Nifty]))/_xlfn.STDEV.P(Table2[1Y Return vs Nifty])</f>
        <v>-0.42861927359264368</v>
      </c>
      <c r="I672">
        <v>16.583150083088501</v>
      </c>
      <c r="J672">
        <f>(Table2[[#This Row],[1M Return vs Nifty]]-AVERAGE(Table2[1M Return vs Nifty]))/_xlfn.STDEV.P(Table2[1M Return vs Nifty])</f>
        <v>1.2595710986152786</v>
      </c>
      <c r="K672">
        <v>6.5988836517311498</v>
      </c>
      <c r="L672">
        <f>(Table2[[#This Row],[6M Return vs Nifty]]-AVERAGE(Table2[6M Return vs Nifty]))/_xlfn.STDEV.P(Table2[6M Return vs Nifty])</f>
        <v>-0.12867050705711383</v>
      </c>
      <c r="M672">
        <v>10.8972144530627</v>
      </c>
      <c r="N672">
        <f>(Table2[[#This Row],[1W Return vs Nifty]]-AVERAGE(Table2[1W Return vs Nifty]))/_xlfn.STDEV.P(Table2[1W Return vs Nifty])</f>
        <v>2.1628670480467873</v>
      </c>
      <c r="O672">
        <v>492.85</v>
      </c>
      <c r="P672">
        <v>467.69080965572903</v>
      </c>
      <c r="Q672">
        <v>430.311681167046</v>
      </c>
      <c r="R672">
        <v>60.149582895146402</v>
      </c>
      <c r="S672" s="2">
        <f>(Table2[[#This Row],[Close Price]]-Table2[[#This Row],[20D EMA]])/Table2[[#This Row],[20D EMA]]</f>
        <v>5.0623922085827187E-2</v>
      </c>
      <c r="T672" s="2">
        <f>(Table2[[#This Row],[Close Price]]-Table2[[#This Row],[50D EMA]])/Table2[[#This Row],[50D EMA]]</f>
        <v>0.10714170411250268</v>
      </c>
      <c r="U672" s="2">
        <f>(Table2[[#This Row],[Close Price]]-Table2[[#This Row],[200D EMA]])/Table2[[#This Row],[200D EMA]]</f>
        <v>0.20331383660252345</v>
      </c>
      <c r="V672">
        <v>1.77848258077187</v>
      </c>
      <c r="W672">
        <v>513.1</v>
      </c>
      <c r="X672">
        <v>541.95000000000005</v>
      </c>
      <c r="Y672">
        <v>513.1</v>
      </c>
      <c r="Z672">
        <v>554.70000000000005</v>
      </c>
      <c r="AA672">
        <v>513.1</v>
      </c>
      <c r="AB672">
        <v>554.70000000000005</v>
      </c>
      <c r="AC672" s="2">
        <f>(Table2[[#This Row],[Close Price]]/Table2[[#This Row],[Day Low]])-1</f>
        <v>9.1600077957512127E-3</v>
      </c>
      <c r="AD672" s="2">
        <f>(Table2[[#This Row],[Day High]]/Table2[[#This Row],[Close Price]])-1</f>
        <v>4.6639629200463606E-2</v>
      </c>
      <c r="AE672" s="2">
        <f>(Table2[[#This Row],[Close Price]]/Table2[[#This Row],[Current Week Low]])-1</f>
        <v>9.1600077957512127E-3</v>
      </c>
      <c r="AF672" s="2">
        <f>(Table2[[#This Row],[Current Week High]]/Table2[[#This Row],[Close Price]])-1</f>
        <v>7.1263035921205198E-2</v>
      </c>
      <c r="AG672" s="2">
        <f>(Table2[[#This Row],[Close Price]]/Table2[[#This Row],[Current Month Low]])-1</f>
        <v>9.1600077957512127E-3</v>
      </c>
      <c r="AH672" s="2">
        <f>(Table2[[#This Row],[Current Month High]]/Table2[[#This Row],[Close Price]])-1</f>
        <v>7.1263035921205198E-2</v>
      </c>
      <c r="AI672">
        <v>7.1263035921205198</v>
      </c>
      <c r="AJ672">
        <v>48.7717281999712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0.05</v>
      </c>
      <c r="AM672" t="s">
        <v>10149</v>
      </c>
      <c r="AN672">
        <v>10.1</v>
      </c>
      <c r="AO672" t="s">
        <v>10149</v>
      </c>
      <c r="AP672">
        <v>-4.2924815322979003E-2</v>
      </c>
      <c r="AQ672">
        <f>(Table2[[#This Row],[Sharpe Ratio]]-AVERAGE(Table2[Sharpe Ratio]))/_xlfn.STDEV.P(Table2[Sharpe Ratio])</f>
        <v>-1.1033608121644318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1.7617875538478764</v>
      </c>
    </row>
    <row r="673" spans="1:44" x14ac:dyDescent="0.3">
      <c r="A673" t="s">
        <v>1852</v>
      </c>
      <c r="B673" t="s">
        <v>1853</v>
      </c>
      <c r="C673" t="s">
        <v>10110</v>
      </c>
      <c r="D673" t="s">
        <v>226</v>
      </c>
      <c r="E673">
        <v>3713.89333635</v>
      </c>
      <c r="F673">
        <v>159.75</v>
      </c>
      <c r="G673">
        <v>-7.5905912327666503</v>
      </c>
      <c r="H673">
        <f>(Table2[[#This Row],[1Y Return vs Nifty]]-AVERAGE(Table2[1Y Return vs Nifty]))/_xlfn.STDEV.P(Table2[1Y Return vs Nifty])</f>
        <v>-0.63999294261087714</v>
      </c>
      <c r="I673">
        <v>10.1682536607765</v>
      </c>
      <c r="J673">
        <f>(Table2[[#This Row],[1M Return vs Nifty]]-AVERAGE(Table2[1M Return vs Nifty]))/_xlfn.STDEV.P(Table2[1M Return vs Nifty])</f>
        <v>0.73677158092802508</v>
      </c>
      <c r="K673">
        <v>-13.3312931051313</v>
      </c>
      <c r="L673">
        <f>(Table2[[#This Row],[6M Return vs Nifty]]-AVERAGE(Table2[6M Return vs Nifty]))/_xlfn.STDEV.P(Table2[6M Return vs Nifty])</f>
        <v>-0.71527517868319213</v>
      </c>
      <c r="M673">
        <v>9.0957297431278903</v>
      </c>
      <c r="N673">
        <f>(Table2[[#This Row],[1W Return vs Nifty]]-AVERAGE(Table2[1W Return vs Nifty]))/_xlfn.STDEV.P(Table2[1W Return vs Nifty])</f>
        <v>1.7688668979759252</v>
      </c>
      <c r="O673">
        <v>136.83000000000001</v>
      </c>
      <c r="P673">
        <v>134.66830419299501</v>
      </c>
      <c r="Q673">
        <v>138.75461000943901</v>
      </c>
      <c r="R673">
        <v>87.012557428818297</v>
      </c>
      <c r="S673" s="2">
        <f>(Table2[[#This Row],[Close Price]]-Table2[[#This Row],[20D EMA]])/Table2[[#This Row],[20D EMA]]</f>
        <v>0.16750712563034412</v>
      </c>
      <c r="T673" s="2">
        <f>(Table2[[#This Row],[Close Price]]-Table2[[#This Row],[50D EMA]])/Table2[[#This Row],[50D EMA]]</f>
        <v>0.18624795164168745</v>
      </c>
      <c r="U673" s="2">
        <f>(Table2[[#This Row],[Close Price]]-Table2[[#This Row],[200D EMA]])/Table2[[#This Row],[200D EMA]]</f>
        <v>0.15131309863602188</v>
      </c>
      <c r="V673">
        <v>2.2068822176135101</v>
      </c>
      <c r="W673">
        <v>148.53</v>
      </c>
      <c r="X673">
        <v>162.9</v>
      </c>
      <c r="Y673">
        <v>131.41</v>
      </c>
      <c r="Z673">
        <v>162.9</v>
      </c>
      <c r="AA673">
        <v>131.41</v>
      </c>
      <c r="AB673">
        <v>162.9</v>
      </c>
      <c r="AC673" s="2">
        <f>(Table2[[#This Row],[Close Price]]/Table2[[#This Row],[Day Low]])-1</f>
        <v>7.5540294889921311E-2</v>
      </c>
      <c r="AD673" s="2">
        <f>(Table2[[#This Row],[Day High]]/Table2[[#This Row],[Close Price]])-1</f>
        <v>1.9718309859154903E-2</v>
      </c>
      <c r="AE673" s="2">
        <f>(Table2[[#This Row],[Close Price]]/Table2[[#This Row],[Current Week Low]])-1</f>
        <v>0.21566090860665099</v>
      </c>
      <c r="AF673" s="2">
        <f>(Table2[[#This Row],[Current Week High]]/Table2[[#This Row],[Close Price]])-1</f>
        <v>1.9718309859154903E-2</v>
      </c>
      <c r="AG673" s="2">
        <f>(Table2[[#This Row],[Close Price]]/Table2[[#This Row],[Current Month Low]])-1</f>
        <v>0.21566090860665099</v>
      </c>
      <c r="AH673" s="2">
        <f>(Table2[[#This Row],[Current Month High]]/Table2[[#This Row],[Close Price]])-1</f>
        <v>1.9718309859154903E-2</v>
      </c>
      <c r="AI673">
        <v>9.9843505477308092</v>
      </c>
      <c r="AJ673">
        <v>42.570281124497903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0.04</v>
      </c>
      <c r="AM673" t="s">
        <v>10149</v>
      </c>
      <c r="AN673">
        <v>21.3</v>
      </c>
      <c r="AO673" t="s">
        <v>10149</v>
      </c>
      <c r="AP673">
        <v>-2.5071078315111999E-2</v>
      </c>
      <c r="AQ673">
        <f>(Table2[[#This Row],[Sharpe Ratio]]-AVERAGE(Table2[Sharpe Ratio]))/_xlfn.STDEV.P(Table2[Sharpe Ratio])</f>
        <v>-0.90106642765280232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4" spans="1:44" x14ac:dyDescent="0.3">
      <c r="A674" t="s">
        <v>1854</v>
      </c>
      <c r="B674" t="s">
        <v>1855</v>
      </c>
      <c r="C674" t="s">
        <v>10109</v>
      </c>
      <c r="D674" t="s">
        <v>295</v>
      </c>
      <c r="E674">
        <v>3702.2912981250001</v>
      </c>
      <c r="F674">
        <v>431.25</v>
      </c>
      <c r="G674">
        <v>3.7321410285355601</v>
      </c>
      <c r="H674">
        <f>(Table2[[#This Row],[1Y Return vs Nifty]]-AVERAGE(Table2[1Y Return vs Nifty]))/_xlfn.STDEV.P(Table2[1Y Return vs Nifty])</f>
        <v>-0.51239362568612568</v>
      </c>
      <c r="I674">
        <v>-11.4679843063244</v>
      </c>
      <c r="J674">
        <f>(Table2[[#This Row],[1M Return vs Nifty]]-AVERAGE(Table2[1M Return vs Nifty]))/_xlfn.STDEV.P(Table2[1M Return vs Nifty])</f>
        <v>-1.0265327702418778</v>
      </c>
      <c r="K674">
        <v>2.78291302300239</v>
      </c>
      <c r="L674">
        <f>(Table2[[#This Row],[6M Return vs Nifty]]-AVERAGE(Table2[6M Return vs Nifty]))/_xlfn.STDEV.P(Table2[6M Return vs Nifty])</f>
        <v>-0.24098592828534929</v>
      </c>
      <c r="M674">
        <v>-1.15441598171989</v>
      </c>
      <c r="N674">
        <f>(Table2[[#This Row],[1W Return vs Nifty]]-AVERAGE(Table2[1W Return vs Nifty]))/_xlfn.STDEV.P(Table2[1W Return vs Nifty])</f>
        <v>-0.47292784586310121</v>
      </c>
      <c r="O674">
        <v>420.12</v>
      </c>
      <c r="P674">
        <v>424.90192412223399</v>
      </c>
      <c r="Q674">
        <v>404.58932933228402</v>
      </c>
      <c r="R674">
        <v>65.407997925026393</v>
      </c>
      <c r="S674" s="2">
        <f>(Table2[[#This Row],[Close Price]]-Table2[[#This Row],[20D EMA]])/Table2[[#This Row],[20D EMA]]</f>
        <v>2.6492430734075968E-2</v>
      </c>
      <c r="T674" s="2">
        <f>(Table2[[#This Row],[Close Price]]-Table2[[#This Row],[50D EMA]])/Table2[[#This Row],[50D EMA]]</f>
        <v>1.4940096802055948E-2</v>
      </c>
      <c r="U674" s="2">
        <f>(Table2[[#This Row],[Close Price]]-Table2[[#This Row],[200D EMA]])/Table2[[#This Row],[200D EMA]]</f>
        <v>6.5895634745769358E-2</v>
      </c>
      <c r="V674">
        <v>1.47554369975777</v>
      </c>
      <c r="W674">
        <v>414.1</v>
      </c>
      <c r="X674">
        <v>433</v>
      </c>
      <c r="Y674">
        <v>406</v>
      </c>
      <c r="Z674">
        <v>433</v>
      </c>
      <c r="AA674">
        <v>406</v>
      </c>
      <c r="AB674">
        <v>433</v>
      </c>
      <c r="AC674" s="2">
        <f>(Table2[[#This Row],[Close Price]]/Table2[[#This Row],[Day Low]])-1</f>
        <v>4.1415117121468281E-2</v>
      </c>
      <c r="AD674" s="2">
        <f>(Table2[[#This Row],[Day High]]/Table2[[#This Row],[Close Price]])-1</f>
        <v>4.0579710144927894E-3</v>
      </c>
      <c r="AE674" s="2">
        <f>(Table2[[#This Row],[Close Price]]/Table2[[#This Row],[Current Week Low]])-1</f>
        <v>6.2192118226600979E-2</v>
      </c>
      <c r="AF674" s="2">
        <f>(Table2[[#This Row],[Current Week High]]/Table2[[#This Row],[Close Price]])-1</f>
        <v>4.0579710144927894E-3</v>
      </c>
      <c r="AG674" s="2">
        <f>(Table2[[#This Row],[Close Price]]/Table2[[#This Row],[Current Month Low]])-1</f>
        <v>6.2192118226600979E-2</v>
      </c>
      <c r="AH674" s="2">
        <f>(Table2[[#This Row],[Current Month High]]/Table2[[#This Row],[Close Price]])-1</f>
        <v>4.0579710144927894E-3</v>
      </c>
      <c r="AI674">
        <v>17.078260869565199</v>
      </c>
      <c r="AJ674">
        <v>40.885331590983299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-0.13</v>
      </c>
      <c r="AM674" t="s">
        <v>10150</v>
      </c>
      <c r="AN674">
        <v>2.16</v>
      </c>
      <c r="AO674" t="s">
        <v>10149</v>
      </c>
      <c r="AQ674">
        <f>(Table2[[#This Row],[Sharpe Ratio]]-AVERAGE(Table2[Sharpe Ratio]))/_xlfn.STDEV.P(Table2[Sharpe Ratio])</f>
        <v>-0.61699489940279773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5" spans="1:44" x14ac:dyDescent="0.3">
      <c r="A675" t="s">
        <v>1856</v>
      </c>
      <c r="B675" t="s">
        <v>1857</v>
      </c>
      <c r="C675" t="s">
        <v>10109</v>
      </c>
      <c r="D675" t="s">
        <v>59</v>
      </c>
      <c r="E675">
        <v>3695.2260961000002</v>
      </c>
      <c r="F675">
        <v>368.5</v>
      </c>
      <c r="G675">
        <v>30.956872705041398</v>
      </c>
      <c r="H675">
        <f>(Table2[[#This Row],[1Y Return vs Nifty]]-AVERAGE(Table2[1Y Return vs Nifty]))/_xlfn.STDEV.P(Table2[1Y Return vs Nifty])</f>
        <v>-0.20558983617549517</v>
      </c>
      <c r="I675">
        <v>5.04552974616964</v>
      </c>
      <c r="J675">
        <f>(Table2[[#This Row],[1M Return vs Nifty]]-AVERAGE(Table2[1M Return vs Nifty]))/_xlfn.STDEV.P(Table2[1M Return vs Nifty])</f>
        <v>0.31928119363410395</v>
      </c>
      <c r="K675">
        <v>1.27228783051702</v>
      </c>
      <c r="L675">
        <f>(Table2[[#This Row],[6M Return vs Nifty]]-AVERAGE(Table2[6M Return vs Nifty]))/_xlfn.STDEV.P(Table2[6M Return vs Nifty])</f>
        <v>-0.28544814283559616</v>
      </c>
      <c r="M675">
        <v>-0.33257669320428401</v>
      </c>
      <c r="N675">
        <f>(Table2[[#This Row],[1W Return vs Nifty]]-AVERAGE(Table2[1W Return vs Nifty]))/_xlfn.STDEV.P(Table2[1W Return vs Nifty])</f>
        <v>-0.29318454789139831</v>
      </c>
      <c r="O675">
        <v>352.08</v>
      </c>
      <c r="P675">
        <v>339.17633004236399</v>
      </c>
      <c r="Q675">
        <v>310.77804897391297</v>
      </c>
      <c r="R675">
        <v>67.745065322887001</v>
      </c>
      <c r="S675" s="2">
        <f>(Table2[[#This Row],[Close Price]]-Table2[[#This Row],[20D EMA]])/Table2[[#This Row],[20D EMA]]</f>
        <v>4.6637127925471533E-2</v>
      </c>
      <c r="T675" s="2">
        <f>(Table2[[#This Row],[Close Price]]-Table2[[#This Row],[50D EMA]])/Table2[[#This Row],[50D EMA]]</f>
        <v>8.6455531711111477E-2</v>
      </c>
      <c r="U675" s="2">
        <f>(Table2[[#This Row],[Close Price]]-Table2[[#This Row],[200D EMA]])/Table2[[#This Row],[200D EMA]]</f>
        <v>0.18573368105201107</v>
      </c>
      <c r="V675">
        <v>0.62265612004348703</v>
      </c>
      <c r="W675">
        <v>360.1</v>
      </c>
      <c r="X675">
        <v>379.05</v>
      </c>
      <c r="Y675">
        <v>347</v>
      </c>
      <c r="Z675">
        <v>379.05</v>
      </c>
      <c r="AA675">
        <v>347</v>
      </c>
      <c r="AB675">
        <v>379.05</v>
      </c>
      <c r="AC675" s="2">
        <f>(Table2[[#This Row],[Close Price]]/Table2[[#This Row],[Day Low]])-1</f>
        <v>2.3326853651763235E-2</v>
      </c>
      <c r="AD675" s="2">
        <f>(Table2[[#This Row],[Day High]]/Table2[[#This Row],[Close Price]])-1</f>
        <v>2.862957937584798E-2</v>
      </c>
      <c r="AE675" s="2">
        <f>(Table2[[#This Row],[Close Price]]/Table2[[#This Row],[Current Week Low]])-1</f>
        <v>6.1959654178674439E-2</v>
      </c>
      <c r="AF675" s="2">
        <f>(Table2[[#This Row],[Current Week High]]/Table2[[#This Row],[Close Price]])-1</f>
        <v>2.862957937584798E-2</v>
      </c>
      <c r="AG675" s="2">
        <f>(Table2[[#This Row],[Close Price]]/Table2[[#This Row],[Current Month Low]])-1</f>
        <v>6.1959654178674439E-2</v>
      </c>
      <c r="AH675" s="2">
        <f>(Table2[[#This Row],[Current Month High]]/Table2[[#This Row],[Close Price]])-1</f>
        <v>2.862957937584798E-2</v>
      </c>
      <c r="AI675">
        <v>5.0067842605155901</v>
      </c>
      <c r="AJ675">
        <v>74.644549763033098</v>
      </c>
      <c r="AK675" t="str">
        <f>IF(AND(Table2[[#This Row],[20D EMA]]&gt;Table2[[#This Row],[50D EMA]],Table2[[#This Row],[50D EMA]]&gt;Table2[[#This Row],[200D EMA]]),"Uptrend","Downtrend/NoTrend")</f>
        <v>Uptrend</v>
      </c>
      <c r="AL675">
        <v>0.12</v>
      </c>
      <c r="AM675" t="s">
        <v>10149</v>
      </c>
      <c r="AN675">
        <v>3.83</v>
      </c>
      <c r="AO675" t="s">
        <v>10149</v>
      </c>
      <c r="AP675">
        <v>5.5118403869449002E-2</v>
      </c>
      <c r="AQ675">
        <f>(Table2[[#This Row],[Sharpe Ratio]]-AVERAGE(Table2[Sharpe Ratio]))/_xlfn.STDEV.P(Table2[Sharpe Ratio])</f>
        <v>7.5322559552344582E-3</v>
      </c>
      <c r="AR6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-0.45740907731315122</v>
      </c>
    </row>
    <row r="676" spans="1:44" x14ac:dyDescent="0.3">
      <c r="A676" t="s">
        <v>1858</v>
      </c>
      <c r="B676" t="s">
        <v>1859</v>
      </c>
      <c r="C676" t="s">
        <v>10108</v>
      </c>
      <c r="D676" t="s">
        <v>184</v>
      </c>
      <c r="E676">
        <v>3689.8792187250001</v>
      </c>
      <c r="F676">
        <v>235.13</v>
      </c>
      <c r="G676">
        <v>-11.1500190610221</v>
      </c>
      <c r="H676">
        <f>(Table2[[#This Row],[1Y Return vs Nifty]]-AVERAGE(Table2[1Y Return vs Nifty]))/_xlfn.STDEV.P(Table2[1Y Return vs Nifty])</f>
        <v>-0.68010521843325999</v>
      </c>
      <c r="I676">
        <v>-4.1494774443297704</v>
      </c>
      <c r="J676">
        <f>(Table2[[#This Row],[1M Return vs Nifty]]-AVERAGE(Table2[1M Return vs Nifty]))/_xlfn.STDEV.P(Table2[1M Return vs Nifty])</f>
        <v>-0.43009104994631087</v>
      </c>
      <c r="K676">
        <v>-21.063762689344902</v>
      </c>
      <c r="L676">
        <f>(Table2[[#This Row],[6M Return vs Nifty]]-AVERAGE(Table2[6M Return vs Nifty]))/_xlfn.STDEV.P(Table2[6M Return vs Nifty])</f>
        <v>-0.94286487026705812</v>
      </c>
      <c r="M676">
        <v>3.4076551766962799</v>
      </c>
      <c r="N676">
        <f>(Table2[[#This Row],[1W Return vs Nifty]]-AVERAGE(Table2[1W Return vs Nifty]))/_xlfn.STDEV.P(Table2[1W Return vs Nifty])</f>
        <v>0.52483622681391129</v>
      </c>
      <c r="O676">
        <v>220.49</v>
      </c>
      <c r="P676">
        <v>221.80313386078001</v>
      </c>
      <c r="Q676">
        <v>233.039813131996</v>
      </c>
      <c r="R676">
        <v>77.4579922697298</v>
      </c>
      <c r="S676" s="2">
        <f>(Table2[[#This Row],[Close Price]]-Table2[[#This Row],[20D EMA]])/Table2[[#This Row],[20D EMA]]</f>
        <v>6.6397569050750532E-2</v>
      </c>
      <c r="T676" s="2">
        <f>(Table2[[#This Row],[Close Price]]-Table2[[#This Row],[50D EMA]])/Table2[[#This Row],[50D EMA]]</f>
        <v>6.0084210296076836E-2</v>
      </c>
      <c r="U676" s="2">
        <f>(Table2[[#This Row],[Close Price]]-Table2[[#This Row],[200D EMA]])/Table2[[#This Row],[200D EMA]]</f>
        <v>8.9692265021689439E-3</v>
      </c>
      <c r="V676">
        <v>1.25459030883175</v>
      </c>
      <c r="W676">
        <v>227.95</v>
      </c>
      <c r="X676">
        <v>237</v>
      </c>
      <c r="Y676">
        <v>216.5</v>
      </c>
      <c r="Z676">
        <v>237</v>
      </c>
      <c r="AA676">
        <v>216.5</v>
      </c>
      <c r="AB676">
        <v>237</v>
      </c>
      <c r="AC676" s="2">
        <f>(Table2[[#This Row],[Close Price]]/Table2[[#This Row],[Day Low]])-1</f>
        <v>3.1498135556043083E-2</v>
      </c>
      <c r="AD676" s="2">
        <f>(Table2[[#This Row],[Day High]]/Table2[[#This Row],[Close Price]])-1</f>
        <v>7.9530472504572014E-3</v>
      </c>
      <c r="AE676" s="2">
        <f>(Table2[[#This Row],[Close Price]]/Table2[[#This Row],[Current Week Low]])-1</f>
        <v>8.6050808314087845E-2</v>
      </c>
      <c r="AF676" s="2">
        <f>(Table2[[#This Row],[Current Week High]]/Table2[[#This Row],[Close Price]])-1</f>
        <v>7.9530472504572014E-3</v>
      </c>
      <c r="AG676" s="2">
        <f>(Table2[[#This Row],[Close Price]]/Table2[[#This Row],[Current Month Low]])-1</f>
        <v>8.6050808314087845E-2</v>
      </c>
      <c r="AH676" s="2">
        <f>(Table2[[#This Row],[Current Month High]]/Table2[[#This Row],[Close Price]])-1</f>
        <v>7.9530472504572014E-3</v>
      </c>
      <c r="AI676">
        <v>27.163696678433201</v>
      </c>
      <c r="AJ676">
        <v>23.395434269220601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</v>
      </c>
      <c r="AM676" t="s">
        <v>10150</v>
      </c>
      <c r="AN676">
        <v>6.97</v>
      </c>
      <c r="AO676" t="s">
        <v>10149</v>
      </c>
      <c r="AP676">
        <v>7.8119258400612998E-2</v>
      </c>
      <c r="AQ676">
        <f>(Table2[[#This Row],[Sharpe Ratio]]-AVERAGE(Table2[Sharpe Ratio]))/_xlfn.STDEV.P(Table2[Sharpe Ratio])</f>
        <v>0.26814681012801578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7" spans="1:44" x14ac:dyDescent="0.3">
      <c r="A677" t="s">
        <v>1860</v>
      </c>
      <c r="B677" t="s">
        <v>1861</v>
      </c>
      <c r="C677" t="s">
        <v>10112</v>
      </c>
      <c r="D677" t="s">
        <v>130</v>
      </c>
      <c r="E677">
        <v>3664.2707985000002</v>
      </c>
      <c r="F677">
        <v>1258.7</v>
      </c>
      <c r="G677">
        <v>1.45041038529871</v>
      </c>
      <c r="H677">
        <f>(Table2[[#This Row],[1Y Return vs Nifty]]-AVERAGE(Table2[1Y Return vs Nifty]))/_xlfn.STDEV.P(Table2[1Y Return vs Nifty])</f>
        <v>-0.53810714295071316</v>
      </c>
      <c r="I677">
        <v>0.23851636623733599</v>
      </c>
      <c r="J677">
        <f>(Table2[[#This Row],[1M Return vs Nifty]]-AVERAGE(Table2[1M Return vs Nifty]))/_xlfn.STDEV.P(Table2[1M Return vs Nifty])</f>
        <v>-7.2479500709115435E-2</v>
      </c>
      <c r="K677">
        <v>-4.7231717799353898</v>
      </c>
      <c r="L677">
        <f>(Table2[[#This Row],[6M Return vs Nifty]]-AVERAGE(Table2[6M Return vs Nifty]))/_xlfn.STDEV.P(Table2[6M Return vs Nifty])</f>
        <v>-0.46191243911063418</v>
      </c>
      <c r="M677">
        <v>2.3447364190154798</v>
      </c>
      <c r="N677">
        <f>(Table2[[#This Row],[1W Return vs Nifty]]-AVERAGE(Table2[1W Return vs Nifty]))/_xlfn.STDEV.P(Table2[1W Return vs Nifty])</f>
        <v>0.29236678217759005</v>
      </c>
      <c r="O677">
        <v>1220.6400000000001</v>
      </c>
      <c r="P677">
        <v>1201.92090140296</v>
      </c>
      <c r="Q677">
        <v>1130.1124717896701</v>
      </c>
      <c r="R677">
        <v>65.634882716167397</v>
      </c>
      <c r="S677" s="2">
        <f>(Table2[[#This Row],[Close Price]]-Table2[[#This Row],[20D EMA]])/Table2[[#This Row],[20D EMA]]</f>
        <v>3.1180364399003756E-2</v>
      </c>
      <c r="T677" s="2">
        <f>(Table2[[#This Row],[Close Price]]-Table2[[#This Row],[50D EMA]])/Table2[[#This Row],[50D EMA]]</f>
        <v>4.7240295539218762E-2</v>
      </c>
      <c r="U677" s="2">
        <f>(Table2[[#This Row],[Close Price]]-Table2[[#This Row],[200D EMA]])/Table2[[#This Row],[200D EMA]]</f>
        <v>0.11378294764475615</v>
      </c>
      <c r="V677">
        <v>0.58648880125029401</v>
      </c>
      <c r="W677">
        <v>1255.05</v>
      </c>
      <c r="X677">
        <v>1287.95</v>
      </c>
      <c r="Y677">
        <v>1177.0999999999999</v>
      </c>
      <c r="Z677">
        <v>1288.8</v>
      </c>
      <c r="AA677">
        <v>1177.0999999999999</v>
      </c>
      <c r="AB677">
        <v>1288.8</v>
      </c>
      <c r="AC677" s="2">
        <f>(Table2[[#This Row],[Close Price]]/Table2[[#This Row],[Day Low]])-1</f>
        <v>2.9082506673041575E-3</v>
      </c>
      <c r="AD677" s="2">
        <f>(Table2[[#This Row],[Day High]]/Table2[[#This Row],[Close Price]])-1</f>
        <v>2.3238261698577789E-2</v>
      </c>
      <c r="AE677" s="2">
        <f>(Table2[[#This Row],[Close Price]]/Table2[[#This Row],[Current Week Low]])-1</f>
        <v>6.9322912241950752E-2</v>
      </c>
      <c r="AF677" s="2">
        <f>(Table2[[#This Row],[Current Week High]]/Table2[[#This Row],[Close Price]])-1</f>
        <v>2.3913561611186074E-2</v>
      </c>
      <c r="AG677" s="2">
        <f>(Table2[[#This Row],[Close Price]]/Table2[[#This Row],[Current Month Low]])-1</f>
        <v>6.9322912241950752E-2</v>
      </c>
      <c r="AH677" s="2">
        <f>(Table2[[#This Row],[Current Month High]]/Table2[[#This Row],[Close Price]])-1</f>
        <v>2.3913561611186074E-2</v>
      </c>
      <c r="AI677">
        <v>7.9685389687773096</v>
      </c>
      <c r="AJ677">
        <v>31.801047120418801</v>
      </c>
      <c r="AK677" t="str">
        <f>IF(AND(Table2[[#This Row],[20D EMA]]&gt;Table2[[#This Row],[50D EMA]],Table2[[#This Row],[50D EMA]]&gt;Table2[[#This Row],[200D EMA]]),"Uptrend","Downtrend/NoTrend")</f>
        <v>Uptrend</v>
      </c>
      <c r="AL677">
        <v>-0.02</v>
      </c>
      <c r="AM677" t="s">
        <v>10150</v>
      </c>
      <c r="AN677">
        <v>0.24</v>
      </c>
      <c r="AO677" t="s">
        <v>10149</v>
      </c>
      <c r="AP677">
        <v>-5.7840378128749996E-3</v>
      </c>
      <c r="AQ677">
        <f>(Table2[[#This Row],[Sharpe Ratio]]-AVERAGE(Table2[Sharpe Ratio]))/_xlfn.STDEV.P(Table2[Sharpe Ratio])</f>
        <v>-0.68253178777703338</v>
      </c>
      <c r="AR6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-1.4626640883699062</v>
      </c>
    </row>
    <row r="678" spans="1:44" x14ac:dyDescent="0.3">
      <c r="A678" t="s">
        <v>1874</v>
      </c>
      <c r="B678" t="s">
        <v>1875</v>
      </c>
      <c r="C678" t="s">
        <v>10120</v>
      </c>
      <c r="D678" t="s">
        <v>1509</v>
      </c>
      <c r="E678">
        <v>3597.6944306239998</v>
      </c>
      <c r="F678">
        <v>159.04</v>
      </c>
      <c r="G678">
        <v>4.4918669692718503</v>
      </c>
      <c r="H678">
        <f>(Table2[[#This Row],[1Y Return vs Nifty]]-AVERAGE(Table2[1Y Return vs Nifty]))/_xlfn.STDEV.P(Table2[1Y Return vs Nifty])</f>
        <v>-0.50383204277037674</v>
      </c>
      <c r="I678">
        <v>-0.42282126644842799</v>
      </c>
      <c r="J678">
        <f>(Table2[[#This Row],[1M Return vs Nifty]]-AVERAGE(Table2[1M Return vs Nifty]))/_xlfn.STDEV.P(Table2[1M Return vs Nifty])</f>
        <v>-0.12637701871018339</v>
      </c>
      <c r="K678">
        <v>-10.820848532624</v>
      </c>
      <c r="L678">
        <f>(Table2[[#This Row],[6M Return vs Nifty]]-AVERAGE(Table2[6M Return vs Nifty]))/_xlfn.STDEV.P(Table2[6M Return vs Nifty])</f>
        <v>-0.6413852914003787</v>
      </c>
      <c r="M678">
        <v>2.7753030999620401</v>
      </c>
      <c r="N678">
        <f>(Table2[[#This Row],[1W Return vs Nifty]]-AVERAGE(Table2[1W Return vs Nifty]))/_xlfn.STDEV.P(Table2[1W Return vs Nifty])</f>
        <v>0.38653540652000623</v>
      </c>
      <c r="O678">
        <v>153.57</v>
      </c>
      <c r="P678">
        <v>151.61076280644301</v>
      </c>
      <c r="Q678">
        <v>147.04058392477299</v>
      </c>
      <c r="R678">
        <v>68.3473532734521</v>
      </c>
      <c r="S678" s="2">
        <f>(Table2[[#This Row],[Close Price]]-Table2[[#This Row],[20D EMA]])/Table2[[#This Row],[20D EMA]]</f>
        <v>3.5618935990102227E-2</v>
      </c>
      <c r="T678" s="2">
        <f>(Table2[[#This Row],[Close Price]]-Table2[[#This Row],[50D EMA]])/Table2[[#This Row],[50D EMA]]</f>
        <v>4.9002043496355695E-2</v>
      </c>
      <c r="U678" s="2">
        <f>(Table2[[#This Row],[Close Price]]-Table2[[#This Row],[200D EMA]])/Table2[[#This Row],[200D EMA]]</f>
        <v>8.1606150866253294E-2</v>
      </c>
      <c r="V678">
        <v>1.09969961820341</v>
      </c>
      <c r="W678">
        <v>155.4</v>
      </c>
      <c r="X678">
        <v>160.47</v>
      </c>
      <c r="Y678">
        <v>152.96</v>
      </c>
      <c r="Z678">
        <v>163</v>
      </c>
      <c r="AA678">
        <v>152.96</v>
      </c>
      <c r="AB678">
        <v>163</v>
      </c>
      <c r="AC678" s="2">
        <f>(Table2[[#This Row],[Close Price]]/Table2[[#This Row],[Day Low]])-1</f>
        <v>2.3423423423423406E-2</v>
      </c>
      <c r="AD678" s="2">
        <f>(Table2[[#This Row],[Day High]]/Table2[[#This Row],[Close Price]])-1</f>
        <v>8.9914486921529591E-3</v>
      </c>
      <c r="AE678" s="2">
        <f>(Table2[[#This Row],[Close Price]]/Table2[[#This Row],[Current Week Low]])-1</f>
        <v>3.9748953974895196E-2</v>
      </c>
      <c r="AF678" s="2">
        <f>(Table2[[#This Row],[Current Week High]]/Table2[[#This Row],[Close Price]])-1</f>
        <v>2.4899396378269767E-2</v>
      </c>
      <c r="AG678" s="2">
        <f>(Table2[[#This Row],[Close Price]]/Table2[[#This Row],[Current Month Low]])-1</f>
        <v>3.9748953974895196E-2</v>
      </c>
      <c r="AH678" s="2">
        <f>(Table2[[#This Row],[Current Month High]]/Table2[[#This Row],[Close Price]])-1</f>
        <v>2.4899396378269767E-2</v>
      </c>
      <c r="AI678">
        <v>10.601106639838999</v>
      </c>
      <c r="AJ678">
        <v>32.533333333333303</v>
      </c>
      <c r="AK678" t="str">
        <f>IF(AND(Table2[[#This Row],[20D EMA]]&gt;Table2[[#This Row],[50D EMA]],Table2[[#This Row],[50D EMA]]&gt;Table2[[#This Row],[200D EMA]]),"Uptrend","Downtrend/NoTrend")</f>
        <v>Uptrend</v>
      </c>
      <c r="AL678">
        <v>0.01</v>
      </c>
      <c r="AM678" t="s">
        <v>10149</v>
      </c>
      <c r="AN678">
        <v>3.37</v>
      </c>
      <c r="AO678" t="s">
        <v>10149</v>
      </c>
      <c r="AP678">
        <v>2.9230201085448E-2</v>
      </c>
      <c r="AQ678">
        <f>(Table2[[#This Row],[Sharpe Ratio]]-AVERAGE(Table2[Sharpe Ratio]))/_xlfn.STDEV.P(Table2[Sharpe Ratio])</f>
        <v>-0.28579782087933009</v>
      </c>
      <c r="AR6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-1.1708567672402628</v>
      </c>
    </row>
    <row r="679" spans="1:44" x14ac:dyDescent="0.3">
      <c r="A679" t="s">
        <v>1876</v>
      </c>
      <c r="B679" t="s">
        <v>1877</v>
      </c>
      <c r="C679" t="s">
        <v>10110</v>
      </c>
      <c r="D679" t="s">
        <v>473</v>
      </c>
      <c r="E679">
        <v>3590.803825</v>
      </c>
      <c r="F679">
        <v>4156.25</v>
      </c>
      <c r="G679">
        <v>20.286924816038201</v>
      </c>
      <c r="H679">
        <f>(Table2[[#This Row],[1Y Return vs Nifty]]-AVERAGE(Table2[1Y Return vs Nifty]))/_xlfn.STDEV.P(Table2[1Y Return vs Nifty])</f>
        <v>-0.32583272727631507</v>
      </c>
      <c r="I679">
        <v>10.4341439084382</v>
      </c>
      <c r="J679">
        <f>(Table2[[#This Row],[1M Return vs Nifty]]-AVERAGE(Table2[1M Return vs Nifty]))/_xlfn.STDEV.P(Table2[1M Return vs Nifty])</f>
        <v>0.7584410334154873</v>
      </c>
      <c r="K679">
        <v>3.9019865848720201</v>
      </c>
      <c r="L679">
        <f>(Table2[[#This Row],[6M Return vs Nifty]]-AVERAGE(Table2[6M Return vs Nifty]))/_xlfn.STDEV.P(Table2[6M Return vs Nifty])</f>
        <v>-0.20804824853998893</v>
      </c>
      <c r="M679">
        <v>-3.1194229395992599</v>
      </c>
      <c r="N679">
        <f>(Table2[[#This Row],[1W Return vs Nifty]]-AVERAGE(Table2[1W Return vs Nifty]))/_xlfn.STDEV.P(Table2[1W Return vs Nifty])</f>
        <v>-0.90269171342475041</v>
      </c>
      <c r="O679">
        <v>4019.06</v>
      </c>
      <c r="P679">
        <v>3727.7834268270099</v>
      </c>
      <c r="Q679">
        <v>3433.7076725583102</v>
      </c>
      <c r="R679">
        <v>59.804050714560198</v>
      </c>
      <c r="S679" s="2">
        <f>(Table2[[#This Row],[Close Price]]-Table2[[#This Row],[20D EMA]])/Table2[[#This Row],[20D EMA]]</f>
        <v>3.4134847451891749E-2</v>
      </c>
      <c r="T679" s="2">
        <f>(Table2[[#This Row],[Close Price]]-Table2[[#This Row],[50D EMA]])/Table2[[#This Row],[50D EMA]]</f>
        <v>0.11493869791080902</v>
      </c>
      <c r="U679" s="2">
        <f>(Table2[[#This Row],[Close Price]]-Table2[[#This Row],[200D EMA]])/Table2[[#This Row],[200D EMA]]</f>
        <v>0.21042627863057259</v>
      </c>
      <c r="V679">
        <v>1.2028380696373999</v>
      </c>
      <c r="W679">
        <v>4129.6000000000004</v>
      </c>
      <c r="X679">
        <v>4210.45</v>
      </c>
      <c r="Y679">
        <v>3959.75</v>
      </c>
      <c r="Z679">
        <v>4251.7</v>
      </c>
      <c r="AA679">
        <v>3959.75</v>
      </c>
      <c r="AB679">
        <v>4251.7</v>
      </c>
      <c r="AC679" s="2">
        <f>(Table2[[#This Row],[Close Price]]/Table2[[#This Row],[Day Low]])-1</f>
        <v>6.4534095311894468E-3</v>
      </c>
      <c r="AD679" s="2">
        <f>(Table2[[#This Row],[Day High]]/Table2[[#This Row],[Close Price]])-1</f>
        <v>1.3040601503759408E-2</v>
      </c>
      <c r="AE679" s="2">
        <f>(Table2[[#This Row],[Close Price]]/Table2[[#This Row],[Current Week Low]])-1</f>
        <v>4.9624344971273437E-2</v>
      </c>
      <c r="AF679" s="2">
        <f>(Table2[[#This Row],[Current Week High]]/Table2[[#This Row],[Close Price]])-1</f>
        <v>2.2965413533834633E-2</v>
      </c>
      <c r="AG679" s="2">
        <f>(Table2[[#This Row],[Close Price]]/Table2[[#This Row],[Current Month Low]])-1</f>
        <v>4.9624344971273437E-2</v>
      </c>
      <c r="AH679" s="2">
        <f>(Table2[[#This Row],[Current Month High]]/Table2[[#This Row],[Close Price]])-1</f>
        <v>2.2965413533834633E-2</v>
      </c>
      <c r="AI679">
        <v>5.6721804511278204</v>
      </c>
      <c r="AJ679">
        <v>47.909252669039098</v>
      </c>
      <c r="AK679" t="str">
        <f>IF(AND(Table2[[#This Row],[20D EMA]]&gt;Table2[[#This Row],[50D EMA]],Table2[[#This Row],[50D EMA]]&gt;Table2[[#This Row],[200D EMA]]),"Uptrend","Downtrend/NoTrend")</f>
        <v>Uptrend</v>
      </c>
      <c r="AL679">
        <v>0.08</v>
      </c>
      <c r="AM679" t="s">
        <v>10149</v>
      </c>
      <c r="AN679">
        <v>0.18</v>
      </c>
      <c r="AO679" t="s">
        <v>10149</v>
      </c>
      <c r="AP679">
        <v>5.9358756201098997E-2</v>
      </c>
      <c r="AQ679">
        <f>(Table2[[#This Row],[Sharpe Ratio]]-AVERAGE(Table2[Sharpe Ratio]))/_xlfn.STDEV.P(Table2[Sharpe Ratio])</f>
        <v>5.5578189681356409E-2</v>
      </c>
      <c r="AR6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-0.6225534661442107</v>
      </c>
    </row>
    <row r="680" spans="1:44" x14ac:dyDescent="0.3">
      <c r="A680" t="s">
        <v>1878</v>
      </c>
      <c r="B680" t="s">
        <v>1879</v>
      </c>
      <c r="C680" t="s">
        <v>10115</v>
      </c>
      <c r="D680" t="s">
        <v>1442</v>
      </c>
      <c r="E680">
        <v>3589.7393263819999</v>
      </c>
      <c r="F680">
        <v>134.06</v>
      </c>
      <c r="G680">
        <v>-71.645362518321406</v>
      </c>
      <c r="H680">
        <f>(Table2[[#This Row],[1Y Return vs Nifty]]-AVERAGE(Table2[1Y Return vs Nifty]))/_xlfn.STDEV.P(Table2[1Y Return vs Nifty])</f>
        <v>-1.3618456609465457</v>
      </c>
      <c r="I680">
        <v>6.10940138866619</v>
      </c>
      <c r="J680">
        <f>(Table2[[#This Row],[1M Return vs Nifty]]-AVERAGE(Table2[1M Return vs Nifty]))/_xlfn.STDEV.P(Table2[1M Return vs Nifty])</f>
        <v>0.40598432100554865</v>
      </c>
      <c r="K680">
        <v>-26.281189541100101</v>
      </c>
      <c r="L680">
        <f>(Table2[[#This Row],[6M Return vs Nifty]]-AVERAGE(Table2[6M Return vs Nifty]))/_xlfn.STDEV.P(Table2[6M Return vs Nifty])</f>
        <v>-1.0964293369772249</v>
      </c>
      <c r="M680">
        <v>-0.55044120373301697</v>
      </c>
      <c r="N680">
        <f>(Table2[[#This Row],[1W Return vs Nifty]]-AVERAGE(Table2[1W Return vs Nifty]))/_xlfn.STDEV.P(Table2[1W Return vs Nifty])</f>
        <v>-0.34083338408193248</v>
      </c>
      <c r="O680">
        <v>130.72</v>
      </c>
      <c r="P680">
        <v>127.137401608459</v>
      </c>
      <c r="Q680">
        <v>140.74520862018699</v>
      </c>
      <c r="R680">
        <v>55.949802416372499</v>
      </c>
      <c r="S680" s="2">
        <f>(Table2[[#This Row],[Close Price]]-Table2[[#This Row],[20D EMA]])/Table2[[#This Row],[20D EMA]]</f>
        <v>2.5550795593635277E-2</v>
      </c>
      <c r="T680" s="2">
        <f>(Table2[[#This Row],[Close Price]]-Table2[[#This Row],[50D EMA]])/Table2[[#This Row],[50D EMA]]</f>
        <v>5.4449739446935583E-2</v>
      </c>
      <c r="U680" s="2">
        <f>(Table2[[#This Row],[Close Price]]-Table2[[#This Row],[200D EMA]])/Table2[[#This Row],[200D EMA]]</f>
        <v>-4.7498658645123704E-2</v>
      </c>
      <c r="V680">
        <v>1.3820023236113801</v>
      </c>
      <c r="W680">
        <v>132.1</v>
      </c>
      <c r="X680">
        <v>137</v>
      </c>
      <c r="Y680">
        <v>129.16999999999999</v>
      </c>
      <c r="Z680">
        <v>137</v>
      </c>
      <c r="AA680">
        <v>129.16999999999999</v>
      </c>
      <c r="AB680">
        <v>137</v>
      </c>
      <c r="AC680" s="2">
        <f>(Table2[[#This Row],[Close Price]]/Table2[[#This Row],[Day Low]])-1</f>
        <v>1.4837244511733516E-2</v>
      </c>
      <c r="AD680" s="2">
        <f>(Table2[[#This Row],[Day High]]/Table2[[#This Row],[Close Price]])-1</f>
        <v>2.1930478890049176E-2</v>
      </c>
      <c r="AE680" s="2">
        <f>(Table2[[#This Row],[Close Price]]/Table2[[#This Row],[Current Week Low]])-1</f>
        <v>3.7857087559030944E-2</v>
      </c>
      <c r="AF680" s="2">
        <f>(Table2[[#This Row],[Current Week High]]/Table2[[#This Row],[Close Price]])-1</f>
        <v>2.1930478890049176E-2</v>
      </c>
      <c r="AG680" s="2">
        <f>(Table2[[#This Row],[Close Price]]/Table2[[#This Row],[Current Month Low]])-1</f>
        <v>3.7857087559030944E-2</v>
      </c>
      <c r="AH680" s="2">
        <f>(Table2[[#This Row],[Current Month High]]/Table2[[#This Row],[Close Price]])-1</f>
        <v>2.1930478890049176E-2</v>
      </c>
      <c r="AI680">
        <v>91.705206623899699</v>
      </c>
      <c r="AJ680">
        <v>28.348492101483899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0</v>
      </c>
      <c r="AM680" t="s">
        <v>10148</v>
      </c>
      <c r="AN680">
        <v>1.37</v>
      </c>
      <c r="AO680" t="s">
        <v>10149</v>
      </c>
      <c r="AP680">
        <v>-5.4990027922157E-2</v>
      </c>
      <c r="AQ680">
        <f>(Table2[[#This Row],[Sharpe Ratio]]-AVERAGE(Table2[Sharpe Ratio]))/_xlfn.STDEV.P(Table2[Sharpe Ratio])</f>
        <v>-1.2400674722702236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1" spans="1:44" x14ac:dyDescent="0.3">
      <c r="A681" t="s">
        <v>1886</v>
      </c>
      <c r="B681" t="s">
        <v>1887</v>
      </c>
      <c r="C681" t="s">
        <v>610</v>
      </c>
      <c r="D681" t="s">
        <v>496</v>
      </c>
      <c r="E681">
        <v>3570.8011277400001</v>
      </c>
      <c r="F681">
        <v>564.29999999999995</v>
      </c>
      <c r="G681">
        <v>10.7680685734693</v>
      </c>
      <c r="H681">
        <f>(Table2[[#This Row],[1Y Return vs Nifty]]-AVERAGE(Table2[1Y Return vs Nifty]))/_xlfn.STDEV.P(Table2[1Y Return vs Nifty])</f>
        <v>-0.43310361617720733</v>
      </c>
      <c r="I681">
        <v>1.5659798120357999</v>
      </c>
      <c r="J681">
        <f>(Table2[[#This Row],[1M Return vs Nifty]]-AVERAGE(Table2[1M Return vs Nifty]))/_xlfn.STDEV.P(Table2[1M Return vs Nifty])</f>
        <v>3.5705761144383404E-2</v>
      </c>
      <c r="K681">
        <v>23.399351379166699</v>
      </c>
      <c r="L681">
        <f>(Table2[[#This Row],[6M Return vs Nifty]]-AVERAGE(Table2[6M Return vs Nifty]))/_xlfn.STDEV.P(Table2[6M Return vs Nifty])</f>
        <v>0.36581747338809012</v>
      </c>
      <c r="M681">
        <v>1.35345847257069</v>
      </c>
      <c r="N681">
        <f>(Table2[[#This Row],[1W Return vs Nifty]]-AVERAGE(Table2[1W Return vs Nifty]))/_xlfn.STDEV.P(Table2[1W Return vs Nifty])</f>
        <v>7.5565797130474982E-2</v>
      </c>
      <c r="O681">
        <v>536.66999999999996</v>
      </c>
      <c r="P681">
        <v>500.63961607959197</v>
      </c>
      <c r="Q681">
        <v>440.185177751526</v>
      </c>
      <c r="R681">
        <v>68.775850874753502</v>
      </c>
      <c r="S681" s="2">
        <f>(Table2[[#This Row],[Close Price]]-Table2[[#This Row],[20D EMA]])/Table2[[#This Row],[20D EMA]]</f>
        <v>5.148415227234613E-2</v>
      </c>
      <c r="T681" s="2">
        <f>(Table2[[#This Row],[Close Price]]-Table2[[#This Row],[50D EMA]])/Table2[[#This Row],[50D EMA]]</f>
        <v>0.12715810310602191</v>
      </c>
      <c r="U681" s="2">
        <f>(Table2[[#This Row],[Close Price]]-Table2[[#This Row],[200D EMA]])/Table2[[#This Row],[200D EMA]]</f>
        <v>0.28196047600342827</v>
      </c>
      <c r="V681">
        <v>1.3266866439745599</v>
      </c>
      <c r="W681">
        <v>551.70000000000005</v>
      </c>
      <c r="X681">
        <v>570.20000000000005</v>
      </c>
      <c r="Y681">
        <v>528.95000000000005</v>
      </c>
      <c r="Z681">
        <v>570.20000000000005</v>
      </c>
      <c r="AA681">
        <v>528.95000000000005</v>
      </c>
      <c r="AB681">
        <v>570.20000000000005</v>
      </c>
      <c r="AC681" s="2">
        <f>(Table2[[#This Row],[Close Price]]/Table2[[#This Row],[Day Low]])-1</f>
        <v>2.2838499184339112E-2</v>
      </c>
      <c r="AD681" s="2">
        <f>(Table2[[#This Row],[Day High]]/Table2[[#This Row],[Close Price]])-1</f>
        <v>1.0455431508063162E-2</v>
      </c>
      <c r="AE681" s="2">
        <f>(Table2[[#This Row],[Close Price]]/Table2[[#This Row],[Current Week Low]])-1</f>
        <v>6.6830513281028292E-2</v>
      </c>
      <c r="AF681" s="2">
        <f>(Table2[[#This Row],[Current Week High]]/Table2[[#This Row],[Close Price]])-1</f>
        <v>1.0455431508063162E-2</v>
      </c>
      <c r="AG681" s="2">
        <f>(Table2[[#This Row],[Close Price]]/Table2[[#This Row],[Current Month Low]])-1</f>
        <v>6.6830513281028292E-2</v>
      </c>
      <c r="AH681" s="2">
        <f>(Table2[[#This Row],[Current Month High]]/Table2[[#This Row],[Close Price]])-1</f>
        <v>1.0455431508063162E-2</v>
      </c>
      <c r="AI681">
        <v>1.3024986709197299</v>
      </c>
      <c r="AJ681">
        <v>71.519756838905707</v>
      </c>
      <c r="AK681" t="str">
        <f>IF(AND(Table2[[#This Row],[20D EMA]]&gt;Table2[[#This Row],[50D EMA]],Table2[[#This Row],[50D EMA]]&gt;Table2[[#This Row],[200D EMA]]),"Uptrend","Downtrend/NoTrend")</f>
        <v>Uptrend</v>
      </c>
      <c r="AL681">
        <v>0.31</v>
      </c>
      <c r="AM681" t="s">
        <v>10149</v>
      </c>
      <c r="AN681">
        <v>3.07</v>
      </c>
      <c r="AO681" t="s">
        <v>10149</v>
      </c>
      <c r="AP681">
        <v>-3.0541282619803999E-2</v>
      </c>
      <c r="AQ681">
        <f>(Table2[[#This Row],[Sharpe Ratio]]-AVERAGE(Table2[Sharpe Ratio]))/_xlfn.STDEV.P(Table2[Sharpe Ratio])</f>
        <v>-0.96304737945482166</v>
      </c>
      <c r="AR6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-0.91906196396908058</v>
      </c>
    </row>
    <row r="682" spans="1:44" x14ac:dyDescent="0.3">
      <c r="A682" t="s">
        <v>1892</v>
      </c>
      <c r="B682" t="s">
        <v>1893</v>
      </c>
      <c r="C682" t="s">
        <v>10110</v>
      </c>
      <c r="D682" t="s">
        <v>127</v>
      </c>
      <c r="E682">
        <v>3552.5539395800001</v>
      </c>
      <c r="F682">
        <v>540.20000000000005</v>
      </c>
      <c r="G682">
        <v>-35.783144450286599</v>
      </c>
      <c r="H682">
        <f>(Table2[[#This Row],[1Y Return vs Nifty]]-AVERAGE(Table2[1Y Return vs Nifty]))/_xlfn.STDEV.P(Table2[1Y Return vs Nifty])</f>
        <v>-0.95770340770903584</v>
      </c>
      <c r="I682">
        <v>6.3867141839995797E-2</v>
      </c>
      <c r="J682">
        <f>(Table2[[#This Row],[1M Return vs Nifty]]-AVERAGE(Table2[1M Return vs Nifty]))/_xlfn.STDEV.P(Table2[1M Return vs Nifty])</f>
        <v>-8.6713016617775182E-2</v>
      </c>
      <c r="K682">
        <v>-14.0167597637636</v>
      </c>
      <c r="L682">
        <f>(Table2[[#This Row],[6M Return vs Nifty]]-AVERAGE(Table2[6M Return vs Nifty]))/_xlfn.STDEV.P(Table2[6M Return vs Nifty])</f>
        <v>-0.73545051125063532</v>
      </c>
      <c r="M682">
        <v>-5.3002702373264103</v>
      </c>
      <c r="N682">
        <f>(Table2[[#This Row],[1W Return vs Nifty]]-AVERAGE(Table2[1W Return vs Nifty]))/_xlfn.STDEV.P(Table2[1W Return vs Nifty])</f>
        <v>-1.3796617136959295</v>
      </c>
      <c r="O682">
        <v>529.37</v>
      </c>
      <c r="P682">
        <v>516.54834052557896</v>
      </c>
      <c r="Q682">
        <v>511.52530449645798</v>
      </c>
      <c r="R682">
        <v>56.5526535008499</v>
      </c>
      <c r="S682" s="2">
        <f>(Table2[[#This Row],[Close Price]]-Table2[[#This Row],[20D EMA]])/Table2[[#This Row],[20D EMA]]</f>
        <v>2.0458280597691673E-2</v>
      </c>
      <c r="T682" s="2">
        <f>(Table2[[#This Row],[Close Price]]-Table2[[#This Row],[50D EMA]])/Table2[[#This Row],[50D EMA]]</f>
        <v>4.5787891701202503E-2</v>
      </c>
      <c r="U682" s="2">
        <f>(Table2[[#This Row],[Close Price]]-Table2[[#This Row],[200D EMA]])/Table2[[#This Row],[200D EMA]]</f>
        <v>5.6057237543251634E-2</v>
      </c>
      <c r="V682">
        <v>1.40212738821066</v>
      </c>
      <c r="W682">
        <v>535.20000000000005</v>
      </c>
      <c r="X682">
        <v>544.5</v>
      </c>
      <c r="Y682">
        <v>535</v>
      </c>
      <c r="Z682">
        <v>560</v>
      </c>
      <c r="AA682">
        <v>535</v>
      </c>
      <c r="AB682">
        <v>560</v>
      </c>
      <c r="AC682" s="2">
        <f>(Table2[[#This Row],[Close Price]]/Table2[[#This Row],[Day Low]])-1</f>
        <v>9.3423019431988497E-3</v>
      </c>
      <c r="AD682" s="2">
        <f>(Table2[[#This Row],[Day High]]/Table2[[#This Row],[Close Price]])-1</f>
        <v>7.9600148093297296E-3</v>
      </c>
      <c r="AE682" s="2">
        <f>(Table2[[#This Row],[Close Price]]/Table2[[#This Row],[Current Week Low]])-1</f>
        <v>9.7196261682244156E-3</v>
      </c>
      <c r="AF682" s="2">
        <f>(Table2[[#This Row],[Current Week High]]/Table2[[#This Row],[Close Price]])-1</f>
        <v>3.6653091447611974E-2</v>
      </c>
      <c r="AG682" s="2">
        <f>(Table2[[#This Row],[Close Price]]/Table2[[#This Row],[Current Month Low]])-1</f>
        <v>9.7196261682244156E-3</v>
      </c>
      <c r="AH682" s="2">
        <f>(Table2[[#This Row],[Current Month High]]/Table2[[#This Row],[Close Price]])-1</f>
        <v>3.6653091447611974E-2</v>
      </c>
      <c r="AI682">
        <v>35.523880044427898</v>
      </c>
      <c r="AJ682">
        <v>20.244852531997701</v>
      </c>
      <c r="AK682" t="str">
        <f>IF(AND(Table2[[#This Row],[20D EMA]]&gt;Table2[[#This Row],[50D EMA]],Table2[[#This Row],[50D EMA]]&gt;Table2[[#This Row],[200D EMA]]),"Uptrend","Downtrend/NoTrend")</f>
        <v>Uptrend</v>
      </c>
      <c r="AL682">
        <v>-0.03</v>
      </c>
      <c r="AM682" t="s">
        <v>10150</v>
      </c>
      <c r="AN682">
        <v>3.07</v>
      </c>
      <c r="AO682" t="s">
        <v>10149</v>
      </c>
      <c r="AQ682">
        <f>(Table2[[#This Row],[Sharpe Ratio]]-AVERAGE(Table2[Sharpe Ratio]))/_xlfn.STDEV.P(Table2[Sharpe Ratio])</f>
        <v>-0.61699489940279773</v>
      </c>
      <c r="AR6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-3.7765235486761735</v>
      </c>
    </row>
    <row r="683" spans="1:44" x14ac:dyDescent="0.3">
      <c r="A683" t="s">
        <v>1898</v>
      </c>
      <c r="B683" t="s">
        <v>1899</v>
      </c>
      <c r="C683" t="s">
        <v>10108</v>
      </c>
      <c r="D683" t="s">
        <v>184</v>
      </c>
      <c r="E683">
        <v>3534.0723465000001</v>
      </c>
      <c r="F683">
        <v>1342.75</v>
      </c>
      <c r="G683">
        <v>27.4391152344133</v>
      </c>
      <c r="H683">
        <f>(Table2[[#This Row],[1Y Return vs Nifty]]-AVERAGE(Table2[1Y Return vs Nifty]))/_xlfn.STDEV.P(Table2[1Y Return vs Nifty])</f>
        <v>-0.24523251605172705</v>
      </c>
      <c r="I683">
        <v>0.97837458288161105</v>
      </c>
      <c r="J683">
        <f>(Table2[[#This Row],[1M Return vs Nifty]]-AVERAGE(Table2[1M Return vs Nifty]))/_xlfn.STDEV.P(Table2[1M Return vs Nifty])</f>
        <v>-1.2182733099082471E-2</v>
      </c>
      <c r="K683">
        <v>14.335067779016599</v>
      </c>
      <c r="L683">
        <f>(Table2[[#This Row],[6M Return vs Nifty]]-AVERAGE(Table2[6M Return vs Nifty]))/_xlfn.STDEV.P(Table2[6M Return vs Nifty])</f>
        <v>9.9028514631822662E-2</v>
      </c>
      <c r="M683">
        <v>-1.2390966742617</v>
      </c>
      <c r="N683">
        <f>(Table2[[#This Row],[1W Return vs Nifty]]-AVERAGE(Table2[1W Return vs Nifty]))/_xlfn.STDEV.P(Table2[1W Return vs Nifty])</f>
        <v>-0.4914482392839174</v>
      </c>
      <c r="O683">
        <v>1286.3900000000001</v>
      </c>
      <c r="P683">
        <v>1240.2934541408699</v>
      </c>
      <c r="Q683">
        <v>1116.59387598279</v>
      </c>
      <c r="R683">
        <v>66.712384798802304</v>
      </c>
      <c r="S683" s="2">
        <f>(Table2[[#This Row],[Close Price]]-Table2[[#This Row],[20D EMA]])/Table2[[#This Row],[20D EMA]]</f>
        <v>4.3812529637201704E-2</v>
      </c>
      <c r="T683" s="2">
        <f>(Table2[[#This Row],[Close Price]]-Table2[[#This Row],[50D EMA]])/Table2[[#This Row],[50D EMA]]</f>
        <v>8.2606697243355176E-2</v>
      </c>
      <c r="U683" s="2">
        <f>(Table2[[#This Row],[Close Price]]-Table2[[#This Row],[200D EMA]])/Table2[[#This Row],[200D EMA]]</f>
        <v>0.20254107503335056</v>
      </c>
      <c r="V683">
        <v>1.4276993684774499</v>
      </c>
      <c r="W683">
        <v>1336.3</v>
      </c>
      <c r="X683">
        <v>1375.9</v>
      </c>
      <c r="Y683">
        <v>1280</v>
      </c>
      <c r="Z683">
        <v>1382.95</v>
      </c>
      <c r="AA683">
        <v>1280</v>
      </c>
      <c r="AB683">
        <v>1382.95</v>
      </c>
      <c r="AC683" s="2">
        <f>(Table2[[#This Row],[Close Price]]/Table2[[#This Row],[Day Low]])-1</f>
        <v>4.8267604579810275E-3</v>
      </c>
      <c r="AD683" s="2">
        <f>(Table2[[#This Row],[Day High]]/Table2[[#This Row],[Close Price]])-1</f>
        <v>2.4688140011171145E-2</v>
      </c>
      <c r="AE683" s="2">
        <f>(Table2[[#This Row],[Close Price]]/Table2[[#This Row],[Current Week Low]])-1</f>
        <v>4.9023437500000044E-2</v>
      </c>
      <c r="AF683" s="2">
        <f>(Table2[[#This Row],[Current Week High]]/Table2[[#This Row],[Close Price]])-1</f>
        <v>2.9938558927574022E-2</v>
      </c>
      <c r="AG683" s="2">
        <f>(Table2[[#This Row],[Close Price]]/Table2[[#This Row],[Current Month Low]])-1</f>
        <v>4.9023437500000044E-2</v>
      </c>
      <c r="AH683" s="2">
        <f>(Table2[[#This Row],[Current Month High]]/Table2[[#This Row],[Close Price]])-1</f>
        <v>2.9938558927574022E-2</v>
      </c>
      <c r="AI683">
        <v>2.9938558927573999</v>
      </c>
      <c r="AJ683">
        <v>63.3515815085158</v>
      </c>
      <c r="AK683" t="str">
        <f>IF(AND(Table2[[#This Row],[20D EMA]]&gt;Table2[[#This Row],[50D EMA]],Table2[[#This Row],[50D EMA]]&gt;Table2[[#This Row],[200D EMA]]),"Uptrend","Downtrend/NoTrend")</f>
        <v>Uptrend</v>
      </c>
      <c r="AL683">
        <v>0.03</v>
      </c>
      <c r="AM683" t="s">
        <v>10149</v>
      </c>
      <c r="AN683">
        <v>1.73</v>
      </c>
      <c r="AO683" t="s">
        <v>10149</v>
      </c>
      <c r="AP683">
        <v>0.11908007085650101</v>
      </c>
      <c r="AQ683">
        <f>(Table2[[#This Row],[Sharpe Ratio]]-AVERAGE(Table2[Sharpe Ratio]))/_xlfn.STDEV.P(Table2[Sharpe Ratio])</f>
        <v>0.73225930048277899</v>
      </c>
      <c r="AR6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8.2424326679874815E-2</v>
      </c>
    </row>
    <row r="684" spans="1:44" x14ac:dyDescent="0.3">
      <c r="A684" t="s">
        <v>1900</v>
      </c>
      <c r="B684" t="s">
        <v>1901</v>
      </c>
      <c r="C684" t="s">
        <v>10118</v>
      </c>
      <c r="D684" t="s">
        <v>243</v>
      </c>
      <c r="E684">
        <v>3514.37917211999</v>
      </c>
      <c r="F684">
        <v>141.22</v>
      </c>
      <c r="G684">
        <v>39.198288216244102</v>
      </c>
      <c r="H684">
        <f>(Table2[[#This Row],[1Y Return vs Nifty]]-AVERAGE(Table2[1Y Return vs Nifty]))/_xlfn.STDEV.P(Table2[1Y Return vs Nifty])</f>
        <v>-0.11271481577811507</v>
      </c>
      <c r="I684">
        <v>34.811854219733199</v>
      </c>
      <c r="J684">
        <f>(Table2[[#This Row],[1M Return vs Nifty]]-AVERAGE(Table2[1M Return vs Nifty]))/_xlfn.STDEV.P(Table2[1M Return vs Nifty])</f>
        <v>2.7451691665053266</v>
      </c>
      <c r="K684">
        <v>16.164731204820502</v>
      </c>
      <c r="L684">
        <f>(Table2[[#This Row],[6M Return vs Nifty]]-AVERAGE(Table2[6M Return vs Nifty]))/_xlfn.STDEV.P(Table2[6M Return vs Nifty])</f>
        <v>0.15288097796787331</v>
      </c>
      <c r="M684">
        <v>6.3154141690451597</v>
      </c>
      <c r="N684">
        <f>(Table2[[#This Row],[1W Return vs Nifty]]-AVERAGE(Table2[1W Return vs Nifty]))/_xlfn.STDEV.P(Table2[1W Return vs Nifty])</f>
        <v>1.160788046464279</v>
      </c>
      <c r="O684">
        <v>121.62</v>
      </c>
      <c r="P684">
        <v>110.41231951000201</v>
      </c>
      <c r="Q684">
        <v>99.700022136396299</v>
      </c>
      <c r="R684">
        <v>78.429385209721104</v>
      </c>
      <c r="S684" s="2">
        <f>(Table2[[#This Row],[Close Price]]-Table2[[#This Row],[20D EMA]])/Table2[[#This Row],[20D EMA]]</f>
        <v>0.1611577043249465</v>
      </c>
      <c r="T684" s="2">
        <f>(Table2[[#This Row],[Close Price]]-Table2[[#This Row],[50D EMA]])/Table2[[#This Row],[50D EMA]]</f>
        <v>0.27902394068632164</v>
      </c>
      <c r="U684" s="2">
        <f>(Table2[[#This Row],[Close Price]]-Table2[[#This Row],[200D EMA]])/Table2[[#This Row],[200D EMA]]</f>
        <v>0.41644903354987817</v>
      </c>
      <c r="V684">
        <v>2.8443598537099999</v>
      </c>
      <c r="W684">
        <v>139</v>
      </c>
      <c r="X684">
        <v>144.9</v>
      </c>
      <c r="Y684">
        <v>125.35</v>
      </c>
      <c r="Z684">
        <v>144.9</v>
      </c>
      <c r="AA684">
        <v>125.35</v>
      </c>
      <c r="AB684">
        <v>144.9</v>
      </c>
      <c r="AC684" s="2">
        <f>(Table2[[#This Row],[Close Price]]/Table2[[#This Row],[Day Low]])-1</f>
        <v>1.5971223021582714E-2</v>
      </c>
      <c r="AD684" s="2">
        <f>(Table2[[#This Row],[Day High]]/Table2[[#This Row],[Close Price]])-1</f>
        <v>2.6058631921824116E-2</v>
      </c>
      <c r="AE684" s="2">
        <f>(Table2[[#This Row],[Close Price]]/Table2[[#This Row],[Current Week Low]])-1</f>
        <v>0.12660550458715591</v>
      </c>
      <c r="AF684" s="2">
        <f>(Table2[[#This Row],[Current Week High]]/Table2[[#This Row],[Close Price]])-1</f>
        <v>2.6058631921824116E-2</v>
      </c>
      <c r="AG684" s="2">
        <f>(Table2[[#This Row],[Close Price]]/Table2[[#This Row],[Current Month Low]])-1</f>
        <v>0.12660550458715591</v>
      </c>
      <c r="AH684" s="2">
        <f>(Table2[[#This Row],[Current Month High]]/Table2[[#This Row],[Close Price]])-1</f>
        <v>2.6058631921824116E-2</v>
      </c>
      <c r="AI684">
        <v>2.6058631921824098</v>
      </c>
      <c r="AJ684">
        <v>73.063725490196006</v>
      </c>
      <c r="AK684" t="str">
        <f>IF(AND(Table2[[#This Row],[20D EMA]]&gt;Table2[[#This Row],[50D EMA]],Table2[[#This Row],[50D EMA]]&gt;Table2[[#This Row],[200D EMA]]),"Uptrend","Downtrend/NoTrend")</f>
        <v>Uptrend</v>
      </c>
      <c r="AL684">
        <v>0.3</v>
      </c>
      <c r="AM684" t="s">
        <v>10149</v>
      </c>
      <c r="AN684">
        <v>32.01</v>
      </c>
      <c r="AO684" t="s">
        <v>10149</v>
      </c>
      <c r="AP684">
        <v>1.1911131668560001E-3</v>
      </c>
      <c r="AQ684">
        <f>(Table2[[#This Row],[Sharpe Ratio]]-AVERAGE(Table2[Sharpe Ratio]))/_xlfn.STDEV.P(Table2[Sharpe Ratio])</f>
        <v>-0.60349881704946973</v>
      </c>
      <c r="AR6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3.3426245581098941</v>
      </c>
    </row>
    <row r="685" spans="1:44" x14ac:dyDescent="0.3">
      <c r="A685" t="s">
        <v>1904</v>
      </c>
      <c r="B685" t="s">
        <v>1905</v>
      </c>
      <c r="C685" t="s">
        <v>10110</v>
      </c>
      <c r="D685" t="s">
        <v>62</v>
      </c>
      <c r="E685">
        <v>3494.2483000000002</v>
      </c>
      <c r="F685">
        <v>814.7</v>
      </c>
      <c r="G685">
        <v>-62.415984421612997</v>
      </c>
      <c r="H685">
        <f>(Table2[[#This Row],[1Y Return vs Nifty]]-AVERAGE(Table2[1Y Return vs Nifty]))/_xlfn.STDEV.P(Table2[1Y Return vs Nifty])</f>
        <v>-1.2578369893995587</v>
      </c>
      <c r="I685">
        <v>8.1657917137762208</v>
      </c>
      <c r="J685">
        <f>(Table2[[#This Row],[1M Return vs Nifty]]-AVERAGE(Table2[1M Return vs Nifty]))/_xlfn.STDEV.P(Table2[1M Return vs Nifty])</f>
        <v>0.57357547125467279</v>
      </c>
      <c r="K685">
        <v>-14.6248493152822</v>
      </c>
      <c r="L685">
        <f>(Table2[[#This Row],[6M Return vs Nifty]]-AVERAGE(Table2[6M Return vs Nifty]))/_xlfn.STDEV.P(Table2[6M Return vs Nifty])</f>
        <v>-0.75334840428186467</v>
      </c>
      <c r="M685">
        <v>-0.196223670689774</v>
      </c>
      <c r="N685">
        <f>(Table2[[#This Row],[1W Return vs Nifty]]-AVERAGE(Table2[1W Return vs Nifty]))/_xlfn.STDEV.P(Table2[1W Return vs Nifty])</f>
        <v>-0.2633629729221183</v>
      </c>
      <c r="O685">
        <v>769.14</v>
      </c>
      <c r="P685">
        <v>738.13814958661806</v>
      </c>
      <c r="Q685">
        <v>804.1539417212</v>
      </c>
      <c r="R685">
        <v>66.971741652536394</v>
      </c>
      <c r="S685" s="2">
        <f>(Table2[[#This Row],[Close Price]]-Table2[[#This Row],[20D EMA]])/Table2[[#This Row],[20D EMA]]</f>
        <v>5.9234989728788073E-2</v>
      </c>
      <c r="T685" s="2">
        <f>(Table2[[#This Row],[Close Price]]-Table2[[#This Row],[50D EMA]])/Table2[[#This Row],[50D EMA]]</f>
        <v>0.10372292836545459</v>
      </c>
      <c r="U685" s="2">
        <f>(Table2[[#This Row],[Close Price]]-Table2[[#This Row],[200D EMA]])/Table2[[#This Row],[200D EMA]]</f>
        <v>1.3114476882656831E-2</v>
      </c>
      <c r="V685">
        <v>1.5715351431378399</v>
      </c>
      <c r="W685">
        <v>809.55</v>
      </c>
      <c r="X685">
        <v>834</v>
      </c>
      <c r="Y685">
        <v>775</v>
      </c>
      <c r="Z685">
        <v>834</v>
      </c>
      <c r="AA685">
        <v>775</v>
      </c>
      <c r="AB685">
        <v>834</v>
      </c>
      <c r="AC685" s="2">
        <f>(Table2[[#This Row],[Close Price]]/Table2[[#This Row],[Day Low]])-1</f>
        <v>6.3615588907419696E-3</v>
      </c>
      <c r="AD685" s="2">
        <f>(Table2[[#This Row],[Day High]]/Table2[[#This Row],[Close Price]])-1</f>
        <v>2.3689701730698287E-2</v>
      </c>
      <c r="AE685" s="2">
        <f>(Table2[[#This Row],[Close Price]]/Table2[[#This Row],[Current Week Low]])-1</f>
        <v>5.1225806451612899E-2</v>
      </c>
      <c r="AF685" s="2">
        <f>(Table2[[#This Row],[Current Week High]]/Table2[[#This Row],[Close Price]])-1</f>
        <v>2.3689701730698287E-2</v>
      </c>
      <c r="AG685" s="2">
        <f>(Table2[[#This Row],[Close Price]]/Table2[[#This Row],[Current Month Low]])-1</f>
        <v>5.1225806451612899E-2</v>
      </c>
      <c r="AH685" s="2">
        <f>(Table2[[#This Row],[Current Month High]]/Table2[[#This Row],[Close Price]])-1</f>
        <v>2.3689701730698287E-2</v>
      </c>
      <c r="AI685">
        <v>64.962562906591302</v>
      </c>
      <c r="AJ685">
        <v>31.658047834518399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0.08</v>
      </c>
      <c r="AM685" t="s">
        <v>10149</v>
      </c>
      <c r="AN685">
        <v>-1.93</v>
      </c>
      <c r="AO685" t="s">
        <v>10150</v>
      </c>
      <c r="AQ685">
        <f>(Table2[[#This Row],[Sharpe Ratio]]-AVERAGE(Table2[Sharpe Ratio]))/_xlfn.STDEV.P(Table2[Sharpe Ratio])</f>
        <v>-0.61699489940279773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6" spans="1:44" x14ac:dyDescent="0.3">
      <c r="A686" t="s">
        <v>1906</v>
      </c>
      <c r="B686" t="s">
        <v>1907</v>
      </c>
      <c r="C686" t="s">
        <v>10119</v>
      </c>
      <c r="D686" t="s">
        <v>104</v>
      </c>
      <c r="E686">
        <v>3484.7590427999999</v>
      </c>
      <c r="F686">
        <v>20.69</v>
      </c>
      <c r="G686">
        <v>-35.3964454702515</v>
      </c>
      <c r="H686">
        <f>(Table2[[#This Row],[1Y Return vs Nifty]]-AVERAGE(Table2[1Y Return vs Nifty]))/_xlfn.STDEV.P(Table2[1Y Return vs Nifty])</f>
        <v>-0.95334557917708185</v>
      </c>
      <c r="I686">
        <v>-17.618373231776999</v>
      </c>
      <c r="J686">
        <f>(Table2[[#This Row],[1M Return vs Nifty]]-AVERAGE(Table2[1M Return vs Nifty]))/_xlfn.STDEV.P(Table2[1M Return vs Nifty])</f>
        <v>-1.5277755264977571</v>
      </c>
      <c r="K686">
        <v>-29.457086976997601</v>
      </c>
      <c r="L686">
        <f>(Table2[[#This Row],[6M Return vs Nifty]]-AVERAGE(Table2[6M Return vs Nifty]))/_xlfn.STDEV.P(Table2[6M Return vs Nifty])</f>
        <v>-1.1899054910139062</v>
      </c>
      <c r="M686">
        <v>-7.7699961897834999</v>
      </c>
      <c r="N686">
        <f>(Table2[[#This Row],[1W Return vs Nifty]]-AVERAGE(Table2[1W Return vs Nifty]))/_xlfn.STDEV.P(Table2[1W Return vs Nifty])</f>
        <v>-1.9198119522939627</v>
      </c>
      <c r="O686">
        <v>21.73</v>
      </c>
      <c r="P686">
        <v>23.129219792744799</v>
      </c>
      <c r="Q686">
        <v>25.694577568017301</v>
      </c>
      <c r="R686">
        <v>40.499942296388298</v>
      </c>
      <c r="S686" s="2">
        <f>(Table2[[#This Row],[Close Price]]-Table2[[#This Row],[20D EMA]])/Table2[[#This Row],[20D EMA]]</f>
        <v>-4.7860101242521817E-2</v>
      </c>
      <c r="T686" s="2">
        <f>(Table2[[#This Row],[Close Price]]-Table2[[#This Row],[50D EMA]])/Table2[[#This Row],[50D EMA]]</f>
        <v>-0.10546053064487436</v>
      </c>
      <c r="U686" s="2">
        <f>(Table2[[#This Row],[Close Price]]-Table2[[#This Row],[200D EMA]])/Table2[[#This Row],[200D EMA]]</f>
        <v>-0.19477173947574938</v>
      </c>
      <c r="V686">
        <v>0.93675994047674904</v>
      </c>
      <c r="W686">
        <v>19.899999999999999</v>
      </c>
      <c r="X686">
        <v>21.24</v>
      </c>
      <c r="Y686">
        <v>19.38</v>
      </c>
      <c r="Z686">
        <v>21.67</v>
      </c>
      <c r="AA686">
        <v>19.38</v>
      </c>
      <c r="AB686">
        <v>21.67</v>
      </c>
      <c r="AC686" s="2">
        <f>(Table2[[#This Row],[Close Price]]/Table2[[#This Row],[Day Low]])-1</f>
        <v>3.9698492462311608E-2</v>
      </c>
      <c r="AD686" s="2">
        <f>(Table2[[#This Row],[Day High]]/Table2[[#This Row],[Close Price]])-1</f>
        <v>2.6582890285161698E-2</v>
      </c>
      <c r="AE686" s="2">
        <f>(Table2[[#This Row],[Close Price]]/Table2[[#This Row],[Current Week Low]])-1</f>
        <v>6.759545923632615E-2</v>
      </c>
      <c r="AF686" s="2">
        <f>(Table2[[#This Row],[Current Week High]]/Table2[[#This Row],[Close Price]])-1</f>
        <v>4.7365877235379328E-2</v>
      </c>
      <c r="AG686" s="2">
        <f>(Table2[[#This Row],[Close Price]]/Table2[[#This Row],[Current Month Low]])-1</f>
        <v>6.759545923632615E-2</v>
      </c>
      <c r="AH686" s="2">
        <f>(Table2[[#This Row],[Current Month High]]/Table2[[#This Row],[Close Price]])-1</f>
        <v>4.7365877235379328E-2</v>
      </c>
      <c r="AI686">
        <v>118.22136297728299</v>
      </c>
      <c r="AJ686">
        <v>23.892215568862198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-0.31</v>
      </c>
      <c r="AM686" t="s">
        <v>10150</v>
      </c>
      <c r="AN686">
        <v>-8.17</v>
      </c>
      <c r="AO686" t="s">
        <v>10150</v>
      </c>
      <c r="AQ686">
        <f>(Table2[[#This Row],[Sharpe Ratio]]-AVERAGE(Table2[Sharpe Ratio]))/_xlfn.STDEV.P(Table2[Sharpe Ratio])</f>
        <v>-0.61699489940279773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7" spans="1:44" x14ac:dyDescent="0.3">
      <c r="A687" t="s">
        <v>1915</v>
      </c>
      <c r="B687" t="s">
        <v>1916</v>
      </c>
      <c r="C687" t="s">
        <v>10110</v>
      </c>
      <c r="D687" t="s">
        <v>130</v>
      </c>
      <c r="E687">
        <v>3442.4269920000002</v>
      </c>
      <c r="F687">
        <v>597.6</v>
      </c>
      <c r="G687">
        <v>-29.841336703796799</v>
      </c>
      <c r="H687">
        <f>(Table2[[#This Row],[1Y Return vs Nifty]]-AVERAGE(Table2[1Y Return vs Nifty]))/_xlfn.STDEV.P(Table2[1Y Return vs Nifty])</f>
        <v>-0.89074336730063519</v>
      </c>
      <c r="I687">
        <v>9.8200507075664802</v>
      </c>
      <c r="J687">
        <f>(Table2[[#This Row],[1M Return vs Nifty]]-AVERAGE(Table2[1M Return vs Nifty]))/_xlfn.STDEV.P(Table2[1M Return vs Nifty])</f>
        <v>0.70839382951768093</v>
      </c>
      <c r="K687">
        <v>-9.8970801282688807</v>
      </c>
      <c r="L687">
        <f>(Table2[[#This Row],[6M Return vs Nifty]]-AVERAGE(Table2[6M Return vs Nifty]))/_xlfn.STDEV.P(Table2[6M Return vs Nifty])</f>
        <v>-0.61419602619184532</v>
      </c>
      <c r="M687">
        <v>0.57629694464521297</v>
      </c>
      <c r="N687">
        <f>(Table2[[#This Row],[1W Return vs Nifty]]-AVERAGE(Table2[1W Return vs Nifty]))/_xlfn.STDEV.P(Table2[1W Return vs Nifty])</f>
        <v>-9.4406091580708618E-2</v>
      </c>
      <c r="O687">
        <v>563.38</v>
      </c>
      <c r="P687">
        <v>550.30229247074794</v>
      </c>
      <c r="Q687">
        <v>545.04532804012604</v>
      </c>
      <c r="R687">
        <v>71.810439080302004</v>
      </c>
      <c r="S687" s="2">
        <f>(Table2[[#This Row],[Close Price]]-Table2[[#This Row],[20D EMA]])/Table2[[#This Row],[20D EMA]]</f>
        <v>6.0740530370265236E-2</v>
      </c>
      <c r="T687" s="2">
        <f>(Table2[[#This Row],[Close Price]]-Table2[[#This Row],[50D EMA]])/Table2[[#This Row],[50D EMA]]</f>
        <v>8.5948592576081728E-2</v>
      </c>
      <c r="U687" s="2">
        <f>(Table2[[#This Row],[Close Price]]-Table2[[#This Row],[200D EMA]])/Table2[[#This Row],[200D EMA]]</f>
        <v>9.6422571217792241E-2</v>
      </c>
      <c r="V687">
        <v>2.2140088968799398</v>
      </c>
      <c r="W687">
        <v>595</v>
      </c>
      <c r="X687">
        <v>613.85</v>
      </c>
      <c r="Y687">
        <v>580.4</v>
      </c>
      <c r="Z687">
        <v>614.4</v>
      </c>
      <c r="AA687">
        <v>580.4</v>
      </c>
      <c r="AB687">
        <v>614.4</v>
      </c>
      <c r="AC687" s="2">
        <f>(Table2[[#This Row],[Close Price]]/Table2[[#This Row],[Day Low]])-1</f>
        <v>4.3697478991597816E-3</v>
      </c>
      <c r="AD687" s="2">
        <f>(Table2[[#This Row],[Day High]]/Table2[[#This Row],[Close Price]])-1</f>
        <v>2.7192101740294516E-2</v>
      </c>
      <c r="AE687" s="2">
        <f>(Table2[[#This Row],[Close Price]]/Table2[[#This Row],[Current Week Low]])-1</f>
        <v>2.9634734665747731E-2</v>
      </c>
      <c r="AF687" s="2">
        <f>(Table2[[#This Row],[Current Week High]]/Table2[[#This Row],[Close Price]])-1</f>
        <v>2.8112449799196693E-2</v>
      </c>
      <c r="AG687" s="2">
        <f>(Table2[[#This Row],[Close Price]]/Table2[[#This Row],[Current Month Low]])-1</f>
        <v>2.9634734665747731E-2</v>
      </c>
      <c r="AH687" s="2">
        <f>(Table2[[#This Row],[Current Month High]]/Table2[[#This Row],[Close Price]])-1</f>
        <v>2.8112449799196693E-2</v>
      </c>
      <c r="AI687">
        <v>25.502008032128501</v>
      </c>
      <c r="AJ687">
        <v>29.9130434782608</v>
      </c>
      <c r="AK687" t="str">
        <f>IF(AND(Table2[[#This Row],[20D EMA]]&gt;Table2[[#This Row],[50D EMA]],Table2[[#This Row],[50D EMA]]&gt;Table2[[#This Row],[200D EMA]]),"Uptrend","Downtrend/NoTrend")</f>
        <v>Uptrend</v>
      </c>
      <c r="AL687">
        <v>-0.05</v>
      </c>
      <c r="AM687" t="s">
        <v>10150</v>
      </c>
      <c r="AN687">
        <v>12.55</v>
      </c>
      <c r="AO687" t="s">
        <v>10149</v>
      </c>
      <c r="AP687">
        <v>0.18818248953698299</v>
      </c>
      <c r="AQ687">
        <f>(Table2[[#This Row],[Sharpe Ratio]]-AVERAGE(Table2[Sharpe Ratio]))/_xlfn.STDEV.P(Table2[Sharpe Ratio])</f>
        <v>1.5152343857029413</v>
      </c>
      <c r="AR6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0.62428273014743318</v>
      </c>
    </row>
    <row r="688" spans="1:44" x14ac:dyDescent="0.3">
      <c r="A688" t="s">
        <v>1923</v>
      </c>
      <c r="B688" t="s">
        <v>1924</v>
      </c>
      <c r="C688" t="s">
        <v>10110</v>
      </c>
      <c r="D688" t="s">
        <v>243</v>
      </c>
      <c r="E688">
        <v>3403.41376773</v>
      </c>
      <c r="F688">
        <v>1084.1500000000001</v>
      </c>
      <c r="G688">
        <v>-44.9486472269638</v>
      </c>
      <c r="H688">
        <f>(Table2[[#This Row],[1Y Return vs Nifty]]-AVERAGE(Table2[1Y Return vs Nifty]))/_xlfn.STDEV.P(Table2[1Y Return vs Nifty])</f>
        <v>-1.0609922488285042</v>
      </c>
      <c r="I688">
        <v>27.287171745431301</v>
      </c>
      <c r="J688">
        <f>(Table2[[#This Row],[1M Return vs Nifty]]-AVERAGE(Table2[1M Return vs Nifty]))/_xlfn.STDEV.P(Table2[1M Return vs Nifty])</f>
        <v>2.1319246011477246</v>
      </c>
      <c r="K688">
        <v>-16.397563356864101</v>
      </c>
      <c r="L688">
        <f>(Table2[[#This Row],[6M Return vs Nifty]]-AVERAGE(Table2[6M Return vs Nifty]))/_xlfn.STDEV.P(Table2[6M Return vs Nifty])</f>
        <v>-0.80552467702320052</v>
      </c>
      <c r="M688">
        <v>6.7200570978393097</v>
      </c>
      <c r="N688">
        <f>(Table2[[#This Row],[1W Return vs Nifty]]-AVERAGE(Table2[1W Return vs Nifty]))/_xlfn.STDEV.P(Table2[1W Return vs Nifty])</f>
        <v>1.249286923968367</v>
      </c>
      <c r="O688">
        <v>972.43</v>
      </c>
      <c r="P688">
        <v>918.48127418855495</v>
      </c>
      <c r="Q688">
        <v>999.89419112627502</v>
      </c>
      <c r="R688">
        <v>79.5127500003709</v>
      </c>
      <c r="S688" s="2">
        <f>(Table2[[#This Row],[Close Price]]-Table2[[#This Row],[20D EMA]])/Table2[[#This Row],[20D EMA]]</f>
        <v>0.11488744691134596</v>
      </c>
      <c r="T688" s="2">
        <f>(Table2[[#This Row],[Close Price]]-Table2[[#This Row],[50D EMA]])/Table2[[#This Row],[50D EMA]]</f>
        <v>0.18037245882645508</v>
      </c>
      <c r="U688" s="2">
        <f>(Table2[[#This Row],[Close Price]]-Table2[[#This Row],[200D EMA]])/Table2[[#This Row],[200D EMA]]</f>
        <v>8.4264724829354015E-2</v>
      </c>
      <c r="V688">
        <v>2.6837131118182498</v>
      </c>
      <c r="W688">
        <v>1079.8499999999999</v>
      </c>
      <c r="X688">
        <v>1132.4000000000001</v>
      </c>
      <c r="Y688">
        <v>1006.05</v>
      </c>
      <c r="Z688">
        <v>1132.4000000000001</v>
      </c>
      <c r="AA688">
        <v>1006.05</v>
      </c>
      <c r="AB688">
        <v>1132.4000000000001</v>
      </c>
      <c r="AC688" s="2">
        <f>(Table2[[#This Row],[Close Price]]/Table2[[#This Row],[Day Low]])-1</f>
        <v>3.9820345418346559E-3</v>
      </c>
      <c r="AD688" s="2">
        <f>(Table2[[#This Row],[Day High]]/Table2[[#This Row],[Close Price]])-1</f>
        <v>4.4504911681962911E-2</v>
      </c>
      <c r="AE688" s="2">
        <f>(Table2[[#This Row],[Close Price]]/Table2[[#This Row],[Current Week Low]])-1</f>
        <v>7.7630336464390659E-2</v>
      </c>
      <c r="AF688" s="2">
        <f>(Table2[[#This Row],[Current Week High]]/Table2[[#This Row],[Close Price]])-1</f>
        <v>4.4504911681962911E-2</v>
      </c>
      <c r="AG688" s="2">
        <f>(Table2[[#This Row],[Close Price]]/Table2[[#This Row],[Current Month Low]])-1</f>
        <v>7.7630336464390659E-2</v>
      </c>
      <c r="AH688" s="2">
        <f>(Table2[[#This Row],[Current Month High]]/Table2[[#This Row],[Close Price]])-1</f>
        <v>4.4504911681962911E-2</v>
      </c>
      <c r="AI688">
        <v>26.177189503297502</v>
      </c>
      <c r="AJ688">
        <v>44.236014102308197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0.15</v>
      </c>
      <c r="AM688" t="s">
        <v>10149</v>
      </c>
      <c r="AN688">
        <v>25.6</v>
      </c>
      <c r="AO688" t="s">
        <v>10149</v>
      </c>
      <c r="AP688">
        <v>-5.6458484740960997E-2</v>
      </c>
      <c r="AQ688">
        <f>(Table2[[#This Row],[Sharpe Ratio]]-AVERAGE(Table2[Sharpe Ratio]))/_xlfn.STDEV.P(Table2[Sharpe Ratio])</f>
        <v>-1.2567060375303125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9" spans="1:44" x14ac:dyDescent="0.3">
      <c r="A689" t="s">
        <v>1925</v>
      </c>
      <c r="B689" t="s">
        <v>1926</v>
      </c>
      <c r="C689" t="s">
        <v>10116</v>
      </c>
      <c r="D689" t="s">
        <v>1120</v>
      </c>
      <c r="E689">
        <v>3400.8224208000001</v>
      </c>
      <c r="F689">
        <v>470.4</v>
      </c>
      <c r="G689">
        <v>-37.754719820898202</v>
      </c>
      <c r="H689">
        <f>(Table2[[#This Row],[1Y Return vs Nifty]]-AVERAGE(Table2[1Y Return vs Nifty]))/_xlfn.STDEV.P(Table2[1Y Return vs Nifty])</f>
        <v>-0.97992169078329883</v>
      </c>
      <c r="I689">
        <v>18.376400300996998</v>
      </c>
      <c r="J689">
        <f>(Table2[[#This Row],[1M Return vs Nifty]]-AVERAGE(Table2[1M Return vs Nifty]))/_xlfn.STDEV.P(Table2[1M Return vs Nifty])</f>
        <v>1.4057169265906639</v>
      </c>
      <c r="K689">
        <v>-18.800345839076801</v>
      </c>
      <c r="L689">
        <f>(Table2[[#This Row],[6M Return vs Nifty]]-AVERAGE(Table2[6M Return vs Nifty]))/_xlfn.STDEV.P(Table2[6M Return vs Nifty])</f>
        <v>-0.87624574719544346</v>
      </c>
      <c r="M689">
        <v>0.47706783093948102</v>
      </c>
      <c r="N689">
        <f>(Table2[[#This Row],[1W Return vs Nifty]]-AVERAGE(Table2[1W Return vs Nifty]))/_xlfn.STDEV.P(Table2[1W Return vs Nifty])</f>
        <v>-0.11610834943271769</v>
      </c>
      <c r="O689">
        <v>422.94</v>
      </c>
      <c r="P689">
        <v>403.37500905271497</v>
      </c>
      <c r="Q689">
        <v>429.69253921535699</v>
      </c>
      <c r="R689">
        <v>77.425627751219494</v>
      </c>
      <c r="S689" s="2">
        <f>(Table2[[#This Row],[Close Price]]-Table2[[#This Row],[20D EMA]])/Table2[[#This Row],[20D EMA]]</f>
        <v>0.11221449851042696</v>
      </c>
      <c r="T689" s="2">
        <f>(Table2[[#This Row],[Close Price]]-Table2[[#This Row],[50D EMA]])/Table2[[#This Row],[50D EMA]]</f>
        <v>0.16616049443590061</v>
      </c>
      <c r="U689" s="2">
        <f>(Table2[[#This Row],[Close Price]]-Table2[[#This Row],[200D EMA]])/Table2[[#This Row],[200D EMA]]</f>
        <v>9.4736252249054936E-2</v>
      </c>
      <c r="V689">
        <v>1.6274658130342301</v>
      </c>
      <c r="W689">
        <v>454.5</v>
      </c>
      <c r="X689">
        <v>475.9</v>
      </c>
      <c r="Y689">
        <v>437.05</v>
      </c>
      <c r="Z689">
        <v>475.9</v>
      </c>
      <c r="AA689">
        <v>437.05</v>
      </c>
      <c r="AB689">
        <v>475.9</v>
      </c>
      <c r="AC689" s="2">
        <f>(Table2[[#This Row],[Close Price]]/Table2[[#This Row],[Day Low]])-1</f>
        <v>3.4983498349834941E-2</v>
      </c>
      <c r="AD689" s="2">
        <f>(Table2[[#This Row],[Day High]]/Table2[[#This Row],[Close Price]])-1</f>
        <v>1.1692176870748305E-2</v>
      </c>
      <c r="AE689" s="2">
        <f>(Table2[[#This Row],[Close Price]]/Table2[[#This Row],[Current Week Low]])-1</f>
        <v>7.6307058688937168E-2</v>
      </c>
      <c r="AF689" s="2">
        <f>(Table2[[#This Row],[Current Week High]]/Table2[[#This Row],[Close Price]])-1</f>
        <v>1.1692176870748305E-2</v>
      </c>
      <c r="AG689" s="2">
        <f>(Table2[[#This Row],[Close Price]]/Table2[[#This Row],[Current Month Low]])-1</f>
        <v>7.6307058688937168E-2</v>
      </c>
      <c r="AH689" s="2">
        <f>(Table2[[#This Row],[Current Month High]]/Table2[[#This Row],[Close Price]])-1</f>
        <v>1.1692176870748305E-2</v>
      </c>
      <c r="AI689">
        <v>41.177721088435298</v>
      </c>
      <c r="AJ689">
        <v>49.3333333333333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0.08</v>
      </c>
      <c r="AM689" t="s">
        <v>10149</v>
      </c>
      <c r="AN689">
        <v>19.98</v>
      </c>
      <c r="AO689" t="s">
        <v>10149</v>
      </c>
      <c r="AP689">
        <v>1.283042937061E-2</v>
      </c>
      <c r="AQ689">
        <f>(Table2[[#This Row],[Sharpe Ratio]]-AVERAGE(Table2[Sharpe Ratio]))/_xlfn.STDEV.P(Table2[Sharpe Ratio])</f>
        <v>-0.47161783848811073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90" spans="1:44" x14ac:dyDescent="0.3">
      <c r="A690" t="s">
        <v>1927</v>
      </c>
      <c r="B690" t="s">
        <v>1928</v>
      </c>
      <c r="C690" t="s">
        <v>10110</v>
      </c>
      <c r="D690" t="s">
        <v>226</v>
      </c>
      <c r="E690">
        <v>3387.3331176000002</v>
      </c>
      <c r="F690">
        <v>496.2</v>
      </c>
      <c r="G690">
        <v>-51.6232721918119</v>
      </c>
      <c r="H690">
        <f>(Table2[[#This Row],[1Y Return vs Nifty]]-AVERAGE(Table2[1Y Return vs Nifty]))/_xlfn.STDEV.P(Table2[1Y Return vs Nifty])</f>
        <v>-1.1362106295681331</v>
      </c>
      <c r="I690">
        <v>8.4650693195553597</v>
      </c>
      <c r="J690">
        <f>(Table2[[#This Row],[1M Return vs Nifty]]-AVERAGE(Table2[1M Return vs Nifty]))/_xlfn.STDEV.P(Table2[1M Return vs Nifty])</f>
        <v>0.59796591774913677</v>
      </c>
      <c r="K690">
        <v>-24.3396407713835</v>
      </c>
      <c r="L690">
        <f>(Table2[[#This Row],[6M Return vs Nifty]]-AVERAGE(Table2[6M Return vs Nifty]))/_xlfn.STDEV.P(Table2[6M Return vs Nifty])</f>
        <v>-1.0392837535536628</v>
      </c>
      <c r="M690">
        <v>3.0566226230312501</v>
      </c>
      <c r="N690">
        <f>(Table2[[#This Row],[1W Return vs Nifty]]-AVERAGE(Table2[1W Return vs Nifty]))/_xlfn.STDEV.P(Table2[1W Return vs Nifty])</f>
        <v>0.44806239794872782</v>
      </c>
      <c r="O690">
        <v>472.38</v>
      </c>
      <c r="P690">
        <v>458.27551733647198</v>
      </c>
      <c r="Q690">
        <v>498.611272298914</v>
      </c>
      <c r="R690">
        <v>63.091248588878003</v>
      </c>
      <c r="S690" s="2">
        <f>(Table2[[#This Row],[Close Price]]-Table2[[#This Row],[20D EMA]])/Table2[[#This Row],[20D EMA]]</f>
        <v>5.0425504890130812E-2</v>
      </c>
      <c r="T690" s="2">
        <f>(Table2[[#This Row],[Close Price]]-Table2[[#This Row],[50D EMA]])/Table2[[#This Row],[50D EMA]]</f>
        <v>8.2754764827821584E-2</v>
      </c>
      <c r="U690" s="2">
        <f>(Table2[[#This Row],[Close Price]]-Table2[[#This Row],[200D EMA]])/Table2[[#This Row],[200D EMA]]</f>
        <v>-4.8359763063448606E-3</v>
      </c>
      <c r="V690">
        <v>2.3505700020719802</v>
      </c>
      <c r="W690">
        <v>494.9</v>
      </c>
      <c r="X690">
        <v>510</v>
      </c>
      <c r="Y690">
        <v>483</v>
      </c>
      <c r="Z690">
        <v>519.9</v>
      </c>
      <c r="AA690">
        <v>483</v>
      </c>
      <c r="AB690">
        <v>519.9</v>
      </c>
      <c r="AC690" s="2">
        <f>(Table2[[#This Row],[Close Price]]/Table2[[#This Row],[Day Low]])-1</f>
        <v>2.6267932915740033E-3</v>
      </c>
      <c r="AD690" s="2">
        <f>(Table2[[#This Row],[Day High]]/Table2[[#This Row],[Close Price]])-1</f>
        <v>2.7811366384522307E-2</v>
      </c>
      <c r="AE690" s="2">
        <f>(Table2[[#This Row],[Close Price]]/Table2[[#This Row],[Current Week Low]])-1</f>
        <v>2.7329192546583725E-2</v>
      </c>
      <c r="AF690" s="2">
        <f>(Table2[[#This Row],[Current Week High]]/Table2[[#This Row],[Close Price]])-1</f>
        <v>4.7762998790810141E-2</v>
      </c>
      <c r="AG690" s="2">
        <f>(Table2[[#This Row],[Close Price]]/Table2[[#This Row],[Current Month Low]])-1</f>
        <v>2.7329192546583725E-2</v>
      </c>
      <c r="AH690" s="2">
        <f>(Table2[[#This Row],[Current Month High]]/Table2[[#This Row],[Close Price]])-1</f>
        <v>4.7762998790810141E-2</v>
      </c>
      <c r="AI690">
        <v>38.855300282144299</v>
      </c>
      <c r="AJ690">
        <v>24.049999999999901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0.03</v>
      </c>
      <c r="AM690" t="s">
        <v>10149</v>
      </c>
      <c r="AN690">
        <v>9.85</v>
      </c>
      <c r="AO690" t="s">
        <v>10149</v>
      </c>
      <c r="AP690">
        <v>-6.8881670328894001E-2</v>
      </c>
      <c r="AQ690">
        <f>(Table2[[#This Row],[Sharpe Ratio]]-AVERAGE(Table2[Sharpe Ratio]))/_xlfn.STDEV.P(Table2[Sharpe Ratio])</f>
        <v>-1.3974687630637554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91" spans="1:44" x14ac:dyDescent="0.3">
      <c r="A691" t="s">
        <v>1929</v>
      </c>
      <c r="B691" t="s">
        <v>1930</v>
      </c>
      <c r="C691" t="s">
        <v>10108</v>
      </c>
      <c r="D691" t="s">
        <v>226</v>
      </c>
      <c r="E691">
        <v>3386.9602570000002</v>
      </c>
      <c r="F691">
        <v>349.45</v>
      </c>
      <c r="G691">
        <v>61.3603220358927</v>
      </c>
      <c r="H691">
        <f>(Table2[[#This Row],[1Y Return vs Nifty]]-AVERAGE(Table2[1Y Return vs Nifty]))/_xlfn.STDEV.P(Table2[1Y Return vs Nifty])</f>
        <v>0.13703589030500959</v>
      </c>
      <c r="I691">
        <v>0.54320154331866399</v>
      </c>
      <c r="J691">
        <f>(Table2[[#This Row],[1M Return vs Nifty]]-AVERAGE(Table2[1M Return vs Nifty]))/_xlfn.STDEV.P(Table2[1M Return vs Nifty])</f>
        <v>-4.764834941093686E-2</v>
      </c>
      <c r="K691">
        <v>-21.533293023448799</v>
      </c>
      <c r="L691">
        <f>(Table2[[#This Row],[6M Return vs Nifty]]-AVERAGE(Table2[6M Return vs Nifty]))/_xlfn.STDEV.P(Table2[6M Return vs Nifty])</f>
        <v>-0.95668455138758124</v>
      </c>
      <c r="M691">
        <v>-6.9891827729490998</v>
      </c>
      <c r="N691">
        <f>(Table2[[#This Row],[1W Return vs Nifty]]-AVERAGE(Table2[1W Return vs Nifty]))/_xlfn.STDEV.P(Table2[1W Return vs Nifty])</f>
        <v>-1.7490413641709976</v>
      </c>
      <c r="O691">
        <v>338.4</v>
      </c>
      <c r="P691">
        <v>327.91810292486798</v>
      </c>
      <c r="Q691">
        <v>298.52485328848098</v>
      </c>
      <c r="R691">
        <v>61.296707554768503</v>
      </c>
      <c r="S691" s="2">
        <f>(Table2[[#This Row],[Close Price]]-Table2[[#This Row],[20D EMA]])/Table2[[#This Row],[20D EMA]]</f>
        <v>3.2653664302600506E-2</v>
      </c>
      <c r="T691" s="2">
        <f>(Table2[[#This Row],[Close Price]]-Table2[[#This Row],[50D EMA]])/Table2[[#This Row],[50D EMA]]</f>
        <v>6.5662422669191145E-2</v>
      </c>
      <c r="U691" s="2">
        <f>(Table2[[#This Row],[Close Price]]-Table2[[#This Row],[200D EMA]])/Table2[[#This Row],[200D EMA]]</f>
        <v>0.17058930320386836</v>
      </c>
      <c r="V691">
        <v>1.3868074163058299</v>
      </c>
      <c r="W691">
        <v>345.3</v>
      </c>
      <c r="X691">
        <v>354.5</v>
      </c>
      <c r="Y691">
        <v>342.95</v>
      </c>
      <c r="Z691">
        <v>355</v>
      </c>
      <c r="AA691">
        <v>342.95</v>
      </c>
      <c r="AB691">
        <v>355</v>
      </c>
      <c r="AC691" s="2">
        <f>(Table2[[#This Row],[Close Price]]/Table2[[#This Row],[Day Low]])-1</f>
        <v>1.2018534607587616E-2</v>
      </c>
      <c r="AD691" s="2">
        <f>(Table2[[#This Row],[Day High]]/Table2[[#This Row],[Close Price]])-1</f>
        <v>1.4451280583774428E-2</v>
      </c>
      <c r="AE691" s="2">
        <f>(Table2[[#This Row],[Close Price]]/Table2[[#This Row],[Current Week Low]])-1</f>
        <v>1.8953200174952611E-2</v>
      </c>
      <c r="AF691" s="2">
        <f>(Table2[[#This Row],[Current Week High]]/Table2[[#This Row],[Close Price]])-1</f>
        <v>1.5882100443554092E-2</v>
      </c>
      <c r="AG691" s="2">
        <f>(Table2[[#This Row],[Close Price]]/Table2[[#This Row],[Current Month Low]])-1</f>
        <v>1.8953200174952611E-2</v>
      </c>
      <c r="AH691" s="2">
        <f>(Table2[[#This Row],[Current Month High]]/Table2[[#This Row],[Close Price]])-1</f>
        <v>1.5882100443554092E-2</v>
      </c>
      <c r="AI691">
        <v>14.9091429389039</v>
      </c>
      <c r="AJ691">
        <v>92.534435261707998</v>
      </c>
      <c r="AK691" t="str">
        <f>IF(AND(Table2[[#This Row],[20D EMA]]&gt;Table2[[#This Row],[50D EMA]],Table2[[#This Row],[50D EMA]]&gt;Table2[[#This Row],[200D EMA]]),"Uptrend","Downtrend/NoTrend")</f>
        <v>Uptrend</v>
      </c>
      <c r="AL691">
        <v>-0.03</v>
      </c>
      <c r="AM691" t="s">
        <v>10150</v>
      </c>
      <c r="AN691">
        <v>3.16</v>
      </c>
      <c r="AO691" t="s">
        <v>10149</v>
      </c>
      <c r="AP691">
        <v>7.8243571626151004E-2</v>
      </c>
      <c r="AQ691">
        <f>(Table2[[#This Row],[Sharpe Ratio]]-AVERAGE(Table2[Sharpe Ratio]))/_xlfn.STDEV.P(Table2[Sharpe Ratio])</f>
        <v>0.26955535935419656</v>
      </c>
      <c r="AR6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-2.3467830153103098</v>
      </c>
    </row>
    <row r="692" spans="1:44" x14ac:dyDescent="0.3">
      <c r="A692" t="s">
        <v>1940</v>
      </c>
      <c r="B692" t="s">
        <v>1941</v>
      </c>
      <c r="C692" t="s">
        <v>10116</v>
      </c>
      <c r="D692" t="s">
        <v>46</v>
      </c>
      <c r="E692">
        <v>3331.4801542</v>
      </c>
      <c r="F692">
        <v>1965.7</v>
      </c>
      <c r="G692">
        <v>1.2115825915359499</v>
      </c>
      <c r="H692">
        <f>(Table2[[#This Row],[1Y Return vs Nifty]]-AVERAGE(Table2[1Y Return vs Nifty]))/_xlfn.STDEV.P(Table2[1Y Return vs Nifty])</f>
        <v>-0.54079856606692744</v>
      </c>
      <c r="I692">
        <v>13.843634803747801</v>
      </c>
      <c r="J692">
        <f>(Table2[[#This Row],[1M Return vs Nifty]]-AVERAGE(Table2[1M Return vs Nifty]))/_xlfn.STDEV.P(Table2[1M Return vs Nifty])</f>
        <v>1.0363068130447888</v>
      </c>
      <c r="K692">
        <v>6.3592966755434901</v>
      </c>
      <c r="L692">
        <f>(Table2[[#This Row],[6M Return vs Nifty]]-AVERAGE(Table2[6M Return vs Nifty]))/_xlfn.STDEV.P(Table2[6M Return vs Nifty])</f>
        <v>-0.13572226787223327</v>
      </c>
      <c r="M692">
        <v>3.5346697703102499</v>
      </c>
      <c r="N692">
        <f>(Table2[[#This Row],[1W Return vs Nifty]]-AVERAGE(Table2[1W Return vs Nifty]))/_xlfn.STDEV.P(Table2[1W Return vs Nifty])</f>
        <v>0.55261540732491576</v>
      </c>
      <c r="O692">
        <v>1789.13</v>
      </c>
      <c r="P692">
        <v>1698.0645513939501</v>
      </c>
      <c r="Q692">
        <v>1629.14450625114</v>
      </c>
      <c r="R692">
        <v>78.128120162544903</v>
      </c>
      <c r="S692" s="2">
        <f>(Table2[[#This Row],[Close Price]]-Table2[[#This Row],[20D EMA]])/Table2[[#This Row],[20D EMA]]</f>
        <v>9.8690424955145753E-2</v>
      </c>
      <c r="T692" s="2">
        <f>(Table2[[#This Row],[Close Price]]-Table2[[#This Row],[50D EMA]])/Table2[[#This Row],[50D EMA]]</f>
        <v>0.15761205802591347</v>
      </c>
      <c r="U692" s="2">
        <f>(Table2[[#This Row],[Close Price]]-Table2[[#This Row],[200D EMA]])/Table2[[#This Row],[200D EMA]]</f>
        <v>0.20658418725746758</v>
      </c>
      <c r="V692">
        <v>2.47519963022815</v>
      </c>
      <c r="W692">
        <v>1949.15</v>
      </c>
      <c r="X692">
        <v>1991.7</v>
      </c>
      <c r="Y692">
        <v>1898.3</v>
      </c>
      <c r="Z692">
        <v>2025</v>
      </c>
      <c r="AA692">
        <v>1898.3</v>
      </c>
      <c r="AB692">
        <v>2025</v>
      </c>
      <c r="AC692" s="2">
        <f>(Table2[[#This Row],[Close Price]]/Table2[[#This Row],[Day Low]])-1</f>
        <v>8.4908806402790304E-3</v>
      </c>
      <c r="AD692" s="2">
        <f>(Table2[[#This Row],[Day High]]/Table2[[#This Row],[Close Price]])-1</f>
        <v>1.3226840311339583E-2</v>
      </c>
      <c r="AE692" s="2">
        <f>(Table2[[#This Row],[Close Price]]/Table2[[#This Row],[Current Week Low]])-1</f>
        <v>3.550545224674706E-2</v>
      </c>
      <c r="AF692" s="2">
        <f>(Table2[[#This Row],[Current Week High]]/Table2[[#This Row],[Close Price]])-1</f>
        <v>3.016737040240125E-2</v>
      </c>
      <c r="AG692" s="2">
        <f>(Table2[[#This Row],[Close Price]]/Table2[[#This Row],[Current Month Low]])-1</f>
        <v>3.550545224674706E-2</v>
      </c>
      <c r="AH692" s="2">
        <f>(Table2[[#This Row],[Current Month High]]/Table2[[#This Row],[Close Price]])-1</f>
        <v>3.016737040240125E-2</v>
      </c>
      <c r="AI692">
        <v>3.0167370402401201</v>
      </c>
      <c r="AJ692">
        <v>39.016973125884</v>
      </c>
      <c r="AK692" t="str">
        <f>IF(AND(Table2[[#This Row],[20D EMA]]&gt;Table2[[#This Row],[50D EMA]],Table2[[#This Row],[50D EMA]]&gt;Table2[[#This Row],[200D EMA]]),"Uptrend","Downtrend/NoTrend")</f>
        <v>Uptrend</v>
      </c>
      <c r="AL692">
        <v>7.0000000000000007E-2</v>
      </c>
      <c r="AM692" t="s">
        <v>10149</v>
      </c>
      <c r="AN692">
        <v>17.579999999999998</v>
      </c>
      <c r="AO692" t="s">
        <v>10149</v>
      </c>
      <c r="AP692">
        <v>2.3448465075360001E-2</v>
      </c>
      <c r="AQ692">
        <f>(Table2[[#This Row],[Sharpe Ratio]]-AVERAGE(Table2[Sharpe Ratio]))/_xlfn.STDEV.P(Table2[Sharpe Ratio])</f>
        <v>-0.35130862833964516</v>
      </c>
      <c r="AR6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0.56109275809089865</v>
      </c>
    </row>
    <row r="693" spans="1:44" x14ac:dyDescent="0.3">
      <c r="A693" t="s">
        <v>1942</v>
      </c>
      <c r="B693" t="s">
        <v>1943</v>
      </c>
      <c r="C693" t="s">
        <v>10109</v>
      </c>
      <c r="D693" t="s">
        <v>59</v>
      </c>
      <c r="E693">
        <v>3322.07892081</v>
      </c>
      <c r="F693">
        <v>133.38</v>
      </c>
      <c r="G693">
        <v>24.647222652019099</v>
      </c>
      <c r="H693">
        <f>(Table2[[#This Row],[1Y Return vs Nifty]]-AVERAGE(Table2[1Y Return vs Nifty]))/_xlfn.STDEV.P(Table2[1Y Return vs Nifty])</f>
        <v>-0.27669520352145704</v>
      </c>
      <c r="I693">
        <v>11.082732663962799</v>
      </c>
      <c r="J693">
        <f>(Table2[[#This Row],[1M Return vs Nifty]]-AVERAGE(Table2[1M Return vs Nifty]))/_xlfn.STDEV.P(Table2[1M Return vs Nifty])</f>
        <v>0.81129954682596994</v>
      </c>
      <c r="K693">
        <v>-9.9318109033779791</v>
      </c>
      <c r="L693">
        <f>(Table2[[#This Row],[6M Return vs Nifty]]-AVERAGE(Table2[6M Return vs Nifty]))/_xlfn.STDEV.P(Table2[6M Return vs Nifty])</f>
        <v>-0.61521825671075825</v>
      </c>
      <c r="M693">
        <v>3.7064757521454799</v>
      </c>
      <c r="N693">
        <f>(Table2[[#This Row],[1W Return vs Nifty]]-AVERAGE(Table2[1W Return vs Nifty]))/_xlfn.STDEV.P(Table2[1W Return vs Nifty])</f>
        <v>0.59019084843349001</v>
      </c>
      <c r="O693">
        <v>121.13</v>
      </c>
      <c r="P693">
        <v>119.467975936727</v>
      </c>
      <c r="Q693">
        <v>116.076621104152</v>
      </c>
      <c r="R693">
        <v>78.850510330977897</v>
      </c>
      <c r="S693" s="2">
        <f>(Table2[[#This Row],[Close Price]]-Table2[[#This Row],[20D EMA]])/Table2[[#This Row],[20D EMA]]</f>
        <v>0.10113101626351854</v>
      </c>
      <c r="T693" s="2">
        <f>(Table2[[#This Row],[Close Price]]-Table2[[#This Row],[50D EMA]])/Table2[[#This Row],[50D EMA]]</f>
        <v>0.11644981807209259</v>
      </c>
      <c r="U693" s="2">
        <f>(Table2[[#This Row],[Close Price]]-Table2[[#This Row],[200D EMA]])/Table2[[#This Row],[200D EMA]]</f>
        <v>0.14906859565047303</v>
      </c>
      <c r="V693">
        <v>1.4226337089254</v>
      </c>
      <c r="W693">
        <v>126.19</v>
      </c>
      <c r="X693">
        <v>136.15</v>
      </c>
      <c r="Y693">
        <v>116.8</v>
      </c>
      <c r="Z693">
        <v>136.15</v>
      </c>
      <c r="AA693">
        <v>116.8</v>
      </c>
      <c r="AB693">
        <v>136.15</v>
      </c>
      <c r="AC693" s="2">
        <f>(Table2[[#This Row],[Close Price]]/Table2[[#This Row],[Day Low]])-1</f>
        <v>5.6977573500277323E-2</v>
      </c>
      <c r="AD693" s="2">
        <f>(Table2[[#This Row],[Day High]]/Table2[[#This Row],[Close Price]])-1</f>
        <v>2.0767731294047076E-2</v>
      </c>
      <c r="AE693" s="2">
        <f>(Table2[[#This Row],[Close Price]]/Table2[[#This Row],[Current Week Low]])-1</f>
        <v>0.14195205479452055</v>
      </c>
      <c r="AF693" s="2">
        <f>(Table2[[#This Row],[Current Week High]]/Table2[[#This Row],[Close Price]])-1</f>
        <v>2.0767731294047076E-2</v>
      </c>
      <c r="AG693" s="2">
        <f>(Table2[[#This Row],[Close Price]]/Table2[[#This Row],[Current Month Low]])-1</f>
        <v>0.14195205479452055</v>
      </c>
      <c r="AH693" s="2">
        <f>(Table2[[#This Row],[Current Month High]]/Table2[[#This Row],[Close Price]])-1</f>
        <v>2.0767731294047076E-2</v>
      </c>
      <c r="AI693">
        <v>16.5841955315639</v>
      </c>
      <c r="AJ693">
        <v>54.374999999999901</v>
      </c>
      <c r="AK693" t="str">
        <f>IF(AND(Table2[[#This Row],[20D EMA]]&gt;Table2[[#This Row],[50D EMA]],Table2[[#This Row],[50D EMA]]&gt;Table2[[#This Row],[200D EMA]]),"Uptrend","Downtrend/NoTrend")</f>
        <v>Uptrend</v>
      </c>
      <c r="AL693">
        <v>0</v>
      </c>
      <c r="AM693" t="s">
        <v>10148</v>
      </c>
      <c r="AN693">
        <v>8.7100000000000009</v>
      </c>
      <c r="AO693" t="s">
        <v>10149</v>
      </c>
      <c r="AP693">
        <v>-7.9983838052531994E-2</v>
      </c>
      <c r="AQ693">
        <f>(Table2[[#This Row],[Sharpe Ratio]]-AVERAGE(Table2[Sharpe Ratio]))/_xlfn.STDEV.P(Table2[Sharpe Ratio])</f>
        <v>-1.5232635020256096</v>
      </c>
      <c r="AR6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-1.013686566998365</v>
      </c>
    </row>
    <row r="694" spans="1:44" x14ac:dyDescent="0.3">
      <c r="A694" t="s">
        <v>1946</v>
      </c>
      <c r="B694" t="s">
        <v>1947</v>
      </c>
      <c r="C694" t="s">
        <v>10106</v>
      </c>
      <c r="D694" t="s">
        <v>990</v>
      </c>
      <c r="E694">
        <v>3307.5846170949999</v>
      </c>
      <c r="F694">
        <v>408.65</v>
      </c>
      <c r="G694">
        <v>-14.407436238527399</v>
      </c>
      <c r="H694">
        <f>(Table2[[#This Row],[1Y Return vs Nifty]]-AVERAGE(Table2[1Y Return vs Nifty]))/_xlfn.STDEV.P(Table2[1Y Return vs Nifty])</f>
        <v>-0.71681404428876305</v>
      </c>
      <c r="I694">
        <v>-1.77349430261481</v>
      </c>
      <c r="J694">
        <f>(Table2[[#This Row],[1M Return vs Nifty]]-AVERAGE(Table2[1M Return vs Nifty]))/_xlfn.STDEV.P(Table2[1M Return vs Nifty])</f>
        <v>-0.23645380956917988</v>
      </c>
      <c r="K694">
        <v>-12.278226619942</v>
      </c>
      <c r="L694">
        <f>(Table2[[#This Row],[6M Return vs Nifty]]-AVERAGE(Table2[6M Return vs Nifty]))/_xlfn.STDEV.P(Table2[6M Return vs Nifty])</f>
        <v>-0.68428028449429856</v>
      </c>
      <c r="M694">
        <v>-2.33802520803457</v>
      </c>
      <c r="N694">
        <f>(Table2[[#This Row],[1W Return vs Nifty]]-AVERAGE(Table2[1W Return vs Nifty]))/_xlfn.STDEV.P(Table2[1W Return vs Nifty])</f>
        <v>-0.73179333066098007</v>
      </c>
      <c r="O694">
        <v>410.36</v>
      </c>
      <c r="P694">
        <v>399.16381556620598</v>
      </c>
      <c r="Q694">
        <v>394.58398447061899</v>
      </c>
      <c r="R694">
        <v>44.251858492097497</v>
      </c>
      <c r="S694" s="2">
        <f>(Table2[[#This Row],[Close Price]]-Table2[[#This Row],[20D EMA]])/Table2[[#This Row],[20D EMA]]</f>
        <v>-4.1670728141145249E-3</v>
      </c>
      <c r="T694" s="2">
        <f>(Table2[[#This Row],[Close Price]]-Table2[[#This Row],[50D EMA]])/Table2[[#This Row],[50D EMA]]</f>
        <v>2.3765141187304339E-2</v>
      </c>
      <c r="U694" s="2">
        <f>(Table2[[#This Row],[Close Price]]-Table2[[#This Row],[200D EMA]])/Table2[[#This Row],[200D EMA]]</f>
        <v>3.5647710203576079E-2</v>
      </c>
      <c r="V694">
        <v>1.00950325366775</v>
      </c>
      <c r="W694">
        <v>406.35</v>
      </c>
      <c r="X694">
        <v>420.55</v>
      </c>
      <c r="Y694">
        <v>406.35</v>
      </c>
      <c r="Z694">
        <v>423.4</v>
      </c>
      <c r="AA694">
        <v>406.35</v>
      </c>
      <c r="AB694">
        <v>423.4</v>
      </c>
      <c r="AC694" s="2">
        <f>(Table2[[#This Row],[Close Price]]/Table2[[#This Row],[Day Low]])-1</f>
        <v>5.6601451950288872E-3</v>
      </c>
      <c r="AD694" s="2">
        <f>(Table2[[#This Row],[Day High]]/Table2[[#This Row],[Close Price]])-1</f>
        <v>2.9120274073167751E-2</v>
      </c>
      <c r="AE694" s="2">
        <f>(Table2[[#This Row],[Close Price]]/Table2[[#This Row],[Current Week Low]])-1</f>
        <v>5.6601451950288872E-3</v>
      </c>
      <c r="AF694" s="2">
        <f>(Table2[[#This Row],[Current Week High]]/Table2[[#This Row],[Close Price]])-1</f>
        <v>3.6094457359598708E-2</v>
      </c>
      <c r="AG694" s="2">
        <f>(Table2[[#This Row],[Close Price]]/Table2[[#This Row],[Current Month Low]])-1</f>
        <v>5.6601451950288872E-3</v>
      </c>
      <c r="AH694" s="2">
        <f>(Table2[[#This Row],[Current Month High]]/Table2[[#This Row],[Close Price]])-1</f>
        <v>3.6094457359598708E-2</v>
      </c>
      <c r="AI694">
        <v>19.907010889514201</v>
      </c>
      <c r="AJ694">
        <v>20.884484543706499</v>
      </c>
      <c r="AK694" t="str">
        <f>IF(AND(Table2[[#This Row],[20D EMA]]&gt;Table2[[#This Row],[50D EMA]],Table2[[#This Row],[50D EMA]]&gt;Table2[[#This Row],[200D EMA]]),"Uptrend","Downtrend/NoTrend")</f>
        <v>Uptrend</v>
      </c>
      <c r="AL694">
        <v>0.05</v>
      </c>
      <c r="AM694" t="s">
        <v>10149</v>
      </c>
      <c r="AN694">
        <v>-2.77</v>
      </c>
      <c r="AO694" t="s">
        <v>10150</v>
      </c>
      <c r="AP694">
        <v>-4.4004839473090002E-2</v>
      </c>
      <c r="AQ694">
        <f>(Table2[[#This Row],[Sharpe Ratio]]-AVERAGE(Table2[Sharpe Ratio]))/_xlfn.STDEV.P(Table2[Sharpe Ratio])</f>
        <v>-1.115598184127967</v>
      </c>
      <c r="AR6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-3.4849396531411885</v>
      </c>
    </row>
    <row r="695" spans="1:44" x14ac:dyDescent="0.3">
      <c r="A695" t="s">
        <v>1948</v>
      </c>
      <c r="B695" t="s">
        <v>1949</v>
      </c>
      <c r="C695" t="s">
        <v>10113</v>
      </c>
      <c r="D695" t="s">
        <v>80</v>
      </c>
      <c r="E695">
        <v>3291.8695963800001</v>
      </c>
      <c r="F695">
        <v>251.85</v>
      </c>
      <c r="G695">
        <v>-6.8081764090136803</v>
      </c>
      <c r="H695">
        <f>(Table2[[#This Row],[1Y Return vs Nifty]]-AVERAGE(Table2[1Y Return vs Nifty]))/_xlfn.STDEV.P(Table2[1Y Return vs Nifty])</f>
        <v>-0.63117567176505074</v>
      </c>
      <c r="I695">
        <v>4.7283389586211699</v>
      </c>
      <c r="J695">
        <f>(Table2[[#This Row],[1M Return vs Nifty]]-AVERAGE(Table2[1M Return vs Nifty]))/_xlfn.STDEV.P(Table2[1M Return vs Nifty])</f>
        <v>0.2934308634294871</v>
      </c>
      <c r="K695">
        <v>-22.8451920160323</v>
      </c>
      <c r="L695">
        <f>(Table2[[#This Row],[6M Return vs Nifty]]-AVERAGE(Table2[6M Return vs Nifty]))/_xlfn.STDEV.P(Table2[6M Return vs Nifty])</f>
        <v>-0.99529765989832475</v>
      </c>
      <c r="M695">
        <v>-1.5084164727690099</v>
      </c>
      <c r="N695">
        <f>(Table2[[#This Row],[1W Return vs Nifty]]-AVERAGE(Table2[1W Return vs Nifty]))/_xlfn.STDEV.P(Table2[1W Return vs Nifty])</f>
        <v>-0.55035078807811411</v>
      </c>
      <c r="O695">
        <v>246.38</v>
      </c>
      <c r="P695">
        <v>236.89128753294199</v>
      </c>
      <c r="Q695">
        <v>235.61832505855099</v>
      </c>
      <c r="R695">
        <v>54.653657805561203</v>
      </c>
      <c r="S695" s="2">
        <f>(Table2[[#This Row],[Close Price]]-Table2[[#This Row],[20D EMA]])/Table2[[#This Row],[20D EMA]]</f>
        <v>2.2201477392645504E-2</v>
      </c>
      <c r="T695" s="2">
        <f>(Table2[[#This Row],[Close Price]]-Table2[[#This Row],[50D EMA]])/Table2[[#This Row],[50D EMA]]</f>
        <v>6.3145895414063527E-2</v>
      </c>
      <c r="U695" s="2">
        <f>(Table2[[#This Row],[Close Price]]-Table2[[#This Row],[200D EMA]])/Table2[[#This Row],[200D EMA]]</f>
        <v>6.888969666266595E-2</v>
      </c>
      <c r="V695">
        <v>1.4899007143437899</v>
      </c>
      <c r="W695">
        <v>248.65</v>
      </c>
      <c r="X695">
        <v>256.7</v>
      </c>
      <c r="Y695">
        <v>246.85</v>
      </c>
      <c r="Z695">
        <v>267</v>
      </c>
      <c r="AA695">
        <v>246.85</v>
      </c>
      <c r="AB695">
        <v>267</v>
      </c>
      <c r="AC695" s="2">
        <f>(Table2[[#This Row],[Close Price]]/Table2[[#This Row],[Day Low]])-1</f>
        <v>1.2869495274482112E-2</v>
      </c>
      <c r="AD695" s="2">
        <f>(Table2[[#This Row],[Day High]]/Table2[[#This Row],[Close Price]])-1</f>
        <v>1.9257494540400932E-2</v>
      </c>
      <c r="AE695" s="2">
        <f>(Table2[[#This Row],[Close Price]]/Table2[[#This Row],[Current Week Low]])-1</f>
        <v>2.0255215718047337E-2</v>
      </c>
      <c r="AF695" s="2">
        <f>(Table2[[#This Row],[Current Week High]]/Table2[[#This Row],[Close Price]])-1</f>
        <v>6.0154854079809361E-2</v>
      </c>
      <c r="AG695" s="2">
        <f>(Table2[[#This Row],[Close Price]]/Table2[[#This Row],[Current Month Low]])-1</f>
        <v>2.0255215718047337E-2</v>
      </c>
      <c r="AH695" s="2">
        <f>(Table2[[#This Row],[Current Month High]]/Table2[[#This Row],[Close Price]])-1</f>
        <v>6.0154854079809361E-2</v>
      </c>
      <c r="AI695">
        <v>21.1038316458209</v>
      </c>
      <c r="AJ695">
        <v>32.308904649330103</v>
      </c>
      <c r="AK695" t="str">
        <f>IF(AND(Table2[[#This Row],[20D EMA]]&gt;Table2[[#This Row],[50D EMA]],Table2[[#This Row],[50D EMA]]&gt;Table2[[#This Row],[200D EMA]]),"Uptrend","Downtrend/NoTrend")</f>
        <v>Uptrend</v>
      </c>
      <c r="AL695">
        <v>0.08</v>
      </c>
      <c r="AM695" t="s">
        <v>10149</v>
      </c>
      <c r="AN695">
        <v>-1.32</v>
      </c>
      <c r="AO695" t="s">
        <v>10150</v>
      </c>
      <c r="AP695">
        <v>-2.1360199640357999E-2</v>
      </c>
      <c r="AQ695">
        <f>(Table2[[#This Row],[Sharpe Ratio]]-AVERAGE(Table2[Sharpe Ratio]))/_xlfn.STDEV.P(Table2[Sharpe Ratio])</f>
        <v>-0.85901977281656761</v>
      </c>
      <c r="AR6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-2.7424130291285702</v>
      </c>
    </row>
    <row r="696" spans="1:44" x14ac:dyDescent="0.3">
      <c r="A696" t="s">
        <v>1954</v>
      </c>
      <c r="B696" t="s">
        <v>1955</v>
      </c>
      <c r="C696" t="s">
        <v>10105</v>
      </c>
      <c r="D696" t="s">
        <v>875</v>
      </c>
      <c r="E696">
        <v>3260.9392579999999</v>
      </c>
      <c r="F696">
        <v>380</v>
      </c>
      <c r="G696">
        <v>52.025909616814602</v>
      </c>
      <c r="H696">
        <f>(Table2[[#This Row],[1Y Return vs Nifty]]-AVERAGE(Table2[1Y Return vs Nifty]))/_xlfn.STDEV.P(Table2[1Y Return vs Nifty])</f>
        <v>3.1843555002779307E-2</v>
      </c>
      <c r="I696">
        <v>15.379161920916401</v>
      </c>
      <c r="J696">
        <f>(Table2[[#This Row],[1M Return vs Nifty]]-AVERAGE(Table2[1M Return vs Nifty]))/_xlfn.STDEV.P(Table2[1M Return vs Nifty])</f>
        <v>1.1614487924942583</v>
      </c>
      <c r="K696">
        <v>8.8405746986952902</v>
      </c>
      <c r="L696">
        <f>(Table2[[#This Row],[6M Return vs Nifty]]-AVERAGE(Table2[6M Return vs Nifty]))/_xlfn.STDEV.P(Table2[6M Return vs Nifty])</f>
        <v>-6.2690839313387606E-2</v>
      </c>
      <c r="M696">
        <v>-2.3907332210609602</v>
      </c>
      <c r="N696">
        <f>(Table2[[#This Row],[1W Return vs Nifty]]-AVERAGE(Table2[1W Return vs Nifty]))/_xlfn.STDEV.P(Table2[1W Return vs Nifty])</f>
        <v>-0.7433210249721276</v>
      </c>
      <c r="O696">
        <v>308.83</v>
      </c>
      <c r="P696">
        <v>290.66277898204697</v>
      </c>
      <c r="Q696">
        <v>285.253720960659</v>
      </c>
      <c r="R696">
        <v>86.200892370197593</v>
      </c>
      <c r="S696" s="2">
        <f>(Table2[[#This Row],[Close Price]]-Table2[[#This Row],[20D EMA]])/Table2[[#This Row],[20D EMA]]</f>
        <v>0.23045040961046537</v>
      </c>
      <c r="T696" s="2">
        <f>(Table2[[#This Row],[Close Price]]-Table2[[#This Row],[50D EMA]])/Table2[[#This Row],[50D EMA]]</f>
        <v>0.30735693552104593</v>
      </c>
      <c r="U696" s="2">
        <f>(Table2[[#This Row],[Close Price]]-Table2[[#This Row],[200D EMA]])/Table2[[#This Row],[200D EMA]]</f>
        <v>0.33214739047140429</v>
      </c>
      <c r="V696">
        <v>2.8088657567863602</v>
      </c>
      <c r="W696">
        <v>318</v>
      </c>
      <c r="X696">
        <v>389.1</v>
      </c>
      <c r="Y696">
        <v>314.05</v>
      </c>
      <c r="Z696">
        <v>389.1</v>
      </c>
      <c r="AA696">
        <v>314.05</v>
      </c>
      <c r="AB696">
        <v>389.1</v>
      </c>
      <c r="AC696" s="2">
        <f>(Table2[[#This Row],[Close Price]]/Table2[[#This Row],[Day Low]])-1</f>
        <v>0.19496855345911945</v>
      </c>
      <c r="AD696" s="2">
        <f>(Table2[[#This Row],[Day High]]/Table2[[#This Row],[Close Price]])-1</f>
        <v>2.3947368421052717E-2</v>
      </c>
      <c r="AE696" s="2">
        <f>(Table2[[#This Row],[Close Price]]/Table2[[#This Row],[Current Week Low]])-1</f>
        <v>0.20999840789683177</v>
      </c>
      <c r="AF696" s="2">
        <f>(Table2[[#This Row],[Current Week High]]/Table2[[#This Row],[Close Price]])-1</f>
        <v>2.3947368421052717E-2</v>
      </c>
      <c r="AG696" s="2">
        <f>(Table2[[#This Row],[Close Price]]/Table2[[#This Row],[Current Month Low]])-1</f>
        <v>0.20999840789683177</v>
      </c>
      <c r="AH696" s="2">
        <f>(Table2[[#This Row],[Current Month High]]/Table2[[#This Row],[Close Price]])-1</f>
        <v>2.3947368421052717E-2</v>
      </c>
      <c r="AI696">
        <v>2.3947368421052699</v>
      </c>
      <c r="AJ696">
        <v>88.165387472146506</v>
      </c>
      <c r="AK696" t="str">
        <f>IF(AND(Table2[[#This Row],[20D EMA]]&gt;Table2[[#This Row],[50D EMA]],Table2[[#This Row],[50D EMA]]&gt;Table2[[#This Row],[200D EMA]]),"Uptrend","Downtrend/NoTrend")</f>
        <v>Uptrend</v>
      </c>
      <c r="AL696">
        <v>0.26</v>
      </c>
      <c r="AM696" t="s">
        <v>10149</v>
      </c>
      <c r="AN696">
        <v>35.590000000000003</v>
      </c>
      <c r="AO696" t="s">
        <v>10149</v>
      </c>
      <c r="AP696">
        <v>6.8767559851504997E-2</v>
      </c>
      <c r="AQ696">
        <f>(Table2[[#This Row],[Sharpe Ratio]]-AVERAGE(Table2[Sharpe Ratio]))/_xlfn.STDEV.P(Table2[Sharpe Ratio])</f>
        <v>0.16218601876559635</v>
      </c>
      <c r="AR6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0.54946650197711877</v>
      </c>
    </row>
    <row r="697" spans="1:44" x14ac:dyDescent="0.3">
      <c r="A697" t="s">
        <v>1958</v>
      </c>
      <c r="B697" t="s">
        <v>1959</v>
      </c>
      <c r="C697" t="s">
        <v>10104</v>
      </c>
      <c r="D697" t="s">
        <v>561</v>
      </c>
      <c r="E697">
        <v>3257.6311606300001</v>
      </c>
      <c r="F697">
        <v>55.93</v>
      </c>
      <c r="G697">
        <v>45.467891345028299</v>
      </c>
      <c r="H697">
        <f>(Table2[[#This Row],[1Y Return vs Nifty]]-AVERAGE(Table2[1Y Return vs Nifty]))/_xlfn.STDEV.P(Table2[1Y Return vs Nifty])</f>
        <v>-4.2060749413205568E-2</v>
      </c>
      <c r="I697">
        <v>15.410558041359799</v>
      </c>
      <c r="J697">
        <f>(Table2[[#This Row],[1M Return vs Nifty]]-AVERAGE(Table2[1M Return vs Nifty]))/_xlfn.STDEV.P(Table2[1M Return vs Nifty])</f>
        <v>1.1640075051443908</v>
      </c>
      <c r="K697">
        <v>29.020286760376099</v>
      </c>
      <c r="L697">
        <f>(Table2[[#This Row],[6M Return vs Nifty]]-AVERAGE(Table2[6M Return vs Nifty]))/_xlfn.STDEV.P(Table2[6M Return vs Nifty])</f>
        <v>0.53125840217415399</v>
      </c>
      <c r="M697">
        <v>10.271590941445201</v>
      </c>
      <c r="N697">
        <f>(Table2[[#This Row],[1W Return vs Nifty]]-AVERAGE(Table2[1W Return vs Nifty]))/_xlfn.STDEV.P(Table2[1W Return vs Nifty])</f>
        <v>2.0260378226274529</v>
      </c>
      <c r="O697">
        <v>50.92</v>
      </c>
      <c r="P697">
        <v>48.155751521421003</v>
      </c>
      <c r="Q697">
        <v>43.952670345698699</v>
      </c>
      <c r="R697">
        <v>67.024941433129797</v>
      </c>
      <c r="S697" s="2">
        <f>(Table2[[#This Row],[Close Price]]-Table2[[#This Row],[20D EMA]])/Table2[[#This Row],[20D EMA]]</f>
        <v>9.8389630793401378E-2</v>
      </c>
      <c r="T697" s="2">
        <f>(Table2[[#This Row],[Close Price]]-Table2[[#This Row],[50D EMA]])/Table2[[#This Row],[50D EMA]]</f>
        <v>0.16143966676796223</v>
      </c>
      <c r="U697" s="2">
        <f>(Table2[[#This Row],[Close Price]]-Table2[[#This Row],[200D EMA]])/Table2[[#This Row],[200D EMA]]</f>
        <v>0.27250516430734739</v>
      </c>
      <c r="V697">
        <v>1.3478682424906601</v>
      </c>
      <c r="W697">
        <v>55.55</v>
      </c>
      <c r="X697">
        <v>59</v>
      </c>
      <c r="Y697">
        <v>49.8</v>
      </c>
      <c r="Z697">
        <v>59.8</v>
      </c>
      <c r="AA697">
        <v>49.8</v>
      </c>
      <c r="AB697">
        <v>59.8</v>
      </c>
      <c r="AC697" s="2">
        <f>(Table2[[#This Row],[Close Price]]/Table2[[#This Row],[Day Low]])-1</f>
        <v>6.8406840684069881E-3</v>
      </c>
      <c r="AD697" s="2">
        <f>(Table2[[#This Row],[Day High]]/Table2[[#This Row],[Close Price]])-1</f>
        <v>5.4890041122832134E-2</v>
      </c>
      <c r="AE697" s="2">
        <f>(Table2[[#This Row],[Close Price]]/Table2[[#This Row],[Current Week Low]])-1</f>
        <v>0.1230923694779118</v>
      </c>
      <c r="AF697" s="2">
        <f>(Table2[[#This Row],[Current Week High]]/Table2[[#This Row],[Close Price]])-1</f>
        <v>6.9193634900768686E-2</v>
      </c>
      <c r="AG697" s="2">
        <f>(Table2[[#This Row],[Close Price]]/Table2[[#This Row],[Current Month Low]])-1</f>
        <v>0.1230923694779118</v>
      </c>
      <c r="AH697" s="2">
        <f>(Table2[[#This Row],[Current Month High]]/Table2[[#This Row],[Close Price]])-1</f>
        <v>6.9193634900768686E-2</v>
      </c>
      <c r="AI697">
        <v>6.9193634900768597</v>
      </c>
      <c r="AJ697">
        <v>87.056856187290904</v>
      </c>
      <c r="AK697" t="str">
        <f>IF(AND(Table2[[#This Row],[20D EMA]]&gt;Table2[[#This Row],[50D EMA]],Table2[[#This Row],[50D EMA]]&gt;Table2[[#This Row],[200D EMA]]),"Uptrend","Downtrend/NoTrend")</f>
        <v>Uptrend</v>
      </c>
      <c r="AL697">
        <v>0.19</v>
      </c>
      <c r="AM697" t="s">
        <v>10149</v>
      </c>
      <c r="AN697">
        <v>12.65</v>
      </c>
      <c r="AO697" t="s">
        <v>10149</v>
      </c>
      <c r="AP697">
        <v>-5.9288099187640997E-2</v>
      </c>
      <c r="AQ697">
        <f>(Table2[[#This Row],[Sharpe Ratio]]-AVERAGE(Table2[Sharpe Ratio]))/_xlfn.STDEV.P(Table2[Sharpe Ratio])</f>
        <v>-1.2887673988377029</v>
      </c>
      <c r="AR6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2.3904755816950893</v>
      </c>
    </row>
    <row r="698" spans="1:44" x14ac:dyDescent="0.3">
      <c r="A698" t="s">
        <v>1960</v>
      </c>
      <c r="B698" t="s">
        <v>1961</v>
      </c>
      <c r="C698" t="s">
        <v>10109</v>
      </c>
      <c r="D698" t="s">
        <v>59</v>
      </c>
      <c r="E698">
        <v>3257.1389159999999</v>
      </c>
      <c r="F698">
        <v>404.7</v>
      </c>
      <c r="G698">
        <v>40.1503027341547</v>
      </c>
      <c r="H698">
        <f>(Table2[[#This Row],[1Y Return vs Nifty]]-AVERAGE(Table2[1Y Return vs Nifty]))/_xlfn.STDEV.P(Table2[1Y Return vs Nifty])</f>
        <v>-0.10198627434620205</v>
      </c>
      <c r="I698">
        <v>4.5468935985627299</v>
      </c>
      <c r="J698">
        <f>(Table2[[#This Row],[1M Return vs Nifty]]-AVERAGE(Table2[1M Return vs Nifty]))/_xlfn.STDEV.P(Table2[1M Return vs Nifty])</f>
        <v>0.27864347786933896</v>
      </c>
      <c r="K698">
        <v>13.466142836666901</v>
      </c>
      <c r="L698">
        <f>(Table2[[#This Row],[6M Return vs Nifty]]-AVERAGE(Table2[6M Return vs Nifty]))/_xlfn.STDEV.P(Table2[6M Return vs Nifty])</f>
        <v>7.3453456432740385E-2</v>
      </c>
      <c r="M698">
        <v>3.0540538762209501</v>
      </c>
      <c r="N698">
        <f>(Table2[[#This Row],[1W Return vs Nifty]]-AVERAGE(Table2[1W Return vs Nifty]))/_xlfn.STDEV.P(Table2[1W Return vs Nifty])</f>
        <v>0.44750059099962031</v>
      </c>
      <c r="O698">
        <v>390.26</v>
      </c>
      <c r="P698">
        <v>379.88768678860498</v>
      </c>
      <c r="Q698">
        <v>336.942125232465</v>
      </c>
      <c r="R698">
        <v>63.984943860906299</v>
      </c>
      <c r="S698" s="2">
        <f>(Table2[[#This Row],[Close Price]]-Table2[[#This Row],[20D EMA]])/Table2[[#This Row],[20D EMA]]</f>
        <v>3.7000973709834462E-2</v>
      </c>
      <c r="T698" s="2">
        <f>(Table2[[#This Row],[Close Price]]-Table2[[#This Row],[50D EMA]])/Table2[[#This Row],[50D EMA]]</f>
        <v>6.5314865615010695E-2</v>
      </c>
      <c r="U698" s="2">
        <f>(Table2[[#This Row],[Close Price]]-Table2[[#This Row],[200D EMA]])/Table2[[#This Row],[200D EMA]]</f>
        <v>0.20109647827735133</v>
      </c>
      <c r="V698">
        <v>0.57820450190205097</v>
      </c>
      <c r="W698">
        <v>400.35</v>
      </c>
      <c r="X698">
        <v>413.45</v>
      </c>
      <c r="Y698">
        <v>388</v>
      </c>
      <c r="Z698">
        <v>414.5</v>
      </c>
      <c r="AA698">
        <v>388</v>
      </c>
      <c r="AB698">
        <v>414.5</v>
      </c>
      <c r="AC698" s="2">
        <f>(Table2[[#This Row],[Close Price]]/Table2[[#This Row],[Day Low]])-1</f>
        <v>1.0865492693892698E-2</v>
      </c>
      <c r="AD698" s="2">
        <f>(Table2[[#This Row],[Day High]]/Table2[[#This Row],[Close Price]])-1</f>
        <v>2.1620953792933051E-2</v>
      </c>
      <c r="AE698" s="2">
        <f>(Table2[[#This Row],[Close Price]]/Table2[[#This Row],[Current Week Low]])-1</f>
        <v>4.3041237113402131E-2</v>
      </c>
      <c r="AF698" s="2">
        <f>(Table2[[#This Row],[Current Week High]]/Table2[[#This Row],[Close Price]])-1</f>
        <v>2.421546824808507E-2</v>
      </c>
      <c r="AG698" s="2">
        <f>(Table2[[#This Row],[Close Price]]/Table2[[#This Row],[Current Month Low]])-1</f>
        <v>4.3041237113402131E-2</v>
      </c>
      <c r="AH698" s="2">
        <f>(Table2[[#This Row],[Current Month High]]/Table2[[#This Row],[Close Price]])-1</f>
        <v>2.421546824808507E-2</v>
      </c>
      <c r="AI698">
        <v>4.7689646651840798</v>
      </c>
      <c r="AJ698">
        <v>73.467638234033402</v>
      </c>
      <c r="AK698" t="str">
        <f>IF(AND(Table2[[#This Row],[20D EMA]]&gt;Table2[[#This Row],[50D EMA]],Table2[[#This Row],[50D EMA]]&gt;Table2[[#This Row],[200D EMA]]),"Uptrend","Downtrend/NoTrend")</f>
        <v>Uptrend</v>
      </c>
      <c r="AL698">
        <v>0.03</v>
      </c>
      <c r="AM698" t="s">
        <v>10149</v>
      </c>
      <c r="AN698">
        <v>1.76</v>
      </c>
      <c r="AO698" t="s">
        <v>10149</v>
      </c>
      <c r="AP698">
        <v>-4.5389466338899002E-2</v>
      </c>
      <c r="AQ698">
        <f>(Table2[[#This Row],[Sharpe Ratio]]-AVERAGE(Table2[Sharpe Ratio]))/_xlfn.STDEV.P(Table2[Sharpe Ratio])</f>
        <v>-1.1312869018162399</v>
      </c>
      <c r="AR6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-0.43367565086074239</v>
      </c>
    </row>
    <row r="699" spans="1:44" x14ac:dyDescent="0.3">
      <c r="A699" t="s">
        <v>1962</v>
      </c>
      <c r="B699" t="s">
        <v>1963</v>
      </c>
      <c r="C699" t="s">
        <v>10104</v>
      </c>
      <c r="D699" t="s">
        <v>574</v>
      </c>
      <c r="E699">
        <v>3254.5284067799998</v>
      </c>
      <c r="F699">
        <v>1089.3</v>
      </c>
      <c r="G699">
        <v>25.613254597335398</v>
      </c>
      <c r="H699">
        <f>(Table2[[#This Row],[1Y Return vs Nifty]]-AVERAGE(Table2[1Y Return vs Nifty]))/_xlfn.STDEV.P(Table2[1Y Return vs Nifty])</f>
        <v>-0.26580869543266894</v>
      </c>
      <c r="I699">
        <v>-4.8471361086910099</v>
      </c>
      <c r="J699">
        <f>(Table2[[#This Row],[1M Return vs Nifty]]-AVERAGE(Table2[1M Return vs Nifty]))/_xlfn.STDEV.P(Table2[1M Return vs Nifty])</f>
        <v>-0.48694864969956381</v>
      </c>
      <c r="K699">
        <v>9.3460502123953404E-2</v>
      </c>
      <c r="L699">
        <f>(Table2[[#This Row],[6M Return vs Nifty]]-AVERAGE(Table2[6M Return vs Nifty]))/_xlfn.STDEV.P(Table2[6M Return vs Nifty])</f>
        <v>-0.3201445545288723</v>
      </c>
      <c r="M699">
        <v>1.19514999776747</v>
      </c>
      <c r="N699">
        <f>(Table2[[#This Row],[1W Return vs Nifty]]-AVERAGE(Table2[1W Return vs Nifty]))/_xlfn.STDEV.P(Table2[1W Return vs Nifty])</f>
        <v>4.0942376523027776E-2</v>
      </c>
      <c r="O699">
        <v>1072.19</v>
      </c>
      <c r="P699">
        <v>1080.3222859154801</v>
      </c>
      <c r="Q699">
        <v>1008.73574713416</v>
      </c>
      <c r="R699">
        <v>62.559973664459903</v>
      </c>
      <c r="S699" s="2">
        <f>(Table2[[#This Row],[Close Price]]-Table2[[#This Row],[20D EMA]])/Table2[[#This Row],[20D EMA]]</f>
        <v>1.595799251998237E-2</v>
      </c>
      <c r="T699" s="2">
        <f>(Table2[[#This Row],[Close Price]]-Table2[[#This Row],[50D EMA]])/Table2[[#This Row],[50D EMA]]</f>
        <v>8.3102183501769233E-3</v>
      </c>
      <c r="U699" s="2">
        <f>(Table2[[#This Row],[Close Price]]-Table2[[#This Row],[200D EMA]])/Table2[[#This Row],[200D EMA]]</f>
        <v>7.9866558803655729E-2</v>
      </c>
      <c r="V699">
        <v>0.83072512244654095</v>
      </c>
      <c r="W699">
        <v>1075.8499999999999</v>
      </c>
      <c r="X699">
        <v>1098.8</v>
      </c>
      <c r="Y699">
        <v>1062.5999999999999</v>
      </c>
      <c r="Z699">
        <v>1113.5999999999999</v>
      </c>
      <c r="AA699">
        <v>1062.5999999999999</v>
      </c>
      <c r="AB699">
        <v>1113.5999999999999</v>
      </c>
      <c r="AC699" s="2">
        <f>(Table2[[#This Row],[Close Price]]/Table2[[#This Row],[Day Low]])-1</f>
        <v>1.2501742808012306E-2</v>
      </c>
      <c r="AD699" s="2">
        <f>(Table2[[#This Row],[Day High]]/Table2[[#This Row],[Close Price]])-1</f>
        <v>8.7211970990543897E-3</v>
      </c>
      <c r="AE699" s="2">
        <f>(Table2[[#This Row],[Close Price]]/Table2[[#This Row],[Current Week Low]])-1</f>
        <v>2.5127046866177283E-2</v>
      </c>
      <c r="AF699" s="2">
        <f>(Table2[[#This Row],[Current Week High]]/Table2[[#This Row],[Close Price]])-1</f>
        <v>2.230790415863404E-2</v>
      </c>
      <c r="AG699" s="2">
        <f>(Table2[[#This Row],[Close Price]]/Table2[[#This Row],[Current Month Low]])-1</f>
        <v>2.5127046866177283E-2</v>
      </c>
      <c r="AH699" s="2">
        <f>(Table2[[#This Row],[Current Month High]]/Table2[[#This Row],[Close Price]])-1</f>
        <v>2.230790415863404E-2</v>
      </c>
      <c r="AI699">
        <v>16.033232351051101</v>
      </c>
      <c r="AJ699">
        <v>57.812386816370797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-0.13</v>
      </c>
      <c r="AM699" t="s">
        <v>10150</v>
      </c>
      <c r="AN699">
        <v>0.45</v>
      </c>
      <c r="AO699" t="s">
        <v>10149</v>
      </c>
      <c r="AP699">
        <v>1.4716199008721001E-2</v>
      </c>
      <c r="AQ699">
        <f>(Table2[[#This Row],[Sharpe Ratio]]-AVERAGE(Table2[Sharpe Ratio]))/_xlfn.STDEV.P(Table2[Sharpe Ratio])</f>
        <v>-0.45025084915112823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0" spans="1:44" x14ac:dyDescent="0.3">
      <c r="A700" t="s">
        <v>1964</v>
      </c>
      <c r="B700" t="s">
        <v>1965</v>
      </c>
      <c r="C700" t="s">
        <v>10117</v>
      </c>
      <c r="D700" t="s">
        <v>140</v>
      </c>
      <c r="E700">
        <v>3244.2481981649998</v>
      </c>
      <c r="F700">
        <v>426.85</v>
      </c>
      <c r="G700">
        <v>-4.9437505496733296</v>
      </c>
      <c r="H700">
        <f>(Table2[[#This Row],[1Y Return vs Nifty]]-AVERAGE(Table2[1Y Return vs Nifty]))/_xlfn.STDEV.P(Table2[1Y Return vs Nifty])</f>
        <v>-0.61016488915370681</v>
      </c>
      <c r="I700">
        <v>-15.3817327006143</v>
      </c>
      <c r="J700">
        <f>(Table2[[#This Row],[1M Return vs Nifty]]-AVERAGE(Table2[1M Return vs Nifty]))/_xlfn.STDEV.P(Table2[1M Return vs Nifty])</f>
        <v>-1.3454943930308836</v>
      </c>
      <c r="K700">
        <v>-36.928260801849802</v>
      </c>
      <c r="L700">
        <f>(Table2[[#This Row],[6M Return vs Nifty]]-AVERAGE(Table2[6M Return vs Nifty]))/_xlfn.STDEV.P(Table2[6M Return vs Nifty])</f>
        <v>-1.4098044674080683</v>
      </c>
      <c r="M700">
        <v>-4.9203133122081804</v>
      </c>
      <c r="N700">
        <f>(Table2[[#This Row],[1W Return vs Nifty]]-AVERAGE(Table2[1W Return vs Nifty]))/_xlfn.STDEV.P(Table2[1W Return vs Nifty])</f>
        <v>-1.2965618768272262</v>
      </c>
      <c r="O700">
        <v>443.86</v>
      </c>
      <c r="P700">
        <v>464.87681811097298</v>
      </c>
      <c r="Q700">
        <v>467.05880406045299</v>
      </c>
      <c r="R700">
        <v>30.419859960002899</v>
      </c>
      <c r="S700" s="2">
        <f>(Table2[[#This Row],[Close Price]]-Table2[[#This Row],[20D EMA]])/Table2[[#This Row],[20D EMA]]</f>
        <v>-3.8322894606407407E-2</v>
      </c>
      <c r="T700" s="2">
        <f>(Table2[[#This Row],[Close Price]]-Table2[[#This Row],[50D EMA]])/Table2[[#This Row],[50D EMA]]</f>
        <v>-8.179977282045367E-2</v>
      </c>
      <c r="U700" s="2">
        <f>(Table2[[#This Row],[Close Price]]-Table2[[#This Row],[200D EMA]])/Table2[[#This Row],[200D EMA]]</f>
        <v>-8.6089382559307467E-2</v>
      </c>
      <c r="V700">
        <v>0.54508825999399602</v>
      </c>
      <c r="W700">
        <v>425.05</v>
      </c>
      <c r="X700">
        <v>433.6</v>
      </c>
      <c r="Y700">
        <v>424.7</v>
      </c>
      <c r="Z700">
        <v>438.25</v>
      </c>
      <c r="AA700">
        <v>424.7</v>
      </c>
      <c r="AB700">
        <v>438.25</v>
      </c>
      <c r="AC700" s="2">
        <f>(Table2[[#This Row],[Close Price]]/Table2[[#This Row],[Day Low]])-1</f>
        <v>4.2347959063639973E-3</v>
      </c>
      <c r="AD700" s="2">
        <f>(Table2[[#This Row],[Day High]]/Table2[[#This Row],[Close Price]])-1</f>
        <v>1.5813517629143625E-2</v>
      </c>
      <c r="AE700" s="2">
        <f>(Table2[[#This Row],[Close Price]]/Table2[[#This Row],[Current Week Low]])-1</f>
        <v>5.0623969861078866E-3</v>
      </c>
      <c r="AF700" s="2">
        <f>(Table2[[#This Row],[Current Week High]]/Table2[[#This Row],[Close Price]])-1</f>
        <v>2.6707274218109367E-2</v>
      </c>
      <c r="AG700" s="2">
        <f>(Table2[[#This Row],[Close Price]]/Table2[[#This Row],[Current Month Low]])-1</f>
        <v>5.0623969861078866E-3</v>
      </c>
      <c r="AH700" s="2">
        <f>(Table2[[#This Row],[Current Month High]]/Table2[[#This Row],[Close Price]])-1</f>
        <v>2.6707274218109367E-2</v>
      </c>
      <c r="AI700">
        <v>37.050486119245598</v>
      </c>
      <c r="AJ700">
        <v>22.852208950928201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-0.33</v>
      </c>
      <c r="AM700" t="s">
        <v>10150</v>
      </c>
      <c r="AN700">
        <v>-3.29</v>
      </c>
      <c r="AO700" t="s">
        <v>10150</v>
      </c>
      <c r="AP700">
        <v>5.6768244058296002E-2</v>
      </c>
      <c r="AQ700">
        <f>(Table2[[#This Row],[Sharpe Ratio]]-AVERAGE(Table2[Sharpe Ratio]))/_xlfn.STDEV.P(Table2[Sharpe Ratio])</f>
        <v>2.622601208025695E-2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1" spans="1:44" x14ac:dyDescent="0.3">
      <c r="A701" t="s">
        <v>1972</v>
      </c>
      <c r="B701" t="s">
        <v>1973</v>
      </c>
      <c r="C701" t="s">
        <v>10118</v>
      </c>
      <c r="D701" t="s">
        <v>243</v>
      </c>
      <c r="E701">
        <v>3212.4272649999998</v>
      </c>
      <c r="F701">
        <v>313.75</v>
      </c>
      <c r="G701">
        <v>34.586293482179101</v>
      </c>
      <c r="H701">
        <f>(Table2[[#This Row],[1Y Return vs Nifty]]-AVERAGE(Table2[1Y Return vs Nifty]))/_xlfn.STDEV.P(Table2[1Y Return vs Nifty])</f>
        <v>-0.16468878850363139</v>
      </c>
      <c r="I701">
        <v>13.370393654013499</v>
      </c>
      <c r="J701">
        <f>(Table2[[#This Row],[1M Return vs Nifty]]-AVERAGE(Table2[1M Return vs Nifty]))/_xlfn.STDEV.P(Table2[1M Return vs Nifty])</f>
        <v>0.99773873204346153</v>
      </c>
      <c r="K701">
        <v>21.892765555594799</v>
      </c>
      <c r="L701">
        <f>(Table2[[#This Row],[6M Return vs Nifty]]-AVERAGE(Table2[6M Return vs Nifty]))/_xlfn.STDEV.P(Table2[6M Return vs Nifty])</f>
        <v>0.32147414953831066</v>
      </c>
      <c r="M701">
        <v>3.83091085693547</v>
      </c>
      <c r="N701">
        <f>(Table2[[#This Row],[1W Return vs Nifty]]-AVERAGE(Table2[1W Return vs Nifty]))/_xlfn.STDEV.P(Table2[1W Return vs Nifty])</f>
        <v>0.61740587262490465</v>
      </c>
      <c r="O701">
        <v>298.77999999999997</v>
      </c>
      <c r="P701">
        <v>281.62743534597001</v>
      </c>
      <c r="Q701">
        <v>246.672321197538</v>
      </c>
      <c r="R701">
        <v>62.424757756763803</v>
      </c>
      <c r="S701" s="2">
        <f>(Table2[[#This Row],[Close Price]]-Table2[[#This Row],[20D EMA]])/Table2[[#This Row],[20D EMA]]</f>
        <v>5.0103755271437275E-2</v>
      </c>
      <c r="T701" s="2">
        <f>(Table2[[#This Row],[Close Price]]-Table2[[#This Row],[50D EMA]])/Table2[[#This Row],[50D EMA]]</f>
        <v>0.1140604949037315</v>
      </c>
      <c r="U701" s="2">
        <f>(Table2[[#This Row],[Close Price]]-Table2[[#This Row],[200D EMA]])/Table2[[#This Row],[200D EMA]]</f>
        <v>0.27193030201692325</v>
      </c>
      <c r="V701">
        <v>0.84653435902226404</v>
      </c>
      <c r="W701">
        <v>308.60000000000002</v>
      </c>
      <c r="X701">
        <v>325.8</v>
      </c>
      <c r="Y701">
        <v>298.05</v>
      </c>
      <c r="Z701">
        <v>325.8</v>
      </c>
      <c r="AA701">
        <v>298.05</v>
      </c>
      <c r="AB701">
        <v>325.8</v>
      </c>
      <c r="AC701" s="2">
        <f>(Table2[[#This Row],[Close Price]]/Table2[[#This Row],[Day Low]])-1</f>
        <v>1.6688269604666184E-2</v>
      </c>
      <c r="AD701" s="2">
        <f>(Table2[[#This Row],[Day High]]/Table2[[#This Row],[Close Price]])-1</f>
        <v>3.8406374501992024E-2</v>
      </c>
      <c r="AE701" s="2">
        <f>(Table2[[#This Row],[Close Price]]/Table2[[#This Row],[Current Week Low]])-1</f>
        <v>5.2675725549404362E-2</v>
      </c>
      <c r="AF701" s="2">
        <f>(Table2[[#This Row],[Current Week High]]/Table2[[#This Row],[Close Price]])-1</f>
        <v>3.8406374501992024E-2</v>
      </c>
      <c r="AG701" s="2">
        <f>(Table2[[#This Row],[Close Price]]/Table2[[#This Row],[Current Month Low]])-1</f>
        <v>5.2675725549404362E-2</v>
      </c>
      <c r="AH701" s="2">
        <f>(Table2[[#This Row],[Current Month High]]/Table2[[#This Row],[Close Price]])-1</f>
        <v>3.8406374501992024E-2</v>
      </c>
      <c r="AI701">
        <v>5.4980079681274896</v>
      </c>
      <c r="AJ701">
        <v>69.778138528138498</v>
      </c>
      <c r="AK701" t="str">
        <f>IF(AND(Table2[[#This Row],[20D EMA]]&gt;Table2[[#This Row],[50D EMA]],Table2[[#This Row],[50D EMA]]&gt;Table2[[#This Row],[200D EMA]]),"Uptrend","Downtrend/NoTrend")</f>
        <v>Uptrend</v>
      </c>
      <c r="AL701">
        <v>7.0000000000000007E-2</v>
      </c>
      <c r="AM701" t="s">
        <v>10149</v>
      </c>
      <c r="AN701">
        <v>-2.4700000000000002</v>
      </c>
      <c r="AO701" t="s">
        <v>10150</v>
      </c>
      <c r="AP701">
        <v>6.1012559333437001E-2</v>
      </c>
      <c r="AQ701">
        <f>(Table2[[#This Row],[Sharpe Ratio]]-AVERAGE(Table2[Sharpe Ratio]))/_xlfn.STDEV.P(Table2[Sharpe Ratio])</f>
        <v>7.4316848518568165E-2</v>
      </c>
      <c r="AR7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1.8462468142216135</v>
      </c>
    </row>
    <row r="702" spans="1:44" x14ac:dyDescent="0.3">
      <c r="A702" t="s">
        <v>1974</v>
      </c>
      <c r="B702" t="s">
        <v>1975</v>
      </c>
      <c r="C702" t="s">
        <v>10109</v>
      </c>
      <c r="D702" t="s">
        <v>59</v>
      </c>
      <c r="E702">
        <v>3202.870712725</v>
      </c>
      <c r="F702">
        <v>347.45</v>
      </c>
      <c r="G702">
        <v>-19.248702878272201</v>
      </c>
      <c r="H702">
        <f>(Table2[[#This Row],[1Y Return vs Nifty]]-AVERAGE(Table2[1Y Return vs Nifty]))/_xlfn.STDEV.P(Table2[1Y Return vs Nifty])</f>
        <v>-0.77137175191850949</v>
      </c>
      <c r="I702">
        <v>0.90554551003156303</v>
      </c>
      <c r="J702">
        <f>(Table2[[#This Row],[1M Return vs Nifty]]-AVERAGE(Table2[1M Return vs Nifty]))/_xlfn.STDEV.P(Table2[1M Return vs Nifty])</f>
        <v>-1.8118137453731788E-2</v>
      </c>
      <c r="K702">
        <v>-24.299576855540099</v>
      </c>
      <c r="L702">
        <f>(Table2[[#This Row],[6M Return vs Nifty]]-AVERAGE(Table2[6M Return vs Nifty]))/_xlfn.STDEV.P(Table2[6M Return vs Nifty])</f>
        <v>-1.0381045527626169</v>
      </c>
      <c r="M702">
        <v>4.0552429083472701</v>
      </c>
      <c r="N702">
        <f>(Table2[[#This Row],[1W Return vs Nifty]]-AVERAGE(Table2[1W Return vs Nifty]))/_xlfn.STDEV.P(Table2[1W Return vs Nifty])</f>
        <v>0.66646921545236182</v>
      </c>
      <c r="O702">
        <v>329.42</v>
      </c>
      <c r="P702">
        <v>327.83957271380501</v>
      </c>
      <c r="Q702">
        <v>340.38233674129401</v>
      </c>
      <c r="R702">
        <v>83.516364634424605</v>
      </c>
      <c r="S702" s="2">
        <f>(Table2[[#This Row],[Close Price]]-Table2[[#This Row],[20D EMA]])/Table2[[#This Row],[20D EMA]]</f>
        <v>5.4732560257422048E-2</v>
      </c>
      <c r="T702" s="2">
        <f>(Table2[[#This Row],[Close Price]]-Table2[[#This Row],[50D EMA]])/Table2[[#This Row],[50D EMA]]</f>
        <v>5.9817145086735288E-2</v>
      </c>
      <c r="U702" s="2">
        <f>(Table2[[#This Row],[Close Price]]-Table2[[#This Row],[200D EMA]])/Table2[[#This Row],[200D EMA]]</f>
        <v>2.0763895466402303E-2</v>
      </c>
      <c r="V702">
        <v>1.0271398875817599</v>
      </c>
      <c r="W702">
        <v>342.4</v>
      </c>
      <c r="X702">
        <v>349.7</v>
      </c>
      <c r="Y702">
        <v>323.8</v>
      </c>
      <c r="Z702">
        <v>354.4</v>
      </c>
      <c r="AA702">
        <v>323.8</v>
      </c>
      <c r="AB702">
        <v>354.4</v>
      </c>
      <c r="AC702" s="2">
        <f>(Table2[[#This Row],[Close Price]]/Table2[[#This Row],[Day Low]])-1</f>
        <v>1.4748831775700966E-2</v>
      </c>
      <c r="AD702" s="2">
        <f>(Table2[[#This Row],[Day High]]/Table2[[#This Row],[Close Price]])-1</f>
        <v>6.4757519067490943E-3</v>
      </c>
      <c r="AE702" s="2">
        <f>(Table2[[#This Row],[Close Price]]/Table2[[#This Row],[Current Week Low]])-1</f>
        <v>7.3038912909203058E-2</v>
      </c>
      <c r="AF702" s="2">
        <f>(Table2[[#This Row],[Current Week High]]/Table2[[#This Row],[Close Price]])-1</f>
        <v>2.0002878111958555E-2</v>
      </c>
      <c r="AG702" s="2">
        <f>(Table2[[#This Row],[Close Price]]/Table2[[#This Row],[Current Month Low]])-1</f>
        <v>7.3038912909203058E-2</v>
      </c>
      <c r="AH702" s="2">
        <f>(Table2[[#This Row],[Current Month High]]/Table2[[#This Row],[Close Price]])-1</f>
        <v>2.0002878111958555E-2</v>
      </c>
      <c r="AI702">
        <v>19.441646280040299</v>
      </c>
      <c r="AJ702">
        <v>21.231681786461898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-0.06</v>
      </c>
      <c r="AM702" t="s">
        <v>10150</v>
      </c>
      <c r="AN702">
        <v>7.06</v>
      </c>
      <c r="AO702" t="s">
        <v>10149</v>
      </c>
      <c r="AP702">
        <v>-9.8164293368955005E-2</v>
      </c>
      <c r="AQ702">
        <f>(Table2[[#This Row],[Sharpe Ratio]]-AVERAGE(Table2[Sharpe Ratio]))/_xlfn.STDEV.P(Table2[Sharpe Ratio])</f>
        <v>-1.7292598162289834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3" spans="1:44" x14ac:dyDescent="0.3">
      <c r="A703" t="s">
        <v>2040</v>
      </c>
      <c r="B703" t="s">
        <v>2041</v>
      </c>
      <c r="C703" t="s">
        <v>10108</v>
      </c>
      <c r="D703" t="s">
        <v>1576</v>
      </c>
      <c r="E703">
        <v>2906.1083112000001</v>
      </c>
      <c r="F703">
        <v>703.2</v>
      </c>
      <c r="G703">
        <v>-28.6162606870395</v>
      </c>
      <c r="H703">
        <f>(Table2[[#This Row],[1Y Return vs Nifty]]-AVERAGE(Table2[1Y Return vs Nifty]))/_xlfn.STDEV.P(Table2[1Y Return vs Nifty])</f>
        <v>-0.87693761270786974</v>
      </c>
      <c r="I703">
        <v>-4.2125169120483203</v>
      </c>
      <c r="J703">
        <f>(Table2[[#This Row],[1M Return vs Nifty]]-AVERAGE(Table2[1M Return vs Nifty]))/_xlfn.STDEV.P(Table2[1M Return vs Nifty])</f>
        <v>-0.43522862367297144</v>
      </c>
      <c r="K703">
        <v>-24.0249505250003</v>
      </c>
      <c r="L703">
        <f>(Table2[[#This Row],[6M Return vs Nifty]]-AVERAGE(Table2[6M Return vs Nifty]))/_xlfn.STDEV.P(Table2[6M Return vs Nifty])</f>
        <v>-1.0300214790191438</v>
      </c>
      <c r="M703">
        <v>-3.4737047909235299</v>
      </c>
      <c r="N703">
        <f>(Table2[[#This Row],[1W Return vs Nifty]]-AVERAGE(Table2[1W Return vs Nifty]))/_xlfn.STDEV.P(Table2[1W Return vs Nifty])</f>
        <v>-0.98017619154402147</v>
      </c>
      <c r="O703">
        <v>713.98</v>
      </c>
      <c r="P703">
        <v>723.48541687313195</v>
      </c>
      <c r="Q703">
        <v>731.81812938789301</v>
      </c>
      <c r="R703">
        <v>40.788220201540199</v>
      </c>
      <c r="S703" s="2">
        <f>(Table2[[#This Row],[Close Price]]-Table2[[#This Row],[20D EMA]])/Table2[[#This Row],[20D EMA]]</f>
        <v>-1.5098462141796651E-2</v>
      </c>
      <c r="T703" s="2">
        <f>(Table2[[#This Row],[Close Price]]-Table2[[#This Row],[50D EMA]])/Table2[[#This Row],[50D EMA]]</f>
        <v>-2.8038459933034273E-2</v>
      </c>
      <c r="U703" s="2">
        <f>(Table2[[#This Row],[Close Price]]-Table2[[#This Row],[200D EMA]])/Table2[[#This Row],[200D EMA]]</f>
        <v>-3.9105521219909824E-2</v>
      </c>
      <c r="V703">
        <v>0.64248167992916705</v>
      </c>
      <c r="W703">
        <v>702</v>
      </c>
      <c r="X703">
        <v>717</v>
      </c>
      <c r="Y703">
        <v>702</v>
      </c>
      <c r="Z703">
        <v>731.4</v>
      </c>
      <c r="AA703">
        <v>702</v>
      </c>
      <c r="AB703">
        <v>731.4</v>
      </c>
      <c r="AC703" s="2">
        <f>(Table2[[#This Row],[Close Price]]/Table2[[#This Row],[Day Low]])-1</f>
        <v>1.7094017094017033E-3</v>
      </c>
      <c r="AD703" s="2">
        <f>(Table2[[#This Row],[Day High]]/Table2[[#This Row],[Close Price]])-1</f>
        <v>1.9624573378839605E-2</v>
      </c>
      <c r="AE703" s="2">
        <f>(Table2[[#This Row],[Close Price]]/Table2[[#This Row],[Current Week Low]])-1</f>
        <v>1.7094017094017033E-3</v>
      </c>
      <c r="AF703" s="2">
        <f>(Table2[[#This Row],[Current Week High]]/Table2[[#This Row],[Close Price]])-1</f>
        <v>4.0102389078498168E-2</v>
      </c>
      <c r="AG703" s="2">
        <f>(Table2[[#This Row],[Close Price]]/Table2[[#This Row],[Current Month Low]])-1</f>
        <v>1.7094017094017033E-3</v>
      </c>
      <c r="AH703" s="2">
        <f>(Table2[[#This Row],[Current Month High]]/Table2[[#This Row],[Close Price]])-1</f>
        <v>4.0102389078498168E-2</v>
      </c>
      <c r="AI703">
        <v>28.6973833902161</v>
      </c>
      <c r="AJ703">
        <v>10.0469483568075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-0.22</v>
      </c>
      <c r="AM703" t="s">
        <v>10150</v>
      </c>
      <c r="AN703">
        <v>-1.91</v>
      </c>
      <c r="AO703" t="s">
        <v>10150</v>
      </c>
      <c r="AQ703">
        <f>(Table2[[#This Row],[Sharpe Ratio]]-AVERAGE(Table2[Sharpe Ratio]))/_xlfn.STDEV.P(Table2[Sharpe Ratio])</f>
        <v>-0.61699489940279773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4" spans="1:44" x14ac:dyDescent="0.3">
      <c r="A704" t="s">
        <v>2044</v>
      </c>
      <c r="B704" t="s">
        <v>2045</v>
      </c>
      <c r="C704" t="s">
        <v>10120</v>
      </c>
      <c r="D704" t="s">
        <v>1777</v>
      </c>
      <c r="E704">
        <v>2881.5658810099999</v>
      </c>
      <c r="F704">
        <v>15.65</v>
      </c>
      <c r="G704">
        <v>-23.8592708544743</v>
      </c>
      <c r="H704">
        <f>(Table2[[#This Row],[1Y Return vs Nifty]]-AVERAGE(Table2[1Y Return vs Nifty]))/_xlfn.STDEV.P(Table2[1Y Return vs Nifty])</f>
        <v>-0.82332964607530901</v>
      </c>
      <c r="I704">
        <v>-5.17245257883609</v>
      </c>
      <c r="J704">
        <f>(Table2[[#This Row],[1M Return vs Nifty]]-AVERAGE(Table2[1M Return vs Nifty]))/_xlfn.STDEV.P(Table2[1M Return vs Nifty])</f>
        <v>-0.51346120461721134</v>
      </c>
      <c r="K704">
        <v>-31.960676720587301</v>
      </c>
      <c r="L704">
        <f>(Table2[[#This Row],[6M Return vs Nifty]]-AVERAGE(Table2[6M Return vs Nifty]))/_xlfn.STDEV.P(Table2[6M Return vs Nifty])</f>
        <v>-1.2635936201931504</v>
      </c>
      <c r="M704">
        <v>-0.57401570566743998</v>
      </c>
      <c r="N704">
        <f>(Table2[[#This Row],[1W Return vs Nifty]]-AVERAGE(Table2[1W Return vs Nifty]))/_xlfn.STDEV.P(Table2[1W Return vs Nifty])</f>
        <v>-0.34598932975762159</v>
      </c>
      <c r="O704">
        <v>15.81</v>
      </c>
      <c r="P704">
        <v>16.337937422750901</v>
      </c>
      <c r="Q704">
        <v>17.729442096664599</v>
      </c>
      <c r="R704">
        <v>46.125372595781002</v>
      </c>
      <c r="S704" s="2">
        <f>(Table2[[#This Row],[Close Price]]-Table2[[#This Row],[20D EMA]])/Table2[[#This Row],[20D EMA]]</f>
        <v>-1.0120177103099313E-2</v>
      </c>
      <c r="T704" s="2">
        <f>(Table2[[#This Row],[Close Price]]-Table2[[#This Row],[50D EMA]])/Table2[[#This Row],[50D EMA]]</f>
        <v>-4.2106748541767228E-2</v>
      </c>
      <c r="U704" s="2">
        <f>(Table2[[#This Row],[Close Price]]-Table2[[#This Row],[200D EMA]])/Table2[[#This Row],[200D EMA]]</f>
        <v>-0.11728750884134133</v>
      </c>
      <c r="V704">
        <v>0.77347443510347802</v>
      </c>
      <c r="W704">
        <v>15.61</v>
      </c>
      <c r="X704">
        <v>15.95</v>
      </c>
      <c r="Y704">
        <v>15.56</v>
      </c>
      <c r="Z704">
        <v>16.25</v>
      </c>
      <c r="AA704">
        <v>15.56</v>
      </c>
      <c r="AB704">
        <v>16.25</v>
      </c>
      <c r="AC704" s="2">
        <f>(Table2[[#This Row],[Close Price]]/Table2[[#This Row],[Day Low]])-1</f>
        <v>2.5624599615632349E-3</v>
      </c>
      <c r="AD704" s="2">
        <f>(Table2[[#This Row],[Day High]]/Table2[[#This Row],[Close Price]])-1</f>
        <v>1.9169329073482455E-2</v>
      </c>
      <c r="AE704" s="2">
        <f>(Table2[[#This Row],[Close Price]]/Table2[[#This Row],[Current Week Low]])-1</f>
        <v>5.7840616966580161E-3</v>
      </c>
      <c r="AF704" s="2">
        <f>(Table2[[#This Row],[Current Week High]]/Table2[[#This Row],[Close Price]])-1</f>
        <v>3.833865814696491E-2</v>
      </c>
      <c r="AG704" s="2">
        <f>(Table2[[#This Row],[Close Price]]/Table2[[#This Row],[Current Month Low]])-1</f>
        <v>5.7840616966580161E-3</v>
      </c>
      <c r="AH704" s="2">
        <f>(Table2[[#This Row],[Current Month High]]/Table2[[#This Row],[Close Price]])-1</f>
        <v>3.833865814696491E-2</v>
      </c>
      <c r="AI704">
        <v>66.453674121405697</v>
      </c>
      <c r="AJ704">
        <v>21.789883268482502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-0.2</v>
      </c>
      <c r="AM704" t="s">
        <v>10150</v>
      </c>
      <c r="AN704">
        <v>-3.81</v>
      </c>
      <c r="AO704" t="s">
        <v>10150</v>
      </c>
      <c r="AP704">
        <v>3.3232604750869999E-3</v>
      </c>
      <c r="AQ704">
        <f>(Table2[[#This Row],[Sharpe Ratio]]-AVERAGE(Table2[Sharpe Ratio]))/_xlfn.STDEV.P(Table2[Sharpe Ratio])</f>
        <v>-0.57934020940241737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5" spans="1:44" x14ac:dyDescent="0.3">
      <c r="A705" t="s">
        <v>2060</v>
      </c>
      <c r="B705" t="s">
        <v>2061</v>
      </c>
      <c r="C705" t="s">
        <v>10118</v>
      </c>
      <c r="D705" t="s">
        <v>243</v>
      </c>
      <c r="E705">
        <v>2820.2830349999999</v>
      </c>
      <c r="F705">
        <v>910.9</v>
      </c>
      <c r="G705">
        <v>19.706542661574002</v>
      </c>
      <c r="H705">
        <f>(Table2[[#This Row],[1Y Return vs Nifty]]-AVERAGE(Table2[1Y Return vs Nifty]))/_xlfn.STDEV.P(Table2[1Y Return vs Nifty])</f>
        <v>-0.33237323046546585</v>
      </c>
      <c r="I705">
        <v>9.0645304009520604</v>
      </c>
      <c r="J705">
        <f>(Table2[[#This Row],[1M Return vs Nifty]]-AVERAGE(Table2[1M Return vs Nifty]))/_xlfn.STDEV.P(Table2[1M Return vs Nifty])</f>
        <v>0.64682063707654913</v>
      </c>
      <c r="K705">
        <v>-11.520646561344201</v>
      </c>
      <c r="L705">
        <f>(Table2[[#This Row],[6M Return vs Nifty]]-AVERAGE(Table2[6M Return vs Nifty]))/_xlfn.STDEV.P(Table2[6M Return vs Nifty])</f>
        <v>-0.66198243902480425</v>
      </c>
      <c r="M705">
        <v>1.8393961010027899</v>
      </c>
      <c r="N705">
        <f>(Table2[[#This Row],[1W Return vs Nifty]]-AVERAGE(Table2[1W Return vs Nifty]))/_xlfn.STDEV.P(Table2[1W Return vs Nifty])</f>
        <v>0.18184452237941395</v>
      </c>
      <c r="O705">
        <v>885.41</v>
      </c>
      <c r="P705">
        <v>853.30432970846198</v>
      </c>
      <c r="Q705">
        <v>801.73334334035803</v>
      </c>
      <c r="R705">
        <v>59.182512100812303</v>
      </c>
      <c r="S705" s="2">
        <f>(Table2[[#This Row],[Close Price]]-Table2[[#This Row],[20D EMA]])/Table2[[#This Row],[20D EMA]]</f>
        <v>2.8788922646005816E-2</v>
      </c>
      <c r="T705" s="2">
        <f>(Table2[[#This Row],[Close Price]]-Table2[[#This Row],[50D EMA]])/Table2[[#This Row],[50D EMA]]</f>
        <v>6.7497220260462065E-2</v>
      </c>
      <c r="U705" s="2">
        <f>(Table2[[#This Row],[Close Price]]-Table2[[#This Row],[200D EMA]])/Table2[[#This Row],[200D EMA]]</f>
        <v>0.13616329864092688</v>
      </c>
      <c r="V705">
        <v>1.5199056643298801</v>
      </c>
      <c r="W705">
        <v>907</v>
      </c>
      <c r="X705">
        <v>937.15</v>
      </c>
      <c r="Y705">
        <v>904.05</v>
      </c>
      <c r="Z705">
        <v>949</v>
      </c>
      <c r="AA705">
        <v>904.05</v>
      </c>
      <c r="AB705">
        <v>949</v>
      </c>
      <c r="AC705" s="2">
        <f>(Table2[[#This Row],[Close Price]]/Table2[[#This Row],[Day Low]])-1</f>
        <v>4.2998897464168184E-3</v>
      </c>
      <c r="AD705" s="2">
        <f>(Table2[[#This Row],[Day High]]/Table2[[#This Row],[Close Price]])-1</f>
        <v>2.881765287078708E-2</v>
      </c>
      <c r="AE705" s="2">
        <f>(Table2[[#This Row],[Close Price]]/Table2[[#This Row],[Current Week Low]])-1</f>
        <v>7.5770145456557358E-3</v>
      </c>
      <c r="AF705" s="2">
        <f>(Table2[[#This Row],[Current Week High]]/Table2[[#This Row],[Close Price]])-1</f>
        <v>4.1826764738171152E-2</v>
      </c>
      <c r="AG705" s="2">
        <f>(Table2[[#This Row],[Close Price]]/Table2[[#This Row],[Current Month Low]])-1</f>
        <v>7.5770145456557358E-3</v>
      </c>
      <c r="AH705" s="2">
        <f>(Table2[[#This Row],[Current Month High]]/Table2[[#This Row],[Close Price]])-1</f>
        <v>4.1826764738171152E-2</v>
      </c>
      <c r="AI705">
        <v>7.1467779119552102</v>
      </c>
      <c r="AJ705">
        <v>54.246041825416903</v>
      </c>
      <c r="AK705" t="str">
        <f>IF(AND(Table2[[#This Row],[20D EMA]]&gt;Table2[[#This Row],[50D EMA]],Table2[[#This Row],[50D EMA]]&gt;Table2[[#This Row],[200D EMA]]),"Uptrend","Downtrend/NoTrend")</f>
        <v>Uptrend</v>
      </c>
      <c r="AL705">
        <v>0.02</v>
      </c>
      <c r="AM705" t="s">
        <v>10149</v>
      </c>
      <c r="AN705">
        <v>1.0900000000000001</v>
      </c>
      <c r="AO705" t="s">
        <v>10149</v>
      </c>
      <c r="AP705">
        <v>9.5376071872390004E-3</v>
      </c>
      <c r="AQ705">
        <f>(Table2[[#This Row],[Sharpe Ratio]]-AVERAGE(Table2[Sharpe Ratio]))/_xlfn.STDEV.P(Table2[Sharpe Ratio])</f>
        <v>-0.50892764296197301</v>
      </c>
      <c r="AR7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-0.67461815299628003</v>
      </c>
    </row>
    <row r="706" spans="1:44" x14ac:dyDescent="0.3">
      <c r="A706" t="s">
        <v>2070</v>
      </c>
      <c r="B706" t="s">
        <v>2071</v>
      </c>
      <c r="C706" t="s">
        <v>10106</v>
      </c>
      <c r="D706" t="s">
        <v>410</v>
      </c>
      <c r="E706">
        <v>2781.3331831599999</v>
      </c>
      <c r="F706">
        <v>1974.35</v>
      </c>
      <c r="G706">
        <v>-10.2120660472414</v>
      </c>
      <c r="H706">
        <f>(Table2[[#This Row],[1Y Return vs Nifty]]-AVERAGE(Table2[1Y Return vs Nifty]))/_xlfn.STDEV.P(Table2[1Y Return vs Nifty])</f>
        <v>-0.66953514037224571</v>
      </c>
      <c r="I706">
        <v>1.8662171578834099</v>
      </c>
      <c r="J706">
        <f>(Table2[[#This Row],[1M Return vs Nifty]]-AVERAGE(Table2[1M Return vs Nifty]))/_xlfn.STDEV.P(Table2[1M Return vs Nifty])</f>
        <v>6.0174424278972259E-2</v>
      </c>
      <c r="K706">
        <v>-12.8086986783218</v>
      </c>
      <c r="L706">
        <f>(Table2[[#This Row],[6M Return vs Nifty]]-AVERAGE(Table2[6M Return vs Nifty]))/_xlfn.STDEV.P(Table2[6M Return vs Nifty])</f>
        <v>-0.69989366271010123</v>
      </c>
      <c r="M706">
        <v>-0.66742348726874501</v>
      </c>
      <c r="N706">
        <f>(Table2[[#This Row],[1W Return vs Nifty]]-AVERAGE(Table2[1W Return vs Nifty]))/_xlfn.STDEV.P(Table2[1W Return vs Nifty])</f>
        <v>-0.36641841237250111</v>
      </c>
      <c r="O706">
        <v>1931.02</v>
      </c>
      <c r="P706">
        <v>1862.7668274692401</v>
      </c>
      <c r="Q706">
        <v>1852.44398599072</v>
      </c>
      <c r="R706">
        <v>57.0395268105162</v>
      </c>
      <c r="S706" s="2">
        <f>(Table2[[#This Row],[Close Price]]-Table2[[#This Row],[20D EMA]])/Table2[[#This Row],[20D EMA]]</f>
        <v>2.2438918291887152E-2</v>
      </c>
      <c r="T706" s="2">
        <f>(Table2[[#This Row],[Close Price]]-Table2[[#This Row],[50D EMA]])/Table2[[#This Row],[50D EMA]]</f>
        <v>5.9901846481965233E-2</v>
      </c>
      <c r="U706" s="2">
        <f>(Table2[[#This Row],[Close Price]]-Table2[[#This Row],[200D EMA]])/Table2[[#This Row],[200D EMA]]</f>
        <v>6.5808205231146263E-2</v>
      </c>
      <c r="V706">
        <v>0.89586515020726398</v>
      </c>
      <c r="W706">
        <v>1961.5</v>
      </c>
      <c r="X706">
        <v>1999.95</v>
      </c>
      <c r="Y706">
        <v>1915.95</v>
      </c>
      <c r="Z706">
        <v>2030</v>
      </c>
      <c r="AA706">
        <v>1915.95</v>
      </c>
      <c r="AB706">
        <v>2030</v>
      </c>
      <c r="AC706" s="2">
        <f>(Table2[[#This Row],[Close Price]]/Table2[[#This Row],[Day Low]])-1</f>
        <v>6.5511088452714361E-3</v>
      </c>
      <c r="AD706" s="2">
        <f>(Table2[[#This Row],[Day High]]/Table2[[#This Row],[Close Price]])-1</f>
        <v>1.2966292703928017E-2</v>
      </c>
      <c r="AE706" s="2">
        <f>(Table2[[#This Row],[Close Price]]/Table2[[#This Row],[Current Week Low]])-1</f>
        <v>3.0480962446827853E-2</v>
      </c>
      <c r="AF706" s="2">
        <f>(Table2[[#This Row],[Current Week High]]/Table2[[#This Row],[Close Price]])-1</f>
        <v>2.8186491756780674E-2</v>
      </c>
      <c r="AG706" s="2">
        <f>(Table2[[#This Row],[Close Price]]/Table2[[#This Row],[Current Month Low]])-1</f>
        <v>3.0480962446827853E-2</v>
      </c>
      <c r="AH706" s="2">
        <f>(Table2[[#This Row],[Current Month High]]/Table2[[#This Row],[Close Price]])-1</f>
        <v>2.8186491756780674E-2</v>
      </c>
      <c r="AI706">
        <v>17.2487147668853</v>
      </c>
      <c r="AJ706">
        <v>28.958197256694898</v>
      </c>
      <c r="AK706" t="str">
        <f>IF(AND(Table2[[#This Row],[20D EMA]]&gt;Table2[[#This Row],[50D EMA]],Table2[[#This Row],[50D EMA]]&gt;Table2[[#This Row],[200D EMA]]),"Uptrend","Downtrend/NoTrend")</f>
        <v>Uptrend</v>
      </c>
      <c r="AL706">
        <v>0.04</v>
      </c>
      <c r="AM706" t="s">
        <v>10149</v>
      </c>
      <c r="AN706">
        <v>2.44</v>
      </c>
      <c r="AO706" t="s">
        <v>10149</v>
      </c>
      <c r="AP706">
        <v>-0.108929861292589</v>
      </c>
      <c r="AQ706">
        <f>(Table2[[#This Row],[Sharpe Ratio]]-AVERAGE(Table2[Sharpe Ratio]))/_xlfn.STDEV.P(Table2[Sharpe Ratio])</f>
        <v>-1.8512406618116231</v>
      </c>
      <c r="AR7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-3.5269134529874986</v>
      </c>
    </row>
    <row r="707" spans="1:44" x14ac:dyDescent="0.3">
      <c r="A707" t="s">
        <v>2074</v>
      </c>
      <c r="B707" t="s">
        <v>2075</v>
      </c>
      <c r="C707" t="s">
        <v>10102</v>
      </c>
      <c r="D707" t="s">
        <v>75</v>
      </c>
      <c r="E707">
        <v>2762.4300639210001</v>
      </c>
      <c r="F707">
        <v>208.89</v>
      </c>
      <c r="G707">
        <v>-23.569492605512401</v>
      </c>
      <c r="H707">
        <f>(Table2[[#This Row],[1Y Return vs Nifty]]-AVERAGE(Table2[1Y Return vs Nifty]))/_xlfn.STDEV.P(Table2[1Y Return vs Nifty])</f>
        <v>-0.82006404676819133</v>
      </c>
      <c r="I707">
        <v>2.3956111038077599</v>
      </c>
      <c r="J707">
        <f>(Table2[[#This Row],[1M Return vs Nifty]]-AVERAGE(Table2[1M Return vs Nifty]))/_xlfn.STDEV.P(Table2[1M Return vs Nifty])</f>
        <v>0.1033188308874974</v>
      </c>
      <c r="K707">
        <v>4.0266525889456304</v>
      </c>
      <c r="L707">
        <f>(Table2[[#This Row],[6M Return vs Nifty]]-AVERAGE(Table2[6M Return vs Nifty]))/_xlfn.STDEV.P(Table2[6M Return vs Nifty])</f>
        <v>-0.20437895542359169</v>
      </c>
      <c r="M707">
        <v>1.52548380764182</v>
      </c>
      <c r="N707">
        <f>(Table2[[#This Row],[1W Return vs Nifty]]-AVERAGE(Table2[1W Return vs Nifty]))/_xlfn.STDEV.P(Table2[1W Return vs Nifty])</f>
        <v>0.11318921267224122</v>
      </c>
      <c r="O707">
        <v>198.15</v>
      </c>
      <c r="P707">
        <v>194.318894612252</v>
      </c>
      <c r="Q707">
        <v>185.10964239912701</v>
      </c>
      <c r="R707">
        <v>64.574501305920606</v>
      </c>
      <c r="S707" s="2">
        <f>(Table2[[#This Row],[Close Price]]-Table2[[#This Row],[20D EMA]])/Table2[[#This Row],[20D EMA]]</f>
        <v>5.4201362604087713E-2</v>
      </c>
      <c r="T707" s="2">
        <f>(Table2[[#This Row],[Close Price]]-Table2[[#This Row],[50D EMA]])/Table2[[#This Row],[50D EMA]]</f>
        <v>7.4985530443776358E-2</v>
      </c>
      <c r="U707" s="2">
        <f>(Table2[[#This Row],[Close Price]]-Table2[[#This Row],[200D EMA]])/Table2[[#This Row],[200D EMA]]</f>
        <v>0.12846633645155334</v>
      </c>
      <c r="V707">
        <v>1.51897817540942</v>
      </c>
      <c r="W707">
        <v>207.03</v>
      </c>
      <c r="X707">
        <v>215.2</v>
      </c>
      <c r="Y707">
        <v>195.32</v>
      </c>
      <c r="Z707">
        <v>217.8</v>
      </c>
      <c r="AA707">
        <v>195.32</v>
      </c>
      <c r="AB707">
        <v>217.8</v>
      </c>
      <c r="AC707" s="2">
        <f>(Table2[[#This Row],[Close Price]]/Table2[[#This Row],[Day Low]])-1</f>
        <v>8.9842051876538598E-3</v>
      </c>
      <c r="AD707" s="2">
        <f>(Table2[[#This Row],[Day High]]/Table2[[#This Row],[Close Price]])-1</f>
        <v>3.0207286131456845E-2</v>
      </c>
      <c r="AE707" s="2">
        <f>(Table2[[#This Row],[Close Price]]/Table2[[#This Row],[Current Week Low]])-1</f>
        <v>6.9475732131886181E-2</v>
      </c>
      <c r="AF707" s="2">
        <f>(Table2[[#This Row],[Current Week High]]/Table2[[#This Row],[Close Price]])-1</f>
        <v>4.2654028436019065E-2</v>
      </c>
      <c r="AG707" s="2">
        <f>(Table2[[#This Row],[Close Price]]/Table2[[#This Row],[Current Month Low]])-1</f>
        <v>6.9475732131886181E-2</v>
      </c>
      <c r="AH707" s="2">
        <f>(Table2[[#This Row],[Current Month High]]/Table2[[#This Row],[Close Price]])-1</f>
        <v>4.2654028436019065E-2</v>
      </c>
      <c r="AI707">
        <v>23.4860452869931</v>
      </c>
      <c r="AJ707">
        <v>35.029088558500298</v>
      </c>
      <c r="AK707" t="str">
        <f>IF(AND(Table2[[#This Row],[20D EMA]]&gt;Table2[[#This Row],[50D EMA]],Table2[[#This Row],[50D EMA]]&gt;Table2[[#This Row],[200D EMA]]),"Uptrend","Downtrend/NoTrend")</f>
        <v>Uptrend</v>
      </c>
      <c r="AL707">
        <v>0.02</v>
      </c>
      <c r="AM707" t="s">
        <v>10149</v>
      </c>
      <c r="AN707">
        <v>6.66</v>
      </c>
      <c r="AO707" t="s">
        <v>10149</v>
      </c>
      <c r="AP707">
        <v>5.2609145639937002E-2</v>
      </c>
      <c r="AQ707">
        <f>(Table2[[#This Row],[Sharpe Ratio]]-AVERAGE(Table2[Sharpe Ratio]))/_xlfn.STDEV.P(Table2[Sharpe Ratio])</f>
        <v>-2.0899262269560744E-2</v>
      </c>
      <c r="AR7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-0.82883422090160519</v>
      </c>
    </row>
    <row r="708" spans="1:44" x14ac:dyDescent="0.3">
      <c r="A708" t="s">
        <v>2084</v>
      </c>
      <c r="B708" t="s">
        <v>2085</v>
      </c>
      <c r="C708" t="s">
        <v>10102</v>
      </c>
      <c r="D708" t="s">
        <v>449</v>
      </c>
      <c r="E708">
        <v>2742.6498099649998</v>
      </c>
      <c r="F708">
        <v>82.55</v>
      </c>
      <c r="G708">
        <v>-19.530640431794001</v>
      </c>
      <c r="H708">
        <f>(Table2[[#This Row],[1Y Return vs Nifty]]-AVERAGE(Table2[1Y Return vs Nifty]))/_xlfn.STDEV.P(Table2[1Y Return vs Nifty])</f>
        <v>-0.77454899204170558</v>
      </c>
      <c r="I708">
        <v>-1.24270866680343</v>
      </c>
      <c r="J708">
        <f>(Table2[[#This Row],[1M Return vs Nifty]]-AVERAGE(Table2[1M Return vs Nifty]))/_xlfn.STDEV.P(Table2[1M Return vs Nifty])</f>
        <v>-0.19319598338942381</v>
      </c>
      <c r="K708">
        <v>-19.255375265285799</v>
      </c>
      <c r="L708">
        <f>(Table2[[#This Row],[6M Return vs Nifty]]-AVERAGE(Table2[6M Return vs Nifty]))/_xlfn.STDEV.P(Table2[6M Return vs Nifty])</f>
        <v>-0.88963862325458964</v>
      </c>
      <c r="M708">
        <v>0.387207572700074</v>
      </c>
      <c r="N708">
        <f>(Table2[[#This Row],[1W Return vs Nifty]]-AVERAGE(Table2[1W Return vs Nifty]))/_xlfn.STDEV.P(Table2[1W Return vs Nifty])</f>
        <v>-0.13576155827566921</v>
      </c>
      <c r="O708">
        <v>82.18</v>
      </c>
      <c r="P708">
        <v>84.226127250738301</v>
      </c>
      <c r="Q708">
        <v>86.320322994620398</v>
      </c>
      <c r="R708">
        <v>53.223159514467604</v>
      </c>
      <c r="S708" s="2">
        <f>(Table2[[#This Row],[Close Price]]-Table2[[#This Row],[20D EMA]])/Table2[[#This Row],[20D EMA]]</f>
        <v>4.5023119980529365E-3</v>
      </c>
      <c r="T708" s="2">
        <f>(Table2[[#This Row],[Close Price]]-Table2[[#This Row],[50D EMA]])/Table2[[#This Row],[50D EMA]]</f>
        <v>-1.9900324346488477E-2</v>
      </c>
      <c r="U708" s="2">
        <f>(Table2[[#This Row],[Close Price]]-Table2[[#This Row],[200D EMA]])/Table2[[#This Row],[200D EMA]]</f>
        <v>-4.3678277186884162E-2</v>
      </c>
      <c r="V708">
        <v>0.67551984521422703</v>
      </c>
      <c r="W708">
        <v>82.3</v>
      </c>
      <c r="X708">
        <v>84.4</v>
      </c>
      <c r="Y708">
        <v>80.239999999999995</v>
      </c>
      <c r="Z708">
        <v>84.69</v>
      </c>
      <c r="AA708">
        <v>80.239999999999995</v>
      </c>
      <c r="AB708">
        <v>84.69</v>
      </c>
      <c r="AC708" s="2">
        <f>(Table2[[#This Row],[Close Price]]/Table2[[#This Row],[Day Low]])-1</f>
        <v>3.0376670716889542E-3</v>
      </c>
      <c r="AD708" s="2">
        <f>(Table2[[#This Row],[Day High]]/Table2[[#This Row],[Close Price]])-1</f>
        <v>2.2410660205935962E-2</v>
      </c>
      <c r="AE708" s="2">
        <f>(Table2[[#This Row],[Close Price]]/Table2[[#This Row],[Current Week Low]])-1</f>
        <v>2.8788634097706822E-2</v>
      </c>
      <c r="AF708" s="2">
        <f>(Table2[[#This Row],[Current Week High]]/Table2[[#This Row],[Close Price]])-1</f>
        <v>2.5923682616596055E-2</v>
      </c>
      <c r="AG708" s="2">
        <f>(Table2[[#This Row],[Close Price]]/Table2[[#This Row],[Current Month Low]])-1</f>
        <v>2.8788634097706822E-2</v>
      </c>
      <c r="AH708" s="2">
        <f>(Table2[[#This Row],[Current Month High]]/Table2[[#This Row],[Close Price]])-1</f>
        <v>2.5923682616596055E-2</v>
      </c>
      <c r="AI708">
        <v>45.366444579042998</v>
      </c>
      <c r="AJ708">
        <v>31.974420463629102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-0.12</v>
      </c>
      <c r="AM708" t="s">
        <v>10150</v>
      </c>
      <c r="AN708">
        <v>-0.43</v>
      </c>
      <c r="AO708" t="s">
        <v>10150</v>
      </c>
      <c r="AP708">
        <v>6.2641702383369998E-3</v>
      </c>
      <c r="AQ708">
        <f>(Table2[[#This Row],[Sharpe Ratio]]-AVERAGE(Table2[Sharpe Ratio]))/_xlfn.STDEV.P(Table2[Sharpe Ratio])</f>
        <v>-0.54601780019482382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9" spans="1:44" x14ac:dyDescent="0.3">
      <c r="A709" t="s">
        <v>2100</v>
      </c>
      <c r="B709" t="s">
        <v>2101</v>
      </c>
      <c r="C709" t="s">
        <v>10107</v>
      </c>
      <c r="D709" t="s">
        <v>46</v>
      </c>
      <c r="E709">
        <v>2706.1468626149999</v>
      </c>
      <c r="F709">
        <v>682.65</v>
      </c>
      <c r="G709">
        <v>-30.975740670451799</v>
      </c>
      <c r="H709">
        <f>(Table2[[#This Row],[1Y Return vs Nifty]]-AVERAGE(Table2[1Y Return vs Nifty]))/_xlfn.STDEV.P(Table2[1Y Return vs Nifty])</f>
        <v>-0.90352731095676297</v>
      </c>
      <c r="I709">
        <v>-7.1503432576892703</v>
      </c>
      <c r="J709">
        <f>(Table2[[#This Row],[1M Return vs Nifty]]-AVERAGE(Table2[1M Return vs Nifty]))/_xlfn.STDEV.P(Table2[1M Return vs Nifty])</f>
        <v>-0.67465481163259589</v>
      </c>
      <c r="K709">
        <v>-19.785971954318001</v>
      </c>
      <c r="L709">
        <f>(Table2[[#This Row],[6M Return vs Nifty]]-AVERAGE(Table2[6M Return vs Nifty]))/_xlfn.STDEV.P(Table2[6M Return vs Nifty])</f>
        <v>-0.90525566972300331</v>
      </c>
      <c r="M709">
        <v>-0.289653065140413</v>
      </c>
      <c r="N709">
        <f>(Table2[[#This Row],[1W Return vs Nifty]]-AVERAGE(Table2[1W Return vs Nifty]))/_xlfn.STDEV.P(Table2[1W Return vs Nifty])</f>
        <v>-0.28379678245243267</v>
      </c>
      <c r="O709">
        <v>670.95</v>
      </c>
      <c r="P709">
        <v>669.33197659146504</v>
      </c>
      <c r="Q709">
        <v>699.72607665932196</v>
      </c>
      <c r="R709">
        <v>59.494901170110701</v>
      </c>
      <c r="S709" s="2">
        <f>(Table2[[#This Row],[Close Price]]-Table2[[#This Row],[20D EMA]])/Table2[[#This Row],[20D EMA]]</f>
        <v>1.7437961099932828E-2</v>
      </c>
      <c r="T709" s="2">
        <f>(Table2[[#This Row],[Close Price]]-Table2[[#This Row],[50D EMA]])/Table2[[#This Row],[50D EMA]]</f>
        <v>1.9897485663775121E-2</v>
      </c>
      <c r="U709" s="2">
        <f>(Table2[[#This Row],[Close Price]]-Table2[[#This Row],[200D EMA]])/Table2[[#This Row],[200D EMA]]</f>
        <v>-2.4403944956357362E-2</v>
      </c>
      <c r="V709">
        <v>1.0273231313453699</v>
      </c>
      <c r="W709">
        <v>677.55</v>
      </c>
      <c r="X709">
        <v>690</v>
      </c>
      <c r="Y709">
        <v>659.95</v>
      </c>
      <c r="Z709">
        <v>697.85</v>
      </c>
      <c r="AA709">
        <v>659.95</v>
      </c>
      <c r="AB709">
        <v>697.85</v>
      </c>
      <c r="AC709" s="2">
        <f>(Table2[[#This Row],[Close Price]]/Table2[[#This Row],[Day Low]])-1</f>
        <v>7.5271197697586167E-3</v>
      </c>
      <c r="AD709" s="2">
        <f>(Table2[[#This Row],[Day High]]/Table2[[#This Row],[Close Price]])-1</f>
        <v>1.076686442540109E-2</v>
      </c>
      <c r="AE709" s="2">
        <f>(Table2[[#This Row],[Close Price]]/Table2[[#This Row],[Current Week Low]])-1</f>
        <v>3.4396545192817429E-2</v>
      </c>
      <c r="AF709" s="2">
        <f>(Table2[[#This Row],[Current Week High]]/Table2[[#This Row],[Close Price]])-1</f>
        <v>2.2266168607632197E-2</v>
      </c>
      <c r="AG709" s="2">
        <f>(Table2[[#This Row],[Close Price]]/Table2[[#This Row],[Current Month Low]])-1</f>
        <v>3.4396545192817429E-2</v>
      </c>
      <c r="AH709" s="2">
        <f>(Table2[[#This Row],[Current Month High]]/Table2[[#This Row],[Close Price]])-1</f>
        <v>2.2266168607632197E-2</v>
      </c>
      <c r="AI709">
        <v>23.9288068556361</v>
      </c>
      <c r="AJ709">
        <v>13.7939656609434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-0.11</v>
      </c>
      <c r="AM709" t="s">
        <v>10150</v>
      </c>
      <c r="AN709">
        <v>2.58</v>
      </c>
      <c r="AO709" t="s">
        <v>10149</v>
      </c>
      <c r="AP709">
        <v>1.8096138997792999E-2</v>
      </c>
      <c r="AQ709">
        <f>(Table2[[#This Row],[Sharpe Ratio]]-AVERAGE(Table2[Sharpe Ratio]))/_xlfn.STDEV.P(Table2[Sharpe Ratio])</f>
        <v>-0.41195394360836807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0" spans="1:44" x14ac:dyDescent="0.3">
      <c r="A710" t="s">
        <v>2102</v>
      </c>
      <c r="B710" t="s">
        <v>2103</v>
      </c>
      <c r="C710" t="s">
        <v>10109</v>
      </c>
      <c r="D710" t="s">
        <v>207</v>
      </c>
      <c r="E710">
        <v>2700.2752451849901</v>
      </c>
      <c r="F710">
        <v>172.23</v>
      </c>
      <c r="G710">
        <v>-2.6287375186778101</v>
      </c>
      <c r="H710">
        <f>(Table2[[#This Row],[1Y Return vs Nifty]]-AVERAGE(Table2[1Y Return vs Nifty]))/_xlfn.STDEV.P(Table2[1Y Return vs Nifty])</f>
        <v>-0.58407630252903686</v>
      </c>
      <c r="I710">
        <v>3.9562948776034998</v>
      </c>
      <c r="J710">
        <f>(Table2[[#This Row],[1M Return vs Nifty]]-AVERAGE(Table2[1M Return vs Nifty]))/_xlfn.STDEV.P(Table2[1M Return vs Nifty])</f>
        <v>0.23051102082914998</v>
      </c>
      <c r="K710">
        <v>-20.556629286736801</v>
      </c>
      <c r="L710">
        <f>(Table2[[#This Row],[6M Return vs Nifty]]-AVERAGE(Table2[6M Return vs Nifty]))/_xlfn.STDEV.P(Table2[6M Return vs Nifty])</f>
        <v>-0.92793841844795377</v>
      </c>
      <c r="M710">
        <v>-1.3889316517736501</v>
      </c>
      <c r="N710">
        <f>(Table2[[#This Row],[1W Return vs Nifty]]-AVERAGE(Table2[1W Return vs Nifty]))/_xlfn.STDEV.P(Table2[1W Return vs Nifty])</f>
        <v>-0.52421843339103746</v>
      </c>
      <c r="O710">
        <v>173.5</v>
      </c>
      <c r="P710">
        <v>184.822467609196</v>
      </c>
      <c r="Q710">
        <v>186.27804795149001</v>
      </c>
      <c r="R710">
        <v>49.436408734180702</v>
      </c>
      <c r="S710" s="2">
        <f>(Table2[[#This Row],[Close Price]]-Table2[[#This Row],[20D EMA]])/Table2[[#This Row],[20D EMA]]</f>
        <v>-7.3198847262248429E-3</v>
      </c>
      <c r="T710" s="2">
        <f>(Table2[[#This Row],[Close Price]]-Table2[[#This Row],[50D EMA]])/Table2[[#This Row],[50D EMA]]</f>
        <v>-6.8132775046714389E-2</v>
      </c>
      <c r="U710" s="2">
        <f>(Table2[[#This Row],[Close Price]]-Table2[[#This Row],[200D EMA]])/Table2[[#This Row],[200D EMA]]</f>
        <v>-7.5414403929916482E-2</v>
      </c>
      <c r="V710">
        <v>0.88076297557945904</v>
      </c>
      <c r="W710">
        <v>170.44</v>
      </c>
      <c r="X710">
        <v>174.02</v>
      </c>
      <c r="Y710">
        <v>168.61</v>
      </c>
      <c r="Z710">
        <v>181.01</v>
      </c>
      <c r="AA710">
        <v>168.61</v>
      </c>
      <c r="AB710">
        <v>181.01</v>
      </c>
      <c r="AC710" s="2">
        <f>(Table2[[#This Row],[Close Price]]/Table2[[#This Row],[Day Low]])-1</f>
        <v>1.0502229523585926E-2</v>
      </c>
      <c r="AD710" s="2">
        <f>(Table2[[#This Row],[Day High]]/Table2[[#This Row],[Close Price]])-1</f>
        <v>1.0393079022237739E-2</v>
      </c>
      <c r="AE710" s="2">
        <f>(Table2[[#This Row],[Close Price]]/Table2[[#This Row],[Current Week Low]])-1</f>
        <v>2.1469663721012777E-2</v>
      </c>
      <c r="AF710" s="2">
        <f>(Table2[[#This Row],[Current Week High]]/Table2[[#This Row],[Close Price]])-1</f>
        <v>5.0978342913545749E-2</v>
      </c>
      <c r="AG710" s="2">
        <f>(Table2[[#This Row],[Close Price]]/Table2[[#This Row],[Current Month Low]])-1</f>
        <v>2.1469663721012777E-2</v>
      </c>
      <c r="AH710" s="2">
        <f>(Table2[[#This Row],[Current Month High]]/Table2[[#This Row],[Close Price]])-1</f>
        <v>5.0978342913545749E-2</v>
      </c>
      <c r="AI710">
        <v>64.315159960517903</v>
      </c>
      <c r="AJ710">
        <v>29.4962406015037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-0.3</v>
      </c>
      <c r="AM710" t="s">
        <v>10150</v>
      </c>
      <c r="AN710">
        <v>-1.95</v>
      </c>
      <c r="AO710" t="s">
        <v>10150</v>
      </c>
      <c r="AP710">
        <v>-2.9319241422187999E-2</v>
      </c>
      <c r="AQ710">
        <f>(Table2[[#This Row],[Sharpe Ratio]]-AVERAGE(Table2[Sharpe Ratio]))/_xlfn.STDEV.P(Table2[Sharpe Ratio])</f>
        <v>-0.94920086251494218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1" spans="1:44" x14ac:dyDescent="0.3">
      <c r="A711" t="s">
        <v>2104</v>
      </c>
      <c r="B711" t="s">
        <v>2105</v>
      </c>
      <c r="C711" t="s">
        <v>10106</v>
      </c>
      <c r="D711" t="s">
        <v>410</v>
      </c>
      <c r="E711">
        <v>2697.6467509899999</v>
      </c>
      <c r="F711">
        <v>53.87</v>
      </c>
      <c r="G711">
        <v>-32.976784861000503</v>
      </c>
      <c r="H711">
        <f>(Table2[[#This Row],[1Y Return vs Nifty]]-AVERAGE(Table2[1Y Return vs Nifty]))/_xlfn.STDEV.P(Table2[1Y Return vs Nifty])</f>
        <v>-0.92607768713433158</v>
      </c>
      <c r="I711">
        <v>-7.7478643620982401</v>
      </c>
      <c r="J711">
        <f>(Table2[[#This Row],[1M Return vs Nifty]]-AVERAGE(Table2[1M Return vs Nifty]))/_xlfn.STDEV.P(Table2[1M Return vs Nifty])</f>
        <v>-0.72335142723287993</v>
      </c>
      <c r="K711">
        <v>-40.342503921627298</v>
      </c>
      <c r="L711">
        <f>(Table2[[#This Row],[6M Return vs Nifty]]-AVERAGE(Table2[6M Return vs Nifty]))/_xlfn.STDEV.P(Table2[6M Return vs Nifty])</f>
        <v>-1.5102958473171331</v>
      </c>
      <c r="M711">
        <v>-2.96495038545038</v>
      </c>
      <c r="N711">
        <f>(Table2[[#This Row],[1W Return vs Nifty]]-AVERAGE(Table2[1W Return vs Nifty]))/_xlfn.STDEV.P(Table2[1W Return vs Nifty])</f>
        <v>-0.86890724154949905</v>
      </c>
      <c r="O711">
        <v>54.48</v>
      </c>
      <c r="P711">
        <v>55.845955819634398</v>
      </c>
      <c r="Q711">
        <v>62.755439677568702</v>
      </c>
      <c r="R711">
        <v>42.792148682935</v>
      </c>
      <c r="S711" s="2">
        <f>(Table2[[#This Row],[Close Price]]-Table2[[#This Row],[20D EMA]])/Table2[[#This Row],[20D EMA]]</f>
        <v>-1.1196769456681341E-2</v>
      </c>
      <c r="T711" s="2">
        <f>(Table2[[#This Row],[Close Price]]-Table2[[#This Row],[50D EMA]])/Table2[[#This Row],[50D EMA]]</f>
        <v>-3.5382254464694667E-2</v>
      </c>
      <c r="U711" s="2">
        <f>(Table2[[#This Row],[Close Price]]-Table2[[#This Row],[200D EMA]])/Table2[[#This Row],[200D EMA]]</f>
        <v>-0.14158835828768349</v>
      </c>
      <c r="V711">
        <v>0.78281418003563796</v>
      </c>
      <c r="W711">
        <v>53.15</v>
      </c>
      <c r="X711">
        <v>54.16</v>
      </c>
      <c r="Y711">
        <v>53.07</v>
      </c>
      <c r="Z711">
        <v>55.52</v>
      </c>
      <c r="AA711">
        <v>53.07</v>
      </c>
      <c r="AB711">
        <v>55.52</v>
      </c>
      <c r="AC711" s="2">
        <f>(Table2[[#This Row],[Close Price]]/Table2[[#This Row],[Day Low]])-1</f>
        <v>1.3546566321730902E-2</v>
      </c>
      <c r="AD711" s="2">
        <f>(Table2[[#This Row],[Day High]]/Table2[[#This Row],[Close Price]])-1</f>
        <v>5.383330239465467E-3</v>
      </c>
      <c r="AE711" s="2">
        <f>(Table2[[#This Row],[Close Price]]/Table2[[#This Row],[Current Week Low]])-1</f>
        <v>1.507442999811559E-2</v>
      </c>
      <c r="AF711" s="2">
        <f>(Table2[[#This Row],[Current Week High]]/Table2[[#This Row],[Close Price]])-1</f>
        <v>3.0629292741785941E-2</v>
      </c>
      <c r="AG711" s="2">
        <f>(Table2[[#This Row],[Close Price]]/Table2[[#This Row],[Current Month Low]])-1</f>
        <v>1.507442999811559E-2</v>
      </c>
      <c r="AH711" s="2">
        <f>(Table2[[#This Row],[Current Month High]]/Table2[[#This Row],[Close Price]])-1</f>
        <v>3.0629292741785941E-2</v>
      </c>
      <c r="AI711">
        <v>56.023760905884501</v>
      </c>
      <c r="AJ711">
        <v>11.9958419958419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-0.22</v>
      </c>
      <c r="AM711" t="s">
        <v>10150</v>
      </c>
      <c r="AN711">
        <v>-1.57</v>
      </c>
      <c r="AO711" t="s">
        <v>10150</v>
      </c>
      <c r="AQ711">
        <f>(Table2[[#This Row],[Sharpe Ratio]]-AVERAGE(Table2[Sharpe Ratio]))/_xlfn.STDEV.P(Table2[Sharpe Ratio])</f>
        <v>-0.61699489940279773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2" spans="1:44" x14ac:dyDescent="0.3">
      <c r="A712" t="s">
        <v>2110</v>
      </c>
      <c r="B712" t="s">
        <v>2111</v>
      </c>
      <c r="C712" t="s">
        <v>10109</v>
      </c>
      <c r="D712" t="s">
        <v>804</v>
      </c>
      <c r="E712">
        <v>2666.9648351249998</v>
      </c>
      <c r="F712">
        <v>501.25</v>
      </c>
      <c r="G712">
        <v>-39.831574442084502</v>
      </c>
      <c r="H712">
        <f>(Table2[[#This Row],[1Y Return vs Nifty]]-AVERAGE(Table2[1Y Return vs Nifty]))/_xlfn.STDEV.P(Table2[1Y Return vs Nifty])</f>
        <v>-1.0033263977833129</v>
      </c>
      <c r="I712">
        <v>10.0417382646453</v>
      </c>
      <c r="J712">
        <f>(Table2[[#This Row],[1M Return vs Nifty]]-AVERAGE(Table2[1M Return vs Nifty]))/_xlfn.STDEV.P(Table2[1M Return vs Nifty])</f>
        <v>0.72646086291746603</v>
      </c>
      <c r="K712">
        <v>-18.9612730235092</v>
      </c>
      <c r="L712">
        <f>(Table2[[#This Row],[6M Return vs Nifty]]-AVERAGE(Table2[6M Return vs Nifty]))/_xlfn.STDEV.P(Table2[6M Return vs Nifty])</f>
        <v>-0.88098231523150838</v>
      </c>
      <c r="M712">
        <v>-2.0115930786592302</v>
      </c>
      <c r="N712">
        <f>(Table2[[#This Row],[1W Return vs Nifty]]-AVERAGE(Table2[1W Return vs Nifty]))/_xlfn.STDEV.P(Table2[1W Return vs Nifty])</f>
        <v>-0.66039982548574661</v>
      </c>
      <c r="O712">
        <v>485.73</v>
      </c>
      <c r="P712">
        <v>465.51181967760499</v>
      </c>
      <c r="Q712">
        <v>484.61518832869302</v>
      </c>
      <c r="R712">
        <v>57.890912144747901</v>
      </c>
      <c r="S712" s="2">
        <f>(Table2[[#This Row],[Close Price]]-Table2[[#This Row],[20D EMA]])/Table2[[#This Row],[20D EMA]]</f>
        <v>3.1951907438288719E-2</v>
      </c>
      <c r="T712" s="2">
        <f>(Table2[[#This Row],[Close Price]]-Table2[[#This Row],[50D EMA]])/Table2[[#This Row],[50D EMA]]</f>
        <v>7.6771800009602029E-2</v>
      </c>
      <c r="U712" s="2">
        <f>(Table2[[#This Row],[Close Price]]-Table2[[#This Row],[200D EMA]])/Table2[[#This Row],[200D EMA]]</f>
        <v>3.4325815764619245E-2</v>
      </c>
      <c r="V712">
        <v>1.24003195633021</v>
      </c>
      <c r="W712">
        <v>499.3</v>
      </c>
      <c r="X712">
        <v>508.7</v>
      </c>
      <c r="Y712">
        <v>499.3</v>
      </c>
      <c r="Z712">
        <v>523</v>
      </c>
      <c r="AA712">
        <v>499.3</v>
      </c>
      <c r="AB712">
        <v>523</v>
      </c>
      <c r="AC712" s="2">
        <f>(Table2[[#This Row],[Close Price]]/Table2[[#This Row],[Day Low]])-1</f>
        <v>3.9054676547165545E-3</v>
      </c>
      <c r="AD712" s="2">
        <f>(Table2[[#This Row],[Day High]]/Table2[[#This Row],[Close Price]])-1</f>
        <v>1.4862842892767958E-2</v>
      </c>
      <c r="AE712" s="2">
        <f>(Table2[[#This Row],[Close Price]]/Table2[[#This Row],[Current Week Low]])-1</f>
        <v>3.9054676547165545E-3</v>
      </c>
      <c r="AF712" s="2">
        <f>(Table2[[#This Row],[Current Week High]]/Table2[[#This Row],[Close Price]])-1</f>
        <v>4.339152119700751E-2</v>
      </c>
      <c r="AG712" s="2">
        <f>(Table2[[#This Row],[Close Price]]/Table2[[#This Row],[Current Month Low]])-1</f>
        <v>3.9054676547165545E-3</v>
      </c>
      <c r="AH712" s="2">
        <f>(Table2[[#This Row],[Current Month High]]/Table2[[#This Row],[Close Price]])-1</f>
        <v>4.339152119700751E-2</v>
      </c>
      <c r="AI712">
        <v>28.9576059850374</v>
      </c>
      <c r="AJ712">
        <v>28.822924698021001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0</v>
      </c>
      <c r="AM712" t="s">
        <v>10148</v>
      </c>
      <c r="AN712">
        <v>-4.59</v>
      </c>
      <c r="AO712" t="s">
        <v>10150</v>
      </c>
      <c r="AP712">
        <v>-0.100198451071169</v>
      </c>
      <c r="AQ712">
        <f>(Table2[[#This Row],[Sharpe Ratio]]-AVERAGE(Table2[Sharpe Ratio]))/_xlfn.STDEV.P(Table2[Sharpe Ratio])</f>
        <v>-1.75230813827986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3" spans="1:44" x14ac:dyDescent="0.3">
      <c r="A713" t="s">
        <v>2127</v>
      </c>
      <c r="B713" t="s">
        <v>2128</v>
      </c>
      <c r="C713" t="s">
        <v>10106</v>
      </c>
      <c r="D713" t="s">
        <v>457</v>
      </c>
      <c r="E713">
        <v>2610.1995065999999</v>
      </c>
      <c r="F713">
        <v>359.1</v>
      </c>
      <c r="G713">
        <v>-19.757242027082</v>
      </c>
      <c r="H713">
        <f>(Table2[[#This Row],[1Y Return vs Nifty]]-AVERAGE(Table2[1Y Return vs Nifty]))/_xlfn.STDEV.P(Table2[1Y Return vs Nifty])</f>
        <v>-0.77710263440518612</v>
      </c>
      <c r="I713">
        <v>-3.7376087566668001</v>
      </c>
      <c r="J713">
        <f>(Table2[[#This Row],[1M Return vs Nifty]]-AVERAGE(Table2[1M Return vs Nifty]))/_xlfn.STDEV.P(Table2[1M Return vs Nifty])</f>
        <v>-0.39652468549001968</v>
      </c>
      <c r="K713">
        <v>-10.2724453872176</v>
      </c>
      <c r="L713">
        <f>(Table2[[#This Row],[6M Return vs Nifty]]-AVERAGE(Table2[6M Return vs Nifty]))/_xlfn.STDEV.P(Table2[6M Return vs Nifty])</f>
        <v>-0.62524414769882763</v>
      </c>
      <c r="M713">
        <v>-0.44365434126352299</v>
      </c>
      <c r="N713">
        <f>(Table2[[#This Row],[1W Return vs Nifty]]-AVERAGE(Table2[1W Return vs Nifty]))/_xlfn.STDEV.P(Table2[1W Return vs Nifty])</f>
        <v>-0.31747818178321319</v>
      </c>
      <c r="O713">
        <v>345.31</v>
      </c>
      <c r="P713">
        <v>341.232364976415</v>
      </c>
      <c r="Q713">
        <v>344.26438500195599</v>
      </c>
      <c r="R713">
        <v>72.151871925775694</v>
      </c>
      <c r="S713" s="2">
        <f>(Table2[[#This Row],[Close Price]]-Table2[[#This Row],[20D EMA]])/Table2[[#This Row],[20D EMA]]</f>
        <v>3.9935130752077899E-2</v>
      </c>
      <c r="T713" s="2">
        <f>(Table2[[#This Row],[Close Price]]-Table2[[#This Row],[50D EMA]])/Table2[[#This Row],[50D EMA]]</f>
        <v>5.2362075985435859E-2</v>
      </c>
      <c r="U713" s="2">
        <f>(Table2[[#This Row],[Close Price]]-Table2[[#This Row],[200D EMA]])/Table2[[#This Row],[200D EMA]]</f>
        <v>4.3093667670443883E-2</v>
      </c>
      <c r="V713">
        <v>1.26995307517288</v>
      </c>
      <c r="W713">
        <v>354.3</v>
      </c>
      <c r="X713">
        <v>363.25</v>
      </c>
      <c r="Y713">
        <v>345.05</v>
      </c>
      <c r="Z713">
        <v>363.25</v>
      </c>
      <c r="AA713">
        <v>345.05</v>
      </c>
      <c r="AB713">
        <v>363.25</v>
      </c>
      <c r="AC713" s="2">
        <f>(Table2[[#This Row],[Close Price]]/Table2[[#This Row],[Day Low]])-1</f>
        <v>1.3547840812870415E-2</v>
      </c>
      <c r="AD713" s="2">
        <f>(Table2[[#This Row],[Day High]]/Table2[[#This Row],[Close Price]])-1</f>
        <v>1.155666945140621E-2</v>
      </c>
      <c r="AE713" s="2">
        <f>(Table2[[#This Row],[Close Price]]/Table2[[#This Row],[Current Week Low]])-1</f>
        <v>4.0718736415012335E-2</v>
      </c>
      <c r="AF713" s="2">
        <f>(Table2[[#This Row],[Current Week High]]/Table2[[#This Row],[Close Price]])-1</f>
        <v>1.155666945140621E-2</v>
      </c>
      <c r="AG713" s="2">
        <f>(Table2[[#This Row],[Close Price]]/Table2[[#This Row],[Current Month Low]])-1</f>
        <v>4.0718736415012335E-2</v>
      </c>
      <c r="AH713" s="2">
        <f>(Table2[[#This Row],[Current Month High]]/Table2[[#This Row],[Close Price]])-1</f>
        <v>1.155666945140621E-2</v>
      </c>
      <c r="AI713">
        <v>23.0576441102756</v>
      </c>
      <c r="AJ713">
        <v>21.708185053380699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-0.09</v>
      </c>
      <c r="AM713" t="s">
        <v>10150</v>
      </c>
      <c r="AN713">
        <v>6.38</v>
      </c>
      <c r="AO713" t="s">
        <v>10149</v>
      </c>
      <c r="AP713">
        <v>-2.3098690284345001E-2</v>
      </c>
      <c r="AQ713">
        <f>(Table2[[#This Row],[Sharpe Ratio]]-AVERAGE(Table2[Sharpe Ratio]))/_xlfn.STDEV.P(Table2[Sharpe Ratio])</f>
        <v>-0.87871799591964195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4" spans="1:44" x14ac:dyDescent="0.3">
      <c r="A714" t="s">
        <v>2129</v>
      </c>
      <c r="B714" t="s">
        <v>2130</v>
      </c>
      <c r="C714" t="s">
        <v>10120</v>
      </c>
      <c r="D714" t="s">
        <v>1777</v>
      </c>
      <c r="E714">
        <v>2606.0024859240002</v>
      </c>
      <c r="F714">
        <v>54.66</v>
      </c>
      <c r="G714">
        <v>32.396140400936901</v>
      </c>
      <c r="H714">
        <f>(Table2[[#This Row],[1Y Return vs Nifty]]-AVERAGE(Table2[1Y Return vs Nifty]))/_xlfn.STDEV.P(Table2[1Y Return vs Nifty])</f>
        <v>-0.18937029034239378</v>
      </c>
      <c r="I714">
        <v>1.4713802776735501</v>
      </c>
      <c r="J714">
        <f>(Table2[[#This Row],[1M Return vs Nifty]]-AVERAGE(Table2[1M Return vs Nifty]))/_xlfn.STDEV.P(Table2[1M Return vs Nifty])</f>
        <v>2.7996113523884751E-2</v>
      </c>
      <c r="K714">
        <v>-17.894395001156301</v>
      </c>
      <c r="L714">
        <f>(Table2[[#This Row],[6M Return vs Nifty]]-AVERAGE(Table2[6M Return vs Nifty]))/_xlfn.STDEV.P(Table2[6M Return vs Nifty])</f>
        <v>-0.84958090622233273</v>
      </c>
      <c r="M714">
        <v>2.7727549769075299</v>
      </c>
      <c r="N714">
        <f>(Table2[[#This Row],[1W Return vs Nifty]]-AVERAGE(Table2[1W Return vs Nifty]))/_xlfn.STDEV.P(Table2[1W Return vs Nifty])</f>
        <v>0.38597811016309608</v>
      </c>
      <c r="O714">
        <v>53.86</v>
      </c>
      <c r="P714">
        <v>52.803429093936799</v>
      </c>
      <c r="Q714">
        <v>51.186878539566798</v>
      </c>
      <c r="R714">
        <v>52.519766604508703</v>
      </c>
      <c r="S714" s="2">
        <f>(Table2[[#This Row],[Close Price]]-Table2[[#This Row],[20D EMA]])/Table2[[#This Row],[20D EMA]]</f>
        <v>1.4853323431117661E-2</v>
      </c>
      <c r="T714" s="2">
        <f>(Table2[[#This Row],[Close Price]]-Table2[[#This Row],[50D EMA]])/Table2[[#This Row],[50D EMA]]</f>
        <v>3.5160044298645367E-2</v>
      </c>
      <c r="U714" s="2">
        <f>(Table2[[#This Row],[Close Price]]-Table2[[#This Row],[200D EMA]])/Table2[[#This Row],[200D EMA]]</f>
        <v>6.7851792481319603E-2</v>
      </c>
      <c r="V714">
        <v>1.3242268138892299</v>
      </c>
      <c r="W714">
        <v>54.51</v>
      </c>
      <c r="X714">
        <v>56.3</v>
      </c>
      <c r="Y714">
        <v>53.14</v>
      </c>
      <c r="Z714">
        <v>57.45</v>
      </c>
      <c r="AA714">
        <v>53.14</v>
      </c>
      <c r="AB714">
        <v>57.45</v>
      </c>
      <c r="AC714" s="2">
        <f>(Table2[[#This Row],[Close Price]]/Table2[[#This Row],[Day Low]])-1</f>
        <v>2.7517886626307053E-3</v>
      </c>
      <c r="AD714" s="2">
        <f>(Table2[[#This Row],[Day High]]/Table2[[#This Row],[Close Price]])-1</f>
        <v>3.0003658982802772E-2</v>
      </c>
      <c r="AE714" s="2">
        <f>(Table2[[#This Row],[Close Price]]/Table2[[#This Row],[Current Week Low]])-1</f>
        <v>2.8603688370342439E-2</v>
      </c>
      <c r="AF714" s="2">
        <f>(Table2[[#This Row],[Current Week High]]/Table2[[#This Row],[Close Price]])-1</f>
        <v>5.1042810098792746E-2</v>
      </c>
      <c r="AG714" s="2">
        <f>(Table2[[#This Row],[Close Price]]/Table2[[#This Row],[Current Month Low]])-1</f>
        <v>2.8603688370342439E-2</v>
      </c>
      <c r="AH714" s="2">
        <f>(Table2[[#This Row],[Current Month High]]/Table2[[#This Row],[Close Price]])-1</f>
        <v>5.1042810098792746E-2</v>
      </c>
      <c r="AI714">
        <v>26.9667032564947</v>
      </c>
      <c r="AJ714">
        <v>65.887708649468806</v>
      </c>
      <c r="AK714" t="str">
        <f>IF(AND(Table2[[#This Row],[20D EMA]]&gt;Table2[[#This Row],[50D EMA]],Table2[[#This Row],[50D EMA]]&gt;Table2[[#This Row],[200D EMA]]),"Uptrend","Downtrend/NoTrend")</f>
        <v>Uptrend</v>
      </c>
      <c r="AL714">
        <v>-0.01</v>
      </c>
      <c r="AM714" t="s">
        <v>10150</v>
      </c>
      <c r="AN714">
        <v>2.02</v>
      </c>
      <c r="AO714" t="s">
        <v>10149</v>
      </c>
      <c r="AP714">
        <v>-3.7447127382309001E-2</v>
      </c>
      <c r="AQ714">
        <f>(Table2[[#This Row],[Sharpe Ratio]]-AVERAGE(Table2[Sharpe Ratio]))/_xlfn.STDEV.P(Table2[Sharpe Ratio])</f>
        <v>-1.0412950659278684</v>
      </c>
      <c r="AR7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-1.666272038805614</v>
      </c>
    </row>
    <row r="715" spans="1:44" x14ac:dyDescent="0.3">
      <c r="A715" t="s">
        <v>2133</v>
      </c>
      <c r="B715" t="s">
        <v>2134</v>
      </c>
      <c r="C715" t="s">
        <v>10103</v>
      </c>
      <c r="D715" t="s">
        <v>285</v>
      </c>
      <c r="E715">
        <v>2604.408650585</v>
      </c>
      <c r="F715">
        <v>1744.85</v>
      </c>
      <c r="G715">
        <v>6.5112214484686897</v>
      </c>
      <c r="H715">
        <f>(Table2[[#This Row],[1Y Return vs Nifty]]-AVERAGE(Table2[1Y Return vs Nifty]))/_xlfn.STDEV.P(Table2[1Y Return vs Nifty])</f>
        <v>-0.48107532237568112</v>
      </c>
      <c r="I715">
        <v>-2.3253339884178299</v>
      </c>
      <c r="J715">
        <f>(Table2[[#This Row],[1M Return vs Nifty]]-AVERAGE(Table2[1M Return vs Nifty]))/_xlfn.STDEV.P(Table2[1M Return vs Nifty])</f>
        <v>-0.28142749309975901</v>
      </c>
      <c r="K715">
        <v>10.8416618769413</v>
      </c>
      <c r="L715">
        <f>(Table2[[#This Row],[6M Return vs Nifty]]-AVERAGE(Table2[6M Return vs Nifty]))/_xlfn.STDEV.P(Table2[6M Return vs Nifty])</f>
        <v>-3.7928625713613646E-3</v>
      </c>
      <c r="M715">
        <v>1.4239370679037</v>
      </c>
      <c r="N715">
        <f>(Table2[[#This Row],[1W Return vs Nifty]]-AVERAGE(Table2[1W Return vs Nifty]))/_xlfn.STDEV.P(Table2[1W Return vs Nifty])</f>
        <v>9.0980070138095656E-2</v>
      </c>
      <c r="O715">
        <v>1717.15</v>
      </c>
      <c r="P715">
        <v>1707.1779252302199</v>
      </c>
      <c r="Q715">
        <v>1638.5176098996401</v>
      </c>
      <c r="R715">
        <v>59.391938063063797</v>
      </c>
      <c r="S715" s="2">
        <f>(Table2[[#This Row],[Close Price]]-Table2[[#This Row],[20D EMA]])/Table2[[#This Row],[20D EMA]]</f>
        <v>1.6131380485106029E-2</v>
      </c>
      <c r="T715" s="2">
        <f>(Table2[[#This Row],[Close Price]]-Table2[[#This Row],[50D EMA]])/Table2[[#This Row],[50D EMA]]</f>
        <v>2.2066870835797493E-2</v>
      </c>
      <c r="U715" s="2">
        <f>(Table2[[#This Row],[Close Price]]-Table2[[#This Row],[200D EMA]])/Table2[[#This Row],[200D EMA]]</f>
        <v>6.4895482024677612E-2</v>
      </c>
      <c r="V715">
        <v>0.76721205489486899</v>
      </c>
      <c r="W715">
        <v>1719.05</v>
      </c>
      <c r="X715">
        <v>1754.65</v>
      </c>
      <c r="Y715">
        <v>1713.1</v>
      </c>
      <c r="Z715">
        <v>1758.95</v>
      </c>
      <c r="AA715">
        <v>1713.1</v>
      </c>
      <c r="AB715">
        <v>1758.95</v>
      </c>
      <c r="AC715" s="2">
        <f>(Table2[[#This Row],[Close Price]]/Table2[[#This Row],[Day Low]])-1</f>
        <v>1.5008289462203006E-2</v>
      </c>
      <c r="AD715" s="2">
        <f>(Table2[[#This Row],[Day High]]/Table2[[#This Row],[Close Price]])-1</f>
        <v>5.6165286414306959E-3</v>
      </c>
      <c r="AE715" s="2">
        <f>(Table2[[#This Row],[Close Price]]/Table2[[#This Row],[Current Week Low]])-1</f>
        <v>1.8533652442939808E-2</v>
      </c>
      <c r="AF715" s="2">
        <f>(Table2[[#This Row],[Current Week High]]/Table2[[#This Row],[Close Price]])-1</f>
        <v>8.0809238616501577E-3</v>
      </c>
      <c r="AG715" s="2">
        <f>(Table2[[#This Row],[Close Price]]/Table2[[#This Row],[Current Month Low]])-1</f>
        <v>1.8533652442939808E-2</v>
      </c>
      <c r="AH715" s="2">
        <f>(Table2[[#This Row],[Current Month High]]/Table2[[#This Row],[Close Price]])-1</f>
        <v>8.0809238616501577E-3</v>
      </c>
      <c r="AI715">
        <v>21.924520732441199</v>
      </c>
      <c r="AJ715">
        <v>36.316406249999901</v>
      </c>
      <c r="AK715" t="str">
        <f>IF(AND(Table2[[#This Row],[20D EMA]]&gt;Table2[[#This Row],[50D EMA]],Table2[[#This Row],[50D EMA]]&gt;Table2[[#This Row],[200D EMA]]),"Uptrend","Downtrend/NoTrend")</f>
        <v>Uptrend</v>
      </c>
      <c r="AL715">
        <v>-0.11</v>
      </c>
      <c r="AM715" t="s">
        <v>10150</v>
      </c>
      <c r="AN715">
        <v>-1.53</v>
      </c>
      <c r="AO715" t="s">
        <v>10150</v>
      </c>
      <c r="AP715">
        <v>-2.0624630615090002E-3</v>
      </c>
      <c r="AQ715">
        <f>(Table2[[#This Row],[Sharpe Ratio]]-AVERAGE(Table2[Sharpe Ratio]))/_xlfn.STDEV.P(Table2[Sharpe Ratio])</f>
        <v>-0.64036393947671</v>
      </c>
      <c r="AR7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-1.3156795473854159</v>
      </c>
    </row>
    <row r="716" spans="1:44" x14ac:dyDescent="0.3">
      <c r="A716" t="s">
        <v>2135</v>
      </c>
      <c r="B716" t="s">
        <v>2136</v>
      </c>
      <c r="C716" t="s">
        <v>10118</v>
      </c>
      <c r="D716" t="s">
        <v>375</v>
      </c>
      <c r="E716">
        <v>2602.349790276</v>
      </c>
      <c r="F716">
        <v>225.97</v>
      </c>
      <c r="G716">
        <v>-22.368042784298801</v>
      </c>
      <c r="H716">
        <f>(Table2[[#This Row],[1Y Return vs Nifty]]-AVERAGE(Table2[1Y Return vs Nifty]))/_xlfn.STDEV.P(Table2[1Y Return vs Nifty])</f>
        <v>-0.80652454296572407</v>
      </c>
      <c r="I716">
        <v>-2.6457018982822298</v>
      </c>
      <c r="J716">
        <f>(Table2[[#This Row],[1M Return vs Nifty]]-AVERAGE(Table2[1M Return vs Nifty]))/_xlfn.STDEV.P(Table2[1M Return vs Nifty])</f>
        <v>-0.30753675157149862</v>
      </c>
      <c r="K716">
        <v>-51.036634831336301</v>
      </c>
      <c r="L716">
        <f>(Table2[[#This Row],[6M Return vs Nifty]]-AVERAGE(Table2[6M Return vs Nifty]))/_xlfn.STDEV.P(Table2[6M Return vs Nifty])</f>
        <v>-1.8250560838742984</v>
      </c>
      <c r="M716">
        <v>-3.5102177382292101</v>
      </c>
      <c r="N716">
        <f>(Table2[[#This Row],[1W Return vs Nifty]]-AVERAGE(Table2[1W Return vs Nifty]))/_xlfn.STDEV.P(Table2[1W Return vs Nifty])</f>
        <v>-0.98816188614283273</v>
      </c>
      <c r="O716">
        <v>230.95</v>
      </c>
      <c r="P716">
        <v>237.51330694031799</v>
      </c>
      <c r="Q716">
        <v>271.064679061893</v>
      </c>
      <c r="R716">
        <v>39.936754513819899</v>
      </c>
      <c r="S716" s="2">
        <f>(Table2[[#This Row],[Close Price]]-Table2[[#This Row],[20D EMA]])/Table2[[#This Row],[20D EMA]]</f>
        <v>-2.1563108898029832E-2</v>
      </c>
      <c r="T716" s="2">
        <f>(Table2[[#This Row],[Close Price]]-Table2[[#This Row],[50D EMA]])/Table2[[#This Row],[50D EMA]]</f>
        <v>-4.8600674585439443E-2</v>
      </c>
      <c r="U716" s="2">
        <f>(Table2[[#This Row],[Close Price]]-Table2[[#This Row],[200D EMA]])/Table2[[#This Row],[200D EMA]]</f>
        <v>-0.16636132460325603</v>
      </c>
      <c r="V716">
        <v>0.609571684797522</v>
      </c>
      <c r="W716">
        <v>225</v>
      </c>
      <c r="X716">
        <v>229.98</v>
      </c>
      <c r="Y716">
        <v>225</v>
      </c>
      <c r="Z716">
        <v>235.2</v>
      </c>
      <c r="AA716">
        <v>225</v>
      </c>
      <c r="AB716">
        <v>235.2</v>
      </c>
      <c r="AC716" s="2">
        <f>(Table2[[#This Row],[Close Price]]/Table2[[#This Row],[Day Low]])-1</f>
        <v>4.3111111111111544E-3</v>
      </c>
      <c r="AD716" s="2">
        <f>(Table2[[#This Row],[Day High]]/Table2[[#This Row],[Close Price]])-1</f>
        <v>1.7745718458202386E-2</v>
      </c>
      <c r="AE716" s="2">
        <f>(Table2[[#This Row],[Close Price]]/Table2[[#This Row],[Current Week Low]])-1</f>
        <v>4.3111111111111544E-3</v>
      </c>
      <c r="AF716" s="2">
        <f>(Table2[[#This Row],[Current Week High]]/Table2[[#This Row],[Close Price]])-1</f>
        <v>4.0846130017258897E-2</v>
      </c>
      <c r="AG716" s="2">
        <f>(Table2[[#This Row],[Close Price]]/Table2[[#This Row],[Current Month Low]])-1</f>
        <v>4.3111111111111544E-3</v>
      </c>
      <c r="AH716" s="2">
        <f>(Table2[[#This Row],[Current Month High]]/Table2[[#This Row],[Close Price]])-1</f>
        <v>4.0846130017258897E-2</v>
      </c>
      <c r="AI716">
        <v>91.065185644112006</v>
      </c>
      <c r="AJ716">
        <v>17.999999999999901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-0.09</v>
      </c>
      <c r="AM716" t="s">
        <v>10150</v>
      </c>
      <c r="AN716">
        <v>-1.93</v>
      </c>
      <c r="AO716" t="s">
        <v>10150</v>
      </c>
      <c r="AP716">
        <v>-5.2708762853307001E-2</v>
      </c>
      <c r="AQ716">
        <f>(Table2[[#This Row],[Sharpe Ratio]]-AVERAGE(Table2[Sharpe Ratio]))/_xlfn.STDEV.P(Table2[Sharpe Ratio])</f>
        <v>-1.2142192639759297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7" spans="1:44" x14ac:dyDescent="0.3">
      <c r="A717" t="s">
        <v>2145</v>
      </c>
      <c r="B717" t="s">
        <v>2146</v>
      </c>
      <c r="C717" t="s">
        <v>10113</v>
      </c>
      <c r="D717" t="s">
        <v>80</v>
      </c>
      <c r="E717">
        <v>2579.901762</v>
      </c>
      <c r="F717">
        <v>99.87</v>
      </c>
      <c r="G717">
        <v>15.3931762058545</v>
      </c>
      <c r="H717">
        <f>(Table2[[#This Row],[1Y Return vs Nifty]]-AVERAGE(Table2[1Y Return vs Nifty]))/_xlfn.STDEV.P(Table2[1Y Return vs Nifty])</f>
        <v>-0.38098187020845359</v>
      </c>
      <c r="I717">
        <v>0.26366416733053999</v>
      </c>
      <c r="J717">
        <f>(Table2[[#This Row],[1M Return vs Nifty]]-AVERAGE(Table2[1M Return vs Nifty]))/_xlfn.STDEV.P(Table2[1M Return vs Nifty])</f>
        <v>-7.0430011922875041E-2</v>
      </c>
      <c r="K717">
        <v>-34.768463479517898</v>
      </c>
      <c r="L717">
        <f>(Table2[[#This Row],[6M Return vs Nifty]]-AVERAGE(Table2[6M Return vs Nifty]))/_xlfn.STDEV.P(Table2[6M Return vs Nifty])</f>
        <v>-1.3462351767539276</v>
      </c>
      <c r="M717">
        <v>-1.89986847455818</v>
      </c>
      <c r="N717">
        <f>(Table2[[#This Row],[1W Return vs Nifty]]-AVERAGE(Table2[1W Return vs Nifty]))/_xlfn.STDEV.P(Table2[1W Return vs Nifty])</f>
        <v>-0.63596469676127654</v>
      </c>
      <c r="O717">
        <v>99.13</v>
      </c>
      <c r="P717">
        <v>97.414466629234298</v>
      </c>
      <c r="Q717">
        <v>100.875493433065</v>
      </c>
      <c r="R717">
        <v>49.222666525650801</v>
      </c>
      <c r="S717" s="2">
        <f>(Table2[[#This Row],[Close Price]]-Table2[[#This Row],[20D EMA]])/Table2[[#This Row],[20D EMA]]</f>
        <v>7.4649450216887833E-3</v>
      </c>
      <c r="T717" s="2">
        <f>(Table2[[#This Row],[Close Price]]-Table2[[#This Row],[50D EMA]])/Table2[[#This Row],[50D EMA]]</f>
        <v>2.5207070938566285E-2</v>
      </c>
      <c r="U717" s="2">
        <f>(Table2[[#This Row],[Close Price]]-Table2[[#This Row],[200D EMA]])/Table2[[#This Row],[200D EMA]]</f>
        <v>-9.9676680514299964E-3</v>
      </c>
      <c r="V717">
        <v>2.02994704302139</v>
      </c>
      <c r="W717">
        <v>99.2</v>
      </c>
      <c r="X717">
        <v>102.49</v>
      </c>
      <c r="Y717">
        <v>97.92</v>
      </c>
      <c r="Z717">
        <v>103.09</v>
      </c>
      <c r="AA717">
        <v>97.92</v>
      </c>
      <c r="AB717">
        <v>103.09</v>
      </c>
      <c r="AC717" s="2">
        <f>(Table2[[#This Row],[Close Price]]/Table2[[#This Row],[Day Low]])-1</f>
        <v>6.7540322580645906E-3</v>
      </c>
      <c r="AD717" s="2">
        <f>(Table2[[#This Row],[Day High]]/Table2[[#This Row],[Close Price]])-1</f>
        <v>2.6234104335636221E-2</v>
      </c>
      <c r="AE717" s="2">
        <f>(Table2[[#This Row],[Close Price]]/Table2[[#This Row],[Current Week Low]])-1</f>
        <v>1.9914215686274606E-2</v>
      </c>
      <c r="AF717" s="2">
        <f>(Table2[[#This Row],[Current Week High]]/Table2[[#This Row],[Close Price]])-1</f>
        <v>3.224191448883551E-2</v>
      </c>
      <c r="AG717" s="2">
        <f>(Table2[[#This Row],[Close Price]]/Table2[[#This Row],[Current Month Low]])-1</f>
        <v>1.9914215686274606E-2</v>
      </c>
      <c r="AH717" s="2">
        <f>(Table2[[#This Row],[Current Month High]]/Table2[[#This Row],[Close Price]])-1</f>
        <v>3.224191448883551E-2</v>
      </c>
      <c r="AI717">
        <v>56.203063983178097</v>
      </c>
      <c r="AJ717">
        <v>45.583090379008702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-0.02</v>
      </c>
      <c r="AM717" t="s">
        <v>10150</v>
      </c>
      <c r="AN717">
        <v>-4.6500000000000004</v>
      </c>
      <c r="AO717" t="s">
        <v>10150</v>
      </c>
      <c r="AP717">
        <v>5.2173077582991001E-2</v>
      </c>
      <c r="AQ717">
        <f>(Table2[[#This Row],[Sharpe Ratio]]-AVERAGE(Table2[Sharpe Ratio]))/_xlfn.STDEV.P(Table2[Sharpe Ratio])</f>
        <v>-2.5840195316026209E-2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8" spans="1:44" x14ac:dyDescent="0.3">
      <c r="A718" t="s">
        <v>2153</v>
      </c>
      <c r="B718" t="s">
        <v>2154</v>
      </c>
      <c r="C718" t="s">
        <v>10114</v>
      </c>
      <c r="D718" t="s">
        <v>387</v>
      </c>
      <c r="E718">
        <v>2551.8720149999999</v>
      </c>
      <c r="F718">
        <v>481.25</v>
      </c>
      <c r="G718">
        <v>-50.686524631433102</v>
      </c>
      <c r="H718">
        <f>(Table2[[#This Row],[1Y Return vs Nifty]]-AVERAGE(Table2[1Y Return vs Nifty]))/_xlfn.STDEV.P(Table2[1Y Return vs Nifty])</f>
        <v>-1.1256541361284911</v>
      </c>
      <c r="I718">
        <v>-7.2461392349488296</v>
      </c>
      <c r="J718">
        <f>(Table2[[#This Row],[1M Return vs Nifty]]-AVERAGE(Table2[1M Return vs Nifty]))/_xlfn.STDEV.P(Table2[1M Return vs Nifty])</f>
        <v>-0.68246196663723224</v>
      </c>
      <c r="K718">
        <v>-25.152410360082101</v>
      </c>
      <c r="L718">
        <f>(Table2[[#This Row],[6M Return vs Nifty]]-AVERAGE(Table2[6M Return vs Nifty]))/_xlfn.STDEV.P(Table2[6M Return vs Nifty])</f>
        <v>-1.0632059918510246</v>
      </c>
      <c r="M718">
        <v>-3.7576388048801999</v>
      </c>
      <c r="N718">
        <f>(Table2[[#This Row],[1W Return vs Nifty]]-AVERAGE(Table2[1W Return vs Nifty]))/_xlfn.STDEV.P(Table2[1W Return vs Nifty])</f>
        <v>-1.0422749945436864</v>
      </c>
      <c r="O718">
        <v>484.67</v>
      </c>
      <c r="P718">
        <v>492.81465833237502</v>
      </c>
      <c r="Q718">
        <v>507.82909759822502</v>
      </c>
      <c r="R718">
        <v>45.868607470240597</v>
      </c>
      <c r="S718" s="2">
        <f>(Table2[[#This Row],[Close Price]]-Table2[[#This Row],[20D EMA]])/Table2[[#This Row],[20D EMA]]</f>
        <v>-7.0563476179668965E-3</v>
      </c>
      <c r="T718" s="2">
        <f>(Table2[[#This Row],[Close Price]]-Table2[[#This Row],[50D EMA]])/Table2[[#This Row],[50D EMA]]</f>
        <v>-2.3466546980376798E-2</v>
      </c>
      <c r="U718" s="2">
        <f>(Table2[[#This Row],[Close Price]]-Table2[[#This Row],[200D EMA]])/Table2[[#This Row],[200D EMA]]</f>
        <v>-5.2338666145620084E-2</v>
      </c>
      <c r="V718">
        <v>0.67569560418498498</v>
      </c>
      <c r="W718">
        <v>480.6</v>
      </c>
      <c r="X718">
        <v>485.5</v>
      </c>
      <c r="Y718">
        <v>479</v>
      </c>
      <c r="Z718">
        <v>494</v>
      </c>
      <c r="AA718">
        <v>479</v>
      </c>
      <c r="AB718">
        <v>494</v>
      </c>
      <c r="AC718" s="2">
        <f>(Table2[[#This Row],[Close Price]]/Table2[[#This Row],[Day Low]])-1</f>
        <v>1.352476071577069E-3</v>
      </c>
      <c r="AD718" s="2">
        <f>(Table2[[#This Row],[Day High]]/Table2[[#This Row],[Close Price]])-1</f>
        <v>8.8311688311688563E-3</v>
      </c>
      <c r="AE718" s="2">
        <f>(Table2[[#This Row],[Close Price]]/Table2[[#This Row],[Current Week Low]])-1</f>
        <v>4.6972860125260585E-3</v>
      </c>
      <c r="AF718" s="2">
        <f>(Table2[[#This Row],[Current Week High]]/Table2[[#This Row],[Close Price]])-1</f>
        <v>2.6493506493506569E-2</v>
      </c>
      <c r="AG718" s="2">
        <f>(Table2[[#This Row],[Close Price]]/Table2[[#This Row],[Current Month Low]])-1</f>
        <v>4.6972860125260585E-3</v>
      </c>
      <c r="AH718" s="2">
        <f>(Table2[[#This Row],[Current Month High]]/Table2[[#This Row],[Close Price]])-1</f>
        <v>2.6493506493506569E-2</v>
      </c>
      <c r="AI718">
        <v>76</v>
      </c>
      <c r="AJ718">
        <v>9.375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-0.12</v>
      </c>
      <c r="AM718" t="s">
        <v>10150</v>
      </c>
      <c r="AN718">
        <v>0.26</v>
      </c>
      <c r="AO718" t="s">
        <v>10149</v>
      </c>
      <c r="AQ718">
        <f>(Table2[[#This Row],[Sharpe Ratio]]-AVERAGE(Table2[Sharpe Ratio]))/_xlfn.STDEV.P(Table2[Sharpe Ratio])</f>
        <v>-0.61699489940279773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9" spans="1:44" x14ac:dyDescent="0.3">
      <c r="A719" t="s">
        <v>2173</v>
      </c>
      <c r="B719" t="s">
        <v>2174</v>
      </c>
      <c r="C719" t="s">
        <v>10109</v>
      </c>
      <c r="D719" t="s">
        <v>243</v>
      </c>
      <c r="E719">
        <v>2480.0139319899999</v>
      </c>
      <c r="F719">
        <v>422.45</v>
      </c>
      <c r="G719">
        <v>-11.581932807905501</v>
      </c>
      <c r="H719">
        <f>(Table2[[#This Row],[1Y Return vs Nifty]]-AVERAGE(Table2[1Y Return vs Nifty]))/_xlfn.STDEV.P(Table2[1Y Return vs Nifty])</f>
        <v>-0.6849725859379292</v>
      </c>
      <c r="I719">
        <v>10.0953746483377</v>
      </c>
      <c r="J719">
        <f>(Table2[[#This Row],[1M Return vs Nifty]]-AVERAGE(Table2[1M Return vs Nifty]))/_xlfn.STDEV.P(Table2[1M Return vs Nifty])</f>
        <v>0.73083210661009113</v>
      </c>
      <c r="K719">
        <v>-23.7180820539851</v>
      </c>
      <c r="L719">
        <f>(Table2[[#This Row],[6M Return vs Nifty]]-AVERAGE(Table2[6M Return vs Nifty]))/_xlfn.STDEV.P(Table2[6M Return vs Nifty])</f>
        <v>-1.0209894227123535</v>
      </c>
      <c r="M719">
        <v>5.7827261201402003</v>
      </c>
      <c r="N719">
        <f>(Table2[[#This Row],[1W Return vs Nifty]]-AVERAGE(Table2[1W Return vs Nifty]))/_xlfn.STDEV.P(Table2[1W Return vs Nifty])</f>
        <v>1.0442846034696929</v>
      </c>
      <c r="O719">
        <v>404.64</v>
      </c>
      <c r="P719">
        <v>394.11897971598</v>
      </c>
      <c r="Q719">
        <v>404.41715828847498</v>
      </c>
      <c r="R719">
        <v>62.391734973977499</v>
      </c>
      <c r="S719" s="2">
        <f>(Table2[[#This Row],[Close Price]]-Table2[[#This Row],[20D EMA]])/Table2[[#This Row],[20D EMA]]</f>
        <v>4.4014432582048249E-2</v>
      </c>
      <c r="T719" s="2">
        <f>(Table2[[#This Row],[Close Price]]-Table2[[#This Row],[50D EMA]])/Table2[[#This Row],[50D EMA]]</f>
        <v>7.1884435264793906E-2</v>
      </c>
      <c r="U719" s="2">
        <f>(Table2[[#This Row],[Close Price]]-Table2[[#This Row],[200D EMA]])/Table2[[#This Row],[200D EMA]]</f>
        <v>4.458970481826588E-2</v>
      </c>
      <c r="V719">
        <v>1.91111558176644</v>
      </c>
      <c r="W719">
        <v>421.1</v>
      </c>
      <c r="X719">
        <v>436.9</v>
      </c>
      <c r="Y719">
        <v>403.05</v>
      </c>
      <c r="Z719">
        <v>448.9</v>
      </c>
      <c r="AA719">
        <v>403.05</v>
      </c>
      <c r="AB719">
        <v>448.9</v>
      </c>
      <c r="AC719" s="2">
        <f>(Table2[[#This Row],[Close Price]]/Table2[[#This Row],[Day Low]])-1</f>
        <v>3.2058893374493636E-3</v>
      </c>
      <c r="AD719" s="2">
        <f>(Table2[[#This Row],[Day High]]/Table2[[#This Row],[Close Price]])-1</f>
        <v>3.4205231388329871E-2</v>
      </c>
      <c r="AE719" s="2">
        <f>(Table2[[#This Row],[Close Price]]/Table2[[#This Row],[Current Week Low]])-1</f>
        <v>4.8132985981887977E-2</v>
      </c>
      <c r="AF719" s="2">
        <f>(Table2[[#This Row],[Current Week High]]/Table2[[#This Row],[Close Price]])-1</f>
        <v>6.2610959876908456E-2</v>
      </c>
      <c r="AG719" s="2">
        <f>(Table2[[#This Row],[Close Price]]/Table2[[#This Row],[Current Month Low]])-1</f>
        <v>4.8132985981887977E-2</v>
      </c>
      <c r="AH719" s="2">
        <f>(Table2[[#This Row],[Current Month High]]/Table2[[#This Row],[Close Price]])-1</f>
        <v>6.2610959876908456E-2</v>
      </c>
      <c r="AI719">
        <v>26.8552491419102</v>
      </c>
      <c r="AJ719">
        <v>27.686262656793101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0.01</v>
      </c>
      <c r="AM719" t="s">
        <v>10149</v>
      </c>
      <c r="AN719">
        <v>2.41</v>
      </c>
      <c r="AO719" t="s">
        <v>10149</v>
      </c>
      <c r="AP719">
        <v>-7.2651318926440001E-2</v>
      </c>
      <c r="AQ719">
        <f>(Table2[[#This Row],[Sharpe Ratio]]-AVERAGE(Table2[Sharpe Ratio]))/_xlfn.STDEV.P(Table2[Sharpe Ratio])</f>
        <v>-1.4401813191258099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0" spans="1:44" x14ac:dyDescent="0.3">
      <c r="A720" t="s">
        <v>2209</v>
      </c>
      <c r="B720" t="s">
        <v>2210</v>
      </c>
      <c r="C720" t="s">
        <v>10106</v>
      </c>
      <c r="D720" t="s">
        <v>280</v>
      </c>
      <c r="E720">
        <v>2392.8353590400002</v>
      </c>
      <c r="F720">
        <v>828.8</v>
      </c>
      <c r="G720">
        <v>-61.2534898634702</v>
      </c>
      <c r="H720">
        <f>(Table2[[#This Row],[1Y Return vs Nifty]]-AVERAGE(Table2[1Y Return vs Nifty]))/_xlfn.STDEV.P(Table2[1Y Return vs Nifty])</f>
        <v>-1.2447364843161062</v>
      </c>
      <c r="I720">
        <v>8.5651064955329197</v>
      </c>
      <c r="J720">
        <f>(Table2[[#This Row],[1M Return vs Nifty]]-AVERAGE(Table2[1M Return vs Nifty]))/_xlfn.STDEV.P(Table2[1M Return vs Nifty])</f>
        <v>0.6061187208357085</v>
      </c>
      <c r="K720">
        <v>-17.318134666927101</v>
      </c>
      <c r="L720">
        <f>(Table2[[#This Row],[6M Return vs Nifty]]-AVERAGE(Table2[6M Return vs Nifty]))/_xlfn.STDEV.P(Table2[6M Return vs Nifty])</f>
        <v>-0.83261984219086305</v>
      </c>
      <c r="M720">
        <v>6.9421457162813303</v>
      </c>
      <c r="N720">
        <f>(Table2[[#This Row],[1W Return vs Nifty]]-AVERAGE(Table2[1W Return vs Nifty]))/_xlfn.STDEV.P(Table2[1W Return vs Nifty])</f>
        <v>1.2978596087725323</v>
      </c>
      <c r="O720">
        <v>788.24</v>
      </c>
      <c r="P720">
        <v>777.28523526968399</v>
      </c>
      <c r="Q720">
        <v>816.825951917878</v>
      </c>
      <c r="R720">
        <v>66.213328568322098</v>
      </c>
      <c r="S720" s="2">
        <f>(Table2[[#This Row],[Close Price]]-Table2[[#This Row],[20D EMA]])/Table2[[#This Row],[20D EMA]]</f>
        <v>5.1456409215467298E-2</v>
      </c>
      <c r="T720" s="2">
        <f>(Table2[[#This Row],[Close Price]]-Table2[[#This Row],[50D EMA]])/Table2[[#This Row],[50D EMA]]</f>
        <v>6.6275238989252888E-2</v>
      </c>
      <c r="U720" s="2">
        <f>(Table2[[#This Row],[Close Price]]-Table2[[#This Row],[200D EMA]])/Table2[[#This Row],[200D EMA]]</f>
        <v>1.465924050773279E-2</v>
      </c>
      <c r="V720">
        <v>1.7098279899366899</v>
      </c>
      <c r="W720">
        <v>826</v>
      </c>
      <c r="X720">
        <v>849</v>
      </c>
      <c r="Y720">
        <v>769.05</v>
      </c>
      <c r="Z720">
        <v>863.95</v>
      </c>
      <c r="AA720">
        <v>769.05</v>
      </c>
      <c r="AB720">
        <v>863.95</v>
      </c>
      <c r="AC720" s="2">
        <f>(Table2[[#This Row],[Close Price]]/Table2[[#This Row],[Day Low]])-1</f>
        <v>3.3898305084745228E-3</v>
      </c>
      <c r="AD720" s="2">
        <f>(Table2[[#This Row],[Day High]]/Table2[[#This Row],[Close Price]])-1</f>
        <v>2.4372586872587032E-2</v>
      </c>
      <c r="AE720" s="2">
        <f>(Table2[[#This Row],[Close Price]]/Table2[[#This Row],[Current Week Low]])-1</f>
        <v>7.7693257915610214E-2</v>
      </c>
      <c r="AF720" s="2">
        <f>(Table2[[#This Row],[Current Week High]]/Table2[[#This Row],[Close Price]])-1</f>
        <v>4.2410714285714413E-2</v>
      </c>
      <c r="AG720" s="2">
        <f>(Table2[[#This Row],[Close Price]]/Table2[[#This Row],[Current Month Low]])-1</f>
        <v>7.7693257915610214E-2</v>
      </c>
      <c r="AH720" s="2">
        <f>(Table2[[#This Row],[Current Month High]]/Table2[[#This Row],[Close Price]])-1</f>
        <v>4.2410714285714413E-2</v>
      </c>
      <c r="AI720">
        <v>60.195463320463297</v>
      </c>
      <c r="AJ720">
        <v>25.328897625888398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-0.03</v>
      </c>
      <c r="AM720" t="s">
        <v>10150</v>
      </c>
      <c r="AN720">
        <v>5.66</v>
      </c>
      <c r="AO720" t="s">
        <v>10149</v>
      </c>
      <c r="AP720">
        <v>7.332888021465E-3</v>
      </c>
      <c r="AQ720">
        <f>(Table2[[#This Row],[Sharpe Ratio]]-AVERAGE(Table2[Sharpe Ratio]))/_xlfn.STDEV.P(Table2[Sharpe Ratio])</f>
        <v>-0.53390853667989435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1" spans="1:44" x14ac:dyDescent="0.3">
      <c r="A721" t="s">
        <v>2235</v>
      </c>
      <c r="B721" t="s">
        <v>2236</v>
      </c>
      <c r="C721" t="s">
        <v>10116</v>
      </c>
      <c r="D721" t="s">
        <v>218</v>
      </c>
      <c r="E721">
        <v>2340.8324332900002</v>
      </c>
      <c r="F721">
        <v>302.89999999999998</v>
      </c>
      <c r="G721">
        <v>-51.518264289645401</v>
      </c>
      <c r="H721">
        <f>(Table2[[#This Row],[1Y Return vs Nifty]]-AVERAGE(Table2[1Y Return vs Nifty]))/_xlfn.STDEV.P(Table2[1Y Return vs Nifty])</f>
        <v>-1.135027263550203</v>
      </c>
      <c r="I721">
        <v>7.5499893358861296</v>
      </c>
      <c r="J721">
        <f>(Table2[[#This Row],[1M Return vs Nifty]]-AVERAGE(Table2[1M Return vs Nifty]))/_xlfn.STDEV.P(Table2[1M Return vs Nifty])</f>
        <v>0.52338897330408352</v>
      </c>
      <c r="K721">
        <v>-16.785454966915601</v>
      </c>
      <c r="L721">
        <f>(Table2[[#This Row],[6M Return vs Nifty]]-AVERAGE(Table2[6M Return vs Nifty]))/_xlfn.STDEV.P(Table2[6M Return vs Nifty])</f>
        <v>-0.81694148648337894</v>
      </c>
      <c r="M721">
        <v>0.13188217282772099</v>
      </c>
      <c r="N721">
        <f>(Table2[[#This Row],[1W Return vs Nifty]]-AVERAGE(Table2[1W Return vs Nifty]))/_xlfn.STDEV.P(Table2[1W Return vs Nifty])</f>
        <v>-0.19160341211535586</v>
      </c>
      <c r="O721">
        <v>296.3</v>
      </c>
      <c r="P721">
        <v>292.13358300670501</v>
      </c>
      <c r="Q721">
        <v>322.75809950042901</v>
      </c>
      <c r="R721">
        <v>55.288760777587299</v>
      </c>
      <c r="S721" s="2">
        <f>(Table2[[#This Row],[Close Price]]-Table2[[#This Row],[20D EMA]])/Table2[[#This Row],[20D EMA]]</f>
        <v>2.2274721565980309E-2</v>
      </c>
      <c r="T721" s="2">
        <f>(Table2[[#This Row],[Close Price]]-Table2[[#This Row],[50D EMA]])/Table2[[#This Row],[50D EMA]]</f>
        <v>3.6854431053371425E-2</v>
      </c>
      <c r="U721" s="2">
        <f>(Table2[[#This Row],[Close Price]]-Table2[[#This Row],[200D EMA]])/Table2[[#This Row],[200D EMA]]</f>
        <v>-6.1526262334441091E-2</v>
      </c>
      <c r="V721">
        <v>1.8194128273543</v>
      </c>
      <c r="W721">
        <v>301.75</v>
      </c>
      <c r="X721">
        <v>307.95</v>
      </c>
      <c r="Y721">
        <v>291.05</v>
      </c>
      <c r="Z721">
        <v>311.45</v>
      </c>
      <c r="AA721">
        <v>291.05</v>
      </c>
      <c r="AB721">
        <v>311.45</v>
      </c>
      <c r="AC721" s="2">
        <f>(Table2[[#This Row],[Close Price]]/Table2[[#This Row],[Day Low]])-1</f>
        <v>3.8111019055508955E-3</v>
      </c>
      <c r="AD721" s="2">
        <f>(Table2[[#This Row],[Day High]]/Table2[[#This Row],[Close Price]])-1</f>
        <v>1.6672169032684092E-2</v>
      </c>
      <c r="AE721" s="2">
        <f>(Table2[[#This Row],[Close Price]]/Table2[[#This Row],[Current Week Low]])-1</f>
        <v>4.0714653839546422E-2</v>
      </c>
      <c r="AF721" s="2">
        <f>(Table2[[#This Row],[Current Week High]]/Table2[[#This Row],[Close Price]])-1</f>
        <v>2.8227137669197822E-2</v>
      </c>
      <c r="AG721" s="2">
        <f>(Table2[[#This Row],[Close Price]]/Table2[[#This Row],[Current Month Low]])-1</f>
        <v>4.0714653839546422E-2</v>
      </c>
      <c r="AH721" s="2">
        <f>(Table2[[#This Row],[Current Month High]]/Table2[[#This Row],[Close Price]])-1</f>
        <v>2.8227137669197822E-2</v>
      </c>
      <c r="AI721">
        <v>44.503136348629901</v>
      </c>
      <c r="AJ721">
        <v>23.4059889997962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-0.06</v>
      </c>
      <c r="AM721" t="s">
        <v>10150</v>
      </c>
      <c r="AN721">
        <v>4.45</v>
      </c>
      <c r="AO721" t="s">
        <v>10149</v>
      </c>
      <c r="AQ721">
        <f>(Table2[[#This Row],[Sharpe Ratio]]-AVERAGE(Table2[Sharpe Ratio]))/_xlfn.STDEV.P(Table2[Sharpe Ratio])</f>
        <v>-0.61699489940279773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2" spans="1:44" x14ac:dyDescent="0.3">
      <c r="A722" t="s">
        <v>2245</v>
      </c>
      <c r="B722" t="s">
        <v>2246</v>
      </c>
      <c r="C722" t="s">
        <v>10108</v>
      </c>
      <c r="D722" t="s">
        <v>226</v>
      </c>
      <c r="E722">
        <v>2324.9089620149998</v>
      </c>
      <c r="F722">
        <v>519.45000000000005</v>
      </c>
      <c r="G722">
        <v>-32.510314654745102</v>
      </c>
      <c r="H722">
        <f>(Table2[[#This Row],[1Y Return vs Nifty]]-AVERAGE(Table2[1Y Return vs Nifty]))/_xlfn.STDEV.P(Table2[1Y Return vs Nifty])</f>
        <v>-0.92082089236869336</v>
      </c>
      <c r="I722">
        <v>-3.9268935286812399</v>
      </c>
      <c r="J722">
        <f>(Table2[[#This Row],[1M Return vs Nifty]]-AVERAGE(Table2[1M Return vs Nifty]))/_xlfn.STDEV.P(Table2[1M Return vs Nifty])</f>
        <v>-0.4119509653548824</v>
      </c>
      <c r="K722">
        <v>-21.093501326616</v>
      </c>
      <c r="L722">
        <f>(Table2[[#This Row],[6M Return vs Nifty]]-AVERAGE(Table2[6M Return vs Nifty]))/_xlfn.STDEV.P(Table2[6M Return vs Nifty])</f>
        <v>-0.94374016724830612</v>
      </c>
      <c r="M722">
        <v>-2.54698056899147</v>
      </c>
      <c r="N722">
        <f>(Table2[[#This Row],[1W Return vs Nifty]]-AVERAGE(Table2[1W Return vs Nifty]))/_xlfn.STDEV.P(Table2[1W Return vs Nifty])</f>
        <v>-0.77749365946261006</v>
      </c>
      <c r="O722">
        <v>523.35</v>
      </c>
      <c r="P722">
        <v>526.50376298418405</v>
      </c>
      <c r="Q722">
        <v>547.31085159601503</v>
      </c>
      <c r="R722">
        <v>41.323724179011997</v>
      </c>
      <c r="S722" s="2">
        <f>(Table2[[#This Row],[Close Price]]-Table2[[#This Row],[20D EMA]])/Table2[[#This Row],[20D EMA]]</f>
        <v>-7.4519919747778295E-3</v>
      </c>
      <c r="T722" s="2">
        <f>(Table2[[#This Row],[Close Price]]-Table2[[#This Row],[50D EMA]])/Table2[[#This Row],[50D EMA]]</f>
        <v>-1.3397364805531118E-2</v>
      </c>
      <c r="U722" s="2">
        <f>(Table2[[#This Row],[Close Price]]-Table2[[#This Row],[200D EMA]])/Table2[[#This Row],[200D EMA]]</f>
        <v>-5.0904986653872948E-2</v>
      </c>
      <c r="V722">
        <v>1.05535813047906</v>
      </c>
      <c r="W722">
        <v>518.04999999999995</v>
      </c>
      <c r="X722">
        <v>527.9</v>
      </c>
      <c r="Y722">
        <v>517</v>
      </c>
      <c r="Z722">
        <v>533.95000000000005</v>
      </c>
      <c r="AA722">
        <v>517</v>
      </c>
      <c r="AB722">
        <v>533.95000000000005</v>
      </c>
      <c r="AC722" s="2">
        <f>(Table2[[#This Row],[Close Price]]/Table2[[#This Row],[Day Low]])-1</f>
        <v>2.7024418492425095E-3</v>
      </c>
      <c r="AD722" s="2">
        <f>(Table2[[#This Row],[Day High]]/Table2[[#This Row],[Close Price]])-1</f>
        <v>1.6267205698334619E-2</v>
      </c>
      <c r="AE722" s="2">
        <f>(Table2[[#This Row],[Close Price]]/Table2[[#This Row],[Current Week Low]])-1</f>
        <v>4.7388781431334515E-3</v>
      </c>
      <c r="AF722" s="2">
        <f>(Table2[[#This Row],[Current Week High]]/Table2[[#This Row],[Close Price]])-1</f>
        <v>2.7914139955722339E-2</v>
      </c>
      <c r="AG722" s="2">
        <f>(Table2[[#This Row],[Close Price]]/Table2[[#This Row],[Current Month Low]])-1</f>
        <v>4.7388781431334515E-3</v>
      </c>
      <c r="AH722" s="2">
        <f>(Table2[[#This Row],[Current Month High]]/Table2[[#This Row],[Close Price]])-1</f>
        <v>2.7914139955722339E-2</v>
      </c>
      <c r="AI722">
        <v>39.118298200019197</v>
      </c>
      <c r="AJ722">
        <v>14.4162995594713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-0.13</v>
      </c>
      <c r="AM722" t="s">
        <v>10150</v>
      </c>
      <c r="AN722">
        <v>-2.59</v>
      </c>
      <c r="AO722" t="s">
        <v>10150</v>
      </c>
      <c r="AQ722">
        <f>(Table2[[#This Row],[Sharpe Ratio]]-AVERAGE(Table2[Sharpe Ratio]))/_xlfn.STDEV.P(Table2[Sharpe Ratio])</f>
        <v>-0.61699489940279773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3" spans="1:44" x14ac:dyDescent="0.3">
      <c r="A723" t="s">
        <v>2265</v>
      </c>
      <c r="B723" t="s">
        <v>2266</v>
      </c>
      <c r="C723" t="s">
        <v>10115</v>
      </c>
      <c r="D723" t="s">
        <v>524</v>
      </c>
      <c r="E723">
        <v>2286.8883156299999</v>
      </c>
      <c r="F723">
        <v>585.29999999999995</v>
      </c>
      <c r="G723">
        <v>-37.128648580233403</v>
      </c>
      <c r="H723">
        <f>(Table2[[#This Row],[1Y Return vs Nifty]]-AVERAGE(Table2[1Y Return vs Nifty]))/_xlfn.STDEV.P(Table2[1Y Return vs Nifty])</f>
        <v>-0.97286630337225066</v>
      </c>
      <c r="I723">
        <v>6.0696482378071899</v>
      </c>
      <c r="J723">
        <f>(Table2[[#This Row],[1M Return vs Nifty]]-AVERAGE(Table2[1M Return vs Nifty]))/_xlfn.STDEV.P(Table2[1M Return vs Nifty])</f>
        <v>0.4027445293195368</v>
      </c>
      <c r="K723">
        <v>-22.004386607083902</v>
      </c>
      <c r="L723">
        <f>(Table2[[#This Row],[6M Return vs Nifty]]-AVERAGE(Table2[6M Return vs Nifty]))/_xlfn.STDEV.P(Table2[6M Return vs Nifty])</f>
        <v>-0.97055024361423292</v>
      </c>
      <c r="M723">
        <v>6.1641610694217599</v>
      </c>
      <c r="N723">
        <f>(Table2[[#This Row],[1W Return vs Nifty]]-AVERAGE(Table2[1W Return vs Nifty]))/_xlfn.STDEV.P(Table2[1W Return vs Nifty])</f>
        <v>1.1277076968939188</v>
      </c>
      <c r="O723">
        <v>560.22</v>
      </c>
      <c r="P723">
        <v>551.11256075463996</v>
      </c>
      <c r="Q723">
        <v>602.32741997792903</v>
      </c>
      <c r="R723">
        <v>63.4322345936734</v>
      </c>
      <c r="S723" s="2">
        <f>(Table2[[#This Row],[Close Price]]-Table2[[#This Row],[20D EMA]])/Table2[[#This Row],[20D EMA]]</f>
        <v>4.4768126807325559E-2</v>
      </c>
      <c r="T723" s="2">
        <f>(Table2[[#This Row],[Close Price]]-Table2[[#This Row],[50D EMA]])/Table2[[#This Row],[50D EMA]]</f>
        <v>6.2033496748009231E-2</v>
      </c>
      <c r="U723" s="2">
        <f>(Table2[[#This Row],[Close Price]]-Table2[[#This Row],[200D EMA]])/Table2[[#This Row],[200D EMA]]</f>
        <v>-2.8269375447913369E-2</v>
      </c>
      <c r="V723">
        <v>1.34599480254707</v>
      </c>
      <c r="W723">
        <v>575</v>
      </c>
      <c r="X723">
        <v>591.85</v>
      </c>
      <c r="Y723">
        <v>562.45000000000005</v>
      </c>
      <c r="Z723">
        <v>599.20000000000005</v>
      </c>
      <c r="AA723">
        <v>562.45000000000005</v>
      </c>
      <c r="AB723">
        <v>599.20000000000005</v>
      </c>
      <c r="AC723" s="2">
        <f>(Table2[[#This Row],[Close Price]]/Table2[[#This Row],[Day Low]])-1</f>
        <v>1.7913043478260837E-2</v>
      </c>
      <c r="AD723" s="2">
        <f>(Table2[[#This Row],[Day High]]/Table2[[#This Row],[Close Price]])-1</f>
        <v>1.1190842303092641E-2</v>
      </c>
      <c r="AE723" s="2">
        <f>(Table2[[#This Row],[Close Price]]/Table2[[#This Row],[Current Week Low]])-1</f>
        <v>4.062583340741388E-2</v>
      </c>
      <c r="AF723" s="2">
        <f>(Table2[[#This Row],[Current Week High]]/Table2[[#This Row],[Close Price]])-1</f>
        <v>2.3748505040150469E-2</v>
      </c>
      <c r="AG723" s="2">
        <f>(Table2[[#This Row],[Close Price]]/Table2[[#This Row],[Current Month Low]])-1</f>
        <v>4.062583340741388E-2</v>
      </c>
      <c r="AH723" s="2">
        <f>(Table2[[#This Row],[Current Month High]]/Table2[[#This Row],[Close Price]])-1</f>
        <v>2.3748505040150469E-2</v>
      </c>
      <c r="AI723">
        <v>35.263967196309601</v>
      </c>
      <c r="AJ723">
        <v>26.949354733759801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-0.05</v>
      </c>
      <c r="AM723" t="s">
        <v>10150</v>
      </c>
      <c r="AN723">
        <v>3.4</v>
      </c>
      <c r="AO723" t="s">
        <v>10149</v>
      </c>
      <c r="AP723">
        <v>-7.3869985252519005E-2</v>
      </c>
      <c r="AQ723">
        <f>(Table2[[#This Row],[Sharpe Ratio]]-AVERAGE(Table2[Sharpe Ratio]))/_xlfn.STDEV.P(Table2[Sharpe Ratio])</f>
        <v>-1.453989596588986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4" spans="1:44" x14ac:dyDescent="0.3">
      <c r="A724" t="s">
        <v>2287</v>
      </c>
      <c r="B724" t="s">
        <v>2288</v>
      </c>
      <c r="C724" t="s">
        <v>10109</v>
      </c>
      <c r="D724" t="s">
        <v>295</v>
      </c>
      <c r="E724">
        <v>2219.2754109900002</v>
      </c>
      <c r="F724">
        <v>687.3</v>
      </c>
      <c r="G724">
        <v>-7.58354657875004</v>
      </c>
      <c r="H724">
        <f>(Table2[[#This Row],[1Y Return vs Nifty]]-AVERAGE(Table2[1Y Return vs Nifty]))/_xlfn.STDEV.P(Table2[1Y Return vs Nifty])</f>
        <v>-0.63991355426010221</v>
      </c>
      <c r="I724">
        <v>8.0746751587270307</v>
      </c>
      <c r="J724">
        <f>(Table2[[#This Row],[1M Return vs Nifty]]-AVERAGE(Table2[1M Return vs Nifty]))/_xlfn.STDEV.P(Table2[1M Return vs Nifty])</f>
        <v>0.56614967855327281</v>
      </c>
      <c r="K724">
        <v>-17.488949701827</v>
      </c>
      <c r="L724">
        <f>(Table2[[#This Row],[6M Return vs Nifty]]-AVERAGE(Table2[6M Return vs Nifty]))/_xlfn.STDEV.P(Table2[6M Return vs Nifty])</f>
        <v>-0.83764743922016438</v>
      </c>
      <c r="M724">
        <v>6.4888754984824004</v>
      </c>
      <c r="N724">
        <f>(Table2[[#This Row],[1W Return vs Nifty]]-AVERAGE(Table2[1W Return vs Nifty]))/_xlfn.STDEV.P(Table2[1W Return vs Nifty])</f>
        <v>1.1987255262845975</v>
      </c>
      <c r="O724">
        <v>628.29</v>
      </c>
      <c r="P724">
        <v>614.47091966674395</v>
      </c>
      <c r="Q724">
        <v>618.97471889247697</v>
      </c>
      <c r="R724">
        <v>76.450596801170704</v>
      </c>
      <c r="S724" s="2">
        <f>(Table2[[#This Row],[Close Price]]-Table2[[#This Row],[20D EMA]])/Table2[[#This Row],[20D EMA]]</f>
        <v>9.3921596714892794E-2</v>
      </c>
      <c r="T724" s="2">
        <f>(Table2[[#This Row],[Close Price]]-Table2[[#This Row],[50D EMA]])/Table2[[#This Row],[50D EMA]]</f>
        <v>0.11852323356938452</v>
      </c>
      <c r="U724" s="2">
        <f>(Table2[[#This Row],[Close Price]]-Table2[[#This Row],[200D EMA]])/Table2[[#This Row],[200D EMA]]</f>
        <v>0.11038460703173221</v>
      </c>
      <c r="V724">
        <v>2.0647037714983898</v>
      </c>
      <c r="W724">
        <v>683</v>
      </c>
      <c r="X724">
        <v>703</v>
      </c>
      <c r="Y724">
        <v>604.79999999999995</v>
      </c>
      <c r="Z724">
        <v>703</v>
      </c>
      <c r="AA724">
        <v>604.79999999999995</v>
      </c>
      <c r="AB724">
        <v>703</v>
      </c>
      <c r="AC724" s="2">
        <f>(Table2[[#This Row],[Close Price]]/Table2[[#This Row],[Day Low]])-1</f>
        <v>6.2957540263541834E-3</v>
      </c>
      <c r="AD724" s="2">
        <f>(Table2[[#This Row],[Day High]]/Table2[[#This Row],[Close Price]])-1</f>
        <v>2.2843008875309323E-2</v>
      </c>
      <c r="AE724" s="2">
        <f>(Table2[[#This Row],[Close Price]]/Table2[[#This Row],[Current Week Low]])-1</f>
        <v>0.13640873015873023</v>
      </c>
      <c r="AF724" s="2">
        <f>(Table2[[#This Row],[Current Week High]]/Table2[[#This Row],[Close Price]])-1</f>
        <v>2.2843008875309323E-2</v>
      </c>
      <c r="AG724" s="2">
        <f>(Table2[[#This Row],[Close Price]]/Table2[[#This Row],[Current Month Low]])-1</f>
        <v>0.13640873015873023</v>
      </c>
      <c r="AH724" s="2">
        <f>(Table2[[#This Row],[Current Month High]]/Table2[[#This Row],[Close Price]])-1</f>
        <v>2.2843008875309323E-2</v>
      </c>
      <c r="AI724">
        <v>11.7270478684708</v>
      </c>
      <c r="AJ724">
        <v>53.209986625055699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7.0000000000000007E-2</v>
      </c>
      <c r="AM724" t="s">
        <v>10149</v>
      </c>
      <c r="AN724">
        <v>5.86</v>
      </c>
      <c r="AO724" t="s">
        <v>10149</v>
      </c>
      <c r="AP724">
        <v>-5.6233524771784997E-2</v>
      </c>
      <c r="AQ724">
        <f>(Table2[[#This Row],[Sharpe Ratio]]-AVERAGE(Table2[Sharpe Ratio]))/_xlfn.STDEV.P(Table2[Sharpe Ratio])</f>
        <v>-1.254157095620607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5" spans="1:44" x14ac:dyDescent="0.3">
      <c r="A725" t="s">
        <v>2348</v>
      </c>
      <c r="B725" t="s">
        <v>2349</v>
      </c>
      <c r="C725" t="s">
        <v>10107</v>
      </c>
      <c r="D725" t="s">
        <v>104</v>
      </c>
      <c r="E725">
        <v>2103.58846348</v>
      </c>
      <c r="F725">
        <v>8.57</v>
      </c>
      <c r="G725">
        <v>-19.550308212178301</v>
      </c>
      <c r="H725">
        <f>(Table2[[#This Row],[1Y Return vs Nifty]]-AVERAGE(Table2[1Y Return vs Nifty]))/_xlfn.STDEV.P(Table2[1Y Return vs Nifty])</f>
        <v>-0.77477063424647974</v>
      </c>
      <c r="I725">
        <v>-43.418290766051904</v>
      </c>
      <c r="J725">
        <f>(Table2[[#This Row],[1M Return vs Nifty]]-AVERAGE(Table2[1M Return vs Nifty]))/_xlfn.STDEV.P(Table2[1M Return vs Nifty])</f>
        <v>-3.6304103245244015</v>
      </c>
      <c r="K725">
        <v>-74.380442385386104</v>
      </c>
      <c r="L725">
        <f>(Table2[[#This Row],[6M Return vs Nifty]]-AVERAGE(Table2[6M Return vs Nifty]))/_xlfn.STDEV.P(Table2[6M Return vs Nifty])</f>
        <v>-2.5121341129254313</v>
      </c>
      <c r="M725">
        <v>-10.781952213603899</v>
      </c>
      <c r="N725">
        <f>(Table2[[#This Row],[1W Return vs Nifty]]-AVERAGE(Table2[1W Return vs Nifty]))/_xlfn.STDEV.P(Table2[1W Return vs Nifty])</f>
        <v>-2.5785525560013447</v>
      </c>
      <c r="O725">
        <v>10.72</v>
      </c>
      <c r="P725">
        <v>13.4266695226859</v>
      </c>
      <c r="Q725">
        <v>15.8590088995852</v>
      </c>
      <c r="R725">
        <v>21.306794474745001</v>
      </c>
      <c r="S725" s="2">
        <f>(Table2[[#This Row],[Close Price]]-Table2[[#This Row],[20D EMA]])/Table2[[#This Row],[20D EMA]]</f>
        <v>-0.20055970149253732</v>
      </c>
      <c r="T725" s="2">
        <f>(Table2[[#This Row],[Close Price]]-Table2[[#This Row],[50D EMA]])/Table2[[#This Row],[50D EMA]]</f>
        <v>-0.36171810995124287</v>
      </c>
      <c r="U725" s="2">
        <f>(Table2[[#This Row],[Close Price]]-Table2[[#This Row],[200D EMA]])/Table2[[#This Row],[200D EMA]]</f>
        <v>-0.45961314138463266</v>
      </c>
      <c r="V725">
        <v>0.48834619168617699</v>
      </c>
      <c r="W725">
        <v>8.57</v>
      </c>
      <c r="X725">
        <v>8.57</v>
      </c>
      <c r="Y725">
        <v>8.57</v>
      </c>
      <c r="Z725">
        <v>10.48</v>
      </c>
      <c r="AA725">
        <v>8.57</v>
      </c>
      <c r="AB725">
        <v>10.48</v>
      </c>
      <c r="AC725" s="2">
        <f>(Table2[[#This Row],[Close Price]]/Table2[[#This Row],[Day Low]])-1</f>
        <v>0</v>
      </c>
      <c r="AD725" s="2">
        <f>(Table2[[#This Row],[Day High]]/Table2[[#This Row],[Close Price]])-1</f>
        <v>0</v>
      </c>
      <c r="AE725" s="2">
        <f>(Table2[[#This Row],[Close Price]]/Table2[[#This Row],[Current Week Low]])-1</f>
        <v>0</v>
      </c>
      <c r="AF725" s="2">
        <f>(Table2[[#This Row],[Current Week High]]/Table2[[#This Row],[Close Price]])-1</f>
        <v>0.22287047841306884</v>
      </c>
      <c r="AG725" s="2">
        <f>(Table2[[#This Row],[Close Price]]/Table2[[#This Row],[Current Month Low]])-1</f>
        <v>0</v>
      </c>
      <c r="AH725" s="2">
        <f>(Table2[[#This Row],[Current Month High]]/Table2[[#This Row],[Close Price]])-1</f>
        <v>0.22287047841306884</v>
      </c>
      <c r="AI725">
        <v>216.802800466744</v>
      </c>
      <c r="AJ725">
        <v>14.2666666666666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-0.61</v>
      </c>
      <c r="AM725" t="s">
        <v>10150</v>
      </c>
      <c r="AN725">
        <v>-24.49</v>
      </c>
      <c r="AO725" t="s">
        <v>10150</v>
      </c>
      <c r="AP725">
        <v>-9.0394235191099993E-3</v>
      </c>
      <c r="AQ725">
        <f>(Table2[[#This Row],[Sharpe Ratio]]-AVERAGE(Table2[Sharpe Ratio]))/_xlfn.STDEV.P(Table2[Sharpe Ratio])</f>
        <v>-0.71941741275854776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6" spans="1:44" x14ac:dyDescent="0.3">
      <c r="A726" t="s">
        <v>2518</v>
      </c>
      <c r="B726" t="s">
        <v>2519</v>
      </c>
      <c r="C726" t="s">
        <v>10118</v>
      </c>
      <c r="D726" t="s">
        <v>539</v>
      </c>
      <c r="E726">
        <v>1765.3994817799901</v>
      </c>
      <c r="F726">
        <v>105.4</v>
      </c>
      <c r="G726">
        <v>-59.187363814146202</v>
      </c>
      <c r="H726">
        <f>(Table2[[#This Row],[1Y Return vs Nifty]]-AVERAGE(Table2[1Y Return vs Nifty]))/_xlfn.STDEV.P(Table2[1Y Return vs Nifty])</f>
        <v>-1.2214526808585953</v>
      </c>
      <c r="I726">
        <v>-1.0747572891447099</v>
      </c>
      <c r="J726">
        <f>(Table2[[#This Row],[1M Return vs Nifty]]-AVERAGE(Table2[1M Return vs Nifty]))/_xlfn.STDEV.P(Table2[1M Return vs Nifty])</f>
        <v>-0.17950832680786316</v>
      </c>
      <c r="K726">
        <v>-33.501627679014</v>
      </c>
      <c r="L726">
        <f>(Table2[[#This Row],[6M Return vs Nifty]]-AVERAGE(Table2[6M Return vs Nifty]))/_xlfn.STDEV.P(Table2[6M Return vs Nifty])</f>
        <v>-1.3089484126762898</v>
      </c>
      <c r="M726">
        <v>-5.3303486066503298</v>
      </c>
      <c r="N726">
        <f>(Table2[[#This Row],[1W Return vs Nifty]]-AVERAGE(Table2[1W Return vs Nifty]))/_xlfn.STDEV.P(Table2[1W Return vs Nifty])</f>
        <v>-1.3862401109269222</v>
      </c>
      <c r="O726">
        <v>104.2</v>
      </c>
      <c r="P726">
        <v>103.817693299014</v>
      </c>
      <c r="Q726">
        <v>119.355836948635</v>
      </c>
      <c r="R726">
        <v>53.50740106744</v>
      </c>
      <c r="S726" s="2">
        <f>(Table2[[#This Row],[Close Price]]-Table2[[#This Row],[20D EMA]])/Table2[[#This Row],[20D EMA]]</f>
        <v>1.151631477927066E-2</v>
      </c>
      <c r="T726" s="2">
        <f>(Table2[[#This Row],[Close Price]]-Table2[[#This Row],[50D EMA]])/Table2[[#This Row],[50D EMA]]</f>
        <v>1.5241204564511718E-2</v>
      </c>
      <c r="U726" s="2">
        <f>(Table2[[#This Row],[Close Price]]-Table2[[#This Row],[200D EMA]])/Table2[[#This Row],[200D EMA]]</f>
        <v>-0.11692630461500526</v>
      </c>
      <c r="V726">
        <v>0.71308235132861997</v>
      </c>
      <c r="W726">
        <v>103.07</v>
      </c>
      <c r="X726">
        <v>108.41</v>
      </c>
      <c r="Y726">
        <v>102.6</v>
      </c>
      <c r="Z726">
        <v>108.41</v>
      </c>
      <c r="AA726">
        <v>102.6</v>
      </c>
      <c r="AB726">
        <v>108.41</v>
      </c>
      <c r="AC726" s="2">
        <f>(Table2[[#This Row],[Close Price]]/Table2[[#This Row],[Day Low]])-1</f>
        <v>2.2605995925099487E-2</v>
      </c>
      <c r="AD726" s="2">
        <f>(Table2[[#This Row],[Day High]]/Table2[[#This Row],[Close Price]])-1</f>
        <v>2.8557874762808355E-2</v>
      </c>
      <c r="AE726" s="2">
        <f>(Table2[[#This Row],[Close Price]]/Table2[[#This Row],[Current Week Low]])-1</f>
        <v>2.7290448343080032E-2</v>
      </c>
      <c r="AF726" s="2">
        <f>(Table2[[#This Row],[Current Week High]]/Table2[[#This Row],[Close Price]])-1</f>
        <v>2.8557874762808355E-2</v>
      </c>
      <c r="AG726" s="2">
        <f>(Table2[[#This Row],[Close Price]]/Table2[[#This Row],[Current Month Low]])-1</f>
        <v>2.7290448343080032E-2</v>
      </c>
      <c r="AH726" s="2">
        <f>(Table2[[#This Row],[Current Month High]]/Table2[[#This Row],[Close Price]])-1</f>
        <v>2.8557874762808355E-2</v>
      </c>
      <c r="AI726">
        <v>76.802656546489501</v>
      </c>
      <c r="AJ726">
        <v>31.8323952470293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-0.08</v>
      </c>
      <c r="AM726" t="s">
        <v>10150</v>
      </c>
      <c r="AN726">
        <v>-3.19</v>
      </c>
      <c r="AO726" t="s">
        <v>10150</v>
      </c>
      <c r="AP726">
        <v>-9.8135687140320005E-2</v>
      </c>
      <c r="AQ726">
        <f>(Table2[[#This Row],[Sharpe Ratio]]-AVERAGE(Table2[Sharpe Ratio]))/_xlfn.STDEV.P(Table2[Sharpe Ratio])</f>
        <v>-1.728935689161784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64A4-C202-4941-8089-68A907E90D12}">
  <dimension ref="A1:Q4972"/>
  <sheetViews>
    <sheetView topLeftCell="G949" workbookViewId="0">
      <selection sqref="A1:Q1185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39.5546875" bestFit="1" customWidth="1"/>
    <col min="5" max="5" width="13" bestFit="1" customWidth="1"/>
    <col min="6" max="6" width="12.21875" bestFit="1" customWidth="1"/>
    <col min="7" max="7" width="18.2187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2187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10101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2102848.0730947801</v>
      </c>
      <c r="F2">
        <v>3108.05</v>
      </c>
      <c r="G2">
        <v>6.7560862501012098</v>
      </c>
      <c r="H2">
        <v>-4.3170126580573402</v>
      </c>
      <c r="I2">
        <v>7.4775195352393098</v>
      </c>
      <c r="J2">
        <v>1.5153216401754701</v>
      </c>
      <c r="K2">
        <v>2949.0288364963199</v>
      </c>
      <c r="L2">
        <v>2756.2623214303799</v>
      </c>
      <c r="M2">
        <v>68.1093738946131</v>
      </c>
      <c r="N2">
        <v>1.24050074741256</v>
      </c>
      <c r="O2">
        <v>1.7358150608902601</v>
      </c>
      <c r="P2">
        <v>39.983335585281203</v>
      </c>
      <c r="Q2">
        <v>3.4234694485357001E-2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1454814.9005502099</v>
      </c>
      <c r="F3">
        <v>4020.95</v>
      </c>
      <c r="G3">
        <v>-3.8619270525609601</v>
      </c>
      <c r="H3">
        <v>-2.7481693219815502</v>
      </c>
      <c r="I3">
        <v>-2.5588018237304602</v>
      </c>
      <c r="J3">
        <v>2.0481682056527202</v>
      </c>
      <c r="K3">
        <v>3878.3487390262098</v>
      </c>
      <c r="L3">
        <v>3780.8735867558498</v>
      </c>
      <c r="M3">
        <v>70.015599832706201</v>
      </c>
      <c r="N3">
        <v>1.0832063044914699</v>
      </c>
      <c r="O3">
        <v>5.8145463136820998</v>
      </c>
      <c r="P3">
        <v>23.7177317620996</v>
      </c>
      <c r="Q3">
        <v>-3.4202068798672998E-2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1314036.84338993</v>
      </c>
      <c r="F4">
        <v>1727.15</v>
      </c>
      <c r="G4">
        <v>-25.364350082618</v>
      </c>
      <c r="H4">
        <v>3.6025239772693398</v>
      </c>
      <c r="I4">
        <v>-10.070237759148499</v>
      </c>
      <c r="J4">
        <v>3.15556067869014</v>
      </c>
      <c r="K4">
        <v>1588.8663642665699</v>
      </c>
      <c r="L4">
        <v>1546.1355279178599</v>
      </c>
      <c r="M4">
        <v>64.036544082634094</v>
      </c>
      <c r="N4">
        <v>1.2627637793578601</v>
      </c>
      <c r="O4">
        <v>3.87053816981732</v>
      </c>
      <c r="P4">
        <v>26.665688826958998</v>
      </c>
      <c r="Q4">
        <v>-7.9729609115093997E-2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24</v>
      </c>
      <c r="E5">
        <v>867562.02922679996</v>
      </c>
      <c r="F5">
        <v>1233</v>
      </c>
      <c r="G5">
        <v>5.0537008990817398</v>
      </c>
      <c r="H5">
        <v>-6.3988673708772703</v>
      </c>
      <c r="I5">
        <v>12.687942653757601</v>
      </c>
      <c r="J5">
        <v>-1.94412786642355</v>
      </c>
      <c r="K5">
        <v>1141.67939267116</v>
      </c>
      <c r="L5">
        <v>1057.13741236548</v>
      </c>
      <c r="M5">
        <v>71.577354585496096</v>
      </c>
      <c r="N5">
        <v>1.31151571151052</v>
      </c>
      <c r="O5">
        <v>0.162206001622067</v>
      </c>
      <c r="P5">
        <v>37.152391546162399</v>
      </c>
      <c r="Q5">
        <v>8.920403443246E-2</v>
      </c>
    </row>
    <row r="6" spans="1:17" x14ac:dyDescent="0.3">
      <c r="A6" t="s">
        <v>27</v>
      </c>
      <c r="B6" t="s">
        <v>28</v>
      </c>
      <c r="C6" t="str">
        <f>IFERROR(VLOOKUP(Table1[[#This Row],[Ticker]],[1]!Table1[[Symbol]:[Industry]],2,FALSE),"-")</f>
        <v>-</v>
      </c>
      <c r="D6" t="s">
        <v>29</v>
      </c>
      <c r="E6">
        <v>849793.37365981506</v>
      </c>
      <c r="F6">
        <v>1423.05</v>
      </c>
      <c r="G6">
        <v>39.294971597288701</v>
      </c>
      <c r="H6">
        <v>-8.7861766373017698</v>
      </c>
      <c r="I6">
        <v>23.583084795118001</v>
      </c>
      <c r="J6">
        <v>-3.9184676450690801</v>
      </c>
      <c r="K6">
        <v>1367.56384230053</v>
      </c>
      <c r="L6">
        <v>1174.0770604486299</v>
      </c>
      <c r="M6">
        <v>49.0379888575047</v>
      </c>
      <c r="N6">
        <v>1.6594056799863699</v>
      </c>
      <c r="O6">
        <v>7.9547450897719596</v>
      </c>
      <c r="P6">
        <v>68.000708340711796</v>
      </c>
      <c r="Q6">
        <v>0.15823390548726099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749042.67962061998</v>
      </c>
      <c r="F7">
        <v>839.3</v>
      </c>
      <c r="G7">
        <v>16.9467559570679</v>
      </c>
      <c r="H7">
        <v>-14.0107910419202</v>
      </c>
      <c r="I7">
        <v>18.3624540576192</v>
      </c>
      <c r="J7">
        <v>-1.4437552978269499</v>
      </c>
      <c r="K7">
        <v>819.99839706703403</v>
      </c>
      <c r="L7">
        <v>724.57466456899499</v>
      </c>
      <c r="M7">
        <v>50.545994698497402</v>
      </c>
      <c r="N7">
        <v>0.83979421135597998</v>
      </c>
      <c r="O7">
        <v>8.6619802216132609</v>
      </c>
      <c r="P7">
        <v>54.510309278350498</v>
      </c>
      <c r="Q7">
        <v>7.7117051606205994E-2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683497.68728565006</v>
      </c>
      <c r="F8">
        <v>1650.65</v>
      </c>
      <c r="G8">
        <v>-2.76793550878073</v>
      </c>
      <c r="H8">
        <v>5.2173386754257596</v>
      </c>
      <c r="I8">
        <v>-3.0976316983567602</v>
      </c>
      <c r="J8">
        <v>4.8168602152231204</v>
      </c>
      <c r="K8">
        <v>1511.49421155861</v>
      </c>
      <c r="L8">
        <v>1502.51684614234</v>
      </c>
      <c r="M8">
        <v>88.453748615848497</v>
      </c>
      <c r="N8">
        <v>0.98510415210528901</v>
      </c>
      <c r="O8">
        <v>4.9889437494320399</v>
      </c>
      <c r="P8">
        <v>26.486590038314102</v>
      </c>
      <c r="Q8">
        <v>-6.8005300267207996E-2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638951.26775501994</v>
      </c>
      <c r="F9">
        <v>1010.2</v>
      </c>
      <c r="G9">
        <v>36.334393126535801</v>
      </c>
      <c r="H9">
        <v>-14.9022743095378</v>
      </c>
      <c r="I9">
        <v>8.7287376264145493</v>
      </c>
      <c r="J9">
        <v>-2.4788789747294699</v>
      </c>
      <c r="K9">
        <v>993.477994927287</v>
      </c>
      <c r="L9">
        <v>889.55887789821702</v>
      </c>
      <c r="M9">
        <v>54.730081555082002</v>
      </c>
      <c r="N9">
        <v>0.652713381107352</v>
      </c>
      <c r="O9">
        <v>16.3136012670758</v>
      </c>
      <c r="P9">
        <v>69.113585000418496</v>
      </c>
      <c r="Q9">
        <v>-2.2380352096216E-2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586446.23103888996</v>
      </c>
      <c r="F10">
        <v>2495.9499999999998</v>
      </c>
      <c r="G10">
        <v>-32.837962533165999</v>
      </c>
      <c r="H10">
        <v>-4.0440756974761003</v>
      </c>
      <c r="I10">
        <v>-15.9431481908604</v>
      </c>
      <c r="J10">
        <v>1.4085044381608001</v>
      </c>
      <c r="K10">
        <v>2424.3107302099102</v>
      </c>
      <c r="L10">
        <v>2434.7476400087498</v>
      </c>
      <c r="M10">
        <v>56.2223285375782</v>
      </c>
      <c r="N10">
        <v>0.90168539675100201</v>
      </c>
      <c r="O10">
        <v>10.965764538552399</v>
      </c>
      <c r="P10">
        <v>14.9121797380354</v>
      </c>
      <c r="Q10">
        <v>-8.3996798330435996E-2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535656.97471325495</v>
      </c>
      <c r="F11">
        <v>429.05</v>
      </c>
      <c r="G11">
        <v>-33.308175653974097</v>
      </c>
      <c r="H11">
        <v>-9.4092801354277693</v>
      </c>
      <c r="I11">
        <v>-22.156213761212499</v>
      </c>
      <c r="J11">
        <v>-0.10352477048240299</v>
      </c>
      <c r="K11">
        <v>428.74898404704197</v>
      </c>
      <c r="L11">
        <v>429.44595615222897</v>
      </c>
      <c r="M11">
        <v>56.436835621355101</v>
      </c>
      <c r="N11">
        <v>0.97481523042241403</v>
      </c>
      <c r="O11">
        <v>16.466612282950699</v>
      </c>
      <c r="P11">
        <v>7.4370852635532598</v>
      </c>
      <c r="Q11">
        <v>8.9922959559078003E-2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491274.47300231998</v>
      </c>
      <c r="F12">
        <v>3573.3</v>
      </c>
      <c r="G12">
        <v>20.066318047758099</v>
      </c>
      <c r="H12">
        <v>-13.2016940420773</v>
      </c>
      <c r="I12">
        <v>-8.9037033357450994</v>
      </c>
      <c r="J12">
        <v>-0.35457814546488597</v>
      </c>
      <c r="K12">
        <v>3570.5429332725598</v>
      </c>
      <c r="L12">
        <v>3334.8404351932099</v>
      </c>
      <c r="M12">
        <v>48.0498812509896</v>
      </c>
      <c r="N12">
        <v>0.96001601392670999</v>
      </c>
      <c r="O12">
        <v>9.6997173481095906</v>
      </c>
      <c r="P12">
        <v>47.657024793388402</v>
      </c>
      <c r="Q12">
        <v>0.12645318967233399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49</v>
      </c>
      <c r="E13">
        <v>439221.369243655</v>
      </c>
      <c r="F13">
        <v>7107.05</v>
      </c>
      <c r="G13">
        <v>-34.912662596280803</v>
      </c>
      <c r="H13">
        <v>-3.5552042934701702</v>
      </c>
      <c r="I13">
        <v>-19.9842158646175</v>
      </c>
      <c r="J13">
        <v>0.46813172595956798</v>
      </c>
      <c r="K13">
        <v>7025.2777343908401</v>
      </c>
      <c r="L13">
        <v>7016.2196994390697</v>
      </c>
      <c r="M13">
        <v>46.164523744846797</v>
      </c>
      <c r="N13">
        <v>0.88165542620030102</v>
      </c>
      <c r="O13">
        <v>15.2658275937273</v>
      </c>
      <c r="P13">
        <v>14.855845373153601</v>
      </c>
      <c r="Q13">
        <v>-4.1587230944700002E-2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-</v>
      </c>
      <c r="D14" t="s">
        <v>21</v>
      </c>
      <c r="E14">
        <v>412250.93635549501</v>
      </c>
      <c r="F14">
        <v>1522.35</v>
      </c>
      <c r="G14">
        <v>2.3139453128624599</v>
      </c>
      <c r="H14">
        <v>2.4800515774079002</v>
      </c>
      <c r="I14">
        <v>-5.0055654445492896</v>
      </c>
      <c r="J14">
        <v>1.9763964868588</v>
      </c>
      <c r="K14">
        <v>1432.97415425797</v>
      </c>
      <c r="L14">
        <v>1407.51202212203</v>
      </c>
      <c r="M14">
        <v>88.771894917860607</v>
      </c>
      <c r="N14">
        <v>0.99480583251191601</v>
      </c>
      <c r="O14">
        <v>11.4953854238512</v>
      </c>
      <c r="P14">
        <v>40.044156202566498</v>
      </c>
      <c r="Q14">
        <v>1.9383938316118E-2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24</v>
      </c>
      <c r="E15">
        <v>395829.66982994002</v>
      </c>
      <c r="F15">
        <v>1280.9000000000001</v>
      </c>
      <c r="G15">
        <v>6.2841856683991004</v>
      </c>
      <c r="H15">
        <v>-5.5613364294251699</v>
      </c>
      <c r="I15">
        <v>1.8028524924700799</v>
      </c>
      <c r="J15">
        <v>-2.6279871339946799</v>
      </c>
      <c r="K15">
        <v>1187.12055980062</v>
      </c>
      <c r="L15">
        <v>1091.2540763903301</v>
      </c>
      <c r="M15">
        <v>66.5172243657601</v>
      </c>
      <c r="N15">
        <v>1.12322683050384</v>
      </c>
      <c r="O15">
        <v>2.2718401124209402</v>
      </c>
      <c r="P15">
        <v>38.1545596721134</v>
      </c>
      <c r="Q15">
        <v>4.1055835238935003E-2</v>
      </c>
    </row>
    <row r="16" spans="1:17" x14ac:dyDescent="0.3">
      <c r="A16" t="s">
        <v>54</v>
      </c>
      <c r="B16" t="s">
        <v>55</v>
      </c>
      <c r="C16" t="str">
        <f>IFERROR(VLOOKUP(Table1[[#This Row],[Ticker]],[1]!Table1[[Symbol]:[Industry]],2,FALSE),"-")</f>
        <v>-</v>
      </c>
      <c r="D16" t="s">
        <v>56</v>
      </c>
      <c r="E16">
        <v>380100.13586303999</v>
      </c>
      <c r="F16">
        <v>12089.6</v>
      </c>
      <c r="G16">
        <v>-0.13769349119038299</v>
      </c>
      <c r="H16">
        <v>-13.2179338255337</v>
      </c>
      <c r="I16">
        <v>8.4942247161119493</v>
      </c>
      <c r="J16">
        <v>-1.7077718857350901</v>
      </c>
      <c r="K16">
        <v>12366.2803929358</v>
      </c>
      <c r="L16">
        <v>11421.740245691901</v>
      </c>
      <c r="M16">
        <v>37.733645722765402</v>
      </c>
      <c r="N16">
        <v>1.3688143667830199</v>
      </c>
      <c r="O16">
        <v>8.1421221545791393</v>
      </c>
      <c r="P16">
        <v>30.6397670234435</v>
      </c>
      <c r="Q16">
        <v>2.5157027097628001E-2</v>
      </c>
    </row>
    <row r="17" spans="1:17" x14ac:dyDescent="0.3">
      <c r="A17" t="s">
        <v>57</v>
      </c>
      <c r="B17" t="s">
        <v>58</v>
      </c>
      <c r="C17" t="str">
        <f>IFERROR(VLOOKUP(Table1[[#This Row],[Ticker]],[1]!Table1[[Symbol]:[Industry]],2,FALSE),"-")</f>
        <v>-</v>
      </c>
      <c r="D17" t="s">
        <v>59</v>
      </c>
      <c r="E17">
        <v>373792.39497630001</v>
      </c>
      <c r="F17">
        <v>1557.9</v>
      </c>
      <c r="G17">
        <v>23.579335542942101</v>
      </c>
      <c r="H17">
        <v>-5.6507347069169196</v>
      </c>
      <c r="I17">
        <v>6.4393736650679703</v>
      </c>
      <c r="J17">
        <v>-0.56756914565295302</v>
      </c>
      <c r="K17">
        <v>1509.9991456978901</v>
      </c>
      <c r="L17">
        <v>1395.8865856280299</v>
      </c>
      <c r="M17">
        <v>75.973311711010297</v>
      </c>
      <c r="N17">
        <v>0.99655128680713201</v>
      </c>
      <c r="O17">
        <v>5.1960973104820498</v>
      </c>
      <c r="P17">
        <v>51.436208991494503</v>
      </c>
      <c r="Q17">
        <v>0.105342222610234</v>
      </c>
    </row>
    <row r="18" spans="1:17" x14ac:dyDescent="0.3">
      <c r="A18" t="s">
        <v>60</v>
      </c>
      <c r="B18" t="s">
        <v>61</v>
      </c>
      <c r="C18" t="str">
        <f>IFERROR(VLOOKUP(Table1[[#This Row],[Ticker]],[1]!Table1[[Symbol]:[Industry]],2,FALSE),"-")</f>
        <v>-</v>
      </c>
      <c r="D18" t="s">
        <v>62</v>
      </c>
      <c r="E18">
        <v>368836.10025000002</v>
      </c>
      <c r="F18">
        <v>5515.1</v>
      </c>
      <c r="G18">
        <v>171.36412977434199</v>
      </c>
      <c r="H18">
        <v>-0.98665995827401598</v>
      </c>
      <c r="I18">
        <v>77.680476937954595</v>
      </c>
      <c r="J18">
        <v>2.3834459234010499</v>
      </c>
      <c r="K18">
        <v>4755.2096815081704</v>
      </c>
      <c r="L18">
        <v>3476.35936828681</v>
      </c>
      <c r="M18">
        <v>68.244349470693706</v>
      </c>
      <c r="N18">
        <v>0.82445214782012699</v>
      </c>
      <c r="O18">
        <v>1.22753893855052</v>
      </c>
      <c r="P18">
        <v>211.975336576535</v>
      </c>
      <c r="Q18">
        <v>0.280470381040832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56</v>
      </c>
      <c r="E19">
        <v>366194.71088127902</v>
      </c>
      <c r="F19">
        <v>998.2</v>
      </c>
      <c r="G19">
        <v>39.606221722101097</v>
      </c>
      <c r="H19">
        <v>-5.83333036818859</v>
      </c>
      <c r="I19">
        <v>13.224320500225099</v>
      </c>
      <c r="J19">
        <v>1.1874398199390199</v>
      </c>
      <c r="K19">
        <v>969.58461166148902</v>
      </c>
      <c r="L19">
        <v>858.09355174566394</v>
      </c>
      <c r="M19">
        <v>62.332169539857503</v>
      </c>
      <c r="N19">
        <v>0.98760210073661803</v>
      </c>
      <c r="O19">
        <v>6.7521538769785296</v>
      </c>
      <c r="P19">
        <v>70.647063851611193</v>
      </c>
      <c r="Q19">
        <v>0.14749887463433001</v>
      </c>
    </row>
    <row r="20" spans="1:17" x14ac:dyDescent="0.3">
      <c r="A20" t="s">
        <v>65</v>
      </c>
      <c r="B20" t="s">
        <v>66</v>
      </c>
      <c r="C20" t="str">
        <f>IFERROR(VLOOKUP(Table1[[#This Row],[Ticker]],[1]!Table1[[Symbol]:[Industry]],2,FALSE),"-")</f>
        <v>-</v>
      </c>
      <c r="D20" t="s">
        <v>24</v>
      </c>
      <c r="E20">
        <v>364560.44878372998</v>
      </c>
      <c r="F20">
        <v>1833.85</v>
      </c>
      <c r="G20">
        <v>-26.948093456913501</v>
      </c>
      <c r="H20">
        <v>-5.0675791424108496</v>
      </c>
      <c r="I20">
        <v>-13.813459589146101</v>
      </c>
      <c r="J20">
        <v>1.7991951666852302E-2</v>
      </c>
      <c r="K20">
        <v>1742.6189570173001</v>
      </c>
      <c r="L20">
        <v>1759.9951233296099</v>
      </c>
      <c r="M20">
        <v>66.7211190800098</v>
      </c>
      <c r="N20">
        <v>0.92241450359738497</v>
      </c>
      <c r="O20">
        <v>8.3921803855277108</v>
      </c>
      <c r="P20">
        <v>18.784208310392799</v>
      </c>
      <c r="Q20">
        <v>-8.0215730852058006E-2</v>
      </c>
    </row>
    <row r="21" spans="1:17" x14ac:dyDescent="0.3">
      <c r="A21" t="s">
        <v>67</v>
      </c>
      <c r="B21" t="s">
        <v>68</v>
      </c>
      <c r="C21" t="str">
        <f>IFERROR(VLOOKUP(Table1[[#This Row],[Ticker]],[1]!Table1[[Symbol]:[Industry]],2,FALSE),"-")</f>
        <v>-</v>
      </c>
      <c r="D21" t="s">
        <v>69</v>
      </c>
      <c r="E21">
        <v>361637.16346752999</v>
      </c>
      <c r="F21">
        <v>372.95</v>
      </c>
      <c r="G21">
        <v>67.174921698656604</v>
      </c>
      <c r="H21">
        <v>-9.91882976864553</v>
      </c>
      <c r="I21">
        <v>5.3956534834249599</v>
      </c>
      <c r="J21">
        <v>0.88822154477612703</v>
      </c>
      <c r="K21">
        <v>361.52371388975598</v>
      </c>
      <c r="L21">
        <v>315.34039320679398</v>
      </c>
      <c r="M21">
        <v>57.7588029175404</v>
      </c>
      <c r="N21">
        <v>1.06842447819005</v>
      </c>
      <c r="O21">
        <v>5.4296822630379404</v>
      </c>
      <c r="P21">
        <v>101.86738836265199</v>
      </c>
      <c r="Q21">
        <v>0.16172438608338599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72</v>
      </c>
      <c r="E22">
        <v>358444.85247042502</v>
      </c>
      <c r="F22">
        <v>3144.25</v>
      </c>
      <c r="G22">
        <v>6.2801748654463303</v>
      </c>
      <c r="H22">
        <v>-17.389098919688902</v>
      </c>
      <c r="I22">
        <v>-7.34932858057297</v>
      </c>
      <c r="J22">
        <v>-0.52574889214049902</v>
      </c>
      <c r="K22">
        <v>3169.46954053122</v>
      </c>
      <c r="L22">
        <v>2961.1614503915498</v>
      </c>
      <c r="M22">
        <v>39.992500620302103</v>
      </c>
      <c r="N22">
        <v>0.78647796704972095</v>
      </c>
      <c r="O22">
        <v>19.0713206647054</v>
      </c>
      <c r="P22">
        <v>46.790382819794502</v>
      </c>
      <c r="Q22">
        <v>7.2073629718654997E-2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75</v>
      </c>
      <c r="E23">
        <v>348536.63540222897</v>
      </c>
      <c r="F23">
        <v>277.05</v>
      </c>
      <c r="G23">
        <v>47.041763594947199</v>
      </c>
      <c r="H23">
        <v>-7.8656523004224503</v>
      </c>
      <c r="I23">
        <v>16.853493036978598</v>
      </c>
      <c r="J23">
        <v>1.9756354810124299</v>
      </c>
      <c r="K23">
        <v>270.69953261775203</v>
      </c>
      <c r="L23">
        <v>242.11701732426499</v>
      </c>
      <c r="M23">
        <v>64.486690602672894</v>
      </c>
      <c r="N23">
        <v>0.77027788073306602</v>
      </c>
      <c r="O23">
        <v>5.7390362750405899</v>
      </c>
      <c r="P23">
        <v>73.15625</v>
      </c>
      <c r="Q23">
        <v>9.0328034449227004E-2</v>
      </c>
    </row>
    <row r="24" spans="1:17" x14ac:dyDescent="0.3">
      <c r="A24" t="s">
        <v>76</v>
      </c>
      <c r="B24" t="s">
        <v>77</v>
      </c>
      <c r="C24" t="str">
        <f>IFERROR(VLOOKUP(Table1[[#This Row],[Ticker]],[1]!Table1[[Symbol]:[Industry]],2,FALSE),"-")</f>
        <v>-</v>
      </c>
      <c r="D24" t="s">
        <v>56</v>
      </c>
      <c r="E24">
        <v>347746.28456880001</v>
      </c>
      <c r="F24">
        <v>2902.8</v>
      </c>
      <c r="G24">
        <v>72.7488990493014</v>
      </c>
      <c r="H24">
        <v>-0.35558214755530798</v>
      </c>
      <c r="I24">
        <v>64.599627404436205</v>
      </c>
      <c r="J24">
        <v>0.25431539202984699</v>
      </c>
      <c r="K24">
        <v>2601.8998421177198</v>
      </c>
      <c r="L24">
        <v>2043.45100778764</v>
      </c>
      <c r="M24">
        <v>60.282470834414603</v>
      </c>
      <c r="N24">
        <v>0.940787103105859</v>
      </c>
      <c r="O24">
        <v>3.8135593220338802</v>
      </c>
      <c r="P24">
        <v>105.03619989404901</v>
      </c>
      <c r="Q24">
        <v>0.19084561558077301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338906.42821056501</v>
      </c>
      <c r="F25">
        <v>11760.05</v>
      </c>
      <c r="G25">
        <v>14.571970324903299</v>
      </c>
      <c r="H25">
        <v>4.4331077275719801</v>
      </c>
      <c r="I25">
        <v>5.2096214944646304</v>
      </c>
      <c r="J25">
        <v>3.5844440906595501</v>
      </c>
      <c r="K25">
        <v>10574.707432543901</v>
      </c>
      <c r="L25">
        <v>9638.5080978564001</v>
      </c>
      <c r="M25">
        <v>69.178310543652302</v>
      </c>
      <c r="N25">
        <v>1.44218700685387</v>
      </c>
      <c r="O25">
        <v>2.70364496749588</v>
      </c>
      <c r="P25">
        <v>47.227908083103202</v>
      </c>
      <c r="Q25">
        <v>4.1059785415932998E-2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324809.29246492498</v>
      </c>
      <c r="F26">
        <v>1503.65</v>
      </c>
      <c r="G26">
        <v>77.289800513688306</v>
      </c>
      <c r="H26">
        <v>-6.3524501332092704</v>
      </c>
      <c r="I26">
        <v>21.654885957475301</v>
      </c>
      <c r="J26">
        <v>1.5297853220569599</v>
      </c>
      <c r="K26">
        <v>1403.67842889232</v>
      </c>
      <c r="L26">
        <v>1195.7180923445801</v>
      </c>
      <c r="M26">
        <v>66.061621356352305</v>
      </c>
      <c r="N26">
        <v>1.0931732012868001</v>
      </c>
      <c r="O26">
        <v>7.8309447012269997</v>
      </c>
      <c r="P26">
        <v>112.37994350282401</v>
      </c>
      <c r="Q26">
        <v>6.6497245057391005E-2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311570.22793649998</v>
      </c>
      <c r="F27">
        <v>335</v>
      </c>
      <c r="G27">
        <v>53.653632908429401</v>
      </c>
      <c r="H27">
        <v>-7.2328418151587499</v>
      </c>
      <c r="I27">
        <v>26.527994820476</v>
      </c>
      <c r="J27">
        <v>1.6617632983519</v>
      </c>
      <c r="K27">
        <v>314.33210075737202</v>
      </c>
      <c r="L27">
        <v>267.86548103611102</v>
      </c>
      <c r="M27">
        <v>65.073785149353498</v>
      </c>
      <c r="N27">
        <v>0.77754830005991804</v>
      </c>
      <c r="O27">
        <v>4.0895522388059602</v>
      </c>
      <c r="P27">
        <v>88.705816082241896</v>
      </c>
      <c r="Q27">
        <v>0.10910394049261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310276.03415307897</v>
      </c>
      <c r="F28">
        <v>4768.1000000000004</v>
      </c>
      <c r="G28">
        <v>-1.73979383662542</v>
      </c>
      <c r="H28">
        <v>-1.48545167962651</v>
      </c>
      <c r="I28">
        <v>10.109323736600899</v>
      </c>
      <c r="J28">
        <v>-2.2011665973139598</v>
      </c>
      <c r="K28">
        <v>4666.0647782178803</v>
      </c>
      <c r="L28">
        <v>4246.8209700593297</v>
      </c>
      <c r="M28">
        <v>48.820404834308903</v>
      </c>
      <c r="N28">
        <v>1.04496226239905</v>
      </c>
      <c r="O28">
        <v>9.45659696734546</v>
      </c>
      <c r="P28">
        <v>36.572860723236602</v>
      </c>
      <c r="Q28">
        <v>7.4650158200799998E-3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301696.365248285</v>
      </c>
      <c r="F29">
        <v>489.55</v>
      </c>
      <c r="G29">
        <v>85.993210572640294</v>
      </c>
      <c r="H29">
        <v>-10.1431226826643</v>
      </c>
      <c r="I29">
        <v>15.0213795597145</v>
      </c>
      <c r="J29">
        <v>2.5509145456651998</v>
      </c>
      <c r="K29">
        <v>471.054837461776</v>
      </c>
      <c r="L29">
        <v>405.990933554609</v>
      </c>
      <c r="M29">
        <v>66.367737955564195</v>
      </c>
      <c r="N29">
        <v>0.75588694357300001</v>
      </c>
      <c r="O29">
        <v>7.7315902359309501</v>
      </c>
      <c r="P29">
        <v>115.803394313422</v>
      </c>
      <c r="Q29">
        <v>0.13636316963254599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295923.736416</v>
      </c>
      <c r="F30">
        <v>3336</v>
      </c>
      <c r="G30">
        <v>-16.787574804601899</v>
      </c>
      <c r="H30">
        <v>-6.5733546321148504</v>
      </c>
      <c r="I30">
        <v>-22.532434988934</v>
      </c>
      <c r="J30">
        <v>-1.10575429926171</v>
      </c>
      <c r="K30">
        <v>3430.0346288652399</v>
      </c>
      <c r="L30">
        <v>3403.7532734278898</v>
      </c>
      <c r="M30">
        <v>36.1133699822418</v>
      </c>
      <c r="N30">
        <v>0.93680774399482403</v>
      </c>
      <c r="O30">
        <v>16.515287769784099</v>
      </c>
      <c r="P30">
        <v>15.734878315322</v>
      </c>
      <c r="Q30">
        <v>7.1051826598615003E-2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289878.00999499997</v>
      </c>
      <c r="F31">
        <v>686.05</v>
      </c>
      <c r="G31">
        <v>95.628719031745604</v>
      </c>
      <c r="H31">
        <v>-10.1291352863442</v>
      </c>
      <c r="I31">
        <v>103.35243383997</v>
      </c>
      <c r="J31">
        <v>2.3284479707419901</v>
      </c>
      <c r="K31">
        <v>605.54380076878294</v>
      </c>
      <c r="L31">
        <v>439.42705059546199</v>
      </c>
      <c r="M31">
        <v>61.518044510457699</v>
      </c>
      <c r="N31">
        <v>0.245208694717719</v>
      </c>
      <c r="O31">
        <v>17.731943735879302</v>
      </c>
      <c r="P31">
        <v>141.05762473647201</v>
      </c>
      <c r="Q31">
        <v>6.1156443007930002E-2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101</v>
      </c>
      <c r="E32">
        <v>281410.60168035002</v>
      </c>
      <c r="F32">
        <v>2934.9</v>
      </c>
      <c r="G32">
        <v>-37.7627901926204</v>
      </c>
      <c r="H32">
        <v>-8.6468241487345701</v>
      </c>
      <c r="I32">
        <v>-25.384441523662399</v>
      </c>
      <c r="J32">
        <v>1.31383372318511</v>
      </c>
      <c r="K32">
        <v>2895.6191860194599</v>
      </c>
      <c r="L32">
        <v>2985.47467232497</v>
      </c>
      <c r="M32">
        <v>63.577400577797498</v>
      </c>
      <c r="N32">
        <v>0.90573113330058796</v>
      </c>
      <c r="O32">
        <v>21.571433438958699</v>
      </c>
      <c r="P32">
        <v>9.9172315643608808</v>
      </c>
      <c r="Q32">
        <v>-8.1983542740953E-2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Row],[Ticker]],[1]!Table1[[Symbol]:[Industry]],2,FALSE),"-")</f>
        <v>-</v>
      </c>
      <c r="D33" t="s">
        <v>104</v>
      </c>
      <c r="E33">
        <v>280156.24340595002</v>
      </c>
      <c r="F33">
        <v>7866.9</v>
      </c>
      <c r="G33">
        <v>86.653055445278994</v>
      </c>
      <c r="H33">
        <v>-2.3940278094819498</v>
      </c>
      <c r="I33">
        <v>80.191165135557796</v>
      </c>
      <c r="J33">
        <v>1.7284170343949901</v>
      </c>
      <c r="K33">
        <v>6950.1330576807704</v>
      </c>
      <c r="L33">
        <v>5319.43607070697</v>
      </c>
      <c r="M33">
        <v>65.728160439766</v>
      </c>
      <c r="N33">
        <v>0.83489832998794899</v>
      </c>
      <c r="O33">
        <v>1.0423419644332601</v>
      </c>
      <c r="P33">
        <v>142.356746765249</v>
      </c>
      <c r="Q33">
        <v>0.190443290478852</v>
      </c>
    </row>
    <row r="34" spans="1:17" x14ac:dyDescent="0.3">
      <c r="A34" t="s">
        <v>105</v>
      </c>
      <c r="B34" t="s">
        <v>106</v>
      </c>
      <c r="C34" t="str">
        <f>IFERROR(VLOOKUP(Table1[[#This Row],[Ticker]],[1]!Table1[[Symbol]:[Industry]],2,FALSE),"-")</f>
        <v>-</v>
      </c>
      <c r="D34" t="s">
        <v>107</v>
      </c>
      <c r="E34">
        <v>279866.85821303999</v>
      </c>
      <c r="F34">
        <v>1766.8</v>
      </c>
      <c r="G34">
        <v>61.327983751384899</v>
      </c>
      <c r="H34">
        <v>-19.0562523197334</v>
      </c>
      <c r="I34">
        <v>-7.8271312901438401</v>
      </c>
      <c r="J34">
        <v>-1.3516378612708799</v>
      </c>
      <c r="K34">
        <v>1815.1228197570599</v>
      </c>
      <c r="L34">
        <v>1633.0592036005</v>
      </c>
      <c r="M34">
        <v>39.738923469055401</v>
      </c>
      <c r="N34">
        <v>0.35598672234741902</v>
      </c>
      <c r="O34">
        <v>23.0529771338012</v>
      </c>
      <c r="P34">
        <v>116.63907792287399</v>
      </c>
      <c r="Q34">
        <v>5.2482548311133997E-2</v>
      </c>
    </row>
    <row r="35" spans="1:17" x14ac:dyDescent="0.3">
      <c r="A35" t="s">
        <v>108</v>
      </c>
      <c r="B35" t="s">
        <v>109</v>
      </c>
      <c r="C35" t="str">
        <f>IFERROR(VLOOKUP(Table1[[#This Row],[Ticker]],[1]!Table1[[Symbol]:[Industry]],2,FALSE),"-")</f>
        <v>-</v>
      </c>
      <c r="D35" t="s">
        <v>21</v>
      </c>
      <c r="E35">
        <v>277248.71978061</v>
      </c>
      <c r="F35">
        <v>530.70000000000005</v>
      </c>
      <c r="G35">
        <v>9.0707609775653406</v>
      </c>
      <c r="H35">
        <v>11.4830354010658</v>
      </c>
      <c r="I35">
        <v>5.0906053306947197</v>
      </c>
      <c r="J35">
        <v>8.1600421114872592</v>
      </c>
      <c r="K35">
        <v>483.70958910759202</v>
      </c>
      <c r="L35">
        <v>461.14630380571498</v>
      </c>
      <c r="M35">
        <v>73.921644835689307</v>
      </c>
      <c r="N35">
        <v>1.3132328898927199</v>
      </c>
      <c r="O35">
        <v>3.4105897870736399</v>
      </c>
      <c r="P35">
        <v>41.501133182242299</v>
      </c>
      <c r="Q35">
        <v>-7.8748168412108993E-2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-</v>
      </c>
      <c r="D36" t="s">
        <v>69</v>
      </c>
      <c r="E36">
        <v>274710.47607272503</v>
      </c>
      <c r="F36">
        <v>712.25</v>
      </c>
      <c r="G36">
        <v>162.70873620928299</v>
      </c>
      <c r="H36">
        <v>-25.2304567699228</v>
      </c>
      <c r="I36">
        <v>15.300592729385</v>
      </c>
      <c r="J36">
        <v>-2.1607157845879601</v>
      </c>
      <c r="K36">
        <v>691.57095768907197</v>
      </c>
      <c r="L36">
        <v>554.37606024463696</v>
      </c>
      <c r="M36">
        <v>38.234918498456203</v>
      </c>
      <c r="N36">
        <v>0.737889436450337</v>
      </c>
      <c r="O36">
        <v>25.7774657774657</v>
      </c>
      <c r="P36">
        <v>201.99279202883099</v>
      </c>
      <c r="Q36">
        <v>0.16050957303812699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114</v>
      </c>
      <c r="E37">
        <v>264127.77945526002</v>
      </c>
      <c r="F37">
        <v>9460.85</v>
      </c>
      <c r="G37">
        <v>79.710568524808494</v>
      </c>
      <c r="H37">
        <v>-7.6482711893117497</v>
      </c>
      <c r="I37">
        <v>24.457934511990601</v>
      </c>
      <c r="J37">
        <v>-2.1990859705630799</v>
      </c>
      <c r="K37">
        <v>9279.9311742574191</v>
      </c>
      <c r="L37">
        <v>7774.5679131199404</v>
      </c>
      <c r="M37">
        <v>43.478410993181903</v>
      </c>
      <c r="N37">
        <v>0.80124572366341296</v>
      </c>
      <c r="O37">
        <v>6.10885914056347</v>
      </c>
      <c r="P37">
        <v>108.342876018498</v>
      </c>
      <c r="Q37">
        <v>0.103689229054238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37</v>
      </c>
      <c r="E38">
        <v>252718.98042906</v>
      </c>
      <c r="F38">
        <v>1585.7</v>
      </c>
      <c r="G38">
        <v>-28.169592321899199</v>
      </c>
      <c r="H38">
        <v>-7.9642565982268501</v>
      </c>
      <c r="I38">
        <v>-19.0474874000417</v>
      </c>
      <c r="J38">
        <v>-1.6619515899487001</v>
      </c>
      <c r="K38">
        <v>1587.76912580568</v>
      </c>
      <c r="L38">
        <v>1588.4265530543</v>
      </c>
      <c r="M38">
        <v>49.553713980133303</v>
      </c>
      <c r="N38">
        <v>1.27704566844775</v>
      </c>
      <c r="O38">
        <v>9.7937819259632892</v>
      </c>
      <c r="P38">
        <v>11.7437722419929</v>
      </c>
      <c r="Q38">
        <v>-2.5302947095729E-2</v>
      </c>
    </row>
    <row r="39" spans="1:17" x14ac:dyDescent="0.3">
      <c r="A39" t="s">
        <v>117</v>
      </c>
      <c r="B39" t="s">
        <v>118</v>
      </c>
      <c r="C39" t="str">
        <f>IFERROR(VLOOKUP(Table1[[#This Row],[Ticker]],[1]!Table1[[Symbol]:[Industry]],2,FALSE),"-")</f>
        <v>-</v>
      </c>
      <c r="D39" t="s">
        <v>119</v>
      </c>
      <c r="E39">
        <v>245392.4595774</v>
      </c>
      <c r="F39">
        <v>2545.15</v>
      </c>
      <c r="G39">
        <v>-12.875126352690399</v>
      </c>
      <c r="H39">
        <v>-2.0202786657926199</v>
      </c>
      <c r="I39">
        <v>-18.356913797667001</v>
      </c>
      <c r="J39">
        <v>5.7677159104405101E-2</v>
      </c>
      <c r="K39">
        <v>2513.99810795444</v>
      </c>
      <c r="L39">
        <v>2450.03846609027</v>
      </c>
      <c r="M39">
        <v>54.302040447342002</v>
      </c>
      <c r="N39">
        <v>0.73354662015512995</v>
      </c>
      <c r="O39">
        <v>8.8069465453902396</v>
      </c>
      <c r="P39">
        <v>18.655011655011599</v>
      </c>
      <c r="Q39">
        <v>-9.5352802887010008E-3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-</v>
      </c>
      <c r="D40" t="s">
        <v>18</v>
      </c>
      <c r="E40">
        <v>240301.113563511</v>
      </c>
      <c r="F40">
        <v>170.17</v>
      </c>
      <c r="G40">
        <v>54.721179334533602</v>
      </c>
      <c r="H40">
        <v>-11.111868893746401</v>
      </c>
      <c r="I40">
        <v>17.4856569254414</v>
      </c>
      <c r="J40">
        <v>1.8483171036797701</v>
      </c>
      <c r="K40">
        <v>166.204911003728</v>
      </c>
      <c r="L40">
        <v>146.00012948110401</v>
      </c>
      <c r="M40">
        <v>65.1819254736141</v>
      </c>
      <c r="N40">
        <v>0.76119223500136401</v>
      </c>
      <c r="O40">
        <v>15.649056825527399</v>
      </c>
      <c r="P40">
        <v>99.029239766081801</v>
      </c>
      <c r="Q40">
        <v>9.9393151966501003E-2</v>
      </c>
    </row>
    <row r="41" spans="1:17" x14ac:dyDescent="0.3">
      <c r="A41" t="s">
        <v>122</v>
      </c>
      <c r="B41" t="s">
        <v>123</v>
      </c>
      <c r="C41" t="str">
        <f>IFERROR(VLOOKUP(Table1[[#This Row],[Ticker]],[1]!Table1[[Symbol]:[Industry]],2,FALSE),"-")</f>
        <v>-</v>
      </c>
      <c r="D41" t="s">
        <v>124</v>
      </c>
      <c r="E41">
        <v>232253.48863199999</v>
      </c>
      <c r="F41">
        <v>177.72</v>
      </c>
      <c r="G41">
        <v>411.47501721395201</v>
      </c>
      <c r="H41">
        <v>-14.0383993576351</v>
      </c>
      <c r="I41">
        <v>63.222202262883897</v>
      </c>
      <c r="J41">
        <v>-0.775029399008068</v>
      </c>
      <c r="K41">
        <v>168.200928705477</v>
      </c>
      <c r="L41">
        <v>130.38974794538399</v>
      </c>
      <c r="M41">
        <v>61.702806643809197</v>
      </c>
      <c r="N41">
        <v>0.61071691090235203</v>
      </c>
      <c r="O41">
        <v>12.5365743866756</v>
      </c>
      <c r="P41">
        <v>449.36630602781997</v>
      </c>
      <c r="Q41">
        <v>0.16867158603211299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127</v>
      </c>
      <c r="E42">
        <v>231975.831138315</v>
      </c>
      <c r="F42">
        <v>317.35000000000002</v>
      </c>
      <c r="G42">
        <v>135.11424436443201</v>
      </c>
      <c r="H42">
        <v>-5.0594142858180202</v>
      </c>
      <c r="I42">
        <v>57.579595741033401</v>
      </c>
      <c r="J42">
        <v>1.6622490278204101</v>
      </c>
      <c r="K42">
        <v>278.63524022246798</v>
      </c>
      <c r="L42">
        <v>212.417408483234</v>
      </c>
      <c r="M42">
        <v>68.484230026377602</v>
      </c>
      <c r="N42">
        <v>0.75020045755995202</v>
      </c>
      <c r="O42">
        <v>1.78036867811564</v>
      </c>
      <c r="P42">
        <v>162.16439487814901</v>
      </c>
      <c r="Q42">
        <v>0.22286461239650199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130</v>
      </c>
      <c r="E43">
        <v>230091.09649476499</v>
      </c>
      <c r="F43">
        <v>944.35</v>
      </c>
      <c r="G43">
        <v>-6.6494571948395302</v>
      </c>
      <c r="H43">
        <v>-4.4160112994067697</v>
      </c>
      <c r="I43">
        <v>0.59500237911277498</v>
      </c>
      <c r="J43">
        <v>2.6112451024180898</v>
      </c>
      <c r="K43">
        <v>903.54830243735</v>
      </c>
      <c r="L43">
        <v>842.91207688099905</v>
      </c>
      <c r="M43">
        <v>58.719754872742001</v>
      </c>
      <c r="N43">
        <v>0.91163717995265803</v>
      </c>
      <c r="O43">
        <v>1.59368878064276</v>
      </c>
      <c r="P43">
        <v>30.615491009681801</v>
      </c>
      <c r="Q43">
        <v>-5.1540031056109999E-3</v>
      </c>
    </row>
    <row r="44" spans="1:17" x14ac:dyDescent="0.3">
      <c r="A44" t="s">
        <v>131</v>
      </c>
      <c r="B44" t="s">
        <v>132</v>
      </c>
      <c r="C44" t="str">
        <f>IFERROR(VLOOKUP(Table1[[#This Row],[Ticker]],[1]!Table1[[Symbol]:[Industry]],2,FALSE),"-")</f>
        <v>-</v>
      </c>
      <c r="D44" t="s">
        <v>49</v>
      </c>
      <c r="E44">
        <v>222904.97573597901</v>
      </c>
      <c r="F44">
        <v>350.85</v>
      </c>
      <c r="G44">
        <v>15.7480663643534</v>
      </c>
      <c r="H44">
        <v>-11.0587402042541</v>
      </c>
      <c r="I44">
        <v>33.122598192844897</v>
      </c>
      <c r="J44">
        <v>-2.6234320342317501</v>
      </c>
      <c r="K44">
        <v>353.291825536928</v>
      </c>
      <c r="L44">
        <v>291.33010362734302</v>
      </c>
      <c r="M44">
        <v>41.4804704720449</v>
      </c>
      <c r="N44">
        <v>0.78923983955833898</v>
      </c>
      <c r="O44">
        <v>12.4982186119424</v>
      </c>
      <c r="P44">
        <v>73.002958579881593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130</v>
      </c>
      <c r="E45">
        <v>220072.177536289</v>
      </c>
      <c r="F45">
        <v>176.29</v>
      </c>
      <c r="G45">
        <v>31.560034039919501</v>
      </c>
      <c r="H45">
        <v>-7.4031422024910096</v>
      </c>
      <c r="I45">
        <v>19.097624382406401</v>
      </c>
      <c r="J45">
        <v>0.81301572215201601</v>
      </c>
      <c r="K45">
        <v>171.35433639491799</v>
      </c>
      <c r="L45">
        <v>150.11972431709901</v>
      </c>
      <c r="M45">
        <v>51.360801283256201</v>
      </c>
      <c r="N45">
        <v>0.79390940716222902</v>
      </c>
      <c r="O45">
        <v>4.7138238130353303</v>
      </c>
      <c r="P45">
        <v>58.462921348314502</v>
      </c>
      <c r="Q45">
        <v>8.971405645082E-3</v>
      </c>
    </row>
    <row r="46" spans="1:17" x14ac:dyDescent="0.3">
      <c r="A46" t="s">
        <v>135</v>
      </c>
      <c r="B46" t="s">
        <v>136</v>
      </c>
      <c r="C46" t="str">
        <f>IFERROR(VLOOKUP(Table1[[#This Row],[Ticker]],[1]!Table1[[Symbol]:[Industry]],2,FALSE),"-")</f>
        <v>-</v>
      </c>
      <c r="D46" t="s">
        <v>137</v>
      </c>
      <c r="E46">
        <v>210327.42524817999</v>
      </c>
      <c r="F46">
        <v>1618.6</v>
      </c>
      <c r="G46">
        <v>76.251600489218305</v>
      </c>
      <c r="H46">
        <v>2.1300773621283802</v>
      </c>
      <c r="I46">
        <v>16.243230483319799</v>
      </c>
      <c r="J46">
        <v>-0.43946710615923301</v>
      </c>
      <c r="K46">
        <v>1523.81837472641</v>
      </c>
      <c r="L46">
        <v>1295.82525668159</v>
      </c>
      <c r="M46">
        <v>58.248159038853402</v>
      </c>
      <c r="N46">
        <v>0.71694190068822805</v>
      </c>
      <c r="O46">
        <v>3.2991474113431298</v>
      </c>
      <c r="P46">
        <v>106.21735252898399</v>
      </c>
      <c r="Q46">
        <v>0.22778211049789299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-</v>
      </c>
      <c r="D47" t="s">
        <v>140</v>
      </c>
      <c r="E47">
        <v>207579.63966516001</v>
      </c>
      <c r="F47">
        <v>838.6</v>
      </c>
      <c r="G47">
        <v>45.6966305736198</v>
      </c>
      <c r="H47">
        <v>-11.5202513574403</v>
      </c>
      <c r="I47">
        <v>-2.0778697455817801</v>
      </c>
      <c r="J47">
        <v>0.63520118140178605</v>
      </c>
      <c r="K47">
        <v>845.31450198807704</v>
      </c>
      <c r="L47">
        <v>760.43018177201304</v>
      </c>
      <c r="M47">
        <v>50.734663343205703</v>
      </c>
      <c r="N47">
        <v>0.83870075562995905</v>
      </c>
      <c r="O47">
        <v>15.382780825184801</v>
      </c>
      <c r="P47">
        <v>81.103552532123899</v>
      </c>
      <c r="Q47">
        <v>0.12552051810812401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198983.649855645</v>
      </c>
      <c r="F48">
        <v>5597.45</v>
      </c>
      <c r="G48">
        <v>191.06384372495901</v>
      </c>
      <c r="H48">
        <v>8.6084455770860409</v>
      </c>
      <c r="I48">
        <v>70.238052615876796</v>
      </c>
      <c r="J48">
        <v>1.2290347510143</v>
      </c>
      <c r="K48">
        <v>4871.34661462841</v>
      </c>
      <c r="L48">
        <v>3711.6786783528801</v>
      </c>
      <c r="M48">
        <v>76.128204298123606</v>
      </c>
      <c r="N48">
        <v>0.67444769169902297</v>
      </c>
      <c r="O48">
        <v>0.40286201752584</v>
      </c>
      <c r="P48">
        <v>237.71456152523399</v>
      </c>
      <c r="Q48">
        <v>0.24897584235595699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80</v>
      </c>
      <c r="E49">
        <v>188032.66532147501</v>
      </c>
      <c r="F49">
        <v>2734.85</v>
      </c>
      <c r="G49">
        <v>29.2534883823351</v>
      </c>
      <c r="H49">
        <v>7.1332649676023197</v>
      </c>
      <c r="I49">
        <v>20.413786412533799</v>
      </c>
      <c r="J49">
        <v>6.0243593002219997</v>
      </c>
      <c r="K49">
        <v>2459.96257846963</v>
      </c>
      <c r="L49">
        <v>2202.2807781854699</v>
      </c>
      <c r="M49">
        <v>83.807256911467107</v>
      </c>
      <c r="N49">
        <v>1.5805951237018301</v>
      </c>
      <c r="O49">
        <v>1.0183373859626601</v>
      </c>
      <c r="P49">
        <v>58.414789609697301</v>
      </c>
      <c r="Q49">
        <v>6.1689006943476003E-2</v>
      </c>
    </row>
    <row r="50" spans="1:17" x14ac:dyDescent="0.3">
      <c r="A50" t="s">
        <v>146</v>
      </c>
      <c r="B50" t="s">
        <v>147</v>
      </c>
      <c r="C50" t="str">
        <f>IFERROR(VLOOKUP(Table1[[#This Row],[Ticker]],[1]!Table1[[Symbol]:[Industry]],2,FALSE),"-")</f>
        <v>-</v>
      </c>
      <c r="D50" t="s">
        <v>148</v>
      </c>
      <c r="E50">
        <v>184695.1014825</v>
      </c>
      <c r="F50">
        <v>8715.7999999999993</v>
      </c>
      <c r="G50">
        <v>74.179407851643106</v>
      </c>
      <c r="H50">
        <v>-11.0999168113017</v>
      </c>
      <c r="I50">
        <v>68.430614976471404</v>
      </c>
      <c r="J50">
        <v>2.1023531540369498</v>
      </c>
      <c r="K50">
        <v>7935.0167420992602</v>
      </c>
      <c r="L50">
        <v>6114.2750553095002</v>
      </c>
      <c r="M50">
        <v>61.860307473327701</v>
      </c>
      <c r="N50">
        <v>0.739719830859214</v>
      </c>
      <c r="O50">
        <v>4.9811835976043701</v>
      </c>
      <c r="P50">
        <v>126.384415584415</v>
      </c>
      <c r="Q50">
        <v>0.192583025046657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-</v>
      </c>
      <c r="D51" t="s">
        <v>151</v>
      </c>
      <c r="E51">
        <v>180212.599731144</v>
      </c>
      <c r="F51">
        <v>207.44</v>
      </c>
      <c r="G51">
        <v>153.31032425629701</v>
      </c>
      <c r="H51">
        <v>9.0449763039567195</v>
      </c>
      <c r="I51">
        <v>47.659598957491703</v>
      </c>
      <c r="J51">
        <v>4.0845462727734496</v>
      </c>
      <c r="K51">
        <v>189.61491315983599</v>
      </c>
      <c r="L51">
        <v>153.91317512017801</v>
      </c>
      <c r="M51">
        <v>70.145571125546695</v>
      </c>
      <c r="N51">
        <v>1.02022922179028</v>
      </c>
      <c r="O51">
        <v>3.1382568453528701</v>
      </c>
      <c r="P51">
        <v>184.16438356164301</v>
      </c>
      <c r="Q51">
        <v>4.2265418385454001E-2</v>
      </c>
    </row>
    <row r="52" spans="1:17" x14ac:dyDescent="0.3">
      <c r="A52" t="s">
        <v>152</v>
      </c>
      <c r="B52" t="s">
        <v>153</v>
      </c>
      <c r="C52" t="str">
        <f>IFERROR(VLOOKUP(Table1[[#This Row],[Ticker]],[1]!Table1[[Symbol]:[Industry]],2,FALSE),"-")</f>
        <v>-</v>
      </c>
      <c r="D52" t="s">
        <v>124</v>
      </c>
      <c r="E52">
        <v>176109.93042240001</v>
      </c>
      <c r="F52">
        <v>533.65</v>
      </c>
      <c r="G52">
        <v>176.342137906256</v>
      </c>
      <c r="H52">
        <v>-10.519171858930401</v>
      </c>
      <c r="I52">
        <v>19.304786097555599</v>
      </c>
      <c r="J52">
        <v>9.2431750326825206</v>
      </c>
      <c r="K52">
        <v>473.632290393944</v>
      </c>
      <c r="L52">
        <v>387.16821395657399</v>
      </c>
      <c r="M52">
        <v>76.353481259394897</v>
      </c>
      <c r="N52">
        <v>0.83509897585584902</v>
      </c>
      <c r="O52">
        <v>4.7503045066991501</v>
      </c>
      <c r="P52">
        <v>208.02308802308801</v>
      </c>
      <c r="Q52">
        <v>0.20071956232306101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-</v>
      </c>
      <c r="D53" t="s">
        <v>156</v>
      </c>
      <c r="E53">
        <v>174056.60633121899</v>
      </c>
      <c r="F53">
        <v>469.1</v>
      </c>
      <c r="G53">
        <v>43.6618146174308</v>
      </c>
      <c r="H53">
        <v>-5.6269220224359797</v>
      </c>
      <c r="I53">
        <v>64.036905132714907</v>
      </c>
      <c r="J53">
        <v>3.8846729702403699</v>
      </c>
      <c r="K53">
        <v>426.983486517355</v>
      </c>
      <c r="L53">
        <v>338.01882595506299</v>
      </c>
      <c r="M53">
        <v>61.8792534041159</v>
      </c>
      <c r="N53">
        <v>1.3891126227280199</v>
      </c>
      <c r="O53">
        <v>8.0260072479215498</v>
      </c>
      <c r="P53">
        <v>125.528846153846</v>
      </c>
      <c r="Q53">
        <v>4.1646973497217001E-2</v>
      </c>
    </row>
    <row r="54" spans="1:17" x14ac:dyDescent="0.3">
      <c r="A54" t="s">
        <v>157</v>
      </c>
      <c r="B54" t="s">
        <v>158</v>
      </c>
      <c r="C54" t="str">
        <f>IFERROR(VLOOKUP(Table1[[#This Row],[Ticker]],[1]!Table1[[Symbol]:[Industry]],2,FALSE),"-")</f>
        <v>-</v>
      </c>
      <c r="D54" t="s">
        <v>80</v>
      </c>
      <c r="E54">
        <v>168009.65243438</v>
      </c>
      <c r="F54">
        <v>682.1</v>
      </c>
      <c r="G54">
        <v>32.031091383241701</v>
      </c>
      <c r="H54">
        <v>-3.5216758558880801</v>
      </c>
      <c r="I54">
        <v>11.9252371653265</v>
      </c>
      <c r="J54">
        <v>3.7217394423458199</v>
      </c>
      <c r="K54">
        <v>641.385902864017</v>
      </c>
      <c r="L54">
        <v>567.16048100905402</v>
      </c>
      <c r="M54">
        <v>59.954759397474596</v>
      </c>
      <c r="N54">
        <v>1.03109148706346</v>
      </c>
      <c r="O54">
        <v>3.6431608268582201</v>
      </c>
      <c r="P54">
        <v>68.815740626160107</v>
      </c>
      <c r="Q54">
        <v>5.3302666453569E-2</v>
      </c>
    </row>
    <row r="55" spans="1:17" x14ac:dyDescent="0.3">
      <c r="A55" t="s">
        <v>159</v>
      </c>
      <c r="B55" t="s">
        <v>160</v>
      </c>
      <c r="C55" t="str">
        <f>IFERROR(VLOOKUP(Table1[[#This Row],[Ticker]],[1]!Table1[[Symbol]:[Industry]],2,FALSE),"-")</f>
        <v>-</v>
      </c>
      <c r="D55" t="s">
        <v>161</v>
      </c>
      <c r="E55">
        <v>165537.039119875</v>
      </c>
      <c r="F55">
        <v>4288.75</v>
      </c>
      <c r="G55">
        <v>39.857154409739799</v>
      </c>
      <c r="H55">
        <v>-9.9744284705365605</v>
      </c>
      <c r="I55">
        <v>30.939279329726698</v>
      </c>
      <c r="J55">
        <v>0.316152051798894</v>
      </c>
      <c r="K55">
        <v>4122.2093067000296</v>
      </c>
      <c r="L55">
        <v>3409.84090878902</v>
      </c>
      <c r="M55">
        <v>56.018337633543403</v>
      </c>
      <c r="N55">
        <v>0.89331747314193699</v>
      </c>
      <c r="O55">
        <v>7.4858641795394902</v>
      </c>
      <c r="P55">
        <v>83.802258555296007</v>
      </c>
      <c r="Q55">
        <v>9.1741079431090999E-2</v>
      </c>
    </row>
    <row r="56" spans="1:17" x14ac:dyDescent="0.3">
      <c r="A56" t="s">
        <v>162</v>
      </c>
      <c r="B56" t="s">
        <v>163</v>
      </c>
      <c r="C56" t="str">
        <f>IFERROR(VLOOKUP(Table1[[#This Row],[Ticker]],[1]!Table1[[Symbol]:[Industry]],2,FALSE),"-")</f>
        <v>-</v>
      </c>
      <c r="D56" t="s">
        <v>21</v>
      </c>
      <c r="E56">
        <v>161690.39130555</v>
      </c>
      <c r="F56">
        <v>5459.5</v>
      </c>
      <c r="G56">
        <v>-21.373194256685601</v>
      </c>
      <c r="H56">
        <v>8.0167820472543205</v>
      </c>
      <c r="I56">
        <v>-19.153197709303601</v>
      </c>
      <c r="J56">
        <v>4.8324273335899903</v>
      </c>
      <c r="K56">
        <v>5035.5258973285399</v>
      </c>
      <c r="L56">
        <v>5128.1936236565698</v>
      </c>
      <c r="M56">
        <v>84.043437058360297</v>
      </c>
      <c r="N56">
        <v>1.2044531828103999</v>
      </c>
      <c r="O56">
        <v>17.996153493909699</v>
      </c>
      <c r="P56">
        <v>20.958004231702301</v>
      </c>
      <c r="Q56">
        <v>-4.9938548225500002E-4</v>
      </c>
    </row>
    <row r="57" spans="1:17" x14ac:dyDescent="0.3">
      <c r="A57" t="s">
        <v>164</v>
      </c>
      <c r="B57" t="s">
        <v>165</v>
      </c>
      <c r="C57" t="str">
        <f>IFERROR(VLOOKUP(Table1[[#This Row],[Ticker]],[1]!Table1[[Symbol]:[Industry]],2,FALSE),"-")</f>
        <v>-</v>
      </c>
      <c r="D57" t="s">
        <v>166</v>
      </c>
      <c r="E57">
        <v>157536.65697159999</v>
      </c>
      <c r="F57">
        <v>3097.4</v>
      </c>
      <c r="G57">
        <v>-4.9458447097268099</v>
      </c>
      <c r="H57">
        <v>-6.9488074485751898</v>
      </c>
      <c r="I57">
        <v>-0.35922958908478497</v>
      </c>
      <c r="J57">
        <v>-3.3724479905514202</v>
      </c>
      <c r="K57">
        <v>3047.7486830594798</v>
      </c>
      <c r="L57">
        <v>2819.87103711702</v>
      </c>
      <c r="M57">
        <v>44.855565262715501</v>
      </c>
      <c r="N57">
        <v>0.86083995493172305</v>
      </c>
      <c r="O57">
        <v>4.3132950216310402</v>
      </c>
      <c r="P57">
        <v>35.107195044819001</v>
      </c>
      <c r="Q57">
        <v>-1.6232696178640999E-2</v>
      </c>
    </row>
    <row r="58" spans="1:17" x14ac:dyDescent="0.3">
      <c r="A58" t="s">
        <v>167</v>
      </c>
      <c r="B58" t="s">
        <v>168</v>
      </c>
      <c r="C58" t="str">
        <f>IFERROR(VLOOKUP(Table1[[#This Row],[Ticker]],[1]!Table1[[Symbol]:[Industry]],2,FALSE),"-")</f>
        <v>-</v>
      </c>
      <c r="D58" t="s">
        <v>169</v>
      </c>
      <c r="E58">
        <v>154762.66885503</v>
      </c>
      <c r="F58">
        <v>691.85</v>
      </c>
      <c r="G58">
        <v>37.517114620079298</v>
      </c>
      <c r="H58">
        <v>-9.2706607340554807</v>
      </c>
      <c r="I58">
        <v>4.9463338528076397</v>
      </c>
      <c r="J58">
        <v>1.2861377738155699</v>
      </c>
      <c r="K58">
        <v>661.729531840871</v>
      </c>
      <c r="L58">
        <v>579.55116926351195</v>
      </c>
      <c r="M58">
        <v>57.491941036215202</v>
      </c>
      <c r="N58">
        <v>0.72549781238406397</v>
      </c>
      <c r="O58">
        <v>3.3822360338223501</v>
      </c>
      <c r="P58">
        <v>65.851612129929293</v>
      </c>
      <c r="Q58">
        <v>4.5037497482652997E-2</v>
      </c>
    </row>
    <row r="59" spans="1:17" x14ac:dyDescent="0.3">
      <c r="A59" t="s">
        <v>63</v>
      </c>
      <c r="B59" t="s">
        <v>170</v>
      </c>
      <c r="C59" t="str">
        <f>IFERROR(VLOOKUP(Table1[[#This Row],[Ticker]],[1]!Table1[[Symbol]:[Industry]],2,FALSE),"-")</f>
        <v>-</v>
      </c>
      <c r="D59" t="s">
        <v>56</v>
      </c>
      <c r="E59">
        <v>151860.11489632499</v>
      </c>
      <c r="F59">
        <v>676.4</v>
      </c>
      <c r="G59">
        <v>90.127098813009795</v>
      </c>
      <c r="H59">
        <v>-4.8930369287242703</v>
      </c>
      <c r="I59">
        <v>15.441684373384501</v>
      </c>
      <c r="J59">
        <v>2.4651466823321702</v>
      </c>
      <c r="K59">
        <v>650.59538150434105</v>
      </c>
      <c r="L59">
        <v>566.75505757133499</v>
      </c>
      <c r="M59">
        <v>39.2687657472623</v>
      </c>
      <c r="N59">
        <v>0.85589791415042804</v>
      </c>
      <c r="O59">
        <v>5.3518628030751101</v>
      </c>
      <c r="P59">
        <v>121.009638947884</v>
      </c>
      <c r="Q59">
        <v>0.108572439416318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-</v>
      </c>
      <c r="D60" t="s">
        <v>124</v>
      </c>
      <c r="E60">
        <v>151581.53956</v>
      </c>
      <c r="F60">
        <v>575.65</v>
      </c>
      <c r="G60">
        <v>216.15952146768799</v>
      </c>
      <c r="H60">
        <v>-12.331674977320599</v>
      </c>
      <c r="I60">
        <v>19.8733214672428</v>
      </c>
      <c r="J60">
        <v>7.1671574215870999</v>
      </c>
      <c r="K60">
        <v>517.27511774553102</v>
      </c>
      <c r="L60">
        <v>426.12155490511901</v>
      </c>
      <c r="M60">
        <v>73.138735099189006</v>
      </c>
      <c r="N60">
        <v>0.77584255393937196</v>
      </c>
      <c r="O60">
        <v>5.5849908798749102</v>
      </c>
      <c r="P60">
        <v>261.70279610430401</v>
      </c>
      <c r="Q60">
        <v>0.19154242459413601</v>
      </c>
    </row>
    <row r="61" spans="1:17" x14ac:dyDescent="0.3">
      <c r="A61" t="s">
        <v>173</v>
      </c>
      <c r="B61" t="s">
        <v>174</v>
      </c>
      <c r="C61" t="str">
        <f>IFERROR(VLOOKUP(Table1[[#This Row],[Ticker]],[1]!Table1[[Symbol]:[Industry]],2,FALSE),"-")</f>
        <v>-</v>
      </c>
      <c r="D61" t="s">
        <v>37</v>
      </c>
      <c r="E61">
        <v>151012.75031262499</v>
      </c>
      <c r="F61">
        <v>1507.75</v>
      </c>
      <c r="G61">
        <v>-8.4049394577345495</v>
      </c>
      <c r="H61">
        <v>-2.0310889236974998</v>
      </c>
      <c r="I61">
        <v>-6.8978637302806298</v>
      </c>
      <c r="J61">
        <v>2.4251207293628698</v>
      </c>
      <c r="K61">
        <v>1454.1684399068099</v>
      </c>
      <c r="L61">
        <v>1416.2889062929</v>
      </c>
      <c r="M61">
        <v>70.649562250049399</v>
      </c>
      <c r="N61">
        <v>0.84064071094714299</v>
      </c>
      <c r="O61">
        <v>4.0888741502238499</v>
      </c>
      <c r="P61">
        <v>20.4609914912315</v>
      </c>
      <c r="Q61">
        <v>1.914231352031E-3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140</v>
      </c>
      <c r="E62">
        <v>150201.78708266999</v>
      </c>
      <c r="F62">
        <v>1509.65</v>
      </c>
      <c r="G62">
        <v>89.847051064116101</v>
      </c>
      <c r="H62">
        <v>-6.5056499823741296</v>
      </c>
      <c r="I62">
        <v>25.386595458514201</v>
      </c>
      <c r="J62">
        <v>2.22026078777917</v>
      </c>
      <c r="K62">
        <v>1382.6053790086701</v>
      </c>
      <c r="L62">
        <v>1112.65679092971</v>
      </c>
      <c r="M62">
        <v>52.3018434916902</v>
      </c>
      <c r="N62">
        <v>0.91554281118186598</v>
      </c>
      <c r="O62">
        <v>9.2935448613917107</v>
      </c>
      <c r="P62">
        <v>135.49645113485599</v>
      </c>
      <c r="Q62">
        <v>0.12410350391006</v>
      </c>
    </row>
    <row r="63" spans="1:17" x14ac:dyDescent="0.3">
      <c r="A63" t="s">
        <v>177</v>
      </c>
      <c r="B63" t="s">
        <v>178</v>
      </c>
      <c r="C63" t="str">
        <f>IFERROR(VLOOKUP(Table1[[#This Row],[Ticker]],[1]!Table1[[Symbol]:[Industry]],2,FALSE),"-")</f>
        <v>-</v>
      </c>
      <c r="D63" t="s">
        <v>179</v>
      </c>
      <c r="E63">
        <v>144099.445455988</v>
      </c>
      <c r="F63">
        <v>219.16</v>
      </c>
      <c r="G63">
        <v>80.353463853333096</v>
      </c>
      <c r="H63">
        <v>-9.2127998850313997</v>
      </c>
      <c r="I63">
        <v>22.113283847397099</v>
      </c>
      <c r="J63">
        <v>1.7823999194739399</v>
      </c>
      <c r="K63">
        <v>208.055483135597</v>
      </c>
      <c r="L63">
        <v>174.83814028601901</v>
      </c>
      <c r="M63">
        <v>55.284550579692997</v>
      </c>
      <c r="N63">
        <v>0.68051358691942598</v>
      </c>
      <c r="O63">
        <v>6.4062785179777197</v>
      </c>
      <c r="P63">
        <v>106.949952785646</v>
      </c>
      <c r="Q63">
        <v>8.0816866641441998E-2</v>
      </c>
    </row>
    <row r="64" spans="1:17" x14ac:dyDescent="0.3">
      <c r="A64" t="s">
        <v>180</v>
      </c>
      <c r="B64" t="s">
        <v>181</v>
      </c>
      <c r="C64" t="str">
        <f>IFERROR(VLOOKUP(Table1[[#This Row],[Ticker]],[1]!Table1[[Symbol]:[Industry]],2,FALSE),"-")</f>
        <v>-</v>
      </c>
      <c r="D64" t="s">
        <v>21</v>
      </c>
      <c r="E64">
        <v>142687.704705315</v>
      </c>
      <c r="F64">
        <v>1459.15</v>
      </c>
      <c r="G64">
        <v>1.9991390283257999</v>
      </c>
      <c r="H64">
        <v>10.360746975233001</v>
      </c>
      <c r="I64">
        <v>4.7488448867298496</v>
      </c>
      <c r="J64">
        <v>4.3244157613230296</v>
      </c>
      <c r="K64">
        <v>1349.5482748617401</v>
      </c>
      <c r="L64">
        <v>1272.6354278384699</v>
      </c>
      <c r="M64">
        <v>67.121703187079106</v>
      </c>
      <c r="N64">
        <v>1.05342444161038</v>
      </c>
      <c r="O64">
        <v>2.6625089949628</v>
      </c>
      <c r="P64">
        <v>34.819366164649303</v>
      </c>
      <c r="Q64">
        <v>1.1408120126331999E-2</v>
      </c>
    </row>
    <row r="65" spans="1:17" x14ac:dyDescent="0.3">
      <c r="A65" t="s">
        <v>182</v>
      </c>
      <c r="B65" t="s">
        <v>183</v>
      </c>
      <c r="C65" t="str">
        <f>IFERROR(VLOOKUP(Table1[[#This Row],[Ticker]],[1]!Table1[[Symbol]:[Industry]],2,FALSE),"-")</f>
        <v>-</v>
      </c>
      <c r="D65" t="s">
        <v>184</v>
      </c>
      <c r="E65">
        <v>139980.53615746199</v>
      </c>
      <c r="F65">
        <v>206.57</v>
      </c>
      <c r="G65">
        <v>117.277874442976</v>
      </c>
      <c r="H65">
        <v>30.622858693057999</v>
      </c>
      <c r="I65">
        <v>87.463918339580403</v>
      </c>
      <c r="J65">
        <v>5.0567229890394501</v>
      </c>
      <c r="K65">
        <v>161.57009608333399</v>
      </c>
      <c r="L65">
        <v>125.11362140779001</v>
      </c>
      <c r="M65">
        <v>81.343539765030201</v>
      </c>
      <c r="N65">
        <v>1.3457586360246001</v>
      </c>
      <c r="O65">
        <v>1.1182649949169801</v>
      </c>
      <c r="P65">
        <v>143.596698113207</v>
      </c>
      <c r="Q65">
        <v>2.8168975087286999E-2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32</v>
      </c>
      <c r="E66">
        <v>139704.34926568501</v>
      </c>
      <c r="F66">
        <v>270.14999999999998</v>
      </c>
      <c r="G66">
        <v>7.9311366623972299</v>
      </c>
      <c r="H66">
        <v>-15.806250872817399</v>
      </c>
      <c r="I66">
        <v>1.41067327536831</v>
      </c>
      <c r="J66">
        <v>-5.4553902714404297</v>
      </c>
      <c r="K66">
        <v>271.11997106917897</v>
      </c>
      <c r="L66">
        <v>244.93317560633699</v>
      </c>
      <c r="M66">
        <v>40.909091747893399</v>
      </c>
      <c r="N66">
        <v>0.73030246525777598</v>
      </c>
      <c r="O66">
        <v>10.938367573570201</v>
      </c>
      <c r="P66">
        <v>45.437415881561201</v>
      </c>
      <c r="Q66">
        <v>0.13944929598484401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189</v>
      </c>
      <c r="E67">
        <v>139497.350570665</v>
      </c>
      <c r="F67">
        <v>1363.85</v>
      </c>
      <c r="G67">
        <v>3.2374853886233699</v>
      </c>
      <c r="H67">
        <v>-6.0984455788657197</v>
      </c>
      <c r="I67">
        <v>1.2479712592752601</v>
      </c>
      <c r="J67">
        <v>-3.2278749603850598</v>
      </c>
      <c r="K67">
        <v>1335.68445975745</v>
      </c>
      <c r="L67">
        <v>1200.30433353893</v>
      </c>
      <c r="M67">
        <v>44.563418893578401</v>
      </c>
      <c r="N67">
        <v>1.12997867642606</v>
      </c>
      <c r="O67">
        <v>7.5704806247021299</v>
      </c>
      <c r="P67">
        <v>42.097311939987399</v>
      </c>
      <c r="Q67">
        <v>-2.9187536641700002E-4</v>
      </c>
    </row>
    <row r="68" spans="1:17" x14ac:dyDescent="0.3">
      <c r="A68" t="s">
        <v>190</v>
      </c>
      <c r="B68" t="s">
        <v>191</v>
      </c>
      <c r="C68" t="str">
        <f>IFERROR(VLOOKUP(Table1[[#This Row],[Ticker]],[1]!Table1[[Symbol]:[Industry]],2,FALSE),"-")</f>
        <v>-</v>
      </c>
      <c r="D68" t="s">
        <v>86</v>
      </c>
      <c r="E68">
        <v>139396.68773787501</v>
      </c>
      <c r="F68">
        <v>436.25</v>
      </c>
      <c r="G68">
        <v>71.2708347073103</v>
      </c>
      <c r="H68">
        <v>-12.4564674769814</v>
      </c>
      <c r="I68">
        <v>16.908264510348801</v>
      </c>
      <c r="J68">
        <v>-0.76981348528024396</v>
      </c>
      <c r="K68">
        <v>432.62079830562698</v>
      </c>
      <c r="L68">
        <v>369.50585955993199</v>
      </c>
      <c r="M68">
        <v>47.988540708471803</v>
      </c>
      <c r="N68">
        <v>0.69716697614085799</v>
      </c>
      <c r="O68">
        <v>6.4068767908309399</v>
      </c>
      <c r="P68">
        <v>101.268742791234</v>
      </c>
      <c r="Q68">
        <v>0.14792297872327501</v>
      </c>
    </row>
    <row r="69" spans="1:17" x14ac:dyDescent="0.3">
      <c r="A69" t="s">
        <v>192</v>
      </c>
      <c r="B69" t="s">
        <v>193</v>
      </c>
      <c r="C69" t="str">
        <f>IFERROR(VLOOKUP(Table1[[#This Row],[Ticker]],[1]!Table1[[Symbol]:[Industry]],2,FALSE),"-")</f>
        <v>-</v>
      </c>
      <c r="D69" t="s">
        <v>32</v>
      </c>
      <c r="E69">
        <v>133816.87207637401</v>
      </c>
      <c r="F69">
        <v>121.53</v>
      </c>
      <c r="G69">
        <v>87.968870329495104</v>
      </c>
      <c r="H69">
        <v>-16.323537712042299</v>
      </c>
      <c r="I69">
        <v>12.557040333063901</v>
      </c>
      <c r="J69">
        <v>-3.1983117533158598</v>
      </c>
      <c r="K69">
        <v>125.329569361536</v>
      </c>
      <c r="L69">
        <v>108.14539993423899</v>
      </c>
      <c r="M69">
        <v>41.0092414897914</v>
      </c>
      <c r="N69">
        <v>0.97532910086308899</v>
      </c>
      <c r="O69">
        <v>17.584135604377501</v>
      </c>
      <c r="P69">
        <v>126.10232558139499</v>
      </c>
      <c r="Q69">
        <v>0.117320457612411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-</v>
      </c>
      <c r="D70" t="s">
        <v>18</v>
      </c>
      <c r="E70">
        <v>131456.71628640001</v>
      </c>
      <c r="F70">
        <v>303</v>
      </c>
      <c r="G70">
        <v>36.070294469356199</v>
      </c>
      <c r="H70">
        <v>-15.626478123482199</v>
      </c>
      <c r="I70">
        <v>21.661185418893201</v>
      </c>
      <c r="J70">
        <v>1.8384908881080499</v>
      </c>
      <c r="K70">
        <v>305.45956659164398</v>
      </c>
      <c r="L70">
        <v>268.21164915151002</v>
      </c>
      <c r="M70">
        <v>45.398486340009903</v>
      </c>
      <c r="N70">
        <v>0.60647532050540098</v>
      </c>
      <c r="O70">
        <v>13.523102310231</v>
      </c>
      <c r="P70">
        <v>82.833006486649495</v>
      </c>
      <c r="Q70">
        <v>3.5748682887269999E-3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119</v>
      </c>
      <c r="E71">
        <v>130701.159117</v>
      </c>
      <c r="F71">
        <v>5426.25</v>
      </c>
      <c r="G71">
        <v>-17.244237683499701</v>
      </c>
      <c r="H71">
        <v>-5.8058501006257002</v>
      </c>
      <c r="I71">
        <v>-11.005627069885501</v>
      </c>
      <c r="J71">
        <v>-0.400159227387612</v>
      </c>
      <c r="K71">
        <v>5256.6399829060101</v>
      </c>
      <c r="L71">
        <v>4976.7983505202601</v>
      </c>
      <c r="M71">
        <v>53.621792377748598</v>
      </c>
      <c r="N71">
        <v>0.61392377210111604</v>
      </c>
      <c r="O71">
        <v>5.5056438608615403</v>
      </c>
      <c r="P71">
        <v>24.807369413712902</v>
      </c>
      <c r="Q71">
        <v>1.2730978223420999E-2</v>
      </c>
    </row>
    <row r="72" spans="1:17" x14ac:dyDescent="0.3">
      <c r="A72" t="s">
        <v>198</v>
      </c>
      <c r="B72" t="s">
        <v>199</v>
      </c>
      <c r="C72" t="str">
        <f>IFERROR(VLOOKUP(Table1[[#This Row],[Ticker]],[1]!Table1[[Symbol]:[Industry]],2,FALSE),"-")</f>
        <v>-</v>
      </c>
      <c r="D72" t="s">
        <v>37</v>
      </c>
      <c r="E72">
        <v>129908.397662064</v>
      </c>
      <c r="F72">
        <v>603.95000000000005</v>
      </c>
      <c r="G72">
        <v>-32.222947363436703</v>
      </c>
      <c r="H72">
        <v>-2.0733654327733499</v>
      </c>
      <c r="I72">
        <v>-19.007734403496499</v>
      </c>
      <c r="J72">
        <v>0.149156633398938</v>
      </c>
      <c r="K72">
        <v>583.45289101507205</v>
      </c>
      <c r="L72">
        <v>599.17582920069196</v>
      </c>
      <c r="M72">
        <v>65.813726556853993</v>
      </c>
      <c r="N72">
        <v>0.79819880301283397</v>
      </c>
      <c r="O72">
        <v>17.658746584982101</v>
      </c>
      <c r="P72">
        <v>18.097379741885</v>
      </c>
      <c r="Q72">
        <v>-9.8011803427020996E-2</v>
      </c>
    </row>
    <row r="73" spans="1:17" x14ac:dyDescent="0.3">
      <c r="A73" t="s">
        <v>200</v>
      </c>
      <c r="B73" t="s">
        <v>201</v>
      </c>
      <c r="C73" t="str">
        <f>IFERROR(VLOOKUP(Table1[[#This Row],[Ticker]],[1]!Table1[[Symbol]:[Industry]],2,FALSE),"-")</f>
        <v>-</v>
      </c>
      <c r="D73" t="s">
        <v>202</v>
      </c>
      <c r="E73">
        <v>128497.23100925</v>
      </c>
      <c r="F73">
        <v>4689.5</v>
      </c>
      <c r="G73">
        <v>12.368429072149601</v>
      </c>
      <c r="H73">
        <v>-8.6939416702547092</v>
      </c>
      <c r="I73">
        <v>9.24108448117385</v>
      </c>
      <c r="J73">
        <v>-1.7740157056674299</v>
      </c>
      <c r="K73">
        <v>4637.5477489335899</v>
      </c>
      <c r="L73">
        <v>4129.7562810356303</v>
      </c>
      <c r="M73">
        <v>42.196973003898499</v>
      </c>
      <c r="N73">
        <v>0.90069807787329903</v>
      </c>
      <c r="O73">
        <v>6.1093933255144499</v>
      </c>
      <c r="P73">
        <v>48.401898734177202</v>
      </c>
      <c r="Q73">
        <v>4.1165101104055003E-2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69</v>
      </c>
      <c r="E74">
        <v>126470.79414725</v>
      </c>
      <c r="F74">
        <v>725.05</v>
      </c>
      <c r="G74">
        <v>121.164382013215</v>
      </c>
      <c r="H74">
        <v>1.7596024902137799</v>
      </c>
      <c r="I74">
        <v>57.8626690633495</v>
      </c>
      <c r="J74">
        <v>-0.37453463118636898</v>
      </c>
      <c r="K74">
        <v>650.77947674620498</v>
      </c>
      <c r="L74">
        <v>523.19053346817202</v>
      </c>
      <c r="M74">
        <v>56.200748138895797</v>
      </c>
      <c r="N74">
        <v>0.66081214014784595</v>
      </c>
      <c r="O74">
        <v>3.7169850355148002</v>
      </c>
      <c r="P74">
        <v>155.975286849073</v>
      </c>
      <c r="Q74">
        <v>0.134595349125368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207</v>
      </c>
      <c r="E75">
        <v>120630.2500949</v>
      </c>
      <c r="F75">
        <v>4544.05</v>
      </c>
      <c r="G75">
        <v>2.6154488991671498</v>
      </c>
      <c r="H75">
        <v>-4.3370641742916201</v>
      </c>
      <c r="I75">
        <v>0.199572474037118</v>
      </c>
      <c r="J75">
        <v>-0.88856049648330304</v>
      </c>
      <c r="K75">
        <v>4286.0444660197199</v>
      </c>
      <c r="L75">
        <v>3884.3566639714099</v>
      </c>
      <c r="M75">
        <v>52.913444508470697</v>
      </c>
      <c r="N75">
        <v>0.66300755118415</v>
      </c>
      <c r="O75">
        <v>2.2975099305685398</v>
      </c>
      <c r="P75">
        <v>37.894880587503401</v>
      </c>
      <c r="Q75">
        <v>-5.2290916293106997E-2</v>
      </c>
    </row>
    <row r="76" spans="1:17" x14ac:dyDescent="0.3">
      <c r="A76" t="s">
        <v>208</v>
      </c>
      <c r="B76" t="s">
        <v>209</v>
      </c>
      <c r="C76" t="str">
        <f>IFERROR(VLOOKUP(Table1[[#This Row],[Ticker]],[1]!Table1[[Symbol]:[Industry]],2,FALSE),"-")</f>
        <v>-</v>
      </c>
      <c r="D76" t="s">
        <v>59</v>
      </c>
      <c r="E76">
        <v>119573.227701925</v>
      </c>
      <c r="F76">
        <v>1480.75</v>
      </c>
      <c r="G76">
        <v>21.4081061821866</v>
      </c>
      <c r="H76">
        <v>-8.5083721633376701</v>
      </c>
      <c r="I76">
        <v>1.98103896292449</v>
      </c>
      <c r="J76">
        <v>-0.84211975853031296</v>
      </c>
      <c r="K76">
        <v>1475.2695719666899</v>
      </c>
      <c r="L76">
        <v>1359.7786245939401</v>
      </c>
      <c r="M76">
        <v>36.673444074113398</v>
      </c>
      <c r="N76">
        <v>0.82395839143850902</v>
      </c>
      <c r="O76">
        <v>6.8377511396251904</v>
      </c>
      <c r="P76">
        <v>48.595082789764099</v>
      </c>
      <c r="Q76">
        <v>1.1335125426979E-2</v>
      </c>
    </row>
    <row r="77" spans="1:17" x14ac:dyDescent="0.3">
      <c r="A77" t="s">
        <v>210</v>
      </c>
      <c r="B77" t="s">
        <v>211</v>
      </c>
      <c r="C77" t="str">
        <f>IFERROR(VLOOKUP(Table1[[#This Row],[Ticker]],[1]!Table1[[Symbol]:[Industry]],2,FALSE),"-")</f>
        <v>-</v>
      </c>
      <c r="D77" t="s">
        <v>49</v>
      </c>
      <c r="E77">
        <v>119457.090266639</v>
      </c>
      <c r="F77">
        <v>1421.7</v>
      </c>
      <c r="G77">
        <v>-5.6012507107940399</v>
      </c>
      <c r="H77">
        <v>-0.32737158829983798</v>
      </c>
      <c r="I77">
        <v>-2.62371638536144</v>
      </c>
      <c r="J77">
        <v>-0.73939069235116195</v>
      </c>
      <c r="K77">
        <v>1328.46348185026</v>
      </c>
      <c r="L77">
        <v>1197.5639569873799</v>
      </c>
      <c r="M77">
        <v>53.1690551330068</v>
      </c>
      <c r="N77">
        <v>0.68402327465635204</v>
      </c>
      <c r="O77">
        <v>3.83343884082436</v>
      </c>
      <c r="P77">
        <v>42.562045625469999</v>
      </c>
      <c r="Q77">
        <v>0.114752085566768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32</v>
      </c>
      <c r="E78">
        <v>119312.026159872</v>
      </c>
      <c r="F78">
        <v>63.12</v>
      </c>
      <c r="G78">
        <v>119.88994109862099</v>
      </c>
      <c r="H78">
        <v>-19.2352959206072</v>
      </c>
      <c r="I78">
        <v>30.912164723682601</v>
      </c>
      <c r="J78">
        <v>-2.25017651266936</v>
      </c>
      <c r="K78">
        <v>64.994115254896101</v>
      </c>
      <c r="L78">
        <v>54.987226737777803</v>
      </c>
      <c r="M78">
        <v>32.036980595474198</v>
      </c>
      <c r="N78">
        <v>0.476779633266813</v>
      </c>
      <c r="O78">
        <v>32.683776932826298</v>
      </c>
      <c r="P78">
        <v>157.632653061224</v>
      </c>
      <c r="Q78">
        <v>7.5340469497142001E-2</v>
      </c>
    </row>
    <row r="79" spans="1:17" x14ac:dyDescent="0.3">
      <c r="A79" t="s">
        <v>214</v>
      </c>
      <c r="B79" t="s">
        <v>215</v>
      </c>
      <c r="C79" t="str">
        <f>IFERROR(VLOOKUP(Table1[[#This Row],[Ticker]],[1]!Table1[[Symbol]:[Industry]],2,FALSE),"-")</f>
        <v>-</v>
      </c>
      <c r="D79" t="s">
        <v>29</v>
      </c>
      <c r="E79">
        <v>118652.288833456</v>
      </c>
      <c r="F79">
        <v>17.48</v>
      </c>
      <c r="G79">
        <v>108.74118238356201</v>
      </c>
      <c r="H79">
        <v>3.1242663316935402</v>
      </c>
      <c r="I79">
        <v>-8.1694679293785502</v>
      </c>
      <c r="J79">
        <v>-5.7737143521745899</v>
      </c>
      <c r="K79">
        <v>15.6147115207824</v>
      </c>
      <c r="L79">
        <v>13.5988988337573</v>
      </c>
      <c r="M79">
        <v>56.0296476338386</v>
      </c>
      <c r="N79">
        <v>0.93490799147497805</v>
      </c>
      <c r="O79">
        <v>9.7254004576659003</v>
      </c>
      <c r="P79">
        <v>144.475524475524</v>
      </c>
      <c r="Q79">
        <v>5.6880963286714999E-2</v>
      </c>
    </row>
    <row r="80" spans="1:17" x14ac:dyDescent="0.3">
      <c r="A80" t="s">
        <v>216</v>
      </c>
      <c r="B80" t="s">
        <v>217</v>
      </c>
      <c r="C80" t="str">
        <f>IFERROR(VLOOKUP(Table1[[#This Row],[Ticker]],[1]!Table1[[Symbol]:[Industry]],2,FALSE),"-")</f>
        <v>-</v>
      </c>
      <c r="D80" t="s">
        <v>218</v>
      </c>
      <c r="E80">
        <v>118023.7841182</v>
      </c>
      <c r="F80">
        <v>1882.6</v>
      </c>
      <c r="G80">
        <v>21.960439355866399</v>
      </c>
      <c r="H80">
        <v>-9.9066540669728607</v>
      </c>
      <c r="I80">
        <v>22.2591443169771</v>
      </c>
      <c r="J80">
        <v>-3.1358541059044098</v>
      </c>
      <c r="K80">
        <v>1779.80596752318</v>
      </c>
      <c r="L80">
        <v>1547.29860504779</v>
      </c>
      <c r="M80">
        <v>58.718493113544397</v>
      </c>
      <c r="N80">
        <v>1.1462752513836501</v>
      </c>
      <c r="O80">
        <v>5.4605333050037297</v>
      </c>
      <c r="P80">
        <v>52.703086344648497</v>
      </c>
      <c r="Q80">
        <v>5.1144200965060997E-2</v>
      </c>
    </row>
    <row r="81" spans="1:17" x14ac:dyDescent="0.3">
      <c r="A81" t="s">
        <v>219</v>
      </c>
      <c r="B81" t="s">
        <v>220</v>
      </c>
      <c r="C81" t="str">
        <f>IFERROR(VLOOKUP(Table1[[#This Row],[Ticker]],[1]!Table1[[Symbol]:[Industry]],2,FALSE),"-")</f>
        <v>-</v>
      </c>
      <c r="D81" t="s">
        <v>221</v>
      </c>
      <c r="E81">
        <v>114432.816885555</v>
      </c>
      <c r="F81">
        <v>1025.8499999999999</v>
      </c>
      <c r="G81">
        <v>7.5306900799973704</v>
      </c>
      <c r="H81">
        <v>-20.715327017536801</v>
      </c>
      <c r="I81">
        <v>-25.2659088112067</v>
      </c>
      <c r="J81">
        <v>1.64193764003038</v>
      </c>
      <c r="K81">
        <v>1034.45552545539</v>
      </c>
      <c r="L81">
        <v>1054.9413771529</v>
      </c>
      <c r="M81">
        <v>53.8292771453714</v>
      </c>
      <c r="N81">
        <v>0.75409202753511995</v>
      </c>
      <c r="O81">
        <v>21.850173027245699</v>
      </c>
      <c r="P81">
        <v>49.540816326530603</v>
      </c>
      <c r="Q81">
        <v>1.1842153306305E-2</v>
      </c>
    </row>
    <row r="82" spans="1:17" x14ac:dyDescent="0.3">
      <c r="A82" t="s">
        <v>222</v>
      </c>
      <c r="B82" t="s">
        <v>223</v>
      </c>
      <c r="C82" t="str">
        <f>IFERROR(VLOOKUP(Table1[[#This Row],[Ticker]],[1]!Table1[[Symbol]:[Industry]],2,FALSE),"-")</f>
        <v>-</v>
      </c>
      <c r="D82" t="s">
        <v>59</v>
      </c>
      <c r="E82">
        <v>114413.83583295</v>
      </c>
      <c r="F82">
        <v>1137.05</v>
      </c>
      <c r="G82">
        <v>65.424090793457907</v>
      </c>
      <c r="H82">
        <v>-3.3751299397767198</v>
      </c>
      <c r="I82">
        <v>48.122756497584597</v>
      </c>
      <c r="J82">
        <v>1.4599446125359301</v>
      </c>
      <c r="K82">
        <v>1038.8982685373701</v>
      </c>
      <c r="L82">
        <v>861.08755313250094</v>
      </c>
      <c r="M82">
        <v>75.848868480205596</v>
      </c>
      <c r="N82">
        <v>1.0695791333662199</v>
      </c>
      <c r="O82">
        <v>3.1177168989930002</v>
      </c>
      <c r="P82">
        <v>100.27300748568901</v>
      </c>
      <c r="Q82">
        <v>4.1564299168134998E-2</v>
      </c>
    </row>
    <row r="83" spans="1:17" x14ac:dyDescent="0.3">
      <c r="A83" t="s">
        <v>224</v>
      </c>
      <c r="B83" t="s">
        <v>225</v>
      </c>
      <c r="C83" t="str">
        <f>IFERROR(VLOOKUP(Table1[[#This Row],[Ticker]],[1]!Table1[[Symbol]:[Industry]],2,FALSE),"-")</f>
        <v>-</v>
      </c>
      <c r="D83" t="s">
        <v>226</v>
      </c>
      <c r="E83">
        <v>112662.39599999999</v>
      </c>
      <c r="F83">
        <v>4064.3</v>
      </c>
      <c r="G83">
        <v>93.993895422869898</v>
      </c>
      <c r="H83">
        <v>-1.4414914713214799</v>
      </c>
      <c r="I83">
        <v>91.742365022801593</v>
      </c>
      <c r="J83">
        <v>-1.57596870596115</v>
      </c>
      <c r="K83">
        <v>3639.0454724730898</v>
      </c>
      <c r="L83">
        <v>2806.1539808491598</v>
      </c>
      <c r="M83">
        <v>65.305479382189006</v>
      </c>
      <c r="N83">
        <v>1.1324237779059501</v>
      </c>
      <c r="O83">
        <v>2.6474423639986902</v>
      </c>
      <c r="P83">
        <v>145.82955301518101</v>
      </c>
      <c r="Q83">
        <v>0.23391517681392801</v>
      </c>
    </row>
    <row r="84" spans="1:17" x14ac:dyDescent="0.3">
      <c r="A84" t="s">
        <v>227</v>
      </c>
      <c r="B84" t="s">
        <v>228</v>
      </c>
      <c r="C84" t="str">
        <f>IFERROR(VLOOKUP(Table1[[#This Row],[Ticker]],[1]!Table1[[Symbol]:[Industry]],2,FALSE),"-")</f>
        <v>-</v>
      </c>
      <c r="D84" t="s">
        <v>229</v>
      </c>
      <c r="E84">
        <v>112653.9495</v>
      </c>
      <c r="F84">
        <v>5585.5</v>
      </c>
      <c r="G84">
        <v>312.69366541676601</v>
      </c>
      <c r="H84">
        <v>39.7347317586635</v>
      </c>
      <c r="I84">
        <v>135.32872816692901</v>
      </c>
      <c r="J84">
        <v>14.6159447720343</v>
      </c>
      <c r="K84">
        <v>3391.5684261261699</v>
      </c>
      <c r="L84">
        <v>2445.22410418958</v>
      </c>
      <c r="M84">
        <v>88.088898635466506</v>
      </c>
      <c r="N84">
        <v>1.6991791342602101</v>
      </c>
      <c r="O84">
        <v>0.64363082982723496</v>
      </c>
      <c r="P84">
        <v>342.50346603287699</v>
      </c>
      <c r="Q84">
        <v>0.27704201971730302</v>
      </c>
    </row>
    <row r="85" spans="1:17" x14ac:dyDescent="0.3">
      <c r="A85" t="s">
        <v>230</v>
      </c>
      <c r="B85" t="s">
        <v>231</v>
      </c>
      <c r="C85" t="str">
        <f>IFERROR(VLOOKUP(Table1[[#This Row],[Ticker]],[1]!Table1[[Symbol]:[Industry]],2,FALSE),"-")</f>
        <v>-</v>
      </c>
      <c r="D85" t="s">
        <v>114</v>
      </c>
      <c r="E85">
        <v>112403.23573683</v>
      </c>
      <c r="F85">
        <v>2365.9499999999998</v>
      </c>
      <c r="G85">
        <v>56.353838184137999</v>
      </c>
      <c r="H85">
        <v>-4.5105320425859103</v>
      </c>
      <c r="I85">
        <v>7.1186337937075201</v>
      </c>
      <c r="J85">
        <v>-3.69481879331531</v>
      </c>
      <c r="K85">
        <v>2272.44295735796</v>
      </c>
      <c r="L85">
        <v>1979.2020865861</v>
      </c>
      <c r="M85">
        <v>49.157798655095</v>
      </c>
      <c r="N85">
        <v>0.95682305452017302</v>
      </c>
      <c r="O85">
        <v>6.4688602886789601</v>
      </c>
      <c r="P85">
        <v>82.910707383069095</v>
      </c>
      <c r="Q85">
        <v>0.19288797334614599</v>
      </c>
    </row>
    <row r="86" spans="1:17" x14ac:dyDescent="0.3">
      <c r="A86" t="s">
        <v>232</v>
      </c>
      <c r="B86" t="s">
        <v>233</v>
      </c>
      <c r="C86" t="str">
        <f>IFERROR(VLOOKUP(Table1[[#This Row],[Ticker]],[1]!Table1[[Symbol]:[Industry]],2,FALSE),"-")</f>
        <v>-</v>
      </c>
      <c r="D86" t="s">
        <v>24</v>
      </c>
      <c r="E86">
        <v>112358.337346425</v>
      </c>
      <c r="F86">
        <v>1442.85</v>
      </c>
      <c r="G86">
        <v>-19.728760088317902</v>
      </c>
      <c r="H86">
        <v>-13.876393939982201</v>
      </c>
      <c r="I86">
        <v>-24.694718835297301</v>
      </c>
      <c r="J86">
        <v>-3.4137757331476402</v>
      </c>
      <c r="K86">
        <v>1477.8011368068901</v>
      </c>
      <c r="L86">
        <v>1461.26184158401</v>
      </c>
      <c r="M86">
        <v>36.901789699234399</v>
      </c>
      <c r="N86">
        <v>1.1676567669743001</v>
      </c>
      <c r="O86">
        <v>17.441175451363598</v>
      </c>
      <c r="P86">
        <v>7.2631305058915103</v>
      </c>
      <c r="Q86">
        <v>2.7312736868300002E-3</v>
      </c>
    </row>
    <row r="87" spans="1:17" x14ac:dyDescent="0.3">
      <c r="A87" t="s">
        <v>234</v>
      </c>
      <c r="B87" t="s">
        <v>235</v>
      </c>
      <c r="C87" t="str">
        <f>IFERROR(VLOOKUP(Table1[[#This Row],[Ticker]],[1]!Table1[[Symbol]:[Industry]],2,FALSE),"-")</f>
        <v>-</v>
      </c>
      <c r="D87" t="s">
        <v>114</v>
      </c>
      <c r="E87">
        <v>111128.70852684999</v>
      </c>
      <c r="F87">
        <v>5558.35</v>
      </c>
      <c r="G87">
        <v>58.487740177928401</v>
      </c>
      <c r="H87">
        <v>-0.97518738446978903</v>
      </c>
      <c r="I87">
        <v>28.6093739611951</v>
      </c>
      <c r="J87">
        <v>1.0813332705032599</v>
      </c>
      <c r="K87">
        <v>5259.2568129955698</v>
      </c>
      <c r="L87">
        <v>4414.00022304502</v>
      </c>
      <c r="M87">
        <v>51.282242241493897</v>
      </c>
      <c r="N87">
        <v>0.84025790192258198</v>
      </c>
      <c r="O87">
        <v>6.0485575755395002</v>
      </c>
      <c r="P87">
        <v>92.330449826989593</v>
      </c>
      <c r="Q87">
        <v>5.9841310513145E-2</v>
      </c>
    </row>
    <row r="88" spans="1:17" x14ac:dyDescent="0.3">
      <c r="A88" t="s">
        <v>236</v>
      </c>
      <c r="B88" t="s">
        <v>237</v>
      </c>
      <c r="C88" t="str">
        <f>IFERROR(VLOOKUP(Table1[[#This Row],[Ticker]],[1]!Table1[[Symbol]:[Industry]],2,FALSE),"-")</f>
        <v>-</v>
      </c>
      <c r="D88" t="s">
        <v>148</v>
      </c>
      <c r="E88">
        <v>110396.38803627</v>
      </c>
      <c r="F88">
        <v>722.55</v>
      </c>
      <c r="G88">
        <v>65.439994054208796</v>
      </c>
      <c r="H88">
        <v>-1.5323964043606</v>
      </c>
      <c r="I88">
        <v>43.471342240843299</v>
      </c>
      <c r="J88">
        <v>4.5416272277040504</v>
      </c>
      <c r="K88">
        <v>641.91676149843101</v>
      </c>
      <c r="L88">
        <v>518.47631690830599</v>
      </c>
      <c r="M88">
        <v>73.656376434510605</v>
      </c>
      <c r="N88">
        <v>0.76059458756484699</v>
      </c>
      <c r="O88">
        <v>1.7230641478098401</v>
      </c>
      <c r="P88">
        <v>101.15534521158099</v>
      </c>
      <c r="Q88">
        <v>0.248164138474924</v>
      </c>
    </row>
    <row r="89" spans="1:17" x14ac:dyDescent="0.3">
      <c r="A89" t="s">
        <v>238</v>
      </c>
      <c r="B89" t="s">
        <v>239</v>
      </c>
      <c r="C89" t="str">
        <f>IFERROR(VLOOKUP(Table1[[#This Row],[Ticker]],[1]!Table1[[Symbol]:[Industry]],2,FALSE),"-")</f>
        <v>-</v>
      </c>
      <c r="D89" t="s">
        <v>240</v>
      </c>
      <c r="E89">
        <v>110212.8500179</v>
      </c>
      <c r="F89">
        <v>9902.9</v>
      </c>
      <c r="G89">
        <v>12.488902917029201</v>
      </c>
      <c r="H89">
        <v>5.7514773523023699</v>
      </c>
      <c r="I89">
        <v>8.4036232587528996</v>
      </c>
      <c r="J89">
        <v>8.3817237548406496</v>
      </c>
      <c r="K89">
        <v>8415.9574252303391</v>
      </c>
      <c r="L89">
        <v>7979.9491966652204</v>
      </c>
      <c r="M89">
        <v>89.195322956080602</v>
      </c>
      <c r="N89">
        <v>2.6938214027134602</v>
      </c>
      <c r="O89">
        <v>0.77855981581154099</v>
      </c>
      <c r="P89">
        <v>49.412332714736102</v>
      </c>
      <c r="Q89">
        <v>0.106838916294431</v>
      </c>
    </row>
    <row r="90" spans="1:17" x14ac:dyDescent="0.3">
      <c r="A90" t="s">
        <v>241</v>
      </c>
      <c r="B90" t="s">
        <v>242</v>
      </c>
      <c r="C90" t="str">
        <f>IFERROR(VLOOKUP(Table1[[#This Row],[Ticker]],[1]!Table1[[Symbol]:[Industry]],2,FALSE),"-")</f>
        <v>-</v>
      </c>
      <c r="D90" t="s">
        <v>243</v>
      </c>
      <c r="E90">
        <v>110128.65918637501</v>
      </c>
      <c r="F90">
        <v>12170.25</v>
      </c>
      <c r="G90">
        <v>199.028108595514</v>
      </c>
      <c r="H90">
        <v>6.0198300948159398</v>
      </c>
      <c r="I90">
        <v>68.519358068074197</v>
      </c>
      <c r="J90">
        <v>14.735885556044</v>
      </c>
      <c r="K90">
        <v>9554.3160118206997</v>
      </c>
      <c r="L90">
        <v>7640.34548561476</v>
      </c>
      <c r="M90">
        <v>90.135166274249201</v>
      </c>
      <c r="N90">
        <v>0.86312604623910705</v>
      </c>
      <c r="O90">
        <v>3.0319837308190101</v>
      </c>
      <c r="P90">
        <v>252.41866593307901</v>
      </c>
      <c r="Q90">
        <v>0.209276621676697</v>
      </c>
    </row>
    <row r="91" spans="1:17" x14ac:dyDescent="0.3">
      <c r="A91" t="s">
        <v>244</v>
      </c>
      <c r="B91" t="s">
        <v>245</v>
      </c>
      <c r="C91" t="str">
        <f>IFERROR(VLOOKUP(Table1[[#This Row],[Ticker]],[1]!Table1[[Symbol]:[Industry]],2,FALSE),"-")</f>
        <v>-</v>
      </c>
      <c r="D91" t="s">
        <v>246</v>
      </c>
      <c r="E91">
        <v>108849.828233134</v>
      </c>
      <c r="F91">
        <v>404.05</v>
      </c>
      <c r="G91">
        <v>123.800287019127</v>
      </c>
      <c r="H91">
        <v>2.2107927196138499</v>
      </c>
      <c r="I91">
        <v>74.454199694289002</v>
      </c>
      <c r="J91">
        <v>9.1181589592698593</v>
      </c>
      <c r="K91">
        <v>343.38588949764301</v>
      </c>
      <c r="L91">
        <v>272.37568591422598</v>
      </c>
      <c r="M91">
        <v>82.623178349784396</v>
      </c>
      <c r="N91">
        <v>1.1247900194118801</v>
      </c>
      <c r="O91">
        <v>1.0765994307635001</v>
      </c>
      <c r="P91">
        <v>156.78423895773699</v>
      </c>
      <c r="Q91">
        <v>3.7050072577981999E-2</v>
      </c>
    </row>
    <row r="92" spans="1:17" x14ac:dyDescent="0.3">
      <c r="A92" t="s">
        <v>247</v>
      </c>
      <c r="B92" t="s">
        <v>248</v>
      </c>
      <c r="C92" t="str">
        <f>IFERROR(VLOOKUP(Table1[[#This Row],[Ticker]],[1]!Table1[[Symbol]:[Industry]],2,FALSE),"-")</f>
        <v>-</v>
      </c>
      <c r="D92" t="s">
        <v>148</v>
      </c>
      <c r="E92">
        <v>108309.580657275</v>
      </c>
      <c r="F92">
        <v>311.05</v>
      </c>
      <c r="G92">
        <v>232.644921156046</v>
      </c>
      <c r="H92">
        <v>-5.6405214436716999</v>
      </c>
      <c r="I92">
        <v>47.254843297291004</v>
      </c>
      <c r="J92">
        <v>4.4077123068975697</v>
      </c>
      <c r="K92">
        <v>287.55818833549699</v>
      </c>
      <c r="L92">
        <v>225.20412719807399</v>
      </c>
      <c r="M92">
        <v>67.763357529925401</v>
      </c>
      <c r="N92">
        <v>0.74544683001182799</v>
      </c>
      <c r="O92">
        <v>3.6810802121845398</v>
      </c>
      <c r="P92">
        <v>258.97287939988399</v>
      </c>
      <c r="Q92">
        <v>0.155179859211756</v>
      </c>
    </row>
    <row r="93" spans="1:17" x14ac:dyDescent="0.3">
      <c r="A93" t="s">
        <v>249</v>
      </c>
      <c r="B93" t="s">
        <v>250</v>
      </c>
      <c r="C93" t="str">
        <f>IFERROR(VLOOKUP(Table1[[#This Row],[Ticker]],[1]!Table1[[Symbol]:[Industry]],2,FALSE),"-")</f>
        <v>-</v>
      </c>
      <c r="D93" t="s">
        <v>251</v>
      </c>
      <c r="E93">
        <v>108165.808312319</v>
      </c>
      <c r="F93">
        <v>1135.2</v>
      </c>
      <c r="G93">
        <v>8.63705375481854</v>
      </c>
      <c r="H93">
        <v>-2.6004403792861002</v>
      </c>
      <c r="I93">
        <v>-11.359728352325201</v>
      </c>
      <c r="J93">
        <v>3.7847175023544999</v>
      </c>
      <c r="K93">
        <v>1109.8332075747801</v>
      </c>
      <c r="L93">
        <v>1052.3288403813599</v>
      </c>
      <c r="M93">
        <v>64.335211308294006</v>
      </c>
      <c r="N93">
        <v>0.83623173206310797</v>
      </c>
      <c r="O93">
        <v>11.7864693446088</v>
      </c>
      <c r="P93">
        <v>38.102189781021899</v>
      </c>
      <c r="Q93">
        <v>4.6293429290699996E-3</v>
      </c>
    </row>
    <row r="94" spans="1:17" x14ac:dyDescent="0.3">
      <c r="A94" t="s">
        <v>252</v>
      </c>
      <c r="B94" t="s">
        <v>253</v>
      </c>
      <c r="C94" t="str">
        <f>IFERROR(VLOOKUP(Table1[[#This Row],[Ticker]],[1]!Table1[[Symbol]:[Industry]],2,FALSE),"-")</f>
        <v>-</v>
      </c>
      <c r="D94" t="s">
        <v>59</v>
      </c>
      <c r="E94">
        <v>107907.03658585</v>
      </c>
      <c r="F94">
        <v>6479.35</v>
      </c>
      <c r="G94">
        <v>-0.63031955752517199</v>
      </c>
      <c r="H94">
        <v>0.81667328507345405</v>
      </c>
      <c r="I94">
        <v>-1.3110926597883199</v>
      </c>
      <c r="J94">
        <v>5.1110854734472699</v>
      </c>
      <c r="K94">
        <v>6087.6996011136098</v>
      </c>
      <c r="L94">
        <v>5856.1060164301698</v>
      </c>
      <c r="M94">
        <v>81.764170161501795</v>
      </c>
      <c r="N94">
        <v>1.2837779739823501</v>
      </c>
      <c r="O94">
        <v>0.96691797788357403</v>
      </c>
      <c r="P94">
        <v>27.640482639743901</v>
      </c>
      <c r="Q94">
        <v>-4.1049118279369003E-2</v>
      </c>
    </row>
    <row r="95" spans="1:17" x14ac:dyDescent="0.3">
      <c r="A95" t="s">
        <v>254</v>
      </c>
      <c r="B95" t="s">
        <v>255</v>
      </c>
      <c r="C95" t="str">
        <f>IFERROR(VLOOKUP(Table1[[#This Row],[Ticker]],[1]!Table1[[Symbol]:[Industry]],2,FALSE),"-")</f>
        <v>-</v>
      </c>
      <c r="D95" t="s">
        <v>189</v>
      </c>
      <c r="E95">
        <v>107393.208131694</v>
      </c>
      <c r="F95">
        <v>605.95000000000005</v>
      </c>
      <c r="G95">
        <v>-20.884563770822101</v>
      </c>
      <c r="H95">
        <v>2.0581429126289601</v>
      </c>
      <c r="I95">
        <v>-5.2060494494037703</v>
      </c>
      <c r="J95">
        <v>9.6275466449158006E-2</v>
      </c>
      <c r="K95">
        <v>576.192038183092</v>
      </c>
      <c r="L95">
        <v>551.89562388865397</v>
      </c>
      <c r="M95">
        <v>55.373405778848699</v>
      </c>
      <c r="N95">
        <v>0.59724610259878996</v>
      </c>
      <c r="O95">
        <v>4.5300767390048504</v>
      </c>
      <c r="P95">
        <v>23.8654946852003</v>
      </c>
      <c r="Q95">
        <v>-9.3610728915917998E-2</v>
      </c>
    </row>
    <row r="96" spans="1:17" x14ac:dyDescent="0.3">
      <c r="A96" t="s">
        <v>256</v>
      </c>
      <c r="B96" t="s">
        <v>257</v>
      </c>
      <c r="C96" t="str">
        <f>IFERROR(VLOOKUP(Table1[[#This Row],[Ticker]],[1]!Table1[[Symbol]:[Industry]],2,FALSE),"-")</f>
        <v>-</v>
      </c>
      <c r="D96" t="s">
        <v>49</v>
      </c>
      <c r="E96">
        <v>106523.951917</v>
      </c>
      <c r="F96">
        <v>2833.75</v>
      </c>
      <c r="G96">
        <v>33.976693316360702</v>
      </c>
      <c r="H96">
        <v>3.2564793666301299</v>
      </c>
      <c r="I96">
        <v>19.698747578317398</v>
      </c>
      <c r="J96">
        <v>-5.51905828843298</v>
      </c>
      <c r="K96">
        <v>2617.4503754637899</v>
      </c>
      <c r="L96">
        <v>2283.5492486093699</v>
      </c>
      <c r="M96">
        <v>51.974690254830897</v>
      </c>
      <c r="N96">
        <v>1.13997635393978</v>
      </c>
      <c r="O96">
        <v>7.9647110719011698</v>
      </c>
      <c r="P96">
        <v>66.314522992047401</v>
      </c>
      <c r="Q96">
        <v>5.9917315547753001E-2</v>
      </c>
    </row>
    <row r="97" spans="1:17" x14ac:dyDescent="0.3">
      <c r="A97" t="s">
        <v>258</v>
      </c>
      <c r="B97" t="s">
        <v>259</v>
      </c>
      <c r="C97" t="str">
        <f>IFERROR(VLOOKUP(Table1[[#This Row],[Ticker]],[1]!Table1[[Symbol]:[Industry]],2,FALSE),"-")</f>
        <v>-</v>
      </c>
      <c r="D97" t="s">
        <v>32</v>
      </c>
      <c r="E97">
        <v>106371.527326019</v>
      </c>
      <c r="F97">
        <v>117.27</v>
      </c>
      <c r="G97">
        <v>56.817283276921998</v>
      </c>
      <c r="H97">
        <v>-15.3123189363605</v>
      </c>
      <c r="I97">
        <v>13.798386910816699</v>
      </c>
      <c r="J97">
        <v>-2.0632566717716099</v>
      </c>
      <c r="K97">
        <v>117.66529863788401</v>
      </c>
      <c r="L97">
        <v>102.37657951290301</v>
      </c>
      <c r="M97">
        <v>42.926122447808503</v>
      </c>
      <c r="N97">
        <v>0.84374939534943105</v>
      </c>
      <c r="O97">
        <v>9.9172848980984192</v>
      </c>
      <c r="P97">
        <v>84.648086915446299</v>
      </c>
      <c r="Q97">
        <v>0.16035705318578</v>
      </c>
    </row>
    <row r="98" spans="1:17" x14ac:dyDescent="0.3">
      <c r="A98" t="s">
        <v>260</v>
      </c>
      <c r="B98" t="s">
        <v>261</v>
      </c>
      <c r="C98" t="str">
        <f>IFERROR(VLOOKUP(Table1[[#This Row],[Ticker]],[1]!Table1[[Symbol]:[Industry]],2,FALSE),"-")</f>
        <v>-</v>
      </c>
      <c r="D98" t="s">
        <v>130</v>
      </c>
      <c r="E98">
        <v>105801.22843015</v>
      </c>
      <c r="F98">
        <v>1055.45</v>
      </c>
      <c r="G98">
        <v>47.771504379157498</v>
      </c>
      <c r="H98">
        <v>-5.8077130472243903</v>
      </c>
      <c r="I98">
        <v>29.463562731036401</v>
      </c>
      <c r="J98">
        <v>-1.10099076667391</v>
      </c>
      <c r="K98">
        <v>1004.93778768548</v>
      </c>
      <c r="L98">
        <v>841.79426015025103</v>
      </c>
      <c r="M98">
        <v>54.711008575675102</v>
      </c>
      <c r="N98">
        <v>0.92990225083078304</v>
      </c>
      <c r="O98">
        <v>3.9367094604197201</v>
      </c>
      <c r="P98">
        <v>81.473521320495195</v>
      </c>
      <c r="Q98">
        <v>0.102044758877419</v>
      </c>
    </row>
    <row r="99" spans="1:17" x14ac:dyDescent="0.3">
      <c r="A99" t="s">
        <v>262</v>
      </c>
      <c r="B99" t="s">
        <v>263</v>
      </c>
      <c r="C99" t="str">
        <f>IFERROR(VLOOKUP(Table1[[#This Row],[Ticker]],[1]!Table1[[Symbol]:[Industry]],2,FALSE),"-")</f>
        <v>-</v>
      </c>
      <c r="D99" t="s">
        <v>107</v>
      </c>
      <c r="E99">
        <v>104066.5605798</v>
      </c>
      <c r="F99">
        <v>103.6</v>
      </c>
      <c r="G99">
        <v>100.43669633622901</v>
      </c>
      <c r="H99">
        <v>-14.659690323018999</v>
      </c>
      <c r="I99">
        <v>37.819118671083402</v>
      </c>
      <c r="J99">
        <v>0.428803164084886</v>
      </c>
      <c r="K99">
        <v>98.892850446577697</v>
      </c>
      <c r="L99">
        <v>81.915696395426906</v>
      </c>
      <c r="M99">
        <v>64.389660956431797</v>
      </c>
      <c r="N99">
        <v>0.507139631480649</v>
      </c>
      <c r="O99">
        <v>13.8996138996139</v>
      </c>
      <c r="P99">
        <v>130.99219620958701</v>
      </c>
      <c r="Q99">
        <v>0.15846576088303399</v>
      </c>
    </row>
    <row r="100" spans="1:17" x14ac:dyDescent="0.3">
      <c r="A100" t="s">
        <v>264</v>
      </c>
      <c r="B100" t="s">
        <v>265</v>
      </c>
      <c r="C100" t="str">
        <f>IFERROR(VLOOKUP(Table1[[#This Row],[Ticker]],[1]!Table1[[Symbol]:[Industry]],2,FALSE),"-")</f>
        <v>-</v>
      </c>
      <c r="D100" t="s">
        <v>184</v>
      </c>
      <c r="E100">
        <v>104042.9442096</v>
      </c>
      <c r="F100">
        <v>35276.400000000001</v>
      </c>
      <c r="G100">
        <v>59.389213666840497</v>
      </c>
      <c r="H100">
        <v>4.4155720596760304</v>
      </c>
      <c r="I100">
        <v>44.6449954818263</v>
      </c>
      <c r="J100">
        <v>-0.88618059062819099</v>
      </c>
      <c r="K100">
        <v>31779.912790671398</v>
      </c>
      <c r="L100">
        <v>26936.285552282501</v>
      </c>
      <c r="M100">
        <v>75.664710535671901</v>
      </c>
      <c r="N100">
        <v>0.71548304879184599</v>
      </c>
      <c r="O100">
        <v>3.97319454366091</v>
      </c>
      <c r="P100">
        <v>96.732501819459401</v>
      </c>
      <c r="Q100">
        <v>0.109758490931621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Row],[Ticker]],[1]!Table1[[Symbol]:[Industry]],2,FALSE),"-")</f>
        <v>-</v>
      </c>
      <c r="D101" t="s">
        <v>32</v>
      </c>
      <c r="E101">
        <v>103763.601015951</v>
      </c>
      <c r="F101">
        <v>135.93</v>
      </c>
      <c r="G101">
        <v>53.518613728134603</v>
      </c>
      <c r="H101">
        <v>-26.7889382240561</v>
      </c>
      <c r="I101">
        <v>-2.6403034219794499</v>
      </c>
      <c r="J101">
        <v>-4.0876502193019499</v>
      </c>
      <c r="K101">
        <v>144.57773759025599</v>
      </c>
      <c r="L101">
        <v>130.19964743788299</v>
      </c>
      <c r="M101">
        <v>32.580373436849001</v>
      </c>
      <c r="N101">
        <v>0.77542910921573505</v>
      </c>
      <c r="O101">
        <v>26.903553299492302</v>
      </c>
      <c r="P101">
        <v>84.062288422478005</v>
      </c>
      <c r="Q101">
        <v>0.13571384138869599</v>
      </c>
    </row>
    <row r="102" spans="1:17" x14ac:dyDescent="0.3">
      <c r="A102" t="s">
        <v>268</v>
      </c>
      <c r="B102" t="s">
        <v>269</v>
      </c>
      <c r="C102" t="str">
        <f>IFERROR(VLOOKUP(Table1[[#This Row],[Ticker]],[1]!Table1[[Symbol]:[Industry]],2,FALSE),"-")</f>
        <v>-</v>
      </c>
      <c r="D102" t="s">
        <v>218</v>
      </c>
      <c r="E102">
        <v>100154.1280218</v>
      </c>
      <c r="F102">
        <v>6661.45</v>
      </c>
      <c r="G102">
        <v>64.443635297515002</v>
      </c>
      <c r="H102">
        <v>-14.251418751214</v>
      </c>
      <c r="I102">
        <v>11.266581877041601</v>
      </c>
      <c r="J102">
        <v>-8.2230799348488599</v>
      </c>
      <c r="K102">
        <v>6512.5957545634401</v>
      </c>
      <c r="L102">
        <v>5446.4613774722402</v>
      </c>
      <c r="M102">
        <v>34.544541005087297</v>
      </c>
      <c r="N102">
        <v>2.0214141958664298</v>
      </c>
      <c r="O102">
        <v>10.057870283496801</v>
      </c>
      <c r="P102">
        <v>90.817817244342507</v>
      </c>
      <c r="Q102">
        <v>0.14263602920704799</v>
      </c>
    </row>
    <row r="103" spans="1:17" x14ac:dyDescent="0.3">
      <c r="A103" t="s">
        <v>270</v>
      </c>
      <c r="B103" t="s">
        <v>271</v>
      </c>
      <c r="C103" t="str">
        <f>IFERROR(VLOOKUP(Table1[[#This Row],[Ticker]],[1]!Table1[[Symbol]:[Industry]],2,FALSE),"-")</f>
        <v>-</v>
      </c>
      <c r="D103" t="s">
        <v>80</v>
      </c>
      <c r="E103">
        <v>99074.306336940004</v>
      </c>
      <c r="F103">
        <v>27459.05</v>
      </c>
      <c r="G103">
        <v>-11.063859714649601</v>
      </c>
      <c r="H103">
        <v>-2.4584062800097399</v>
      </c>
      <c r="I103">
        <v>-15.3867504570155</v>
      </c>
      <c r="J103">
        <v>-2.04416010186414</v>
      </c>
      <c r="K103">
        <v>26565.842362684201</v>
      </c>
      <c r="L103">
        <v>26069.424023018</v>
      </c>
      <c r="M103">
        <v>50.483574141467301</v>
      </c>
      <c r="N103">
        <v>0.97191090030550498</v>
      </c>
      <c r="O103">
        <v>11.9403256849745</v>
      </c>
      <c r="P103">
        <v>19.252366889603</v>
      </c>
      <c r="Q103">
        <v>-6.4062497781776001E-2</v>
      </c>
    </row>
    <row r="104" spans="1:17" x14ac:dyDescent="0.3">
      <c r="A104" t="s">
        <v>272</v>
      </c>
      <c r="B104" t="s">
        <v>273</v>
      </c>
      <c r="C104" t="str">
        <f>IFERROR(VLOOKUP(Table1[[#This Row],[Ticker]],[1]!Table1[[Symbol]:[Industry]],2,FALSE),"-")</f>
        <v>-</v>
      </c>
      <c r="D104" t="s">
        <v>179</v>
      </c>
      <c r="E104">
        <v>98592.474890534999</v>
      </c>
      <c r="F104">
        <v>896.45</v>
      </c>
      <c r="G104">
        <v>12.6769081092213</v>
      </c>
      <c r="H104">
        <v>-23.4268300483823</v>
      </c>
      <c r="I104">
        <v>-31.82519387324</v>
      </c>
      <c r="J104">
        <v>-0.51531702666988699</v>
      </c>
      <c r="K104">
        <v>932.69344080801704</v>
      </c>
      <c r="L104">
        <v>965.11243386909598</v>
      </c>
      <c r="M104">
        <v>39.225974519177797</v>
      </c>
      <c r="N104">
        <v>0.65810488288697799</v>
      </c>
      <c r="O104">
        <v>40.4874783869708</v>
      </c>
      <c r="P104">
        <v>71.733716475095704</v>
      </c>
      <c r="Q104">
        <v>1.8000723911079E-2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Row],[Ticker]],[1]!Table1[[Symbol]:[Industry]],2,FALSE),"-")</f>
        <v>-</v>
      </c>
      <c r="D105" t="s">
        <v>59</v>
      </c>
      <c r="E105">
        <v>97143.9946432</v>
      </c>
      <c r="F105">
        <v>2870.3</v>
      </c>
      <c r="G105">
        <v>27.436465096433999</v>
      </c>
      <c r="H105">
        <v>-3.7402833207443198</v>
      </c>
      <c r="I105">
        <v>8.8058079928552502</v>
      </c>
      <c r="J105">
        <v>0.62967069167430201</v>
      </c>
      <c r="K105">
        <v>2744.72562256744</v>
      </c>
      <c r="L105">
        <v>2446.2872382843202</v>
      </c>
      <c r="M105">
        <v>66.009420851389294</v>
      </c>
      <c r="N105">
        <v>0.93710200877153804</v>
      </c>
      <c r="O105">
        <v>3.8219001498101202</v>
      </c>
      <c r="P105">
        <v>61.976242205355398</v>
      </c>
      <c r="Q105">
        <v>5.5732958482845998E-2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-</v>
      </c>
      <c r="D106" t="s">
        <v>140</v>
      </c>
      <c r="E106">
        <v>91932.584053125</v>
      </c>
      <c r="F106">
        <v>3306.25</v>
      </c>
      <c r="G106">
        <v>86.589816193792601</v>
      </c>
      <c r="H106">
        <v>3.44774035407087</v>
      </c>
      <c r="I106">
        <v>36.971821716005998</v>
      </c>
      <c r="J106">
        <v>8.8350485949368807</v>
      </c>
      <c r="K106">
        <v>2889.8917785220301</v>
      </c>
      <c r="L106">
        <v>2366.2351229814999</v>
      </c>
      <c r="M106">
        <v>71.863212671210306</v>
      </c>
      <c r="N106">
        <v>0.805887354101402</v>
      </c>
      <c r="O106">
        <v>1.56672967863895</v>
      </c>
      <c r="P106">
        <v>121.10947635925901</v>
      </c>
      <c r="Q106">
        <v>7.7121624130342001E-2</v>
      </c>
    </row>
    <row r="107" spans="1:17" hidden="1" x14ac:dyDescent="0.3">
      <c r="A107" t="s">
        <v>278</v>
      </c>
      <c r="B107" t="s">
        <v>279</v>
      </c>
      <c r="C107" t="str">
        <f>IFERROR(VLOOKUP(Table1[[#This Row],[Ticker]],[1]!Table1[[Symbol]:[Industry]],2,FALSE),"-")</f>
        <v>-</v>
      </c>
      <c r="D107" t="s">
        <v>280</v>
      </c>
      <c r="E107">
        <v>91602.566426819903</v>
      </c>
      <c r="F107">
        <v>1259.4000000000001</v>
      </c>
      <c r="G107">
        <v>12.166974191276999</v>
      </c>
      <c r="H107">
        <v>-1.9592507366665299</v>
      </c>
      <c r="I107">
        <v>1.38565522036845</v>
      </c>
      <c r="J107">
        <v>-0.86125386095951295</v>
      </c>
      <c r="K107">
        <v>1228.90617530145</v>
      </c>
      <c r="L107">
        <v>1124.22325477049</v>
      </c>
      <c r="M107">
        <v>42.911372565359002</v>
      </c>
      <c r="N107">
        <v>0.54512884078263302</v>
      </c>
      <c r="O107">
        <v>5.9909480705097398</v>
      </c>
      <c r="P107">
        <v>39.129474149359197</v>
      </c>
      <c r="Q107">
        <v>5.8989788437488998E-2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Row],[Ticker]],[1]!Table1[[Symbol]:[Industry]],2,FALSE),"-")</f>
        <v>-</v>
      </c>
      <c r="D108" t="s">
        <v>37</v>
      </c>
      <c r="E108">
        <v>91337.407676445</v>
      </c>
      <c r="F108">
        <v>633.45000000000005</v>
      </c>
      <c r="G108">
        <v>-13.418548210781299</v>
      </c>
      <c r="H108">
        <v>4.76052040733871</v>
      </c>
      <c r="I108">
        <v>5.12106250897072</v>
      </c>
      <c r="J108">
        <v>5.2272224826675098</v>
      </c>
      <c r="K108">
        <v>590.61348226974405</v>
      </c>
      <c r="L108">
        <v>560.32975899852897</v>
      </c>
      <c r="M108">
        <v>79.615797318015595</v>
      </c>
      <c r="N108">
        <v>1.02646034537904</v>
      </c>
      <c r="O108">
        <v>1.6260162601625801</v>
      </c>
      <c r="P108">
        <v>36.681411155464403</v>
      </c>
      <c r="Q108">
        <v>-5.8258398992802003E-2</v>
      </c>
    </row>
    <row r="109" spans="1:17" x14ac:dyDescent="0.3">
      <c r="A109" t="s">
        <v>283</v>
      </c>
      <c r="B109" t="s">
        <v>284</v>
      </c>
      <c r="C109" t="str">
        <f>IFERROR(VLOOKUP(Table1[[#This Row],[Ticker]],[1]!Table1[[Symbol]:[Industry]],2,FALSE),"-")</f>
        <v>-</v>
      </c>
      <c r="D109" t="s">
        <v>285</v>
      </c>
      <c r="E109">
        <v>90498.968131575006</v>
      </c>
      <c r="F109">
        <v>10436.75</v>
      </c>
      <c r="G109">
        <v>146.76660850364701</v>
      </c>
      <c r="H109">
        <v>28.8134724082134</v>
      </c>
      <c r="I109">
        <v>128.38853351312301</v>
      </c>
      <c r="J109">
        <v>8.7611478759027097</v>
      </c>
      <c r="K109">
        <v>8756.6602828848299</v>
      </c>
      <c r="L109">
        <v>6867.9597767529604</v>
      </c>
      <c r="M109">
        <v>82.841115853994694</v>
      </c>
      <c r="N109">
        <v>1.0436409528966499</v>
      </c>
      <c r="O109">
        <v>0.89299829927900198</v>
      </c>
      <c r="P109">
        <v>179.262826944946</v>
      </c>
      <c r="Q109">
        <v>9.3140546979172997E-2</v>
      </c>
    </row>
    <row r="110" spans="1:17" x14ac:dyDescent="0.3">
      <c r="A110" t="s">
        <v>286</v>
      </c>
      <c r="B110" t="s">
        <v>287</v>
      </c>
      <c r="C110" t="str">
        <f>IFERROR(VLOOKUP(Table1[[#This Row],[Ticker]],[1]!Table1[[Symbol]:[Industry]],2,FALSE),"-")</f>
        <v>-</v>
      </c>
      <c r="D110" t="s">
        <v>240</v>
      </c>
      <c r="E110">
        <v>90147.297695999994</v>
      </c>
      <c r="F110">
        <v>4220.8</v>
      </c>
      <c r="G110">
        <v>59.254550210009</v>
      </c>
      <c r="H110">
        <v>-6.87466091633042</v>
      </c>
      <c r="I110">
        <v>14.6727472256569</v>
      </c>
      <c r="J110">
        <v>1.2164423813256899</v>
      </c>
      <c r="K110">
        <v>3892.83777360871</v>
      </c>
      <c r="L110">
        <v>3432.6116325858302</v>
      </c>
      <c r="M110">
        <v>71.422949797928197</v>
      </c>
      <c r="N110">
        <v>0.97657001266236099</v>
      </c>
      <c r="O110">
        <v>0.662196739954512</v>
      </c>
      <c r="P110">
        <v>90.250388767438096</v>
      </c>
      <c r="Q110">
        <v>6.852043305822E-3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Row],[Ticker]],[1]!Table1[[Symbol]:[Industry]],2,FALSE),"-")</f>
        <v>-</v>
      </c>
      <c r="D111" t="s">
        <v>37</v>
      </c>
      <c r="E111">
        <v>90143.719378294903</v>
      </c>
      <c r="F111">
        <v>1827.65</v>
      </c>
      <c r="G111">
        <v>13.6875633234765</v>
      </c>
      <c r="H111">
        <v>5.12519810682352</v>
      </c>
      <c r="I111">
        <v>18.9665191097092</v>
      </c>
      <c r="J111">
        <v>2.3417879504677002</v>
      </c>
      <c r="K111">
        <v>1707.3934630277599</v>
      </c>
      <c r="L111">
        <v>1565.7474086490099</v>
      </c>
      <c r="M111">
        <v>70.519848659158299</v>
      </c>
      <c r="N111">
        <v>1.0086508072186</v>
      </c>
      <c r="O111">
        <v>1.98342133340627</v>
      </c>
      <c r="P111">
        <v>44.364139020537102</v>
      </c>
      <c r="Q111">
        <v>-5.0213005943429E-2</v>
      </c>
    </row>
    <row r="112" spans="1:17" x14ac:dyDescent="0.3">
      <c r="A112" t="s">
        <v>290</v>
      </c>
      <c r="B112" t="s">
        <v>291</v>
      </c>
      <c r="C112" t="str">
        <f>IFERROR(VLOOKUP(Table1[[#This Row],[Ticker]],[1]!Table1[[Symbol]:[Industry]],2,FALSE),"-")</f>
        <v>-</v>
      </c>
      <c r="D112" t="s">
        <v>292</v>
      </c>
      <c r="E112">
        <v>90019.111009100001</v>
      </c>
      <c r="F112">
        <v>83.72</v>
      </c>
      <c r="G112">
        <v>22.217645187230399</v>
      </c>
      <c r="H112">
        <v>-16.007777576847499</v>
      </c>
      <c r="I112">
        <v>8.5909938310831997</v>
      </c>
      <c r="J112">
        <v>-1.99104312269485</v>
      </c>
      <c r="K112">
        <v>85.215188290521596</v>
      </c>
      <c r="L112">
        <v>77.884044648153406</v>
      </c>
      <c r="M112">
        <v>40.221343403231998</v>
      </c>
      <c r="N112">
        <v>0.50588035833212297</v>
      </c>
      <c r="O112">
        <v>17.892976588628699</v>
      </c>
      <c r="P112">
        <v>50.035842293906803</v>
      </c>
      <c r="Q112">
        <v>6.5557049366982006E-2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Row],[Ticker]],[1]!Table1[[Symbol]:[Industry]],2,FALSE),"-")</f>
        <v>-</v>
      </c>
      <c r="D113" t="s">
        <v>295</v>
      </c>
      <c r="E113">
        <v>89506.667905784998</v>
      </c>
      <c r="F113">
        <v>6225.05</v>
      </c>
      <c r="G113">
        <v>-3.72536416389877</v>
      </c>
      <c r="H113">
        <v>-3.60628323590324</v>
      </c>
      <c r="I113">
        <v>-4.1845646764873701</v>
      </c>
      <c r="J113">
        <v>7.7856336308657195E-2</v>
      </c>
      <c r="K113">
        <v>6100.2477747696703</v>
      </c>
      <c r="L113">
        <v>5821.3695163892899</v>
      </c>
      <c r="M113">
        <v>59.3206179176075</v>
      </c>
      <c r="N113">
        <v>0.75313205213954504</v>
      </c>
      <c r="O113">
        <v>10.4320447225323</v>
      </c>
      <c r="P113">
        <v>31.719212865002099</v>
      </c>
      <c r="Q113">
        <v>3.0326216910971999E-2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Row],[Ticker]],[1]!Table1[[Symbol]:[Industry]],2,FALSE),"-")</f>
        <v>-</v>
      </c>
      <c r="D114" t="s">
        <v>295</v>
      </c>
      <c r="E114">
        <v>89202.120806239996</v>
      </c>
      <c r="F114">
        <v>917.8</v>
      </c>
      <c r="G114">
        <v>29.551659799446899</v>
      </c>
      <c r="H114">
        <v>10.122134615133699</v>
      </c>
      <c r="I114">
        <v>12.1881993666147</v>
      </c>
      <c r="J114">
        <v>3.8009491051772999</v>
      </c>
      <c r="K114">
        <v>855.49470495935998</v>
      </c>
      <c r="L114">
        <v>749.81081699178503</v>
      </c>
      <c r="M114">
        <v>54.455620162382402</v>
      </c>
      <c r="N114">
        <v>1.02328719974854</v>
      </c>
      <c r="O114">
        <v>6.7661799956417497</v>
      </c>
      <c r="P114">
        <v>80.4916420845624</v>
      </c>
      <c r="Q114">
        <v>0.122042723992779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Row],[Ticker]],[1]!Table1[[Symbol]:[Industry]],2,FALSE),"-")</f>
        <v>-</v>
      </c>
      <c r="D115" t="s">
        <v>124</v>
      </c>
      <c r="E115">
        <v>87310.216687499997</v>
      </c>
      <c r="F115">
        <v>418.75</v>
      </c>
      <c r="G115">
        <v>218.27165889638101</v>
      </c>
      <c r="H115">
        <v>-2.1802965432018002</v>
      </c>
      <c r="I115">
        <v>113.524152915185</v>
      </c>
      <c r="J115">
        <v>-0.99793877145321197</v>
      </c>
      <c r="K115">
        <v>358.95998700016003</v>
      </c>
      <c r="L115">
        <v>260.90916780588401</v>
      </c>
      <c r="M115">
        <v>68.279613296044204</v>
      </c>
      <c r="N115">
        <v>0.91282037185209097</v>
      </c>
      <c r="O115">
        <v>3.1164179104477601</v>
      </c>
      <c r="P115">
        <v>257.75309696710798</v>
      </c>
      <c r="Q115">
        <v>0.19572314343705899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-</v>
      </c>
      <c r="D116" t="s">
        <v>302</v>
      </c>
      <c r="E116">
        <v>87206.575387154997</v>
      </c>
      <c r="F116">
        <v>612.65</v>
      </c>
      <c r="G116">
        <v>35.618988902839902</v>
      </c>
      <c r="H116">
        <v>-4.9933113802046503</v>
      </c>
      <c r="I116">
        <v>20.161910430089598</v>
      </c>
      <c r="J116">
        <v>-8.54164518590974</v>
      </c>
      <c r="K116">
        <v>593.96069094777795</v>
      </c>
      <c r="L116">
        <v>520.21660538967706</v>
      </c>
      <c r="M116">
        <v>48.040067777192</v>
      </c>
      <c r="N116">
        <v>1.1450454424966801</v>
      </c>
      <c r="O116">
        <v>8.2102342283522507</v>
      </c>
      <c r="P116">
        <v>64.868137782561803</v>
      </c>
      <c r="Q116">
        <v>0.18625951895550499</v>
      </c>
    </row>
    <row r="117" spans="1:17" x14ac:dyDescent="0.3">
      <c r="A117" t="s">
        <v>303</v>
      </c>
      <c r="B117" t="s">
        <v>304</v>
      </c>
      <c r="C117" t="str">
        <f>IFERROR(VLOOKUP(Table1[[#This Row],[Ticker]],[1]!Table1[[Symbol]:[Industry]],2,FALSE),"-")</f>
        <v>-</v>
      </c>
      <c r="D117" t="s">
        <v>59</v>
      </c>
      <c r="E117">
        <v>87058.0154874</v>
      </c>
      <c r="F117">
        <v>2173</v>
      </c>
      <c r="G117">
        <v>3.9299130103758602</v>
      </c>
      <c r="H117">
        <v>-10.7210766484693</v>
      </c>
      <c r="I117">
        <v>-7.4462280295276804</v>
      </c>
      <c r="J117">
        <v>-1.34533705848659</v>
      </c>
      <c r="K117">
        <v>2176.36245106143</v>
      </c>
      <c r="L117">
        <v>2045.41527229591</v>
      </c>
      <c r="M117">
        <v>55.744362624945403</v>
      </c>
      <c r="N117">
        <v>0.48721317026048799</v>
      </c>
      <c r="O117">
        <v>14.588127013345501</v>
      </c>
      <c r="P117">
        <v>30.820866319496599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Row],[Ticker]],[1]!Table1[[Symbol]:[Industry]],2,FALSE),"-")</f>
        <v>-</v>
      </c>
      <c r="D118" t="s">
        <v>151</v>
      </c>
      <c r="E118">
        <v>86985.547064115002</v>
      </c>
      <c r="F118">
        <v>6736.45</v>
      </c>
      <c r="G118">
        <v>27.222867409346701</v>
      </c>
      <c r="H118">
        <v>8.4650317186439299</v>
      </c>
      <c r="I118">
        <v>20.246780882603201</v>
      </c>
      <c r="J118">
        <v>0.159863765766005</v>
      </c>
      <c r="K118">
        <v>6223.5989261048499</v>
      </c>
      <c r="L118">
        <v>5433.1455216582299</v>
      </c>
      <c r="M118">
        <v>60.830702650735297</v>
      </c>
      <c r="N118">
        <v>0.87994196829181104</v>
      </c>
      <c r="O118">
        <v>3.45211498638007</v>
      </c>
      <c r="P118">
        <v>69.596304175425701</v>
      </c>
      <c r="Q118">
        <v>-8.3290822431419994E-3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Row],[Ticker]],[1]!Table1[[Symbol]:[Industry]],2,FALSE),"-")</f>
        <v>-</v>
      </c>
      <c r="D119" t="s">
        <v>309</v>
      </c>
      <c r="E119">
        <v>83689.115386439997</v>
      </c>
      <c r="F119">
        <v>4326.8999999999996</v>
      </c>
      <c r="G119">
        <v>10.484907835743501</v>
      </c>
      <c r="H119">
        <v>1.30085543117589</v>
      </c>
      <c r="I119">
        <v>9.3369983965643897</v>
      </c>
      <c r="J119">
        <v>-1.4625184392405699</v>
      </c>
      <c r="K119">
        <v>3981.6579399962602</v>
      </c>
      <c r="L119">
        <v>3609.4461475029302</v>
      </c>
      <c r="M119">
        <v>61.488246395227002</v>
      </c>
      <c r="N119">
        <v>1.3382865233569701</v>
      </c>
      <c r="O119">
        <v>2.2649009683607102</v>
      </c>
      <c r="P119">
        <v>56.8854242204496</v>
      </c>
      <c r="Q119">
        <v>0.150256919813787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Row],[Ticker]],[1]!Table1[[Symbol]:[Industry]],2,FALSE),"-")</f>
        <v>-</v>
      </c>
      <c r="D120" t="s">
        <v>151</v>
      </c>
      <c r="E120">
        <v>80484</v>
      </c>
      <c r="F120">
        <v>1006.05</v>
      </c>
      <c r="G120">
        <v>34.644041484530597</v>
      </c>
      <c r="H120">
        <v>-12.3172820655195</v>
      </c>
      <c r="I120">
        <v>-0.62593839954765595</v>
      </c>
      <c r="J120">
        <v>8.1541288964798397E-2</v>
      </c>
      <c r="K120">
        <v>1008.71064800249</v>
      </c>
      <c r="L120">
        <v>907.59109494481504</v>
      </c>
      <c r="M120">
        <v>52.2980841844645</v>
      </c>
      <c r="N120">
        <v>0.88709159105749602</v>
      </c>
      <c r="O120">
        <v>13.205109090005401</v>
      </c>
      <c r="P120">
        <v>63.758443883779499</v>
      </c>
      <c r="Q120">
        <v>8.1426242171017002E-2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Row],[Ticker]],[1]!Table1[[Symbol]:[Industry]],2,FALSE),"-")</f>
        <v>-</v>
      </c>
      <c r="D121" t="s">
        <v>59</v>
      </c>
      <c r="E121">
        <v>80209.293611290006</v>
      </c>
      <c r="F121">
        <v>1759.3</v>
      </c>
      <c r="G121">
        <v>72.543789849685695</v>
      </c>
      <c r="H121">
        <v>-7.1359843965998397</v>
      </c>
      <c r="I121">
        <v>13.537023101629901</v>
      </c>
      <c r="J121">
        <v>1.7982648279430899</v>
      </c>
      <c r="K121">
        <v>1609.8766847847901</v>
      </c>
      <c r="L121">
        <v>1439.3313244887399</v>
      </c>
      <c r="M121">
        <v>86.994719844723207</v>
      </c>
      <c r="N121">
        <v>1.41716854819704</v>
      </c>
      <c r="O121">
        <v>0.437674074916172</v>
      </c>
      <c r="P121">
        <v>98.164000901103805</v>
      </c>
      <c r="Q121">
        <v>1.4826837318265E-2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Row],[Ticker]],[1]!Table1[[Symbol]:[Industry]],2,FALSE),"-")</f>
        <v>-</v>
      </c>
      <c r="D122" t="s">
        <v>75</v>
      </c>
      <c r="E122">
        <v>80086.034589884905</v>
      </c>
      <c r="F122">
        <v>492.35</v>
      </c>
      <c r="G122">
        <v>175.92537237812999</v>
      </c>
      <c r="H122">
        <v>4.8370557554993798</v>
      </c>
      <c r="I122">
        <v>80.735231768920102</v>
      </c>
      <c r="J122">
        <v>4.3010265098003</v>
      </c>
      <c r="K122">
        <v>439.31629795080102</v>
      </c>
      <c r="L122">
        <v>343.88603325432899</v>
      </c>
      <c r="M122">
        <v>72.903747271028095</v>
      </c>
      <c r="N122">
        <v>0.882196584243926</v>
      </c>
      <c r="O122">
        <v>3.9910632680004001</v>
      </c>
      <c r="P122">
        <v>201.93172526574</v>
      </c>
      <c r="Q122">
        <v>0.13640802692475201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Row],[Ticker]],[1]!Table1[[Symbol]:[Industry]],2,FALSE),"-")</f>
        <v>-</v>
      </c>
      <c r="D123" t="s">
        <v>189</v>
      </c>
      <c r="E123">
        <v>78720.260683714994</v>
      </c>
      <c r="F123">
        <v>608.04999999999995</v>
      </c>
      <c r="G123">
        <v>-9.7767492351495893</v>
      </c>
      <c r="H123">
        <v>-10.5458348435658</v>
      </c>
      <c r="I123">
        <v>-2.41121790250551</v>
      </c>
      <c r="J123">
        <v>-2.1002821525041502</v>
      </c>
      <c r="K123">
        <v>595.17830336742998</v>
      </c>
      <c r="L123">
        <v>554.34855441753996</v>
      </c>
      <c r="M123">
        <v>43.302593685919398</v>
      </c>
      <c r="N123">
        <v>0.60325299994888004</v>
      </c>
      <c r="O123">
        <v>9.72781843598389</v>
      </c>
      <c r="P123">
        <v>25.035986016862001</v>
      </c>
      <c r="Q123">
        <v>-5.0598359642103997E-2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189</v>
      </c>
      <c r="E124">
        <v>78471.935193509998</v>
      </c>
      <c r="F124">
        <v>2885.15</v>
      </c>
      <c r="G124">
        <v>44.261389416414602</v>
      </c>
      <c r="H124">
        <v>-4.5798617548940896</v>
      </c>
      <c r="I124">
        <v>3.0759258704119401</v>
      </c>
      <c r="J124">
        <v>0.60125807287738497</v>
      </c>
      <c r="K124">
        <v>2806.0772126751999</v>
      </c>
      <c r="L124">
        <v>2505.6383173429699</v>
      </c>
      <c r="M124">
        <v>60.194523318542998</v>
      </c>
      <c r="N124">
        <v>1.00584628365631</v>
      </c>
      <c r="O124">
        <v>6.3740186818709503</v>
      </c>
      <c r="P124">
        <v>73.804216867469805</v>
      </c>
      <c r="Q124">
        <v>2.8504837783011001E-2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Row],[Ticker]],[1]!Table1[[Symbol]:[Industry]],2,FALSE),"-")</f>
        <v>-</v>
      </c>
      <c r="D125" t="s">
        <v>130</v>
      </c>
      <c r="E125">
        <v>77767.26920296</v>
      </c>
      <c r="F125">
        <v>1670.3</v>
      </c>
      <c r="G125">
        <v>74.372464558601393</v>
      </c>
      <c r="H125">
        <v>-5.5362523791912901</v>
      </c>
      <c r="I125">
        <v>20.2622911955912</v>
      </c>
      <c r="J125">
        <v>-2.8130406651097601</v>
      </c>
      <c r="K125">
        <v>1538.36689531654</v>
      </c>
      <c r="L125">
        <v>1271.5268167885499</v>
      </c>
      <c r="M125">
        <v>50.933833552962199</v>
      </c>
      <c r="N125">
        <v>0.85976120920402499</v>
      </c>
      <c r="O125">
        <v>8.0344848230856805</v>
      </c>
      <c r="P125">
        <v>100.7089641913</v>
      </c>
      <c r="Q125">
        <v>7.4022833263382007E-2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Row],[Ticker]],[1]!Table1[[Symbol]:[Industry]],2,FALSE),"-")</f>
        <v>-</v>
      </c>
      <c r="D126" t="s">
        <v>243</v>
      </c>
      <c r="E126">
        <v>77335.733416400006</v>
      </c>
      <c r="F126">
        <v>9068</v>
      </c>
      <c r="G126">
        <v>82.281621427408197</v>
      </c>
      <c r="H126">
        <v>-14.144080606984099</v>
      </c>
      <c r="I126">
        <v>49.306233976681099</v>
      </c>
      <c r="J126">
        <v>3.8161838938949599</v>
      </c>
      <c r="K126">
        <v>8334.5990002980307</v>
      </c>
      <c r="L126">
        <v>6834.8076747649602</v>
      </c>
      <c r="M126">
        <v>70.328919413767693</v>
      </c>
      <c r="N126">
        <v>0.97406228939571604</v>
      </c>
      <c r="O126">
        <v>9.5616453462725897</v>
      </c>
      <c r="P126">
        <v>111.520742701857</v>
      </c>
      <c r="Q126">
        <v>0.17344855204933399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Row],[Ticker]],[1]!Table1[[Symbol]:[Industry]],2,FALSE),"-")</f>
        <v>-</v>
      </c>
      <c r="D127" t="s">
        <v>326</v>
      </c>
      <c r="E127">
        <v>76397.135289750004</v>
      </c>
      <c r="F127">
        <v>6014.25</v>
      </c>
      <c r="G127">
        <v>59.514184958005799</v>
      </c>
      <c r="H127">
        <v>-1.8233342267147701</v>
      </c>
      <c r="I127">
        <v>24.518581269771101</v>
      </c>
      <c r="J127">
        <v>3.9986400619629499</v>
      </c>
      <c r="K127">
        <v>5528.8252961002299</v>
      </c>
      <c r="L127">
        <v>4592.9129150916497</v>
      </c>
      <c r="M127">
        <v>55.642577130263703</v>
      </c>
      <c r="N127">
        <v>0.53759199222741705</v>
      </c>
      <c r="O127">
        <v>7.4115642016876402</v>
      </c>
      <c r="P127">
        <v>91.536624203821603</v>
      </c>
      <c r="Q127">
        <v>0.107703099301803</v>
      </c>
    </row>
    <row r="128" spans="1:17" x14ac:dyDescent="0.3">
      <c r="A128" t="s">
        <v>327</v>
      </c>
      <c r="B128" t="s">
        <v>328</v>
      </c>
      <c r="C128" t="str">
        <f>IFERROR(VLOOKUP(Table1[[#This Row],[Ticker]],[1]!Table1[[Symbol]:[Industry]],2,FALSE),"-")</f>
        <v>-</v>
      </c>
      <c r="D128" t="s">
        <v>329</v>
      </c>
      <c r="E128">
        <v>75741.955830274994</v>
      </c>
      <c r="F128">
        <v>12658.45</v>
      </c>
      <c r="G128">
        <v>165.114508082763</v>
      </c>
      <c r="H128">
        <v>19.3975890500144</v>
      </c>
      <c r="I128">
        <v>85.677872024338996</v>
      </c>
      <c r="J128">
        <v>9.90792178169281</v>
      </c>
      <c r="K128">
        <v>10115.250888226699</v>
      </c>
      <c r="L128">
        <v>7540.4641851830002</v>
      </c>
      <c r="M128">
        <v>84.440839377432795</v>
      </c>
      <c r="N128">
        <v>0.93648756519119203</v>
      </c>
      <c r="O128">
        <v>1.7423144223818801</v>
      </c>
      <c r="P128">
        <v>220.22388059701399</v>
      </c>
      <c r="Q128">
        <v>0.105251711191357</v>
      </c>
    </row>
    <row r="129" spans="1:17" x14ac:dyDescent="0.3">
      <c r="A129" t="s">
        <v>330</v>
      </c>
      <c r="B129" t="s">
        <v>331</v>
      </c>
      <c r="C129" t="str">
        <f>IFERROR(VLOOKUP(Table1[[#This Row],[Ticker]],[1]!Table1[[Symbol]:[Industry]],2,FALSE),"-")</f>
        <v>-</v>
      </c>
      <c r="D129" t="s">
        <v>24</v>
      </c>
      <c r="E129">
        <v>75048.909800239999</v>
      </c>
      <c r="F129">
        <v>23.95</v>
      </c>
      <c r="G129">
        <v>17.0876988424953</v>
      </c>
      <c r="H129">
        <v>-6.5609236103676896</v>
      </c>
      <c r="I129">
        <v>-9.2063342888255608</v>
      </c>
      <c r="J129">
        <v>-0.87257197909808304</v>
      </c>
      <c r="K129">
        <v>23.693994729801801</v>
      </c>
      <c r="L129">
        <v>22.329783862783</v>
      </c>
      <c r="M129">
        <v>56.309523480855702</v>
      </c>
      <c r="N129">
        <v>0.63255042560243302</v>
      </c>
      <c r="O129">
        <v>37.160751565761998</v>
      </c>
      <c r="P129">
        <v>52.547770700636903</v>
      </c>
      <c r="Q129">
        <v>4.6466163658853997E-2</v>
      </c>
    </row>
    <row r="130" spans="1:17" x14ac:dyDescent="0.3">
      <c r="A130" t="s">
        <v>332</v>
      </c>
      <c r="B130" t="s">
        <v>333</v>
      </c>
      <c r="C130" t="str">
        <f>IFERROR(VLOOKUP(Table1[[#This Row],[Ticker]],[1]!Table1[[Symbol]:[Industry]],2,FALSE),"-")</f>
        <v>-</v>
      </c>
      <c r="D130" t="s">
        <v>334</v>
      </c>
      <c r="E130">
        <v>73736.973791850003</v>
      </c>
      <c r="F130">
        <v>251.61</v>
      </c>
      <c r="G130">
        <v>109.605205845296</v>
      </c>
      <c r="H130">
        <v>-13.630002566092401</v>
      </c>
      <c r="I130">
        <v>0.33491481231127301</v>
      </c>
      <c r="J130">
        <v>-0.75447617526529298</v>
      </c>
      <c r="K130">
        <v>253.35579241780599</v>
      </c>
      <c r="L130">
        <v>216.05091381442799</v>
      </c>
      <c r="M130">
        <v>46.300329396264303</v>
      </c>
      <c r="N130">
        <v>1.0715136848409099</v>
      </c>
      <c r="O130">
        <v>13.8070823894121</v>
      </c>
      <c r="P130">
        <v>136.475563909774</v>
      </c>
      <c r="Q130">
        <v>7.0377918142088006E-2</v>
      </c>
    </row>
    <row r="131" spans="1:17" x14ac:dyDescent="0.3">
      <c r="A131" t="s">
        <v>335</v>
      </c>
      <c r="B131" t="s">
        <v>336</v>
      </c>
      <c r="C131" t="str">
        <f>IFERROR(VLOOKUP(Table1[[#This Row],[Ticker]],[1]!Table1[[Symbol]:[Industry]],2,FALSE),"-")</f>
        <v>-</v>
      </c>
      <c r="D131" t="s">
        <v>337</v>
      </c>
      <c r="E131">
        <v>73667.451168615997</v>
      </c>
      <c r="F131">
        <v>54.03</v>
      </c>
      <c r="G131">
        <v>167.160883854205</v>
      </c>
      <c r="H131">
        <v>-2.9173260628400102</v>
      </c>
      <c r="I131">
        <v>27.395316123777501</v>
      </c>
      <c r="J131">
        <v>-0.17714542755304499</v>
      </c>
      <c r="K131">
        <v>47.983926768660702</v>
      </c>
      <c r="L131">
        <v>39.2880271233809</v>
      </c>
      <c r="M131">
        <v>68.008868010559297</v>
      </c>
      <c r="N131">
        <v>1.4437077587093501</v>
      </c>
      <c r="O131">
        <v>3.0908754395706</v>
      </c>
      <c r="P131">
        <v>224.50450450450401</v>
      </c>
      <c r="Q131">
        <v>0.161791589183058</v>
      </c>
    </row>
    <row r="132" spans="1:17" x14ac:dyDescent="0.3">
      <c r="A132" t="s">
        <v>338</v>
      </c>
      <c r="B132" t="s">
        <v>339</v>
      </c>
      <c r="C132" t="str">
        <f>IFERROR(VLOOKUP(Table1[[#This Row],[Ticker]],[1]!Table1[[Symbol]:[Industry]],2,FALSE),"-")</f>
        <v>-</v>
      </c>
      <c r="D132" t="s">
        <v>59</v>
      </c>
      <c r="E132">
        <v>73514.787578185002</v>
      </c>
      <c r="F132">
        <v>1254.6500000000001</v>
      </c>
      <c r="G132">
        <v>51.157431029202897</v>
      </c>
      <c r="H132">
        <v>-9.4511286556977296</v>
      </c>
      <c r="I132">
        <v>-3.9519808147854697E-2</v>
      </c>
      <c r="J132">
        <v>2.3107782458543702</v>
      </c>
      <c r="K132">
        <v>1195.9933019560899</v>
      </c>
      <c r="L132">
        <v>1055.29119662734</v>
      </c>
      <c r="M132">
        <v>65.882926780150001</v>
      </c>
      <c r="N132">
        <v>0.90836355154984105</v>
      </c>
      <c r="O132">
        <v>2.98489618618735</v>
      </c>
      <c r="P132">
        <v>76.997954433236899</v>
      </c>
      <c r="Q132">
        <v>-2.4438493481100001E-3</v>
      </c>
    </row>
    <row r="133" spans="1:17" x14ac:dyDescent="0.3">
      <c r="A133" t="s">
        <v>340</v>
      </c>
      <c r="B133" t="s">
        <v>341</v>
      </c>
      <c r="C133" t="str">
        <f>IFERROR(VLOOKUP(Table1[[#This Row],[Ticker]],[1]!Table1[[Symbol]:[Industry]],2,FALSE),"-")</f>
        <v>-</v>
      </c>
      <c r="D133" t="s">
        <v>184</v>
      </c>
      <c r="E133">
        <v>73110.260124149994</v>
      </c>
      <c r="F133">
        <v>4677.45</v>
      </c>
      <c r="G133">
        <v>27.7243348375473</v>
      </c>
      <c r="H133">
        <v>-7.6119552818594798</v>
      </c>
      <c r="I133">
        <v>37.985218665081902</v>
      </c>
      <c r="J133">
        <v>-2.7998793254640701</v>
      </c>
      <c r="K133">
        <v>4261.9708395889302</v>
      </c>
      <c r="L133">
        <v>3528.8033721022598</v>
      </c>
      <c r="M133">
        <v>54.302648048515799</v>
      </c>
      <c r="N133">
        <v>0.86795660619470605</v>
      </c>
      <c r="O133">
        <v>5.8482720285625698</v>
      </c>
      <c r="P133">
        <v>79.061710435648095</v>
      </c>
      <c r="Q133">
        <v>0.156831715189687</v>
      </c>
    </row>
    <row r="134" spans="1:17" x14ac:dyDescent="0.3">
      <c r="A134" t="s">
        <v>342</v>
      </c>
      <c r="B134" t="s">
        <v>343</v>
      </c>
      <c r="C134" t="str">
        <f>IFERROR(VLOOKUP(Table1[[#This Row],[Ticker]],[1]!Table1[[Symbol]:[Industry]],2,FALSE),"-")</f>
        <v>-</v>
      </c>
      <c r="D134" t="s">
        <v>32</v>
      </c>
      <c r="E134">
        <v>72944.834391055003</v>
      </c>
      <c r="F134">
        <v>541.54999999999995</v>
      </c>
      <c r="G134">
        <v>54.467402472198998</v>
      </c>
      <c r="H134">
        <v>-18.627705721495499</v>
      </c>
      <c r="I134">
        <v>13.025743735305801</v>
      </c>
      <c r="J134">
        <v>-2.26167571590809</v>
      </c>
      <c r="K134">
        <v>539.61841816654396</v>
      </c>
      <c r="L134">
        <v>481.18032320247499</v>
      </c>
      <c r="M134">
        <v>49.895313521901997</v>
      </c>
      <c r="N134">
        <v>0.49906411348416402</v>
      </c>
      <c r="O134">
        <v>16.831317514541599</v>
      </c>
      <c r="P134">
        <v>82.585974376264204</v>
      </c>
      <c r="Q134">
        <v>0.15106597480807599</v>
      </c>
    </row>
    <row r="135" spans="1:17" hidden="1" x14ac:dyDescent="0.3">
      <c r="A135" t="s">
        <v>344</v>
      </c>
      <c r="B135" t="s">
        <v>345</v>
      </c>
      <c r="C135" t="str">
        <f>IFERROR(VLOOKUP(Table1[[#This Row],[Ticker]],[1]!Table1[[Symbol]:[Industry]],2,FALSE),"-")</f>
        <v>-</v>
      </c>
      <c r="D135" t="s">
        <v>83</v>
      </c>
      <c r="E135">
        <v>72777.346374974994</v>
      </c>
      <c r="F135">
        <v>354.75</v>
      </c>
      <c r="G135">
        <v>99.694902245153301</v>
      </c>
      <c r="H135">
        <v>12.3685148019482</v>
      </c>
      <c r="I135">
        <v>53.321877092064398</v>
      </c>
      <c r="J135">
        <v>5.8251851616838399</v>
      </c>
      <c r="K135">
        <v>291.90702767032201</v>
      </c>
      <c r="M135">
        <v>77.881197947317403</v>
      </c>
      <c r="N135">
        <v>1.3502855564138201</v>
      </c>
      <c r="O135">
        <v>1.7477096546863999</v>
      </c>
      <c r="P135">
        <v>149.472573839662</v>
      </c>
    </row>
    <row r="136" spans="1:17" x14ac:dyDescent="0.3">
      <c r="A136" t="s">
        <v>346</v>
      </c>
      <c r="B136" t="s">
        <v>347</v>
      </c>
      <c r="C136" t="str">
        <f>IFERROR(VLOOKUP(Table1[[#This Row],[Ticker]],[1]!Table1[[Symbol]:[Industry]],2,FALSE),"-")</f>
        <v>-</v>
      </c>
      <c r="D136" t="s">
        <v>86</v>
      </c>
      <c r="E136">
        <v>72760.574929759998</v>
      </c>
      <c r="F136">
        <v>1513.9</v>
      </c>
      <c r="G136">
        <v>127.972658427954</v>
      </c>
      <c r="H136">
        <v>-11.195502604601</v>
      </c>
      <c r="I136">
        <v>36.9944249488845</v>
      </c>
      <c r="J136">
        <v>-2.3353330434739901</v>
      </c>
      <c r="K136">
        <v>1463.2816191111301</v>
      </c>
      <c r="L136">
        <v>1175.10227256908</v>
      </c>
      <c r="M136">
        <v>51.971366111353298</v>
      </c>
      <c r="N136">
        <v>0.214430734734678</v>
      </c>
      <c r="O136">
        <v>7.8737036792390303</v>
      </c>
      <c r="P136">
        <v>157.42220710763399</v>
      </c>
      <c r="Q136">
        <v>0.13006904786781601</v>
      </c>
    </row>
    <row r="137" spans="1:17" x14ac:dyDescent="0.3">
      <c r="A137" t="s">
        <v>348</v>
      </c>
      <c r="B137" t="s">
        <v>349</v>
      </c>
      <c r="C137" t="str">
        <f>IFERROR(VLOOKUP(Table1[[#This Row],[Ticker]],[1]!Table1[[Symbol]:[Industry]],2,FALSE),"-")</f>
        <v>-</v>
      </c>
      <c r="D137" t="s">
        <v>49</v>
      </c>
      <c r="E137">
        <v>72430.107894764995</v>
      </c>
      <c r="F137">
        <v>1804.15</v>
      </c>
      <c r="G137">
        <v>20.293883683295501</v>
      </c>
      <c r="H137">
        <v>-5.49254401720167</v>
      </c>
      <c r="I137">
        <v>6.6490350417136899</v>
      </c>
      <c r="J137">
        <v>0.121437616904523</v>
      </c>
      <c r="K137">
        <v>1711.81478933157</v>
      </c>
      <c r="L137">
        <v>1507.9687593592701</v>
      </c>
      <c r="M137">
        <v>60.735573127413097</v>
      </c>
      <c r="N137">
        <v>1.0584204894416001</v>
      </c>
      <c r="O137">
        <v>2.9210431505140901</v>
      </c>
      <c r="P137">
        <v>52.590180572588501</v>
      </c>
      <c r="Q137">
        <v>-3.8169873859987997E-2</v>
      </c>
    </row>
    <row r="138" spans="1:17" x14ac:dyDescent="0.3">
      <c r="A138" t="s">
        <v>350</v>
      </c>
      <c r="B138" t="s">
        <v>351</v>
      </c>
      <c r="C138" t="str">
        <f>IFERROR(VLOOKUP(Table1[[#This Row],[Ticker]],[1]!Table1[[Symbol]:[Industry]],2,FALSE),"-")</f>
        <v>-</v>
      </c>
      <c r="D138" t="s">
        <v>285</v>
      </c>
      <c r="E138">
        <v>72369.729011579999</v>
      </c>
      <c r="F138">
        <v>4750.8999999999996</v>
      </c>
      <c r="G138">
        <v>70.232134514615197</v>
      </c>
      <c r="H138">
        <v>24.132712837509299</v>
      </c>
      <c r="I138">
        <v>18.568025614534601</v>
      </c>
      <c r="J138">
        <v>16.369273846893599</v>
      </c>
      <c r="K138">
        <v>3882.84712179179</v>
      </c>
      <c r="L138">
        <v>3570.2652897462799</v>
      </c>
      <c r="M138">
        <v>94.316899195232907</v>
      </c>
      <c r="N138">
        <v>1.19754863040642</v>
      </c>
      <c r="O138">
        <v>0.191542655075882</v>
      </c>
      <c r="P138">
        <v>105.029831583717</v>
      </c>
      <c r="Q138">
        <v>0.14339673289216401</v>
      </c>
    </row>
    <row r="139" spans="1:17" x14ac:dyDescent="0.3">
      <c r="A139" t="s">
        <v>352</v>
      </c>
      <c r="B139" t="s">
        <v>353</v>
      </c>
      <c r="C139" t="str">
        <f>IFERROR(VLOOKUP(Table1[[#This Row],[Ticker]],[1]!Table1[[Symbol]:[Industry]],2,FALSE),"-")</f>
        <v>-</v>
      </c>
      <c r="D139" t="s">
        <v>140</v>
      </c>
      <c r="E139">
        <v>71968.697050889998</v>
      </c>
      <c r="F139">
        <v>1795.35</v>
      </c>
      <c r="G139">
        <v>186.08274576637399</v>
      </c>
      <c r="H139">
        <v>-5.1098984770001596</v>
      </c>
      <c r="I139">
        <v>20.246852226898</v>
      </c>
      <c r="J139">
        <v>-6.8469537844490498</v>
      </c>
      <c r="K139">
        <v>1684.25468162219</v>
      </c>
      <c r="L139">
        <v>1260.7124579146</v>
      </c>
      <c r="M139">
        <v>39.5107295123398</v>
      </c>
      <c r="N139">
        <v>1.3351741108821</v>
      </c>
      <c r="O139">
        <v>15.565210126159201</v>
      </c>
      <c r="P139">
        <v>244.46469685341501</v>
      </c>
      <c r="Q139">
        <v>0.19527682713431099</v>
      </c>
    </row>
    <row r="140" spans="1:17" x14ac:dyDescent="0.3">
      <c r="A140" t="s">
        <v>354</v>
      </c>
      <c r="B140" t="s">
        <v>355</v>
      </c>
      <c r="C140" t="str">
        <f>IFERROR(VLOOKUP(Table1[[#This Row],[Ticker]],[1]!Table1[[Symbol]:[Industry]],2,FALSE),"-")</f>
        <v>-</v>
      </c>
      <c r="D140" t="s">
        <v>166</v>
      </c>
      <c r="E140">
        <v>70852.943795625004</v>
      </c>
      <c r="F140">
        <v>2390.25</v>
      </c>
      <c r="G140">
        <v>-20.138215265673399</v>
      </c>
      <c r="H140">
        <v>-4.2650182311599796</v>
      </c>
      <c r="I140">
        <v>-16.837904598353902</v>
      </c>
      <c r="J140">
        <v>-1.6477024067105699</v>
      </c>
      <c r="K140">
        <v>2393.1636941534998</v>
      </c>
      <c r="L140">
        <v>2388.23242719476</v>
      </c>
      <c r="M140">
        <v>46.519021803748302</v>
      </c>
      <c r="N140">
        <v>1.0872850849879601</v>
      </c>
      <c r="O140">
        <v>12.7057839138165</v>
      </c>
      <c r="P140">
        <v>17.169117647058801</v>
      </c>
      <c r="Q140">
        <v>2.2031106635059E-2</v>
      </c>
    </row>
    <row r="141" spans="1:17" x14ac:dyDescent="0.3">
      <c r="A141" t="s">
        <v>356</v>
      </c>
      <c r="B141" t="s">
        <v>357</v>
      </c>
      <c r="C141" t="str">
        <f>IFERROR(VLOOKUP(Table1[[#This Row],[Ticker]],[1]!Table1[[Symbol]:[Industry]],2,FALSE),"-")</f>
        <v>-</v>
      </c>
      <c r="D141" t="s">
        <v>229</v>
      </c>
      <c r="E141">
        <v>70504.333636099997</v>
      </c>
      <c r="F141">
        <v>2679.95</v>
      </c>
      <c r="G141">
        <v>832.45637204444199</v>
      </c>
      <c r="H141">
        <v>15.41291677249</v>
      </c>
      <c r="I141">
        <v>280.95364473031901</v>
      </c>
      <c r="J141">
        <v>8.7897472610177996</v>
      </c>
      <c r="K141">
        <v>1847.63227611752</v>
      </c>
      <c r="L141">
        <v>1141.75498811275</v>
      </c>
      <c r="M141">
        <v>86.734809087221606</v>
      </c>
      <c r="N141">
        <v>0.82003932689139503</v>
      </c>
      <c r="O141">
        <v>0</v>
      </c>
      <c r="P141">
        <v>864.35768261964699</v>
      </c>
      <c r="Q141">
        <v>0.237599725902091</v>
      </c>
    </row>
    <row r="142" spans="1:17" x14ac:dyDescent="0.3">
      <c r="A142" t="s">
        <v>358</v>
      </c>
      <c r="B142" t="s">
        <v>359</v>
      </c>
      <c r="C142" t="str">
        <f>IFERROR(VLOOKUP(Table1[[#This Row],[Ticker]],[1]!Table1[[Symbol]:[Industry]],2,FALSE),"-")</f>
        <v>-</v>
      </c>
      <c r="D142" t="s">
        <v>18</v>
      </c>
      <c r="E142">
        <v>70164.947498074995</v>
      </c>
      <c r="F142">
        <v>329.75</v>
      </c>
      <c r="G142">
        <v>52.110497463914498</v>
      </c>
      <c r="H142">
        <v>-23.5764267978162</v>
      </c>
      <c r="I142">
        <v>6.85489183860183</v>
      </c>
      <c r="J142">
        <v>-2.28045408626312</v>
      </c>
      <c r="K142">
        <v>339.33602914914701</v>
      </c>
      <c r="L142">
        <v>294.22292342945298</v>
      </c>
      <c r="M142">
        <v>33.047076894701199</v>
      </c>
      <c r="N142">
        <v>0.52145800162309697</v>
      </c>
      <c r="O142">
        <v>20.252716704574102</v>
      </c>
      <c r="P142">
        <v>106.78302675585201</v>
      </c>
      <c r="Q142">
        <v>4.3080995199240003E-2</v>
      </c>
    </row>
    <row r="143" spans="1:17" x14ac:dyDescent="0.3">
      <c r="A143" t="s">
        <v>360</v>
      </c>
      <c r="B143" t="s">
        <v>361</v>
      </c>
      <c r="C143" t="str">
        <f>IFERROR(VLOOKUP(Table1[[#This Row],[Ticker]],[1]!Table1[[Symbol]:[Industry]],2,FALSE),"-")</f>
        <v>-</v>
      </c>
      <c r="D143" t="s">
        <v>130</v>
      </c>
      <c r="E143">
        <v>68645.624428619994</v>
      </c>
      <c r="F143">
        <v>833.65</v>
      </c>
      <c r="G143">
        <v>118.677618677154</v>
      </c>
      <c r="H143">
        <v>-7.3359380410042503</v>
      </c>
      <c r="I143">
        <v>26.401137166667102</v>
      </c>
      <c r="J143">
        <v>0.50710913155496795</v>
      </c>
      <c r="K143">
        <v>763.65730858947904</v>
      </c>
      <c r="L143">
        <v>626.56020098926899</v>
      </c>
      <c r="M143">
        <v>66.3821435543299</v>
      </c>
      <c r="N143">
        <v>0.376825336656612</v>
      </c>
      <c r="O143">
        <v>0.88166496731243404</v>
      </c>
      <c r="P143">
        <v>148.776484631453</v>
      </c>
      <c r="Q143">
        <v>0.199344411794524</v>
      </c>
    </row>
    <row r="144" spans="1:17" x14ac:dyDescent="0.3">
      <c r="A144" t="s">
        <v>362</v>
      </c>
      <c r="B144" t="s">
        <v>363</v>
      </c>
      <c r="C144" t="str">
        <f>IFERROR(VLOOKUP(Table1[[#This Row],[Ticker]],[1]!Table1[[Symbol]:[Industry]],2,FALSE),"-")</f>
        <v>-</v>
      </c>
      <c r="D144" t="s">
        <v>364</v>
      </c>
      <c r="E144">
        <v>68371.166669259997</v>
      </c>
      <c r="F144">
        <v>718.9</v>
      </c>
      <c r="G144">
        <v>-39.579741229253898</v>
      </c>
      <c r="H144">
        <v>-8.7852004888041009</v>
      </c>
      <c r="I144">
        <v>-18.8655741864509</v>
      </c>
      <c r="J144">
        <v>-3.0286243638541399</v>
      </c>
      <c r="K144">
        <v>718.77985500242096</v>
      </c>
      <c r="L144">
        <v>742.94690855112401</v>
      </c>
      <c r="M144">
        <v>46.047026725366003</v>
      </c>
      <c r="N144">
        <v>0.818750086302234</v>
      </c>
      <c r="O144">
        <v>24.196689386562799</v>
      </c>
      <c r="P144">
        <v>10.949918975229499</v>
      </c>
      <c r="Q144">
        <v>-0.131113705611796</v>
      </c>
    </row>
    <row r="145" spans="1:17" x14ac:dyDescent="0.3">
      <c r="A145" t="s">
        <v>365</v>
      </c>
      <c r="B145" t="s">
        <v>366</v>
      </c>
      <c r="C145" t="str">
        <f>IFERROR(VLOOKUP(Table1[[#This Row],[Ticker]],[1]!Table1[[Symbol]:[Industry]],2,FALSE),"-")</f>
        <v>-</v>
      </c>
      <c r="D145" t="s">
        <v>37</v>
      </c>
      <c r="E145">
        <v>67632.12</v>
      </c>
      <c r="F145">
        <v>385.5</v>
      </c>
      <c r="G145">
        <v>85.112022869469499</v>
      </c>
      <c r="H145">
        <v>-0.56031568405937904</v>
      </c>
      <c r="I145">
        <v>9.5453893338046605</v>
      </c>
      <c r="J145">
        <v>-1.14671905298218</v>
      </c>
      <c r="K145">
        <v>368.05287376746799</v>
      </c>
      <c r="L145">
        <v>320.73781019406101</v>
      </c>
      <c r="M145">
        <v>53.195210303853003</v>
      </c>
      <c r="N145">
        <v>1.0048744462374299</v>
      </c>
      <c r="O145">
        <v>21.348897535667898</v>
      </c>
      <c r="P145">
        <v>111.46461876028501</v>
      </c>
      <c r="Q145">
        <v>5.5630762720785001E-2</v>
      </c>
    </row>
    <row r="146" spans="1:17" x14ac:dyDescent="0.3">
      <c r="A146" t="s">
        <v>367</v>
      </c>
      <c r="B146" t="s">
        <v>368</v>
      </c>
      <c r="C146" t="str">
        <f>IFERROR(VLOOKUP(Table1[[#This Row],[Ticker]],[1]!Table1[[Symbol]:[Industry]],2,FALSE),"-")</f>
        <v>-</v>
      </c>
      <c r="D146" t="s">
        <v>202</v>
      </c>
      <c r="E146">
        <v>66689.199865236005</v>
      </c>
      <c r="F146">
        <v>227.11</v>
      </c>
      <c r="G146">
        <v>14.169427858757301</v>
      </c>
      <c r="H146">
        <v>-10.325640994420899</v>
      </c>
      <c r="I146">
        <v>14.025269887927299</v>
      </c>
      <c r="J146">
        <v>-5.8029287955670803</v>
      </c>
      <c r="K146">
        <v>219.33875616772701</v>
      </c>
      <c r="L146">
        <v>190.04138652384799</v>
      </c>
      <c r="M146">
        <v>31.885352866525398</v>
      </c>
      <c r="N146">
        <v>0.55676401588386004</v>
      </c>
      <c r="O146">
        <v>8.1722513319536692</v>
      </c>
      <c r="P146">
        <v>44.151063154554102</v>
      </c>
      <c r="Q146">
        <v>4.9451698270439999E-2</v>
      </c>
    </row>
    <row r="147" spans="1:17" x14ac:dyDescent="0.3">
      <c r="A147" t="s">
        <v>369</v>
      </c>
      <c r="B147" t="s">
        <v>370</v>
      </c>
      <c r="C147" t="str">
        <f>IFERROR(VLOOKUP(Table1[[#This Row],[Ticker]],[1]!Table1[[Symbol]:[Industry]],2,FALSE),"-")</f>
        <v>-</v>
      </c>
      <c r="D147" t="s">
        <v>140</v>
      </c>
      <c r="E147">
        <v>66679.629309890006</v>
      </c>
      <c r="F147">
        <v>3730.85</v>
      </c>
      <c r="G147">
        <v>109.31052497026501</v>
      </c>
      <c r="H147">
        <v>-2.4194056825666901</v>
      </c>
      <c r="I147">
        <v>45.568914291769502</v>
      </c>
      <c r="J147">
        <v>-0.58452181263656</v>
      </c>
      <c r="K147">
        <v>3322.1687710933402</v>
      </c>
      <c r="L147">
        <v>2699.5238708903898</v>
      </c>
      <c r="M147">
        <v>68.398751345771501</v>
      </c>
      <c r="N147">
        <v>0.38910958661559603</v>
      </c>
      <c r="O147">
        <v>5.7399788252006898</v>
      </c>
      <c r="P147">
        <v>140.23502897617499</v>
      </c>
      <c r="Q147">
        <v>0.18968693854832</v>
      </c>
    </row>
    <row r="148" spans="1:17" x14ac:dyDescent="0.3">
      <c r="A148" t="s">
        <v>371</v>
      </c>
      <c r="B148" t="s">
        <v>372</v>
      </c>
      <c r="C148" t="str">
        <f>IFERROR(VLOOKUP(Table1[[#This Row],[Ticker]],[1]!Table1[[Symbol]:[Industry]],2,FALSE),"-")</f>
        <v>-</v>
      </c>
      <c r="D148" t="s">
        <v>184</v>
      </c>
      <c r="E148">
        <v>66637.455850700004</v>
      </c>
      <c r="F148">
        <v>1160.5999999999999</v>
      </c>
      <c r="G148">
        <v>83.230682915436404</v>
      </c>
      <c r="H148">
        <v>24.670954857258302</v>
      </c>
      <c r="I148">
        <v>57.225938061326303</v>
      </c>
      <c r="J148">
        <v>9.3602149749338501</v>
      </c>
      <c r="K148">
        <v>918.69728877298201</v>
      </c>
      <c r="L148">
        <v>738.15377005037305</v>
      </c>
      <c r="M148">
        <v>83.139043676320895</v>
      </c>
      <c r="N148">
        <v>1.4805876081712599</v>
      </c>
      <c r="O148">
        <v>4.0237808030329099</v>
      </c>
      <c r="P148">
        <v>111.556689755741</v>
      </c>
      <c r="Q148">
        <v>0.142228238953886</v>
      </c>
    </row>
    <row r="149" spans="1:17" x14ac:dyDescent="0.3">
      <c r="A149" t="s">
        <v>373</v>
      </c>
      <c r="B149" t="s">
        <v>374</v>
      </c>
      <c r="C149" t="str">
        <f>IFERROR(VLOOKUP(Table1[[#This Row],[Ticker]],[1]!Table1[[Symbol]:[Industry]],2,FALSE),"-")</f>
        <v>-</v>
      </c>
      <c r="D149" t="s">
        <v>375</v>
      </c>
      <c r="E149">
        <v>65541.920246459995</v>
      </c>
      <c r="F149">
        <v>1012.9</v>
      </c>
      <c r="G149">
        <v>89.568799591400193</v>
      </c>
      <c r="H149">
        <v>37.317740708426797</v>
      </c>
      <c r="I149">
        <v>11.044245545058899</v>
      </c>
      <c r="J149">
        <v>-1.2443378055732399</v>
      </c>
      <c r="K149">
        <v>827.59943118540696</v>
      </c>
      <c r="L149">
        <v>702.75600204539398</v>
      </c>
      <c r="M149">
        <v>61.809581958278798</v>
      </c>
      <c r="N149">
        <v>2.4278666629507701</v>
      </c>
      <c r="O149">
        <v>17.188271300227001</v>
      </c>
      <c r="P149">
        <v>145.16519423938001</v>
      </c>
      <c r="Q149">
        <v>0.14009038767600901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Row],[Ticker]],[1]!Table1[[Symbol]:[Industry]],2,FALSE),"-")</f>
        <v>-</v>
      </c>
      <c r="D150" t="s">
        <v>140</v>
      </c>
      <c r="E150">
        <v>65317.505854679999</v>
      </c>
      <c r="F150">
        <v>1796.4</v>
      </c>
      <c r="G150">
        <v>55.682488279384103</v>
      </c>
      <c r="H150">
        <v>-14.3661698205385</v>
      </c>
      <c r="I150">
        <v>4.94198169840839</v>
      </c>
      <c r="J150">
        <v>-1.1958411024928299</v>
      </c>
      <c r="K150">
        <v>1740.4656803748301</v>
      </c>
      <c r="L150">
        <v>1469.3964811646799</v>
      </c>
      <c r="M150">
        <v>42.2338871227116</v>
      </c>
      <c r="N150">
        <v>0.90322520691415498</v>
      </c>
      <c r="O150">
        <v>8.7202182142061808</v>
      </c>
      <c r="P150">
        <v>81.821862348178101</v>
      </c>
      <c r="Q150">
        <v>0.106430373257326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-</v>
      </c>
      <c r="D151" t="s">
        <v>124</v>
      </c>
      <c r="E151">
        <v>65071.7595</v>
      </c>
      <c r="F151">
        <v>325.05</v>
      </c>
      <c r="G151">
        <v>434.854835108766</v>
      </c>
      <c r="H151">
        <v>0.32082453200550898</v>
      </c>
      <c r="I151">
        <v>140.54341069018699</v>
      </c>
      <c r="J151">
        <v>4.7725613709709798</v>
      </c>
      <c r="K151">
        <v>257.385725210678</v>
      </c>
      <c r="L151">
        <v>182.07502532849</v>
      </c>
      <c r="M151">
        <v>83.497653558550795</v>
      </c>
      <c r="N151">
        <v>1.18706187582672</v>
      </c>
      <c r="O151">
        <v>0.84602368866328803</v>
      </c>
      <c r="P151">
        <v>466.782911944202</v>
      </c>
      <c r="Q151">
        <v>0.16973495533767299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Row],[Ticker]],[1]!Table1[[Symbol]:[Industry]],2,FALSE),"-")</f>
        <v>-</v>
      </c>
      <c r="D152" t="s">
        <v>32</v>
      </c>
      <c r="E152">
        <v>64454.570526816002</v>
      </c>
      <c r="F152">
        <v>53.91</v>
      </c>
      <c r="G152">
        <v>64.647222652019096</v>
      </c>
      <c r="H152">
        <v>-19.312977492389699</v>
      </c>
      <c r="I152">
        <v>17.063488562570701</v>
      </c>
      <c r="J152">
        <v>-2.84238778529178</v>
      </c>
      <c r="K152">
        <v>55.2380952147982</v>
      </c>
      <c r="L152">
        <v>48.160617076223097</v>
      </c>
      <c r="M152">
        <v>34.608902814303804</v>
      </c>
      <c r="N152">
        <v>0.62750249753297804</v>
      </c>
      <c r="O152">
        <v>31.0517529215359</v>
      </c>
      <c r="P152">
        <v>99.6666666666666</v>
      </c>
      <c r="Q152">
        <v>0.111571590156771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Row],[Ticker]],[1]!Table1[[Symbol]:[Industry]],2,FALSE),"-")</f>
        <v>-</v>
      </c>
      <c r="D153" t="s">
        <v>384</v>
      </c>
      <c r="E153">
        <v>63652.512917594999</v>
      </c>
      <c r="F153">
        <v>2369.5500000000002</v>
      </c>
      <c r="G153">
        <v>-2.1715260488746</v>
      </c>
      <c r="H153">
        <v>3.17733785381342</v>
      </c>
      <c r="I153">
        <v>15.638629852441699</v>
      </c>
      <c r="J153">
        <v>-0.74332345106214603</v>
      </c>
      <c r="K153">
        <v>2209.6854638854602</v>
      </c>
      <c r="L153">
        <v>2015.9419401387399</v>
      </c>
      <c r="M153">
        <v>57.750236278024197</v>
      </c>
      <c r="N153">
        <v>1.0631718968680499</v>
      </c>
      <c r="O153">
        <v>3.5639678419953</v>
      </c>
      <c r="P153">
        <v>36.181034482758598</v>
      </c>
      <c r="Q153">
        <v>2.3363361226024001E-2</v>
      </c>
    </row>
    <row r="154" spans="1:17" x14ac:dyDescent="0.3">
      <c r="A154" t="s">
        <v>385</v>
      </c>
      <c r="B154" t="s">
        <v>386</v>
      </c>
      <c r="C154" t="str">
        <f>IFERROR(VLOOKUP(Table1[[#This Row],[Ticker]],[1]!Table1[[Symbol]:[Industry]],2,FALSE),"-")</f>
        <v>-</v>
      </c>
      <c r="D154" t="s">
        <v>387</v>
      </c>
      <c r="E154">
        <v>62912.687902739999</v>
      </c>
      <c r="F154">
        <v>1032.55</v>
      </c>
      <c r="G154">
        <v>30.2587767365685</v>
      </c>
      <c r="H154">
        <v>-20.137120144680001</v>
      </c>
      <c r="I154">
        <v>0.839958900589168</v>
      </c>
      <c r="J154">
        <v>-3.6962379278896602</v>
      </c>
      <c r="K154">
        <v>1042.98625223315</v>
      </c>
      <c r="L154">
        <v>917.90817316441405</v>
      </c>
      <c r="M154">
        <v>37.126348361655602</v>
      </c>
      <c r="N154">
        <v>0.71545381608921799</v>
      </c>
      <c r="O154">
        <v>14.280180136555099</v>
      </c>
      <c r="P154">
        <v>59.862207772100902</v>
      </c>
      <c r="Q154">
        <v>2.0262641482669999E-2</v>
      </c>
    </row>
    <row r="155" spans="1:17" x14ac:dyDescent="0.3">
      <c r="A155" t="s">
        <v>388</v>
      </c>
      <c r="B155" t="s">
        <v>389</v>
      </c>
      <c r="C155" t="str">
        <f>IFERROR(VLOOKUP(Table1[[#This Row],[Ticker]],[1]!Table1[[Symbol]:[Industry]],2,FALSE),"-")</f>
        <v>-</v>
      </c>
      <c r="D155" t="s">
        <v>130</v>
      </c>
      <c r="E155">
        <v>62391.584490344998</v>
      </c>
      <c r="F155">
        <v>151.05000000000001</v>
      </c>
      <c r="G155">
        <v>47.942351591847199</v>
      </c>
      <c r="H155">
        <v>-15.096714887798401</v>
      </c>
      <c r="I155">
        <v>15.090119091270401</v>
      </c>
      <c r="J155">
        <v>3.8599082515123402</v>
      </c>
      <c r="K155">
        <v>151.54931425235901</v>
      </c>
      <c r="L155">
        <v>130.22745623947</v>
      </c>
      <c r="M155">
        <v>53.254676379080401</v>
      </c>
      <c r="N155">
        <v>0.97609427037448304</v>
      </c>
      <c r="O155">
        <v>16.087388282025799</v>
      </c>
      <c r="P155">
        <v>84.657701711491399</v>
      </c>
      <c r="Q155">
        <v>-9.5431937837339997E-3</v>
      </c>
    </row>
    <row r="156" spans="1:17" x14ac:dyDescent="0.3">
      <c r="A156" t="s">
        <v>390</v>
      </c>
      <c r="B156" t="s">
        <v>391</v>
      </c>
      <c r="C156" t="str">
        <f>IFERROR(VLOOKUP(Table1[[#This Row],[Ticker]],[1]!Table1[[Symbol]:[Industry]],2,FALSE),"-")</f>
        <v>-</v>
      </c>
      <c r="D156" t="s">
        <v>392</v>
      </c>
      <c r="E156">
        <v>61768.132287861998</v>
      </c>
      <c r="F156">
        <v>237.38</v>
      </c>
      <c r="G156">
        <v>-2.7721321866904902</v>
      </c>
      <c r="H156">
        <v>-4.6012004327999803</v>
      </c>
      <c r="I156">
        <v>24.129840076419899</v>
      </c>
      <c r="J156">
        <v>-0.59125847417924604</v>
      </c>
      <c r="K156">
        <v>226.385737491029</v>
      </c>
      <c r="L156">
        <v>197.84565340601</v>
      </c>
      <c r="M156">
        <v>51.892429297145803</v>
      </c>
      <c r="N156">
        <v>0.61660247493251796</v>
      </c>
      <c r="O156">
        <v>4.0104473839413597</v>
      </c>
      <c r="P156">
        <v>53.148387096774101</v>
      </c>
      <c r="Q156">
        <v>6.9245758433293003E-2</v>
      </c>
    </row>
    <row r="157" spans="1:17" x14ac:dyDescent="0.3">
      <c r="A157" t="s">
        <v>393</v>
      </c>
      <c r="B157" t="s">
        <v>394</v>
      </c>
      <c r="C157" t="str">
        <f>IFERROR(VLOOKUP(Table1[[#This Row],[Ticker]],[1]!Table1[[Symbol]:[Industry]],2,FALSE),"-")</f>
        <v>-</v>
      </c>
      <c r="D157" t="s">
        <v>62</v>
      </c>
      <c r="E157">
        <v>61725.459374999999</v>
      </c>
      <c r="F157">
        <v>1683.9</v>
      </c>
      <c r="G157">
        <v>180.126116919765</v>
      </c>
      <c r="H157">
        <v>-1.2861732677136899</v>
      </c>
      <c r="I157">
        <v>87.895810019348005</v>
      </c>
      <c r="J157">
        <v>0.69658695474988697</v>
      </c>
      <c r="K157">
        <v>1370.3070587316299</v>
      </c>
      <c r="L157">
        <v>976.39275777601995</v>
      </c>
      <c r="M157">
        <v>74.174025086929703</v>
      </c>
      <c r="N157">
        <v>1.26680241407004</v>
      </c>
      <c r="O157">
        <v>1.84690302274481</v>
      </c>
      <c r="P157">
        <v>274.2</v>
      </c>
      <c r="Q157">
        <v>0.20994272483755899</v>
      </c>
    </row>
    <row r="158" spans="1:17" x14ac:dyDescent="0.3">
      <c r="A158" t="s">
        <v>395</v>
      </c>
      <c r="B158" t="s">
        <v>396</v>
      </c>
      <c r="C158" t="str">
        <f>IFERROR(VLOOKUP(Table1[[#This Row],[Ticker]],[1]!Table1[[Symbol]:[Industry]],2,FALSE),"-")</f>
        <v>-</v>
      </c>
      <c r="D158" t="s">
        <v>397</v>
      </c>
      <c r="E158">
        <v>60852.385068199997</v>
      </c>
      <c r="F158">
        <v>3147.8</v>
      </c>
      <c r="G158">
        <v>8.0624404576564892</v>
      </c>
      <c r="H158">
        <v>-7.3154068709208104</v>
      </c>
      <c r="I158">
        <v>13.6898767444535</v>
      </c>
      <c r="J158">
        <v>-2.8417097931875999</v>
      </c>
      <c r="K158">
        <v>2964.7543870402401</v>
      </c>
      <c r="L158">
        <v>2614.4757362901901</v>
      </c>
      <c r="M158">
        <v>44.909776053905297</v>
      </c>
      <c r="N158">
        <v>0.638051108600723</v>
      </c>
      <c r="O158">
        <v>6.8667005527669902</v>
      </c>
      <c r="P158">
        <v>43.486188348983497</v>
      </c>
      <c r="Q158">
        <v>7.8609788421400001E-4</v>
      </c>
    </row>
    <row r="159" spans="1:17" x14ac:dyDescent="0.3">
      <c r="A159" t="s">
        <v>398</v>
      </c>
      <c r="B159" t="s">
        <v>399</v>
      </c>
      <c r="C159" t="str">
        <f>IFERROR(VLOOKUP(Table1[[#This Row],[Ticker]],[1]!Table1[[Symbol]:[Industry]],2,FALSE),"-")</f>
        <v>-</v>
      </c>
      <c r="D159" t="s">
        <v>101</v>
      </c>
      <c r="E159">
        <v>59805.337313700002</v>
      </c>
      <c r="F159">
        <v>513</v>
      </c>
      <c r="G159">
        <v>-33.408560777021002</v>
      </c>
      <c r="H159">
        <v>-1.00594416934413</v>
      </c>
      <c r="I159">
        <v>-26.495639905395901</v>
      </c>
      <c r="J159">
        <v>2.0793446250991998</v>
      </c>
      <c r="K159">
        <v>505.00506154212798</v>
      </c>
      <c r="L159">
        <v>536.14382082195505</v>
      </c>
      <c r="M159">
        <v>69.2330825856465</v>
      </c>
      <c r="N159">
        <v>0.59759918719404004</v>
      </c>
      <c r="O159">
        <v>32.504873294346901</v>
      </c>
      <c r="P159">
        <v>16.856492027334799</v>
      </c>
      <c r="Q159">
        <v>-0.132392438672505</v>
      </c>
    </row>
    <row r="160" spans="1:17" x14ac:dyDescent="0.3">
      <c r="A160" t="s">
        <v>400</v>
      </c>
      <c r="B160" t="s">
        <v>401</v>
      </c>
      <c r="C160" t="str">
        <f>IFERROR(VLOOKUP(Table1[[#This Row],[Ticker]],[1]!Table1[[Symbol]:[Industry]],2,FALSE),"-")</f>
        <v>-</v>
      </c>
      <c r="D160" t="s">
        <v>226</v>
      </c>
      <c r="E160">
        <v>59565.113617199997</v>
      </c>
      <c r="F160">
        <v>5289</v>
      </c>
      <c r="G160">
        <v>109.1828023461</v>
      </c>
      <c r="H160">
        <v>-16.277945016198</v>
      </c>
      <c r="I160">
        <v>53.699311736828697</v>
      </c>
      <c r="J160">
        <v>2.5174294636942101</v>
      </c>
      <c r="K160">
        <v>4999.2795009512802</v>
      </c>
      <c r="L160">
        <v>3952.1801085229399</v>
      </c>
      <c r="M160">
        <v>54.309254554620701</v>
      </c>
      <c r="N160">
        <v>0.35591943675066601</v>
      </c>
      <c r="O160">
        <v>7.7698997920211603</v>
      </c>
      <c r="P160">
        <v>136.97829155185099</v>
      </c>
      <c r="Q160">
        <v>0.13668466648557201</v>
      </c>
    </row>
    <row r="161" spans="1:17" x14ac:dyDescent="0.3">
      <c r="A161" t="s">
        <v>402</v>
      </c>
      <c r="B161" t="s">
        <v>403</v>
      </c>
      <c r="C161" t="str">
        <f>IFERROR(VLOOKUP(Table1[[#This Row],[Ticker]],[1]!Table1[[Symbol]:[Industry]],2,FALSE),"-")</f>
        <v>-</v>
      </c>
      <c r="D161" t="s">
        <v>59</v>
      </c>
      <c r="E161">
        <v>59559.511274999997</v>
      </c>
      <c r="F161">
        <v>4981.3500000000004</v>
      </c>
      <c r="G161">
        <v>17.337791497160499</v>
      </c>
      <c r="H161">
        <v>-7.5122346319179396</v>
      </c>
      <c r="I161">
        <v>-17.684450743614601</v>
      </c>
      <c r="J161">
        <v>-1.7642835289149299</v>
      </c>
      <c r="K161">
        <v>5037.2580909306998</v>
      </c>
      <c r="L161">
        <v>4716.3141174989396</v>
      </c>
      <c r="M161">
        <v>46.246191354378901</v>
      </c>
      <c r="N161">
        <v>1.11020052147269</v>
      </c>
      <c r="O161">
        <v>11.993736637658399</v>
      </c>
      <c r="P161">
        <v>44.512619669277598</v>
      </c>
      <c r="Q161">
        <v>7.5591778350700004E-3</v>
      </c>
    </row>
    <row r="162" spans="1:17" x14ac:dyDescent="0.3">
      <c r="A162" t="s">
        <v>404</v>
      </c>
      <c r="B162" t="s">
        <v>405</v>
      </c>
      <c r="C162" t="str">
        <f>IFERROR(VLOOKUP(Table1[[#This Row],[Ticker]],[1]!Table1[[Symbol]:[Industry]],2,FALSE),"-")</f>
        <v>-</v>
      </c>
      <c r="D162" t="s">
        <v>59</v>
      </c>
      <c r="E162">
        <v>59290.546165969899</v>
      </c>
      <c r="F162">
        <v>27902.35</v>
      </c>
      <c r="G162">
        <v>-5.1375178819070202</v>
      </c>
      <c r="H162">
        <v>-4.4583427435222198</v>
      </c>
      <c r="I162">
        <v>6.1646981887653602</v>
      </c>
      <c r="J162">
        <v>-1.6393724425173599</v>
      </c>
      <c r="K162">
        <v>26974.312379392599</v>
      </c>
      <c r="L162">
        <v>25645.7720948838</v>
      </c>
      <c r="M162">
        <v>70.180132243205307</v>
      </c>
      <c r="N162">
        <v>1.0822727184899701</v>
      </c>
      <c r="O162">
        <v>6.2238485288873502</v>
      </c>
      <c r="P162">
        <v>26.8288636363636</v>
      </c>
      <c r="Q162">
        <v>2.4499202165174001E-2</v>
      </c>
    </row>
    <row r="163" spans="1:17" hidden="1" x14ac:dyDescent="0.3">
      <c r="A163" t="s">
        <v>406</v>
      </c>
      <c r="B163" t="s">
        <v>407</v>
      </c>
      <c r="C163" t="str">
        <f>IFERROR(VLOOKUP(Table1[[#This Row],[Ticker]],[1]!Table1[[Symbol]:[Industry]],2,FALSE),"-")</f>
        <v>-</v>
      </c>
      <c r="D163" t="s">
        <v>124</v>
      </c>
      <c r="E163">
        <v>59262.524002593898</v>
      </c>
      <c r="F163">
        <v>220.49</v>
      </c>
      <c r="G163">
        <v>242.980555985352</v>
      </c>
      <c r="H163">
        <v>10.3286373800766</v>
      </c>
      <c r="I163">
        <v>98.980231030665195</v>
      </c>
      <c r="J163">
        <v>12.506277090947499</v>
      </c>
      <c r="K163">
        <v>181.715560424557</v>
      </c>
      <c r="M163">
        <v>78.936750004899693</v>
      </c>
      <c r="N163">
        <v>1.63068692002587</v>
      </c>
      <c r="O163">
        <v>3.6237471087123998</v>
      </c>
      <c r="P163">
        <v>371.13247863247801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Row],[Ticker]],[1]!Table1[[Symbol]:[Industry]],2,FALSE),"-")</f>
        <v>-</v>
      </c>
      <c r="D164" t="s">
        <v>410</v>
      </c>
      <c r="E164">
        <v>59151.968138880002</v>
      </c>
      <c r="F164">
        <v>1634.4</v>
      </c>
      <c r="G164">
        <v>12.1814692273616</v>
      </c>
      <c r="H164">
        <v>3.4881178007281202</v>
      </c>
      <c r="I164">
        <v>-10.1818765886844</v>
      </c>
      <c r="J164">
        <v>4.2275539313591102</v>
      </c>
      <c r="K164">
        <v>1484.68217070384</v>
      </c>
      <c r="L164">
        <v>1428.1512230195999</v>
      </c>
      <c r="M164">
        <v>65.091476567930499</v>
      </c>
      <c r="N164">
        <v>1.79729731686876</v>
      </c>
      <c r="O164">
        <v>7.95398923152226</v>
      </c>
      <c r="P164">
        <v>40.279804308643001</v>
      </c>
      <c r="Q164">
        <v>2.3305161720154E-2</v>
      </c>
    </row>
    <row r="165" spans="1:17" x14ac:dyDescent="0.3">
      <c r="A165" t="s">
        <v>411</v>
      </c>
      <c r="B165" t="s">
        <v>412</v>
      </c>
      <c r="C165" t="str">
        <f>IFERROR(VLOOKUP(Table1[[#This Row],[Ticker]],[1]!Table1[[Symbol]:[Industry]],2,FALSE),"-")</f>
        <v>-</v>
      </c>
      <c r="D165" t="s">
        <v>46</v>
      </c>
      <c r="E165">
        <v>58446.058097825</v>
      </c>
      <c r="F165">
        <v>96.83</v>
      </c>
      <c r="G165">
        <v>97.264903478655199</v>
      </c>
      <c r="H165">
        <v>4.0068140269734904</v>
      </c>
      <c r="I165">
        <v>2.4424748939319301</v>
      </c>
      <c r="J165">
        <v>-3.07179992933998</v>
      </c>
      <c r="K165">
        <v>89.964365341389893</v>
      </c>
      <c r="L165">
        <v>77.520369716476495</v>
      </c>
      <c r="M165">
        <v>56.164886111315099</v>
      </c>
      <c r="N165">
        <v>0.81281393968776605</v>
      </c>
      <c r="O165">
        <v>4.5647010224104196</v>
      </c>
      <c r="P165">
        <v>124.40324449594399</v>
      </c>
      <c r="Q165">
        <v>0.132529212195208</v>
      </c>
    </row>
    <row r="166" spans="1:17" x14ac:dyDescent="0.3">
      <c r="A166" t="s">
        <v>413</v>
      </c>
      <c r="B166" t="s">
        <v>414</v>
      </c>
      <c r="C166" t="str">
        <f>IFERROR(VLOOKUP(Table1[[#This Row],[Ticker]],[1]!Table1[[Symbol]:[Industry]],2,FALSE),"-")</f>
        <v>-</v>
      </c>
      <c r="D166" t="s">
        <v>148</v>
      </c>
      <c r="E166">
        <v>58275.862666875</v>
      </c>
      <c r="F166">
        <v>13750.25</v>
      </c>
      <c r="G166">
        <v>207.36387309018801</v>
      </c>
      <c r="H166">
        <v>18.801905773270501</v>
      </c>
      <c r="I166">
        <v>131.980007574398</v>
      </c>
      <c r="J166">
        <v>7.4256264883004404</v>
      </c>
      <c r="K166">
        <v>10726.691572170501</v>
      </c>
      <c r="L166">
        <v>7576.1193353344297</v>
      </c>
      <c r="M166">
        <v>79.570957502138299</v>
      </c>
      <c r="N166">
        <v>0.67871797142433898</v>
      </c>
      <c r="O166">
        <v>4.5944619188741997</v>
      </c>
      <c r="P166">
        <v>252.94155394132201</v>
      </c>
      <c r="Q166">
        <v>0.187075935627802</v>
      </c>
    </row>
    <row r="167" spans="1:17" x14ac:dyDescent="0.3">
      <c r="A167" t="s">
        <v>415</v>
      </c>
      <c r="B167" t="s">
        <v>416</v>
      </c>
      <c r="C167" t="str">
        <f>IFERROR(VLOOKUP(Table1[[#This Row],[Ticker]],[1]!Table1[[Symbol]:[Industry]],2,FALSE),"-")</f>
        <v>-</v>
      </c>
      <c r="D167" t="s">
        <v>166</v>
      </c>
      <c r="E167">
        <v>57503.575462319997</v>
      </c>
      <c r="F167">
        <v>3790.8</v>
      </c>
      <c r="G167">
        <v>-26.485844434398299</v>
      </c>
      <c r="H167">
        <v>-5.6836344087412796</v>
      </c>
      <c r="I167">
        <v>-1.9569104234279899</v>
      </c>
      <c r="J167">
        <v>-3.7938296475043298</v>
      </c>
      <c r="K167">
        <v>3695.0896784839902</v>
      </c>
      <c r="L167">
        <v>3608.2851165529901</v>
      </c>
      <c r="M167">
        <v>58.383407188054001</v>
      </c>
      <c r="N167">
        <v>1.1330390523224001</v>
      </c>
      <c r="O167">
        <v>6.5738102775139797</v>
      </c>
      <c r="P167">
        <v>17.726708074534098</v>
      </c>
      <c r="Q167">
        <v>-1.9243191628306001E-2</v>
      </c>
    </row>
    <row r="168" spans="1:17" x14ac:dyDescent="0.3">
      <c r="A168" t="s">
        <v>417</v>
      </c>
      <c r="B168" t="s">
        <v>418</v>
      </c>
      <c r="C168" t="str">
        <f>IFERROR(VLOOKUP(Table1[[#This Row],[Ticker]],[1]!Table1[[Symbol]:[Industry]],2,FALSE),"-")</f>
        <v>-</v>
      </c>
      <c r="D168" t="s">
        <v>24</v>
      </c>
      <c r="E168">
        <v>57477.462720363001</v>
      </c>
      <c r="F168">
        <v>81.17</v>
      </c>
      <c r="G168">
        <v>-22.1995669220431</v>
      </c>
      <c r="H168">
        <v>-5.3332500081757299</v>
      </c>
      <c r="I168">
        <v>-18.971825632942402</v>
      </c>
      <c r="J168">
        <v>-3.2826777275096402</v>
      </c>
      <c r="K168">
        <v>79.948137790643102</v>
      </c>
      <c r="L168">
        <v>80.324831693478004</v>
      </c>
      <c r="M168">
        <v>52.005190129415702</v>
      </c>
      <c r="N168">
        <v>0.91317050135918398</v>
      </c>
      <c r="O168">
        <v>24.060613527165199</v>
      </c>
      <c r="P168">
        <v>14.6468926553672</v>
      </c>
      <c r="Q168">
        <v>1.8247861582240999E-2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Row],[Ticker]],[1]!Table1[[Symbol]:[Industry]],2,FALSE),"-")</f>
        <v>-</v>
      </c>
      <c r="D169" t="s">
        <v>107</v>
      </c>
      <c r="E169">
        <v>55174.324257</v>
      </c>
      <c r="F169">
        <v>140.4</v>
      </c>
      <c r="G169">
        <v>199.29007979487599</v>
      </c>
      <c r="H169">
        <v>-10.2081484882778</v>
      </c>
      <c r="I169">
        <v>37.065209673720098</v>
      </c>
      <c r="J169">
        <v>2.2604761629308299</v>
      </c>
      <c r="K169">
        <v>132.264282212029</v>
      </c>
      <c r="L169">
        <v>109.654733302022</v>
      </c>
      <c r="M169">
        <v>73.787212466570395</v>
      </c>
      <c r="N169">
        <v>0.70079811073213205</v>
      </c>
      <c r="O169">
        <v>21.438746438746399</v>
      </c>
      <c r="P169">
        <v>239.13043478260801</v>
      </c>
      <c r="Q169">
        <v>0.17391330001781399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397</v>
      </c>
      <c r="E170">
        <v>54506.257990254999</v>
      </c>
      <c r="F170">
        <v>128517.85</v>
      </c>
      <c r="G170">
        <v>4.4872914777953703</v>
      </c>
      <c r="H170">
        <v>-8.7351318593434506</v>
      </c>
      <c r="I170">
        <v>-14.4921274207669</v>
      </c>
      <c r="J170">
        <v>1.3002820790076901</v>
      </c>
      <c r="K170">
        <v>128466.58932103901</v>
      </c>
      <c r="L170">
        <v>124700.39316700801</v>
      </c>
      <c r="M170">
        <v>57.5600927132813</v>
      </c>
      <c r="N170">
        <v>0.99735664662274703</v>
      </c>
      <c r="O170">
        <v>17.839661961354</v>
      </c>
      <c r="P170">
        <v>29.8160101010101</v>
      </c>
      <c r="Q170">
        <v>2.2438854039175001E-2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32</v>
      </c>
      <c r="E171">
        <v>54047.528903632003</v>
      </c>
      <c r="F171">
        <v>62.26</v>
      </c>
      <c r="G171">
        <v>77.980555985352495</v>
      </c>
      <c r="H171">
        <v>-19.721998056701199</v>
      </c>
      <c r="I171">
        <v>6.3733892134785801</v>
      </c>
      <c r="J171">
        <v>-1.9382795209303001</v>
      </c>
      <c r="K171">
        <v>63.518350283384997</v>
      </c>
      <c r="L171">
        <v>55.761072280189197</v>
      </c>
      <c r="M171">
        <v>37.456568920553302</v>
      </c>
      <c r="N171">
        <v>0.57423258625468698</v>
      </c>
      <c r="O171">
        <v>23.514294892386701</v>
      </c>
      <c r="P171">
        <v>114.689655172413</v>
      </c>
      <c r="Q171">
        <v>7.7318572409660002E-2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32</v>
      </c>
      <c r="E172">
        <v>54012.851562224001</v>
      </c>
      <c r="F172">
        <v>118.64</v>
      </c>
      <c r="G172">
        <v>22.933827013389799</v>
      </c>
      <c r="H172">
        <v>-20.8910572774248</v>
      </c>
      <c r="I172">
        <v>-12.2255151270186</v>
      </c>
      <c r="J172">
        <v>-5.1993132121450403</v>
      </c>
      <c r="K172">
        <v>126.744347838176</v>
      </c>
      <c r="L172">
        <v>121.04055822823899</v>
      </c>
      <c r="M172">
        <v>37.193901351044303</v>
      </c>
      <c r="N172">
        <v>0.62806034824583101</v>
      </c>
      <c r="O172">
        <v>33.133850303438898</v>
      </c>
      <c r="P172">
        <v>54.6805736636245</v>
      </c>
      <c r="Q172">
        <v>3.1912541911669999E-2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189</v>
      </c>
      <c r="E173">
        <v>53848.303432000001</v>
      </c>
      <c r="F173">
        <v>16588.75</v>
      </c>
      <c r="G173">
        <v>-11.856747271661099</v>
      </c>
      <c r="H173">
        <v>-6.9016478178053697</v>
      </c>
      <c r="I173">
        <v>-15.1747893757433</v>
      </c>
      <c r="J173">
        <v>2.3385458736687101</v>
      </c>
      <c r="K173">
        <v>16319.368122354001</v>
      </c>
      <c r="L173">
        <v>16267.687720705901</v>
      </c>
      <c r="M173">
        <v>53.826971241185497</v>
      </c>
      <c r="N173">
        <v>0.78517697330457004</v>
      </c>
      <c r="O173">
        <v>16.0424986813352</v>
      </c>
      <c r="P173">
        <v>15.7244309263535</v>
      </c>
      <c r="Q173">
        <v>-4.2040864576280999E-2</v>
      </c>
    </row>
    <row r="174" spans="1:17" hidden="1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29</v>
      </c>
      <c r="E174">
        <v>53677.5</v>
      </c>
      <c r="F174">
        <v>1073.55</v>
      </c>
      <c r="G174">
        <v>6.9477267710404496</v>
      </c>
      <c r="H174">
        <v>-7.8055846910367102</v>
      </c>
      <c r="I174">
        <v>19.782175287849299</v>
      </c>
      <c r="J174">
        <v>-16.3857224812343</v>
      </c>
      <c r="K174">
        <v>1015.66363547213</v>
      </c>
      <c r="M174">
        <v>40.896966309678</v>
      </c>
      <c r="O174">
        <v>27.4835825066368</v>
      </c>
      <c r="P174">
        <v>42.192052980132402</v>
      </c>
    </row>
    <row r="175" spans="1:17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285</v>
      </c>
      <c r="E175">
        <v>53546.952386919998</v>
      </c>
      <c r="F175">
        <v>5059.8999999999996</v>
      </c>
      <c r="G175">
        <v>2.9933404718212202</v>
      </c>
      <c r="H175">
        <v>5.4631899753270199</v>
      </c>
      <c r="I175">
        <v>-15.461151953907599</v>
      </c>
      <c r="J175">
        <v>2.7298478832363702</v>
      </c>
      <c r="K175">
        <v>4863.9793666655796</v>
      </c>
      <c r="L175">
        <v>4835.3359865902403</v>
      </c>
      <c r="M175">
        <v>79.419486547189095</v>
      </c>
      <c r="N175">
        <v>0.77826528452962196</v>
      </c>
      <c r="O175">
        <v>16.076404672029099</v>
      </c>
      <c r="P175">
        <v>32.399194075934702</v>
      </c>
      <c r="Q175">
        <v>4.1258654227006003E-2</v>
      </c>
    </row>
    <row r="176" spans="1:17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29</v>
      </c>
      <c r="E176">
        <v>53474.55</v>
      </c>
      <c r="F176">
        <v>1876.3</v>
      </c>
      <c r="G176">
        <v>-2.5920789126573598</v>
      </c>
      <c r="H176">
        <v>-2.9139954766493501</v>
      </c>
      <c r="I176">
        <v>-5.9953931364179001</v>
      </c>
      <c r="J176">
        <v>1.7901600648117699</v>
      </c>
      <c r="K176">
        <v>1836.0815709670001</v>
      </c>
      <c r="L176">
        <v>1769.9850423447999</v>
      </c>
      <c r="M176">
        <v>57.9779015948954</v>
      </c>
      <c r="N176">
        <v>0.82931550405337895</v>
      </c>
      <c r="O176">
        <v>11.1043010179608</v>
      </c>
      <c r="P176">
        <v>23.032031736664301</v>
      </c>
      <c r="Q176">
        <v>4.3115498089510004E-3</v>
      </c>
    </row>
    <row r="177" spans="1:17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280</v>
      </c>
      <c r="E177">
        <v>53198.315978799998</v>
      </c>
      <c r="F177">
        <v>2012</v>
      </c>
      <c r="G177">
        <v>7.65827693349088</v>
      </c>
      <c r="H177">
        <v>-2.19243004382635</v>
      </c>
      <c r="I177">
        <v>-5.8970700672533596</v>
      </c>
      <c r="J177">
        <v>2.5632977609403902</v>
      </c>
      <c r="K177">
        <v>1967.16018518788</v>
      </c>
      <c r="L177">
        <v>1801.12524126317</v>
      </c>
      <c r="M177">
        <v>45.3530825080555</v>
      </c>
      <c r="N177">
        <v>0.60955555407781103</v>
      </c>
      <c r="O177">
        <v>8.4716699801192696</v>
      </c>
      <c r="P177">
        <v>36.866092990034304</v>
      </c>
      <c r="Q177">
        <v>-3.8561021841700001E-3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-</v>
      </c>
      <c r="D178" t="s">
        <v>127</v>
      </c>
      <c r="E178">
        <v>51836.16945963</v>
      </c>
      <c r="F178">
        <v>58628.1</v>
      </c>
      <c r="G178">
        <v>12.691470553936799</v>
      </c>
      <c r="H178">
        <v>-1.8676294538819</v>
      </c>
      <c r="I178">
        <v>47.612419056673097</v>
      </c>
      <c r="J178">
        <v>-3.3158002894405798</v>
      </c>
      <c r="K178">
        <v>52002.826854858598</v>
      </c>
      <c r="L178">
        <v>44097.751635228196</v>
      </c>
      <c r="M178">
        <v>71.531645779053505</v>
      </c>
      <c r="N178">
        <v>0.82757124004782301</v>
      </c>
      <c r="O178">
        <v>2.3297701955205801</v>
      </c>
      <c r="P178">
        <v>67.615652258438899</v>
      </c>
      <c r="Q178">
        <v>-5.1099090885739998E-3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80</v>
      </c>
      <c r="E179">
        <v>51181.41853065</v>
      </c>
      <c r="F179">
        <v>2725.5</v>
      </c>
      <c r="G179">
        <v>24.390418015802801</v>
      </c>
      <c r="H179">
        <v>-3.1285461904099501</v>
      </c>
      <c r="I179">
        <v>3.3583519170741498</v>
      </c>
      <c r="J179">
        <v>5.5097402896216101</v>
      </c>
      <c r="K179">
        <v>2577.2024135685101</v>
      </c>
      <c r="L179">
        <v>2380.5473609116798</v>
      </c>
      <c r="M179">
        <v>62.811483625889799</v>
      </c>
      <c r="N179">
        <v>1.2220547487657401</v>
      </c>
      <c r="O179">
        <v>4.34782608695651</v>
      </c>
      <c r="P179">
        <v>54.625138286103201</v>
      </c>
      <c r="Q179">
        <v>-3.4024618989300002E-3</v>
      </c>
    </row>
    <row r="180" spans="1:17" x14ac:dyDescent="0.3">
      <c r="A180" t="s">
        <v>441</v>
      </c>
      <c r="B180" t="s">
        <v>442</v>
      </c>
      <c r="C180" t="str">
        <f>IFERROR(VLOOKUP(Table1[[#This Row],[Ticker]],[1]!Table1[[Symbol]:[Industry]],2,FALSE),"-")</f>
        <v>-</v>
      </c>
      <c r="D180" t="s">
        <v>49</v>
      </c>
      <c r="E180">
        <v>50664.20262625</v>
      </c>
      <c r="F180">
        <v>4597.8999999999996</v>
      </c>
      <c r="G180">
        <v>49.131132791667</v>
      </c>
      <c r="H180">
        <v>-8.0055788821142606</v>
      </c>
      <c r="I180">
        <v>15.039285666992299</v>
      </c>
      <c r="J180">
        <v>-7.2625644585019096</v>
      </c>
      <c r="K180">
        <v>4546.2334780156298</v>
      </c>
      <c r="L180">
        <v>3931.95890986123</v>
      </c>
      <c r="M180">
        <v>42.090262261026503</v>
      </c>
      <c r="N180">
        <v>0.27797162920596302</v>
      </c>
      <c r="O180">
        <v>8.7017986472085198</v>
      </c>
      <c r="P180">
        <v>84.425013035979205</v>
      </c>
      <c r="Q180">
        <v>3.7643105998093999E-2</v>
      </c>
    </row>
    <row r="181" spans="1:17" x14ac:dyDescent="0.3">
      <c r="A181" t="s">
        <v>443</v>
      </c>
      <c r="B181" t="s">
        <v>444</v>
      </c>
      <c r="C181" t="str">
        <f>IFERROR(VLOOKUP(Table1[[#This Row],[Ticker]],[1]!Table1[[Symbol]:[Industry]],2,FALSE),"-")</f>
        <v>-</v>
      </c>
      <c r="D181" t="s">
        <v>95</v>
      </c>
      <c r="E181">
        <v>50556.740238890001</v>
      </c>
      <c r="F181">
        <v>490.55</v>
      </c>
      <c r="G181">
        <v>207.799211771366</v>
      </c>
      <c r="H181">
        <v>14.865277825365901</v>
      </c>
      <c r="I181">
        <v>22.6234847657181</v>
      </c>
      <c r="J181">
        <v>5.1083171174125503</v>
      </c>
      <c r="K181">
        <v>427.541427989986</v>
      </c>
      <c r="L181">
        <v>355.883937342313</v>
      </c>
      <c r="M181">
        <v>72.803355744665197</v>
      </c>
      <c r="N181">
        <v>1.99298469429415</v>
      </c>
      <c r="O181">
        <v>11.303638772806</v>
      </c>
      <c r="P181">
        <v>249.14590747330899</v>
      </c>
      <c r="Q181">
        <v>0.18315551014061399</v>
      </c>
    </row>
    <row r="182" spans="1:17" x14ac:dyDescent="0.3">
      <c r="A182" t="s">
        <v>445</v>
      </c>
      <c r="B182" t="s">
        <v>446</v>
      </c>
      <c r="C182" t="str">
        <f>IFERROR(VLOOKUP(Table1[[#This Row],[Ticker]],[1]!Table1[[Symbol]:[Industry]],2,FALSE),"-")</f>
        <v>-</v>
      </c>
      <c r="D182" t="s">
        <v>49</v>
      </c>
      <c r="E182">
        <v>50048.053293475001</v>
      </c>
      <c r="F182">
        <v>673.45</v>
      </c>
      <c r="G182">
        <v>-38.225911676339003</v>
      </c>
      <c r="H182">
        <v>-8.1470936179087694</v>
      </c>
      <c r="I182">
        <v>-27.756059824555098</v>
      </c>
      <c r="J182">
        <v>-4.6497623163684496</v>
      </c>
      <c r="K182">
        <v>651.17508873397503</v>
      </c>
      <c r="L182">
        <v>659.26761604351702</v>
      </c>
      <c r="M182">
        <v>53.636704089077298</v>
      </c>
      <c r="N182">
        <v>0.82585728529998004</v>
      </c>
      <c r="O182">
        <v>20.781052787883201</v>
      </c>
      <c r="P182">
        <v>21.6272349647823</v>
      </c>
      <c r="Q182">
        <v>-2.7989525295254999E-2</v>
      </c>
    </row>
    <row r="183" spans="1:17" x14ac:dyDescent="0.3">
      <c r="A183" t="s">
        <v>447</v>
      </c>
      <c r="B183" t="s">
        <v>448</v>
      </c>
      <c r="C183" t="str">
        <f>IFERROR(VLOOKUP(Table1[[#This Row],[Ticker]],[1]!Table1[[Symbol]:[Industry]],2,FALSE),"-")</f>
        <v>-</v>
      </c>
      <c r="D183" t="s">
        <v>449</v>
      </c>
      <c r="E183">
        <v>49815.002922480002</v>
      </c>
      <c r="F183">
        <v>332.1</v>
      </c>
      <c r="G183">
        <v>23.1523542896809</v>
      </c>
      <c r="H183">
        <v>-1.92475327614958</v>
      </c>
      <c r="I183">
        <v>30.8986208445925</v>
      </c>
      <c r="J183">
        <v>4.4148097513304903</v>
      </c>
      <c r="K183">
        <v>309.563919618733</v>
      </c>
      <c r="L183">
        <v>272.186602595929</v>
      </c>
      <c r="M183">
        <v>62.927470956600303</v>
      </c>
      <c r="N183">
        <v>0.75992582773976303</v>
      </c>
      <c r="O183">
        <v>2.67991568804575</v>
      </c>
      <c r="P183">
        <v>73.239436619718305</v>
      </c>
      <c r="Q183">
        <v>1.8146232689401999E-2</v>
      </c>
    </row>
    <row r="184" spans="1:17" x14ac:dyDescent="0.3">
      <c r="A184" t="s">
        <v>450</v>
      </c>
      <c r="B184" t="s">
        <v>451</v>
      </c>
      <c r="C184" t="str">
        <f>IFERROR(VLOOKUP(Table1[[#This Row],[Ticker]],[1]!Table1[[Symbol]:[Industry]],2,FALSE),"-")</f>
        <v>-</v>
      </c>
      <c r="D184" t="s">
        <v>452</v>
      </c>
      <c r="E184">
        <v>48963.250452182998</v>
      </c>
      <c r="F184">
        <v>171.39</v>
      </c>
      <c r="G184">
        <v>-7.5589629149911302</v>
      </c>
      <c r="H184">
        <v>-2.55192483870273</v>
      </c>
      <c r="I184">
        <v>-11.429083448623601</v>
      </c>
      <c r="J184">
        <v>-0.94472309815995004</v>
      </c>
      <c r="K184">
        <v>170.959660000681</v>
      </c>
      <c r="L184">
        <v>164.74291773917901</v>
      </c>
      <c r="M184">
        <v>38.267726254437498</v>
      </c>
      <c r="N184">
        <v>0.91070088776661395</v>
      </c>
      <c r="O184">
        <v>14.0673318163253</v>
      </c>
      <c r="P184">
        <v>31.737125288239799</v>
      </c>
      <c r="Q184">
        <v>-9.8401688378222996E-2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-</v>
      </c>
      <c r="D185" t="s">
        <v>21</v>
      </c>
      <c r="E185">
        <v>48840.552325520002</v>
      </c>
      <c r="F185">
        <v>2583.1999999999998</v>
      </c>
      <c r="G185">
        <v>10.1174531341261</v>
      </c>
      <c r="H185">
        <v>2.6211624613801598</v>
      </c>
      <c r="I185">
        <v>-12.8116264494159</v>
      </c>
      <c r="J185">
        <v>5.1617162517354203</v>
      </c>
      <c r="K185">
        <v>2414.4799913556899</v>
      </c>
      <c r="L185">
        <v>2393.9729244345399</v>
      </c>
      <c r="M185">
        <v>82.738186720048304</v>
      </c>
      <c r="N185">
        <v>0.83540634414232495</v>
      </c>
      <c r="O185">
        <v>9.8482502322700505</v>
      </c>
      <c r="P185">
        <v>39.632432432432402</v>
      </c>
      <c r="Q185">
        <v>-2.5892787335517999E-2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457</v>
      </c>
      <c r="E186">
        <v>48127</v>
      </c>
      <c r="F186">
        <v>566.20000000000005</v>
      </c>
      <c r="G186">
        <v>111.439872474529</v>
      </c>
      <c r="H186">
        <v>7.0928693492245403</v>
      </c>
      <c r="I186">
        <v>62.159260420600198</v>
      </c>
      <c r="J186">
        <v>-1.35366752607657</v>
      </c>
      <c r="K186">
        <v>504.95767412107</v>
      </c>
      <c r="L186">
        <v>381.73761207808201</v>
      </c>
      <c r="M186">
        <v>58.262655689074798</v>
      </c>
      <c r="N186">
        <v>0.67369043094953796</v>
      </c>
      <c r="O186">
        <v>9.5637583892617304</v>
      </c>
      <c r="P186">
        <v>139.81363828886001</v>
      </c>
      <c r="Q186">
        <v>0.137877085567573</v>
      </c>
    </row>
    <row r="187" spans="1:17" x14ac:dyDescent="0.3">
      <c r="A187" t="s">
        <v>458</v>
      </c>
      <c r="B187" t="s">
        <v>459</v>
      </c>
      <c r="C187" t="str">
        <f>IFERROR(VLOOKUP(Table1[[#This Row],[Ticker]],[1]!Table1[[Symbol]:[Industry]],2,FALSE),"-")</f>
        <v>-</v>
      </c>
      <c r="D187" t="s">
        <v>329</v>
      </c>
      <c r="E187">
        <v>47802.918387799997</v>
      </c>
      <c r="F187">
        <v>1444.7</v>
      </c>
      <c r="G187">
        <v>65.537150851742496</v>
      </c>
      <c r="H187">
        <v>-7.0803687940987503</v>
      </c>
      <c r="I187">
        <v>30.2442087532065</v>
      </c>
      <c r="J187">
        <v>-4.10122344702968</v>
      </c>
      <c r="K187">
        <v>1391.78053221306</v>
      </c>
      <c r="L187">
        <v>1155.63277646902</v>
      </c>
      <c r="M187">
        <v>39.934867886069597</v>
      </c>
      <c r="N187">
        <v>0.61103208777499995</v>
      </c>
      <c r="O187">
        <v>7.9808956876860204</v>
      </c>
      <c r="P187">
        <v>93.919463087248303</v>
      </c>
      <c r="Q187">
        <v>8.8094374912050001E-3</v>
      </c>
    </row>
    <row r="188" spans="1:17" x14ac:dyDescent="0.3">
      <c r="A188" t="s">
        <v>460</v>
      </c>
      <c r="B188" t="s">
        <v>461</v>
      </c>
      <c r="C188" t="str">
        <f>IFERROR(VLOOKUP(Table1[[#This Row],[Ticker]],[1]!Table1[[Symbol]:[Industry]],2,FALSE),"-")</f>
        <v>-</v>
      </c>
      <c r="D188" t="s">
        <v>21</v>
      </c>
      <c r="E188">
        <v>47236.488601860001</v>
      </c>
      <c r="F188">
        <v>1741.65</v>
      </c>
      <c r="G188">
        <v>39.012058852820502</v>
      </c>
      <c r="H188">
        <v>9.6883660742446107</v>
      </c>
      <c r="I188">
        <v>6.0693840906470502</v>
      </c>
      <c r="J188">
        <v>6.79282843317469</v>
      </c>
      <c r="K188">
        <v>1537.6869662633501</v>
      </c>
      <c r="L188">
        <v>1414.99529075132</v>
      </c>
      <c r="M188">
        <v>82.271729599064898</v>
      </c>
      <c r="N188">
        <v>1.4103511872185399</v>
      </c>
      <c r="O188">
        <v>1.8631757241696001</v>
      </c>
      <c r="P188">
        <v>81.233090530697197</v>
      </c>
      <c r="Q188">
        <v>0.207505288973207</v>
      </c>
    </row>
    <row r="189" spans="1:17" x14ac:dyDescent="0.3">
      <c r="A189" t="s">
        <v>462</v>
      </c>
      <c r="B189" t="s">
        <v>463</v>
      </c>
      <c r="C189" t="str">
        <f>IFERROR(VLOOKUP(Table1[[#This Row],[Ticker]],[1]!Table1[[Symbol]:[Industry]],2,FALSE),"-")</f>
        <v>-</v>
      </c>
      <c r="D189" t="s">
        <v>49</v>
      </c>
      <c r="E189">
        <v>46871.226064950002</v>
      </c>
      <c r="F189">
        <v>188.25</v>
      </c>
      <c r="G189">
        <v>15.854571733384001</v>
      </c>
      <c r="H189">
        <v>9.9415804113277595</v>
      </c>
      <c r="I189">
        <v>-2.5142897742003898</v>
      </c>
      <c r="J189">
        <v>2.0948207100113398</v>
      </c>
      <c r="K189">
        <v>171.17075614899699</v>
      </c>
      <c r="L189">
        <v>155.47628398937101</v>
      </c>
      <c r="M189">
        <v>64.611302239611305</v>
      </c>
      <c r="N189">
        <v>1.79684752244338</v>
      </c>
      <c r="O189">
        <v>3.1872509960159299</v>
      </c>
      <c r="P189">
        <v>61.587982832618003</v>
      </c>
      <c r="Q189">
        <v>6.9640919520753006E-2</v>
      </c>
    </row>
    <row r="190" spans="1:17" x14ac:dyDescent="0.3">
      <c r="A190" t="s">
        <v>464</v>
      </c>
      <c r="B190" t="s">
        <v>465</v>
      </c>
      <c r="C190" t="str">
        <f>IFERROR(VLOOKUP(Table1[[#This Row],[Ticker]],[1]!Table1[[Symbol]:[Industry]],2,FALSE),"-")</f>
        <v>-</v>
      </c>
      <c r="D190" t="s">
        <v>375</v>
      </c>
      <c r="E190">
        <v>46517.838955945001</v>
      </c>
      <c r="F190">
        <v>1579.55</v>
      </c>
      <c r="G190">
        <v>39.554736498816098</v>
      </c>
      <c r="H190">
        <v>9.8267559789519403</v>
      </c>
      <c r="I190">
        <v>13.6585156846751</v>
      </c>
      <c r="J190">
        <v>0.430868299216558</v>
      </c>
      <c r="K190">
        <v>1392.6440207584899</v>
      </c>
      <c r="L190">
        <v>1204.53561750424</v>
      </c>
      <c r="M190">
        <v>61.485497221220598</v>
      </c>
      <c r="N190">
        <v>1.3493472870762599</v>
      </c>
      <c r="O190">
        <v>6.8943686492988601</v>
      </c>
      <c r="P190">
        <v>71.457259158751697</v>
      </c>
      <c r="Q190">
        <v>4.2040445480229997E-2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Row],[Ticker]],[1]!Table1[[Symbol]:[Industry]],2,FALSE),"-")</f>
        <v>-</v>
      </c>
      <c r="D191" t="s">
        <v>32</v>
      </c>
      <c r="E191">
        <v>45023.373596762001</v>
      </c>
      <c r="F191">
        <v>63.58</v>
      </c>
      <c r="G191">
        <v>82.830528707665593</v>
      </c>
      <c r="H191">
        <v>-18.132976012114401</v>
      </c>
      <c r="I191">
        <v>22.4863028535108</v>
      </c>
      <c r="J191">
        <v>-2.5482278734279999</v>
      </c>
      <c r="K191">
        <v>65.085839559093003</v>
      </c>
      <c r="L191">
        <v>55.9595694529593</v>
      </c>
      <c r="M191">
        <v>34.315096242703198</v>
      </c>
      <c r="N191">
        <v>0.532469592761041</v>
      </c>
      <c r="O191">
        <v>15.602390688895801</v>
      </c>
      <c r="P191">
        <v>116.25850340136</v>
      </c>
      <c r="Q191">
        <v>9.5569503680233994E-2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Row],[Ticker]],[1]!Table1[[Symbol]:[Industry]],2,FALSE),"-")</f>
        <v>-</v>
      </c>
      <c r="D192" t="s">
        <v>470</v>
      </c>
      <c r="E192">
        <v>44525.414476400001</v>
      </c>
      <c r="F192">
        <v>39525.199999999997</v>
      </c>
      <c r="G192">
        <v>20.6395520626542</v>
      </c>
      <c r="H192">
        <v>6.7644287045649696</v>
      </c>
      <c r="I192">
        <v>2.9435397966564398</v>
      </c>
      <c r="J192">
        <v>4.3659797956052397</v>
      </c>
      <c r="K192">
        <v>34486.438996176497</v>
      </c>
      <c r="L192">
        <v>31578.267559865999</v>
      </c>
      <c r="M192">
        <v>75.987222139478106</v>
      </c>
      <c r="N192">
        <v>1.0209922651351699</v>
      </c>
      <c r="O192">
        <v>3.3682309007924101</v>
      </c>
      <c r="P192">
        <v>48.434730359020499</v>
      </c>
      <c r="Q192">
        <v>3.0701220878272002E-2</v>
      </c>
    </row>
    <row r="193" spans="1:17" x14ac:dyDescent="0.3">
      <c r="A193" t="s">
        <v>471</v>
      </c>
      <c r="B193" t="s">
        <v>472</v>
      </c>
      <c r="C193" t="str">
        <f>IFERROR(VLOOKUP(Table1[[#This Row],[Ticker]],[1]!Table1[[Symbol]:[Industry]],2,FALSE),"-")</f>
        <v>-</v>
      </c>
      <c r="D193" t="s">
        <v>473</v>
      </c>
      <c r="E193">
        <v>44524.00591398</v>
      </c>
      <c r="F193">
        <v>4105.8</v>
      </c>
      <c r="G193">
        <v>60.498134949380599</v>
      </c>
      <c r="H193">
        <v>-3.7116843713227601</v>
      </c>
      <c r="I193">
        <v>31.420198964684001</v>
      </c>
      <c r="J193">
        <v>-4.4838314586213599</v>
      </c>
      <c r="K193">
        <v>3860.40096141391</v>
      </c>
      <c r="L193">
        <v>3252.6611006088201</v>
      </c>
      <c r="M193">
        <v>42.608991536807999</v>
      </c>
      <c r="N193">
        <v>0.81697087784839995</v>
      </c>
      <c r="O193">
        <v>7.3980710214818002</v>
      </c>
      <c r="P193">
        <v>87.308394160583902</v>
      </c>
      <c r="Q193">
        <v>0.14081807354544401</v>
      </c>
    </row>
    <row r="194" spans="1:17" x14ac:dyDescent="0.3">
      <c r="A194" t="s">
        <v>474</v>
      </c>
      <c r="B194" t="s">
        <v>475</v>
      </c>
      <c r="C194" t="str">
        <f>IFERROR(VLOOKUP(Table1[[#This Row],[Ticker]],[1]!Table1[[Symbol]:[Industry]],2,FALSE),"-")</f>
        <v>-</v>
      </c>
      <c r="D194" t="s">
        <v>24</v>
      </c>
      <c r="E194">
        <v>44294.960516177998</v>
      </c>
      <c r="F194">
        <v>180.97</v>
      </c>
      <c r="G194">
        <v>11.7684347732313</v>
      </c>
      <c r="H194">
        <v>0.16406089902503301</v>
      </c>
      <c r="I194">
        <v>4.65084973595041</v>
      </c>
      <c r="J194">
        <v>2.00860567754478</v>
      </c>
      <c r="K194">
        <v>167.87128066378699</v>
      </c>
      <c r="L194">
        <v>154.524850770706</v>
      </c>
      <c r="M194">
        <v>68.789621767333202</v>
      </c>
      <c r="N194">
        <v>0.78677302390488302</v>
      </c>
      <c r="O194">
        <v>1.28750621649997</v>
      </c>
      <c r="P194">
        <v>43.115856069592702</v>
      </c>
      <c r="Q194">
        <v>7.8257215590281995E-2</v>
      </c>
    </row>
    <row r="195" spans="1:17" x14ac:dyDescent="0.3">
      <c r="A195" t="s">
        <v>476</v>
      </c>
      <c r="B195" t="s">
        <v>477</v>
      </c>
      <c r="C195" t="str">
        <f>IFERROR(VLOOKUP(Table1[[#This Row],[Ticker]],[1]!Table1[[Symbol]:[Industry]],2,FALSE),"-")</f>
        <v>-</v>
      </c>
      <c r="D195" t="s">
        <v>285</v>
      </c>
      <c r="E195">
        <v>44065.8747974</v>
      </c>
      <c r="F195">
        <v>7075.85</v>
      </c>
      <c r="G195">
        <v>-30.911216486632298</v>
      </c>
      <c r="H195">
        <v>-8.2159865810657493</v>
      </c>
      <c r="I195">
        <v>-30.317357242575401</v>
      </c>
      <c r="J195">
        <v>-1.0664484468933599</v>
      </c>
      <c r="K195">
        <v>7212.6053751168902</v>
      </c>
      <c r="L195">
        <v>7496.4670593037599</v>
      </c>
      <c r="M195">
        <v>46.499494281738201</v>
      </c>
      <c r="N195">
        <v>0.86187583667395096</v>
      </c>
      <c r="O195">
        <v>30.019714945907499</v>
      </c>
      <c r="P195">
        <v>10.3670139755428</v>
      </c>
      <c r="Q195">
        <v>3.0495983548134001E-2</v>
      </c>
    </row>
    <row r="196" spans="1:17" x14ac:dyDescent="0.3">
      <c r="A196" t="s">
        <v>478</v>
      </c>
      <c r="B196" t="s">
        <v>479</v>
      </c>
      <c r="C196" t="str">
        <f>IFERROR(VLOOKUP(Table1[[#This Row],[Ticker]],[1]!Table1[[Symbol]:[Industry]],2,FALSE),"-")</f>
        <v>-</v>
      </c>
      <c r="D196" t="s">
        <v>384</v>
      </c>
      <c r="E196">
        <v>43869.695454300003</v>
      </c>
      <c r="F196">
        <v>1580.75</v>
      </c>
      <c r="G196">
        <v>-4.9351262543141701</v>
      </c>
      <c r="H196">
        <v>-6.07518757267521</v>
      </c>
      <c r="I196">
        <v>-3.2637148158506801</v>
      </c>
      <c r="J196">
        <v>-1.2852042461242701</v>
      </c>
      <c r="K196">
        <v>1581.4378224612501</v>
      </c>
      <c r="L196">
        <v>1531.7632857383101</v>
      </c>
      <c r="M196">
        <v>47.8644294424683</v>
      </c>
      <c r="N196">
        <v>1.2042787947498399</v>
      </c>
      <c r="O196">
        <v>13.8699984184722</v>
      </c>
      <c r="P196">
        <v>21.502690238278198</v>
      </c>
      <c r="Q196">
        <v>6.3426777395792E-2</v>
      </c>
    </row>
    <row r="197" spans="1:17" x14ac:dyDescent="0.3">
      <c r="A197" t="s">
        <v>480</v>
      </c>
      <c r="B197" t="s">
        <v>481</v>
      </c>
      <c r="C197" t="str">
        <f>IFERROR(VLOOKUP(Table1[[#This Row],[Ticker]],[1]!Table1[[Symbol]:[Industry]],2,FALSE),"-")</f>
        <v>-</v>
      </c>
      <c r="D197" t="s">
        <v>59</v>
      </c>
      <c r="E197">
        <v>43846.516750050003</v>
      </c>
      <c r="F197">
        <v>2588.25</v>
      </c>
      <c r="G197">
        <v>57.361186615983101</v>
      </c>
      <c r="H197">
        <v>-5.2258810871092098</v>
      </c>
      <c r="I197">
        <v>11.6167008800427</v>
      </c>
      <c r="J197">
        <v>-1.7002964252150801</v>
      </c>
      <c r="K197">
        <v>2426.0523745134901</v>
      </c>
      <c r="L197">
        <v>2049.3438498371402</v>
      </c>
      <c r="M197">
        <v>47.500649756553798</v>
      </c>
      <c r="N197">
        <v>0.70576128423227202</v>
      </c>
      <c r="O197">
        <v>6.6357577513764099</v>
      </c>
      <c r="P197">
        <v>87.928843710292199</v>
      </c>
      <c r="Q197">
        <v>4.1354596777513998E-2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484</v>
      </c>
      <c r="E198">
        <v>43619.995900000002</v>
      </c>
      <c r="F198">
        <v>793</v>
      </c>
      <c r="G198">
        <v>78.132614758631107</v>
      </c>
      <c r="H198">
        <v>11.873301616163999</v>
      </c>
      <c r="I198">
        <v>26.419276659365998</v>
      </c>
      <c r="J198">
        <v>1.95948086842452</v>
      </c>
      <c r="K198">
        <v>700.72226358439696</v>
      </c>
      <c r="L198">
        <v>597.31408961297097</v>
      </c>
      <c r="M198">
        <v>65.668084218019303</v>
      </c>
      <c r="N198">
        <v>1.0126343991532001</v>
      </c>
      <c r="O198">
        <v>3.562421185372</v>
      </c>
      <c r="P198">
        <v>107.211915338385</v>
      </c>
      <c r="Q198">
        <v>4.4299091928295002E-2</v>
      </c>
    </row>
    <row r="199" spans="1:17" x14ac:dyDescent="0.3">
      <c r="A199" t="s">
        <v>485</v>
      </c>
      <c r="B199" t="s">
        <v>486</v>
      </c>
      <c r="C199" t="str">
        <f>IFERROR(VLOOKUP(Table1[[#This Row],[Ticker]],[1]!Table1[[Symbol]:[Industry]],2,FALSE),"-")</f>
        <v>-</v>
      </c>
      <c r="D199" t="s">
        <v>179</v>
      </c>
      <c r="E199">
        <v>43564.769060625003</v>
      </c>
      <c r="F199">
        <v>632.85</v>
      </c>
      <c r="G199">
        <v>8.9888408434522802</v>
      </c>
      <c r="H199">
        <v>3.5491117407642698</v>
      </c>
      <c r="I199">
        <v>12.802668060536901</v>
      </c>
      <c r="J199">
        <v>1.30167539474276</v>
      </c>
      <c r="K199">
        <v>588.47731171618602</v>
      </c>
      <c r="L199">
        <v>536.19516751105596</v>
      </c>
      <c r="M199">
        <v>58.012011130046602</v>
      </c>
      <c r="N199">
        <v>1.05493989996044</v>
      </c>
      <c r="O199">
        <v>4.8273682547206898</v>
      </c>
      <c r="P199">
        <v>59.387986399697702</v>
      </c>
      <c r="Q199">
        <v>-6.3030997426223007E-2</v>
      </c>
    </row>
    <row r="200" spans="1:17" x14ac:dyDescent="0.3">
      <c r="A200" t="s">
        <v>487</v>
      </c>
      <c r="B200" t="s">
        <v>488</v>
      </c>
      <c r="C200" t="str">
        <f>IFERROR(VLOOKUP(Table1[[#This Row],[Ticker]],[1]!Table1[[Symbol]:[Industry]],2,FALSE),"-")</f>
        <v>-</v>
      </c>
      <c r="D200" t="s">
        <v>119</v>
      </c>
      <c r="E200">
        <v>43396.268620950003</v>
      </c>
      <c r="F200">
        <v>333.9</v>
      </c>
      <c r="G200">
        <v>-43.445447119983697</v>
      </c>
      <c r="H200">
        <v>-15.8118616571485</v>
      </c>
      <c r="I200">
        <v>-24.717086976997599</v>
      </c>
      <c r="J200">
        <v>-1.4086040324606699</v>
      </c>
      <c r="K200">
        <v>340.627734744512</v>
      </c>
      <c r="L200">
        <v>358.49698890056499</v>
      </c>
      <c r="M200">
        <v>39.8934219567928</v>
      </c>
      <c r="N200">
        <v>0.58659163085348698</v>
      </c>
      <c r="O200">
        <v>26.5947888589398</v>
      </c>
      <c r="P200">
        <v>16.829951014695499</v>
      </c>
      <c r="Q200">
        <v>-1.4384558631133E-2</v>
      </c>
    </row>
    <row r="201" spans="1:17" hidden="1" x14ac:dyDescent="0.3">
      <c r="A201" t="s">
        <v>489</v>
      </c>
      <c r="B201" t="s">
        <v>490</v>
      </c>
      <c r="C201" t="str">
        <f>IFERROR(VLOOKUP(Table1[[#This Row],[Ticker]],[1]!Table1[[Symbol]:[Industry]],2,FALSE),"-")</f>
        <v>-</v>
      </c>
      <c r="D201" t="s">
        <v>148</v>
      </c>
      <c r="E201">
        <v>43330.755118050001</v>
      </c>
      <c r="F201">
        <v>1692.3</v>
      </c>
      <c r="G201">
        <v>649.75500572440399</v>
      </c>
      <c r="H201">
        <v>7.50318109204213</v>
      </c>
      <c r="I201">
        <v>169.95048284376099</v>
      </c>
      <c r="J201">
        <v>6.8570645469084104</v>
      </c>
      <c r="K201">
        <v>1355.8184089525701</v>
      </c>
      <c r="L201">
        <v>894.27781108443696</v>
      </c>
      <c r="M201">
        <v>77.121369497437101</v>
      </c>
      <c r="N201">
        <v>0.70279607750599704</v>
      </c>
      <c r="O201">
        <v>1.69296224073747</v>
      </c>
      <c r="P201">
        <v>705.85714285714198</v>
      </c>
      <c r="Q201">
        <v>0.219250689283116</v>
      </c>
    </row>
    <row r="202" spans="1:17" x14ac:dyDescent="0.3">
      <c r="A202" t="s">
        <v>491</v>
      </c>
      <c r="B202" t="s">
        <v>492</v>
      </c>
      <c r="C202" t="str">
        <f>IFERROR(VLOOKUP(Table1[[#This Row],[Ticker]],[1]!Table1[[Symbol]:[Industry]],2,FALSE),"-")</f>
        <v>-</v>
      </c>
      <c r="D202" t="s">
        <v>493</v>
      </c>
      <c r="E202">
        <v>43240.56399966</v>
      </c>
      <c r="F202">
        <v>361.3</v>
      </c>
      <c r="G202">
        <v>12.5257219854794</v>
      </c>
      <c r="H202">
        <v>7.8784101741597903</v>
      </c>
      <c r="I202">
        <v>15.180656323425501</v>
      </c>
      <c r="J202">
        <v>1.13807041083043</v>
      </c>
      <c r="K202">
        <v>323.29590997637899</v>
      </c>
      <c r="L202">
        <v>286.080741866295</v>
      </c>
      <c r="M202">
        <v>71.3620101593215</v>
      </c>
      <c r="N202">
        <v>0.70887748914591797</v>
      </c>
      <c r="O202">
        <v>1.6191530584002101</v>
      </c>
      <c r="P202">
        <v>66.114942528735597</v>
      </c>
      <c r="Q202">
        <v>-5.6505189715176998E-2</v>
      </c>
    </row>
    <row r="203" spans="1:17" x14ac:dyDescent="0.3">
      <c r="A203" t="s">
        <v>494</v>
      </c>
      <c r="B203" t="s">
        <v>495</v>
      </c>
      <c r="C203" t="str">
        <f>IFERROR(VLOOKUP(Table1[[#This Row],[Ticker]],[1]!Table1[[Symbol]:[Industry]],2,FALSE),"-")</f>
        <v>-</v>
      </c>
      <c r="D203" t="s">
        <v>496</v>
      </c>
      <c r="E203">
        <v>43156.178895209901</v>
      </c>
      <c r="F203">
        <v>38691.65</v>
      </c>
      <c r="G203">
        <v>-20.833391426311099</v>
      </c>
      <c r="H203">
        <v>-5.1206771691552699</v>
      </c>
      <c r="I203">
        <v>-13.196755276871199</v>
      </c>
      <c r="J203">
        <v>-3.63070581928319</v>
      </c>
      <c r="K203">
        <v>37629.997160297098</v>
      </c>
      <c r="L203">
        <v>37325.114654339399</v>
      </c>
      <c r="M203">
        <v>44.913133752071097</v>
      </c>
      <c r="N203">
        <v>0.67876025799688</v>
      </c>
      <c r="O203">
        <v>10.8378681188318</v>
      </c>
      <c r="P203">
        <v>16.999067131739999</v>
      </c>
      <c r="Q203">
        <v>-3.0990679127432998E-2</v>
      </c>
    </row>
    <row r="204" spans="1:17" x14ac:dyDescent="0.3">
      <c r="A204" t="s">
        <v>497</v>
      </c>
      <c r="B204" t="s">
        <v>498</v>
      </c>
      <c r="C204" t="str">
        <f>IFERROR(VLOOKUP(Table1[[#This Row],[Ticker]],[1]!Table1[[Symbol]:[Industry]],2,FALSE),"-")</f>
        <v>-</v>
      </c>
      <c r="D204" t="s">
        <v>375</v>
      </c>
      <c r="E204">
        <v>42818.412880844997</v>
      </c>
      <c r="F204">
        <v>570.45000000000005</v>
      </c>
      <c r="G204">
        <v>-41.077720105939299</v>
      </c>
      <c r="H204">
        <v>-0.66900452993426196</v>
      </c>
      <c r="I204">
        <v>-15.143999254713901</v>
      </c>
      <c r="J204">
        <v>-0.88055116281586099</v>
      </c>
      <c r="K204">
        <v>534.24507632461803</v>
      </c>
      <c r="L204">
        <v>547.54911081647003</v>
      </c>
      <c r="M204">
        <v>60.3748271047969</v>
      </c>
      <c r="N204">
        <v>0.678306801690015</v>
      </c>
      <c r="O204">
        <v>20.702953808396799</v>
      </c>
      <c r="P204">
        <v>27.389459580169699</v>
      </c>
      <c r="Q204">
        <v>-0.14173224174780899</v>
      </c>
    </row>
    <row r="205" spans="1:17" x14ac:dyDescent="0.3">
      <c r="A205" t="s">
        <v>499</v>
      </c>
      <c r="B205" t="s">
        <v>500</v>
      </c>
      <c r="C205" t="str">
        <f>IFERROR(VLOOKUP(Table1[[#This Row],[Ticker]],[1]!Table1[[Symbol]:[Industry]],2,FALSE),"-")</f>
        <v>-</v>
      </c>
      <c r="D205" t="s">
        <v>501</v>
      </c>
      <c r="E205">
        <v>42285.333018040001</v>
      </c>
      <c r="F205">
        <v>4685.8</v>
      </c>
      <c r="G205">
        <v>75.037872805488902</v>
      </c>
      <c r="H205">
        <v>-4.6100979374300604</v>
      </c>
      <c r="I205">
        <v>27.828939503172101</v>
      </c>
      <c r="J205">
        <v>-0.62849558166143005</v>
      </c>
      <c r="K205">
        <v>4241.6818428692104</v>
      </c>
      <c r="L205">
        <v>3457.3464357818302</v>
      </c>
      <c r="M205">
        <v>64.977853700041294</v>
      </c>
      <c r="N205">
        <v>1.1288418996409899</v>
      </c>
      <c r="O205">
        <v>7.5526057450168604</v>
      </c>
      <c r="P205">
        <v>110.787224471435</v>
      </c>
      <c r="Q205">
        <v>0.243072938069789</v>
      </c>
    </row>
    <row r="206" spans="1:17" x14ac:dyDescent="0.3">
      <c r="A206" t="s">
        <v>502</v>
      </c>
      <c r="B206" t="s">
        <v>503</v>
      </c>
      <c r="C206" t="str">
        <f>IFERROR(VLOOKUP(Table1[[#This Row],[Ticker]],[1]!Table1[[Symbol]:[Industry]],2,FALSE),"-")</f>
        <v>-</v>
      </c>
      <c r="D206" t="s">
        <v>37</v>
      </c>
      <c r="E206">
        <v>42162.432000000001</v>
      </c>
      <c r="F206">
        <v>255.84</v>
      </c>
      <c r="G206">
        <v>97.198769043771705</v>
      </c>
      <c r="H206">
        <v>-4.8639350094489604</v>
      </c>
      <c r="I206">
        <v>1.8052307933308101E-2</v>
      </c>
      <c r="J206">
        <v>-0.20190944517033599</v>
      </c>
      <c r="K206">
        <v>237.156810363137</v>
      </c>
      <c r="L206">
        <v>213.388039545233</v>
      </c>
      <c r="M206">
        <v>66.922754670904993</v>
      </c>
      <c r="N206">
        <v>1.45636125219721</v>
      </c>
      <c r="O206">
        <v>26.915259537210702</v>
      </c>
      <c r="P206">
        <v>122.083333333333</v>
      </c>
      <c r="Q206">
        <v>2.9030333852730999E-2</v>
      </c>
    </row>
    <row r="207" spans="1:17" x14ac:dyDescent="0.3">
      <c r="A207" t="s">
        <v>504</v>
      </c>
      <c r="B207" t="s">
        <v>505</v>
      </c>
      <c r="C207" t="str">
        <f>IFERROR(VLOOKUP(Table1[[#This Row],[Ticker]],[1]!Table1[[Symbol]:[Industry]],2,FALSE),"-")</f>
        <v>-</v>
      </c>
      <c r="D207" t="s">
        <v>240</v>
      </c>
      <c r="E207">
        <v>41063.217298664997</v>
      </c>
      <c r="F207">
        <v>650.35</v>
      </c>
      <c r="G207">
        <v>103.69475817210299</v>
      </c>
      <c r="H207">
        <v>-4.8661906154781498</v>
      </c>
      <c r="I207">
        <v>25.7150445182304</v>
      </c>
      <c r="J207">
        <v>-2.0593958226265001</v>
      </c>
      <c r="K207">
        <v>610.09881029873497</v>
      </c>
      <c r="L207">
        <v>500.78417636578399</v>
      </c>
      <c r="M207">
        <v>50.552102953179698</v>
      </c>
      <c r="N207">
        <v>0.72831855347065799</v>
      </c>
      <c r="O207">
        <v>4.2976858614591897</v>
      </c>
      <c r="P207">
        <v>131.97788478687301</v>
      </c>
      <c r="Q207">
        <v>3.9272447142691999E-2</v>
      </c>
    </row>
    <row r="208" spans="1:17" hidden="1" x14ac:dyDescent="0.3">
      <c r="A208" t="s">
        <v>506</v>
      </c>
      <c r="B208" t="s">
        <v>507</v>
      </c>
      <c r="C208" t="str">
        <f>IFERROR(VLOOKUP(Table1[[#This Row],[Ticker]],[1]!Table1[[Symbol]:[Industry]],2,FALSE),"-")</f>
        <v>-</v>
      </c>
      <c r="D208" t="s">
        <v>21</v>
      </c>
      <c r="E208">
        <v>40931.954677000002</v>
      </c>
      <c r="F208">
        <v>1009</v>
      </c>
      <c r="G208">
        <v>-48.448740790478901</v>
      </c>
      <c r="H208">
        <v>-12.6425608670221</v>
      </c>
      <c r="I208">
        <v>-26.077162957703599</v>
      </c>
      <c r="J208">
        <v>-0.41398949988079897</v>
      </c>
      <c r="K208">
        <v>1039.89602692424</v>
      </c>
      <c r="M208">
        <v>40.348264500608103</v>
      </c>
      <c r="N208">
        <v>1.3528511801381</v>
      </c>
      <c r="O208">
        <v>38.751238850346802</v>
      </c>
      <c r="P208">
        <v>2.7233392720794098</v>
      </c>
    </row>
    <row r="209" spans="1:17" x14ac:dyDescent="0.3">
      <c r="A209" t="s">
        <v>508</v>
      </c>
      <c r="B209" t="s">
        <v>509</v>
      </c>
      <c r="C209" t="str">
        <f>IFERROR(VLOOKUP(Table1[[#This Row],[Ticker]],[1]!Table1[[Symbol]:[Industry]],2,FALSE),"-")</f>
        <v>-</v>
      </c>
      <c r="D209" t="s">
        <v>46</v>
      </c>
      <c r="E209">
        <v>40877.991000000002</v>
      </c>
      <c r="F209">
        <v>67.69</v>
      </c>
      <c r="G209">
        <v>126.505958711498</v>
      </c>
      <c r="H209">
        <v>-16.033432901289601</v>
      </c>
      <c r="I209">
        <v>44.654291933778701</v>
      </c>
      <c r="J209">
        <v>-0.96005673897344701</v>
      </c>
      <c r="K209">
        <v>66.536960617132806</v>
      </c>
      <c r="L209">
        <v>55.256159997309901</v>
      </c>
      <c r="M209">
        <v>60.9662992590832</v>
      </c>
      <c r="N209">
        <v>0.56202716121148499</v>
      </c>
      <c r="O209">
        <v>15.4527995272566</v>
      </c>
      <c r="P209">
        <v>171.30260521042001</v>
      </c>
      <c r="Q209">
        <v>0.12025284417609</v>
      </c>
    </row>
    <row r="210" spans="1:17" x14ac:dyDescent="0.3">
      <c r="A210" t="s">
        <v>510</v>
      </c>
      <c r="B210" t="s">
        <v>511</v>
      </c>
      <c r="C210" t="str">
        <f>IFERROR(VLOOKUP(Table1[[#This Row],[Ticker]],[1]!Table1[[Symbol]:[Industry]],2,FALSE),"-")</f>
        <v>-</v>
      </c>
      <c r="D210" t="s">
        <v>226</v>
      </c>
      <c r="E210">
        <v>40071.537592649998</v>
      </c>
      <c r="F210">
        <v>4248.45</v>
      </c>
      <c r="G210">
        <v>9.67464262396153</v>
      </c>
      <c r="H210">
        <v>4.2903497169628997</v>
      </c>
      <c r="I210">
        <v>5.7004239170044402</v>
      </c>
      <c r="J210">
        <v>-0.587289365387347</v>
      </c>
      <c r="K210">
        <v>3954.07662087478</v>
      </c>
      <c r="L210">
        <v>3718.2747492117801</v>
      </c>
      <c r="M210">
        <v>68.192320344084493</v>
      </c>
      <c r="N210">
        <v>0.50270202595498803</v>
      </c>
      <c r="O210">
        <v>8.9809224540714894</v>
      </c>
      <c r="P210">
        <v>37.013625735709098</v>
      </c>
      <c r="Q210">
        <v>6.3515919713169999E-2</v>
      </c>
    </row>
    <row r="211" spans="1:17" hidden="1" x14ac:dyDescent="0.3">
      <c r="A211" t="s">
        <v>512</v>
      </c>
      <c r="B211" t="s">
        <v>513</v>
      </c>
      <c r="C211" t="str">
        <f>IFERROR(VLOOKUP(Table1[[#This Row],[Ticker]],[1]!Table1[[Symbol]:[Industry]],2,FALSE),"-")</f>
        <v>-</v>
      </c>
      <c r="D211" t="s">
        <v>32</v>
      </c>
      <c r="E211">
        <v>39975.384464406001</v>
      </c>
      <c r="F211">
        <v>58.98</v>
      </c>
      <c r="G211">
        <v>52.313889318685803</v>
      </c>
      <c r="H211">
        <v>-15.570140855719901</v>
      </c>
      <c r="I211">
        <v>19.287929745410398</v>
      </c>
      <c r="J211">
        <v>-2.7094689921274302</v>
      </c>
      <c r="K211">
        <v>60.1287810880075</v>
      </c>
      <c r="L211">
        <v>53.215031963112203</v>
      </c>
      <c r="M211">
        <v>40.924300777814302</v>
      </c>
      <c r="N211">
        <v>0.53394412425775595</v>
      </c>
      <c r="O211">
        <v>31.400474737199001</v>
      </c>
      <c r="P211">
        <v>92.117263843648203</v>
      </c>
      <c r="Q211">
        <v>9.1702305895540001E-2</v>
      </c>
    </row>
    <row r="212" spans="1:17" x14ac:dyDescent="0.3">
      <c r="A212" t="s">
        <v>514</v>
      </c>
      <c r="B212" t="s">
        <v>515</v>
      </c>
      <c r="C212" t="str">
        <f>IFERROR(VLOOKUP(Table1[[#This Row],[Ticker]],[1]!Table1[[Symbol]:[Industry]],2,FALSE),"-")</f>
        <v>-</v>
      </c>
      <c r="D212" t="s">
        <v>21</v>
      </c>
      <c r="E212">
        <v>39340.658828859901</v>
      </c>
      <c r="F212">
        <v>5898.7</v>
      </c>
      <c r="G212">
        <v>-5.0139621268001998E-2</v>
      </c>
      <c r="H212">
        <v>2.3324773606160898</v>
      </c>
      <c r="I212">
        <v>-13.1467063117361</v>
      </c>
      <c r="J212">
        <v>4.9564246109751302</v>
      </c>
      <c r="K212">
        <v>5307.91911871708</v>
      </c>
      <c r="L212">
        <v>5396.8883100808198</v>
      </c>
      <c r="M212">
        <v>86.515066722559595</v>
      </c>
      <c r="N212">
        <v>0.86752263466903801</v>
      </c>
      <c r="O212">
        <v>16.084052418329399</v>
      </c>
      <c r="P212">
        <v>37.5870313137792</v>
      </c>
      <c r="Q212">
        <v>5.2294732674690002E-3</v>
      </c>
    </row>
    <row r="213" spans="1:17" x14ac:dyDescent="0.3">
      <c r="A213" t="s">
        <v>516</v>
      </c>
      <c r="B213" t="s">
        <v>517</v>
      </c>
      <c r="C213" t="str">
        <f>IFERROR(VLOOKUP(Table1[[#This Row],[Ticker]],[1]!Table1[[Symbol]:[Industry]],2,FALSE),"-")</f>
        <v>-</v>
      </c>
      <c r="D213" t="s">
        <v>184</v>
      </c>
      <c r="E213">
        <v>39111.05381274</v>
      </c>
      <c r="F213">
        <v>666.9</v>
      </c>
      <c r="G213">
        <v>5.1237866841823401</v>
      </c>
      <c r="H213">
        <v>-7.5641787601440003</v>
      </c>
      <c r="I213">
        <v>-9.3797700918781004</v>
      </c>
      <c r="J213">
        <v>2.0545791517096998</v>
      </c>
      <c r="K213">
        <v>644.54926716713703</v>
      </c>
      <c r="L213">
        <v>615.08175336843897</v>
      </c>
      <c r="M213">
        <v>63.885553455354199</v>
      </c>
      <c r="N213">
        <v>0.62275146105614099</v>
      </c>
      <c r="O213">
        <v>7.7897735792472602</v>
      </c>
      <c r="P213">
        <v>36.6318377381684</v>
      </c>
      <c r="Q213">
        <v>2.8533640708714E-2</v>
      </c>
    </row>
    <row r="214" spans="1:17" x14ac:dyDescent="0.3">
      <c r="A214" t="s">
        <v>518</v>
      </c>
      <c r="B214" t="s">
        <v>519</v>
      </c>
      <c r="C214" t="str">
        <f>IFERROR(VLOOKUP(Table1[[#This Row],[Ticker]],[1]!Table1[[Symbol]:[Industry]],2,FALSE),"-")</f>
        <v>-</v>
      </c>
      <c r="D214" t="s">
        <v>184</v>
      </c>
      <c r="E214">
        <v>38669.623543679998</v>
      </c>
      <c r="F214">
        <v>2749.1</v>
      </c>
      <c r="G214">
        <v>40.4919632315979</v>
      </c>
      <c r="H214">
        <v>15.708086995782701</v>
      </c>
      <c r="I214">
        <v>30.050100644292499</v>
      </c>
      <c r="J214">
        <v>2.3259425232381599</v>
      </c>
      <c r="K214">
        <v>2370.8356119002601</v>
      </c>
      <c r="L214">
        <v>1979.9090077250601</v>
      </c>
      <c r="M214">
        <v>75.153737930481796</v>
      </c>
      <c r="N214">
        <v>0.72155665851433304</v>
      </c>
      <c r="O214">
        <v>11.356443927103401</v>
      </c>
      <c r="P214">
        <v>78.507191324956906</v>
      </c>
      <c r="Q214">
        <v>3.5566179813959001E-2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Row],[Ticker]],[1]!Table1[[Symbol]:[Industry]],2,FALSE),"-")</f>
        <v>-</v>
      </c>
      <c r="D215" t="s">
        <v>18</v>
      </c>
      <c r="E215">
        <v>38082.218825433003</v>
      </c>
      <c r="F215">
        <v>217.29</v>
      </c>
      <c r="G215">
        <v>149.57466744697101</v>
      </c>
      <c r="H215">
        <v>-4.66573558924323</v>
      </c>
      <c r="I215">
        <v>49.637661626354301</v>
      </c>
      <c r="J215">
        <v>-0.20217330987295001</v>
      </c>
      <c r="K215">
        <v>215.40753934655899</v>
      </c>
      <c r="L215">
        <v>180.218928245021</v>
      </c>
      <c r="M215">
        <v>54.441803717986602</v>
      </c>
      <c r="N215">
        <v>0.77675319325425896</v>
      </c>
      <c r="O215">
        <v>33.117032537162302</v>
      </c>
      <c r="P215">
        <v>180.01288659793801</v>
      </c>
      <c r="Q215">
        <v>0.121305240254555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Row],[Ticker]],[1]!Table1[[Symbol]:[Industry]],2,FALSE),"-")</f>
        <v>-</v>
      </c>
      <c r="D216" t="s">
        <v>524</v>
      </c>
      <c r="E216">
        <v>37286.859252839997</v>
      </c>
      <c r="F216">
        <v>567.1</v>
      </c>
      <c r="G216">
        <v>-11.9100888102732</v>
      </c>
      <c r="H216">
        <v>4.9030328742330198</v>
      </c>
      <c r="I216">
        <v>-11.156764425095201</v>
      </c>
      <c r="J216">
        <v>1.55459957259239</v>
      </c>
      <c r="K216">
        <v>517.92117751060402</v>
      </c>
      <c r="L216">
        <v>501.73501373406998</v>
      </c>
      <c r="M216">
        <v>61.978077307082302</v>
      </c>
      <c r="N216">
        <v>0.85027907324315199</v>
      </c>
      <c r="O216">
        <v>3.5002645036148898</v>
      </c>
      <c r="P216">
        <v>34.687091794323699</v>
      </c>
      <c r="Q216">
        <v>-6.3238686141358996E-2</v>
      </c>
    </row>
    <row r="217" spans="1:17" x14ac:dyDescent="0.3">
      <c r="A217" t="s">
        <v>525</v>
      </c>
      <c r="B217" t="s">
        <v>526</v>
      </c>
      <c r="C217" t="str">
        <f>IFERROR(VLOOKUP(Table1[[#This Row],[Ticker]],[1]!Table1[[Symbol]:[Industry]],2,FALSE),"-")</f>
        <v>-</v>
      </c>
      <c r="D217" t="s">
        <v>49</v>
      </c>
      <c r="E217">
        <v>36809.393859839998</v>
      </c>
      <c r="F217">
        <v>298.2</v>
      </c>
      <c r="G217">
        <v>-38.384847318826203</v>
      </c>
      <c r="H217">
        <v>1.2700269190334901</v>
      </c>
      <c r="I217">
        <v>-4.9508999266378897</v>
      </c>
      <c r="J217">
        <v>-2.3028540530960502</v>
      </c>
      <c r="K217">
        <v>286.84286420666098</v>
      </c>
      <c r="L217">
        <v>279.40951522347501</v>
      </c>
      <c r="M217">
        <v>45.932138188551697</v>
      </c>
      <c r="N217">
        <v>0.97541380844706704</v>
      </c>
      <c r="O217">
        <v>16.2139503688799</v>
      </c>
      <c r="P217">
        <v>25.637244575521301</v>
      </c>
      <c r="Q217">
        <v>5.3057241613777999E-2</v>
      </c>
    </row>
    <row r="218" spans="1:17" x14ac:dyDescent="0.3">
      <c r="A218" t="s">
        <v>527</v>
      </c>
      <c r="B218" t="s">
        <v>528</v>
      </c>
      <c r="C218" t="str">
        <f>IFERROR(VLOOKUP(Table1[[#This Row],[Ticker]],[1]!Table1[[Symbol]:[Industry]],2,FALSE),"-")</f>
        <v>-</v>
      </c>
      <c r="D218" t="s">
        <v>59</v>
      </c>
      <c r="E218">
        <v>36557.4756098</v>
      </c>
      <c r="F218">
        <v>1295.5</v>
      </c>
      <c r="G218">
        <v>74.293185862978902</v>
      </c>
      <c r="H218">
        <v>-4.6745227421364798E-2</v>
      </c>
      <c r="I218">
        <v>31.983714447757499</v>
      </c>
      <c r="J218">
        <v>3.2991552782527198</v>
      </c>
      <c r="K218">
        <v>1150.5711858602799</v>
      </c>
      <c r="L218">
        <v>953.17514385088805</v>
      </c>
      <c r="M218">
        <v>74.213603297397398</v>
      </c>
      <c r="N218">
        <v>0.69898770140775401</v>
      </c>
      <c r="O218">
        <v>0.59050559629487598</v>
      </c>
      <c r="P218">
        <v>100.030880877016</v>
      </c>
      <c r="Q218">
        <v>5.6921020124981E-2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Row],[Ticker]],[1]!Table1[[Symbol]:[Industry]],2,FALSE),"-")</f>
        <v>-</v>
      </c>
      <c r="D219" t="s">
        <v>243</v>
      </c>
      <c r="E219">
        <v>36513.781006109901</v>
      </c>
      <c r="F219">
        <v>2677.1</v>
      </c>
      <c r="G219">
        <v>-2.03103541398271</v>
      </c>
      <c r="H219">
        <v>10.4110892516943</v>
      </c>
      <c r="I219">
        <v>-4.5733394900655604</v>
      </c>
      <c r="J219">
        <v>4.6534558827413699</v>
      </c>
      <c r="K219">
        <v>2425.31154374572</v>
      </c>
      <c r="L219">
        <v>2284.0735634007101</v>
      </c>
      <c r="M219">
        <v>72.794583894500505</v>
      </c>
      <c r="N219">
        <v>1.3548981044711199</v>
      </c>
      <c r="O219">
        <v>2.3122035037914199</v>
      </c>
      <c r="P219">
        <v>40.885169982107101</v>
      </c>
      <c r="Q219">
        <v>7.2136439893280002E-3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Row],[Ticker]],[1]!Table1[[Symbol]:[Industry]],2,FALSE),"-")</f>
        <v>-</v>
      </c>
      <c r="D220" t="s">
        <v>156</v>
      </c>
      <c r="E220">
        <v>36407.530805903902</v>
      </c>
      <c r="F220">
        <v>262.56</v>
      </c>
      <c r="G220">
        <v>119.293405147363</v>
      </c>
      <c r="H220">
        <v>1.6526808942637099</v>
      </c>
      <c r="I220">
        <v>1.49447647038221</v>
      </c>
      <c r="J220">
        <v>4.0835891514005196</v>
      </c>
      <c r="K220">
        <v>234.58816494822</v>
      </c>
      <c r="L220">
        <v>205.69280503217399</v>
      </c>
      <c r="M220">
        <v>82.065255440728606</v>
      </c>
      <c r="N220">
        <v>1.4845263166483</v>
      </c>
      <c r="O220">
        <v>11.8791895185862</v>
      </c>
      <c r="P220">
        <v>147.69811320754701</v>
      </c>
      <c r="Q220">
        <v>0.144017461280076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Row],[Ticker]],[1]!Table1[[Symbol]:[Industry]],2,FALSE),"-")</f>
        <v>-</v>
      </c>
      <c r="D221" t="s">
        <v>179</v>
      </c>
      <c r="E221">
        <v>36274.041455999999</v>
      </c>
      <c r="F221">
        <v>518.20000000000005</v>
      </c>
      <c r="G221">
        <v>-16.754450988148101</v>
      </c>
      <c r="H221">
        <v>1.30825219531154</v>
      </c>
      <c r="I221">
        <v>9.8847037864331408</v>
      </c>
      <c r="J221">
        <v>7.9007773567414601</v>
      </c>
      <c r="K221">
        <v>470.13297978604902</v>
      </c>
      <c r="L221">
        <v>447.25262394259403</v>
      </c>
      <c r="M221">
        <v>74.510766548337003</v>
      </c>
      <c r="N221">
        <v>0.80248238785739201</v>
      </c>
      <c r="O221">
        <v>3.7244307217290502</v>
      </c>
      <c r="P221">
        <v>37.929198828852797</v>
      </c>
      <c r="Q221">
        <v>-6.5792859423444996E-2</v>
      </c>
    </row>
    <row r="222" spans="1:17" x14ac:dyDescent="0.3">
      <c r="A222" t="s">
        <v>535</v>
      </c>
      <c r="B222" t="s">
        <v>536</v>
      </c>
      <c r="C222" t="str">
        <f>IFERROR(VLOOKUP(Table1[[#This Row],[Ticker]],[1]!Table1[[Symbol]:[Industry]],2,FALSE),"-")</f>
        <v>-</v>
      </c>
      <c r="D222" t="s">
        <v>169</v>
      </c>
      <c r="E222">
        <v>35737.181311446002</v>
      </c>
      <c r="F222">
        <v>194.58</v>
      </c>
      <c r="G222">
        <v>107.900811168765</v>
      </c>
      <c r="H222">
        <v>-7.8958009071295496</v>
      </c>
      <c r="I222">
        <v>36.886361298864401</v>
      </c>
      <c r="J222">
        <v>3.5744868529474698</v>
      </c>
      <c r="K222">
        <v>184.55860542430401</v>
      </c>
      <c r="L222">
        <v>150.688193454632</v>
      </c>
      <c r="M222">
        <v>63.368148828887897</v>
      </c>
      <c r="N222">
        <v>0.64290864495579103</v>
      </c>
      <c r="O222">
        <v>6.0232295199917596</v>
      </c>
      <c r="P222">
        <v>135.42649727767599</v>
      </c>
      <c r="Q222">
        <v>7.7032103143178002E-2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Row],[Ticker]],[1]!Table1[[Symbol]:[Industry]],2,FALSE),"-")</f>
        <v>-</v>
      </c>
      <c r="D223" t="s">
        <v>539</v>
      </c>
      <c r="E223">
        <v>35642.480250000001</v>
      </c>
      <c r="F223">
        <v>3244.65</v>
      </c>
      <c r="G223">
        <v>-16.999579261664898</v>
      </c>
      <c r="H223">
        <v>-6.5818774083602403</v>
      </c>
      <c r="I223">
        <v>-27.378545991247801</v>
      </c>
      <c r="J223">
        <v>-3.6415245611621598</v>
      </c>
      <c r="K223">
        <v>3255.8565109793999</v>
      </c>
      <c r="L223">
        <v>3254.50557719272</v>
      </c>
      <c r="M223">
        <v>50.279633349935303</v>
      </c>
      <c r="N223">
        <v>2.0484416566805201</v>
      </c>
      <c r="O223">
        <v>20.8142634798822</v>
      </c>
      <c r="P223">
        <v>31.044022617124401</v>
      </c>
      <c r="Q223">
        <v>9.3486840144928002E-2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Row],[Ticker]],[1]!Table1[[Symbol]:[Industry]],2,FALSE),"-")</f>
        <v>-</v>
      </c>
      <c r="D224" t="s">
        <v>295</v>
      </c>
      <c r="E224">
        <v>35532.105235620002</v>
      </c>
      <c r="F224">
        <v>470.65</v>
      </c>
      <c r="G224">
        <v>23.979708348141202</v>
      </c>
      <c r="H224">
        <v>-7.6404065045399303</v>
      </c>
      <c r="I224">
        <v>-2.4828831998933798</v>
      </c>
      <c r="J224">
        <v>-3.69037784242084</v>
      </c>
      <c r="K224">
        <v>462.23270134952998</v>
      </c>
      <c r="L224">
        <v>413.59731351076698</v>
      </c>
      <c r="M224">
        <v>45.154960473819003</v>
      </c>
      <c r="N224">
        <v>1.7496812117898899</v>
      </c>
      <c r="O224">
        <v>8.3289068309784398</v>
      </c>
      <c r="P224">
        <v>52.560777957860601</v>
      </c>
      <c r="Q224">
        <v>5.8261075006132999E-2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Row],[Ticker]],[1]!Table1[[Symbol]:[Industry]],2,FALSE),"-")</f>
        <v>-</v>
      </c>
      <c r="D225" t="s">
        <v>130</v>
      </c>
      <c r="E225">
        <v>34609.414185324997</v>
      </c>
      <c r="F225">
        <v>775.1</v>
      </c>
      <c r="G225">
        <v>54.607747440130098</v>
      </c>
      <c r="H225">
        <v>-2.1367522968658599</v>
      </c>
      <c r="I225">
        <v>19.524223467465699</v>
      </c>
      <c r="J225">
        <v>-0.38665569008656298</v>
      </c>
      <c r="K225">
        <v>704.38567520595097</v>
      </c>
      <c r="L225">
        <v>611.38162655673</v>
      </c>
      <c r="M225">
        <v>36.841270988496802</v>
      </c>
      <c r="N225">
        <v>1.9432369903654501</v>
      </c>
      <c r="O225">
        <v>1.4062701586891899</v>
      </c>
      <c r="P225">
        <v>86.546329723225</v>
      </c>
      <c r="Q225">
        <v>0.25204291888257702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Row],[Ticker]],[1]!Table1[[Symbol]:[Industry]],2,FALSE),"-")</f>
        <v>-</v>
      </c>
      <c r="D226" t="s">
        <v>37</v>
      </c>
      <c r="E226">
        <v>34596.030218895001</v>
      </c>
      <c r="F226">
        <v>1002.45</v>
      </c>
      <c r="G226">
        <v>0.66807954358847899</v>
      </c>
      <c r="H226">
        <v>-1.99518041867271</v>
      </c>
      <c r="I226">
        <v>-5.5394238930346296</v>
      </c>
      <c r="J226">
        <v>1.8343273363082999</v>
      </c>
      <c r="K226">
        <v>977.93230779493399</v>
      </c>
      <c r="L226">
        <v>942.61305051803504</v>
      </c>
      <c r="M226">
        <v>65.492890844831507</v>
      </c>
      <c r="N226">
        <v>0.80431609059839504</v>
      </c>
      <c r="O226">
        <v>8.9331138710159994</v>
      </c>
      <c r="P226">
        <v>31.382699868938399</v>
      </c>
      <c r="Q226">
        <v>-7.0803481957023004E-2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Row],[Ticker]],[1]!Table1[[Symbol]:[Industry]],2,FALSE),"-")</f>
        <v>-</v>
      </c>
      <c r="D227" t="s">
        <v>80</v>
      </c>
      <c r="E227">
        <v>34552.837428815001</v>
      </c>
      <c r="F227">
        <v>1842.35</v>
      </c>
      <c r="G227">
        <v>-40.976561923239899</v>
      </c>
      <c r="H227">
        <v>-8.0705597481196403</v>
      </c>
      <c r="I227">
        <v>-34.184473677548198</v>
      </c>
      <c r="J227">
        <v>1.8748058925175899</v>
      </c>
      <c r="K227">
        <v>1849.1254867831501</v>
      </c>
      <c r="L227">
        <v>1978.0414919892</v>
      </c>
      <c r="M227">
        <v>52.509584977887897</v>
      </c>
      <c r="N227">
        <v>1.34566894632303</v>
      </c>
      <c r="O227">
        <v>31.934757239395299</v>
      </c>
      <c r="P227">
        <v>11.562916313431</v>
      </c>
      <c r="Q227">
        <v>-6.2884431565527005E-2</v>
      </c>
    </row>
    <row r="228" spans="1:17" x14ac:dyDescent="0.3">
      <c r="A228" t="s">
        <v>548</v>
      </c>
      <c r="B228" t="s">
        <v>549</v>
      </c>
      <c r="C228" t="str">
        <f>IFERROR(VLOOKUP(Table1[[#This Row],[Ticker]],[1]!Table1[[Symbol]:[Industry]],2,FALSE),"-")</f>
        <v>-</v>
      </c>
      <c r="D228" t="s">
        <v>218</v>
      </c>
      <c r="E228">
        <v>34529.687781875</v>
      </c>
      <c r="F228">
        <v>8596.25</v>
      </c>
      <c r="G228">
        <v>115.746640160531</v>
      </c>
      <c r="H228">
        <v>-0.38535027638027902</v>
      </c>
      <c r="I228">
        <v>33.874532033394701</v>
      </c>
      <c r="J228">
        <v>1.6390354699723699</v>
      </c>
      <c r="K228">
        <v>7989.2230683382004</v>
      </c>
      <c r="L228">
        <v>6454.9555372949999</v>
      </c>
      <c r="M228">
        <v>63.212596885793403</v>
      </c>
      <c r="N228">
        <v>0.69863840909712804</v>
      </c>
      <c r="O228">
        <v>3.4404536862003798</v>
      </c>
      <c r="P228">
        <v>160.23613108302399</v>
      </c>
      <c r="Q228">
        <v>0.285265205951513</v>
      </c>
    </row>
    <row r="229" spans="1:17" x14ac:dyDescent="0.3">
      <c r="A229" t="s">
        <v>550</v>
      </c>
      <c r="B229" t="s">
        <v>551</v>
      </c>
      <c r="C229" t="str">
        <f>IFERROR(VLOOKUP(Table1[[#This Row],[Ticker]],[1]!Table1[[Symbol]:[Industry]],2,FALSE),"-")</f>
        <v>-</v>
      </c>
      <c r="D229" t="s">
        <v>37</v>
      </c>
      <c r="E229">
        <v>34432.221304229999</v>
      </c>
      <c r="F229">
        <v>588.29999999999995</v>
      </c>
      <c r="G229">
        <v>-25.751048680918601</v>
      </c>
      <c r="H229">
        <v>1.42417995971227</v>
      </c>
      <c r="I229">
        <v>-6.7775314612704003</v>
      </c>
      <c r="J229">
        <v>8.2841514113723296</v>
      </c>
      <c r="K229">
        <v>540.14213499758</v>
      </c>
      <c r="L229">
        <v>557.675319005559</v>
      </c>
      <c r="M229">
        <v>84.934761151901597</v>
      </c>
      <c r="N229">
        <v>1.63271353697099</v>
      </c>
      <c r="O229">
        <v>14.737378888322199</v>
      </c>
      <c r="P229">
        <v>29.353562005276999</v>
      </c>
      <c r="Q229">
        <v>-9.1365203441296006E-2</v>
      </c>
    </row>
    <row r="230" spans="1:17" x14ac:dyDescent="0.3">
      <c r="A230" t="s">
        <v>552</v>
      </c>
      <c r="B230" t="s">
        <v>553</v>
      </c>
      <c r="C230" t="str">
        <f>IFERROR(VLOOKUP(Table1[[#This Row],[Ticker]],[1]!Table1[[Symbol]:[Industry]],2,FALSE),"-")</f>
        <v>-</v>
      </c>
      <c r="D230" t="s">
        <v>295</v>
      </c>
      <c r="E230">
        <v>34124.603178379999</v>
      </c>
      <c r="F230">
        <v>1270.9000000000001</v>
      </c>
      <c r="G230">
        <v>61.178764107552702</v>
      </c>
      <c r="H230">
        <v>-1.1995244502379101</v>
      </c>
      <c r="I230">
        <v>16.124240970490401</v>
      </c>
      <c r="J230">
        <v>-4.0605944714223998</v>
      </c>
      <c r="K230">
        <v>1288.9628874524301</v>
      </c>
      <c r="L230">
        <v>1125.4443197431699</v>
      </c>
      <c r="M230">
        <v>45.633603411516702</v>
      </c>
      <c r="N230">
        <v>1.3793326593406099</v>
      </c>
      <c r="O230">
        <v>19.1203084428357</v>
      </c>
      <c r="P230">
        <v>93.838175856020698</v>
      </c>
    </row>
    <row r="231" spans="1:17" x14ac:dyDescent="0.3">
      <c r="A231" t="s">
        <v>554</v>
      </c>
      <c r="B231" t="s">
        <v>555</v>
      </c>
      <c r="C231" t="str">
        <f>IFERROR(VLOOKUP(Table1[[#This Row],[Ticker]],[1]!Table1[[Symbol]:[Industry]],2,FALSE),"-")</f>
        <v>-</v>
      </c>
      <c r="D231" t="s">
        <v>556</v>
      </c>
      <c r="E231">
        <v>33974.060494580001</v>
      </c>
      <c r="F231">
        <v>1249.4000000000001</v>
      </c>
      <c r="G231">
        <v>3.7742979365550502</v>
      </c>
      <c r="H231">
        <v>-3.04550093938176</v>
      </c>
      <c r="I231">
        <v>-13.0740938013112</v>
      </c>
      <c r="J231">
        <v>-0.75023700324796905</v>
      </c>
      <c r="K231">
        <v>1170.67955150492</v>
      </c>
      <c r="L231">
        <v>1128.5144855441299</v>
      </c>
      <c r="M231">
        <v>65.003105329068305</v>
      </c>
      <c r="N231">
        <v>0.75092916293726797</v>
      </c>
      <c r="O231">
        <v>15.3513686569553</v>
      </c>
      <c r="P231">
        <v>31.515789473684201</v>
      </c>
      <c r="Q231">
        <v>0.120501051339898</v>
      </c>
    </row>
    <row r="232" spans="1:17" x14ac:dyDescent="0.3">
      <c r="A232" t="s">
        <v>557</v>
      </c>
      <c r="B232" t="s">
        <v>558</v>
      </c>
      <c r="C232" t="str">
        <f>IFERROR(VLOOKUP(Table1[[#This Row],[Ticker]],[1]!Table1[[Symbol]:[Industry]],2,FALSE),"-")</f>
        <v>-</v>
      </c>
      <c r="D232" t="s">
        <v>143</v>
      </c>
      <c r="E232">
        <v>33921.95890872</v>
      </c>
      <c r="F232">
        <v>334.2</v>
      </c>
      <c r="G232">
        <v>32.903560012834099</v>
      </c>
      <c r="H232">
        <v>3.3293716838577199</v>
      </c>
      <c r="I232">
        <v>23.223642506285</v>
      </c>
      <c r="J232">
        <v>1.1524227863960399</v>
      </c>
      <c r="K232">
        <v>295.19667771593998</v>
      </c>
      <c r="L232">
        <v>254.91933140516801</v>
      </c>
      <c r="M232">
        <v>68.382797070811904</v>
      </c>
      <c r="N232">
        <v>0.74556648942221104</v>
      </c>
      <c r="O232">
        <v>1.5559545182525401</v>
      </c>
      <c r="P232">
        <v>73.205493651204904</v>
      </c>
      <c r="Q232">
        <v>2.5582041685125002E-2</v>
      </c>
    </row>
    <row r="233" spans="1:17" x14ac:dyDescent="0.3">
      <c r="A233" t="s">
        <v>559</v>
      </c>
      <c r="B233" t="s">
        <v>560</v>
      </c>
      <c r="C233" t="str">
        <f>IFERROR(VLOOKUP(Table1[[#This Row],[Ticker]],[1]!Table1[[Symbol]:[Industry]],2,FALSE),"-")</f>
        <v>-</v>
      </c>
      <c r="D233" t="s">
        <v>561</v>
      </c>
      <c r="E233">
        <v>33648.639105839997</v>
      </c>
      <c r="F233">
        <v>927.3</v>
      </c>
      <c r="G233">
        <v>67.533253970073702</v>
      </c>
      <c r="H233">
        <v>10.803137178005599</v>
      </c>
      <c r="I233">
        <v>29.604431719951201</v>
      </c>
      <c r="J233">
        <v>5.1525600639360398</v>
      </c>
      <c r="K233">
        <v>821.43554260358906</v>
      </c>
      <c r="L233">
        <v>694.71308687480405</v>
      </c>
      <c r="M233">
        <v>61.3176865718385</v>
      </c>
      <c r="N233">
        <v>1.4930473928961701</v>
      </c>
      <c r="O233">
        <v>14.849563248139701</v>
      </c>
      <c r="P233">
        <v>96.837189556357401</v>
      </c>
      <c r="Q233">
        <v>0.13098371581528701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-</v>
      </c>
      <c r="D234" t="s">
        <v>392</v>
      </c>
      <c r="E234">
        <v>33625.496227839998</v>
      </c>
      <c r="F234">
        <v>563.20000000000005</v>
      </c>
      <c r="G234">
        <v>188.397831856224</v>
      </c>
      <c r="H234">
        <v>-14.1692003110954</v>
      </c>
      <c r="I234">
        <v>62.737287270662797</v>
      </c>
      <c r="J234">
        <v>-12.2448531458207</v>
      </c>
      <c r="K234">
        <v>585.52071444817705</v>
      </c>
      <c r="L234">
        <v>442.15817591254699</v>
      </c>
      <c r="M234">
        <v>25.597453762195698</v>
      </c>
      <c r="N234">
        <v>0.83619195302035598</v>
      </c>
      <c r="O234">
        <v>28.196022727272702</v>
      </c>
      <c r="P234">
        <v>214.592933947772</v>
      </c>
      <c r="Q234">
        <v>7.2441623095733002E-2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-</v>
      </c>
      <c r="D235" t="s">
        <v>46</v>
      </c>
      <c r="E235">
        <v>33602.400000000001</v>
      </c>
      <c r="F235">
        <v>186.68</v>
      </c>
      <c r="G235">
        <v>338.577570910725</v>
      </c>
      <c r="H235">
        <v>8.5238561876807601</v>
      </c>
      <c r="I235">
        <v>100.887935854052</v>
      </c>
      <c r="J235">
        <v>5.4943403462951697</v>
      </c>
      <c r="K235">
        <v>148.79811187776301</v>
      </c>
      <c r="L235">
        <v>114.40832084045699</v>
      </c>
      <c r="M235">
        <v>84.908670192317601</v>
      </c>
      <c r="N235">
        <v>1.5334788857524</v>
      </c>
      <c r="O235">
        <v>1.7248767945146699</v>
      </c>
      <c r="P235">
        <v>379.89717223650302</v>
      </c>
      <c r="Q235">
        <v>0.11730512137405499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-</v>
      </c>
      <c r="D236" t="s">
        <v>397</v>
      </c>
      <c r="E236">
        <v>33565.084996099999</v>
      </c>
      <c r="F236">
        <v>528.5</v>
      </c>
      <c r="G236">
        <v>8.00572271493599</v>
      </c>
      <c r="H236">
        <v>3.0440974317603402</v>
      </c>
      <c r="I236">
        <v>5.51514737363728</v>
      </c>
      <c r="J236">
        <v>2.3609878250807599</v>
      </c>
      <c r="K236">
        <v>496.00586720918699</v>
      </c>
      <c r="L236">
        <v>463.50180463464301</v>
      </c>
      <c r="M236">
        <v>62.517824503364999</v>
      </c>
      <c r="N236">
        <v>1.4759936300560399</v>
      </c>
      <c r="O236">
        <v>5.5629139072847602</v>
      </c>
      <c r="P236">
        <v>44.794520547945197</v>
      </c>
      <c r="Q236">
        <v>9.7376459705197996E-2</v>
      </c>
    </row>
    <row r="237" spans="1:17" x14ac:dyDescent="0.3">
      <c r="A237" t="s">
        <v>568</v>
      </c>
      <c r="B237" t="s">
        <v>569</v>
      </c>
      <c r="C237" t="str">
        <f>IFERROR(VLOOKUP(Table1[[#This Row],[Ticker]],[1]!Table1[[Symbol]:[Industry]],2,FALSE),"-")</f>
        <v>-</v>
      </c>
      <c r="D237" t="s">
        <v>24</v>
      </c>
      <c r="E237">
        <v>33517.845336213999</v>
      </c>
      <c r="F237">
        <v>208.06</v>
      </c>
      <c r="G237">
        <v>-35.666290861494303</v>
      </c>
      <c r="H237">
        <v>0.29674502781335299</v>
      </c>
      <c r="I237">
        <v>-32.439479615034401</v>
      </c>
      <c r="J237">
        <v>1.9082916888350701</v>
      </c>
      <c r="K237">
        <v>196.15177122158499</v>
      </c>
      <c r="L237">
        <v>207.70709076494401</v>
      </c>
      <c r="M237">
        <v>58.754022138173902</v>
      </c>
      <c r="N237">
        <v>1.2131903750909101</v>
      </c>
      <c r="O237">
        <v>26.453907526675</v>
      </c>
      <c r="P237">
        <v>23.003251551877</v>
      </c>
      <c r="Q237">
        <v>-9.8651567026978998E-2</v>
      </c>
    </row>
    <row r="238" spans="1:17" x14ac:dyDescent="0.3">
      <c r="A238" t="s">
        <v>570</v>
      </c>
      <c r="B238" t="s">
        <v>571</v>
      </c>
      <c r="C238" t="str">
        <f>IFERROR(VLOOKUP(Table1[[#This Row],[Ticker]],[1]!Table1[[Symbol]:[Industry]],2,FALSE),"-")</f>
        <v>-</v>
      </c>
      <c r="D238" t="s">
        <v>240</v>
      </c>
      <c r="E238">
        <v>33393.148336480001</v>
      </c>
      <c r="F238">
        <v>6600.05</v>
      </c>
      <c r="G238">
        <v>156.481904807001</v>
      </c>
      <c r="H238">
        <v>-7.7841179399526199</v>
      </c>
      <c r="I238">
        <v>43.273942907680699</v>
      </c>
      <c r="J238">
        <v>-2.1864029853707598</v>
      </c>
      <c r="K238">
        <v>6584.4514926905103</v>
      </c>
      <c r="L238">
        <v>5500.03633942944</v>
      </c>
      <c r="M238">
        <v>49.545975670862802</v>
      </c>
      <c r="N238">
        <v>1.1683273090177999</v>
      </c>
      <c r="O238">
        <v>47.829940682267498</v>
      </c>
      <c r="P238">
        <v>189.47587719298201</v>
      </c>
      <c r="Q238">
        <v>0.14985339863393099</v>
      </c>
    </row>
    <row r="239" spans="1:17" x14ac:dyDescent="0.3">
      <c r="A239" t="s">
        <v>572</v>
      </c>
      <c r="B239" t="s">
        <v>573</v>
      </c>
      <c r="C239" t="str">
        <f>IFERROR(VLOOKUP(Table1[[#This Row],[Ticker]],[1]!Table1[[Symbol]:[Industry]],2,FALSE),"-")</f>
        <v>-</v>
      </c>
      <c r="D239" t="s">
        <v>574</v>
      </c>
      <c r="E239">
        <v>33266.709578864997</v>
      </c>
      <c r="F239">
        <v>2457.35</v>
      </c>
      <c r="G239">
        <v>240.43943430481301</v>
      </c>
      <c r="H239">
        <v>-17.652564432282599</v>
      </c>
      <c r="I239">
        <v>-4.30131691858998</v>
      </c>
      <c r="J239">
        <v>-4.4247896927112098</v>
      </c>
      <c r="K239">
        <v>2626.45760442649</v>
      </c>
      <c r="L239">
        <v>2233.37178143034</v>
      </c>
      <c r="M239">
        <v>27.720914571562201</v>
      </c>
      <c r="N239">
        <v>0.66244583580736605</v>
      </c>
      <c r="O239">
        <v>32.854497731295801</v>
      </c>
      <c r="P239">
        <v>271.20090634440999</v>
      </c>
      <c r="Q239">
        <v>0.18012964645201701</v>
      </c>
    </row>
    <row r="240" spans="1:17" x14ac:dyDescent="0.3">
      <c r="A240" t="s">
        <v>575</v>
      </c>
      <c r="B240" t="s">
        <v>576</v>
      </c>
      <c r="C240" t="str">
        <f>IFERROR(VLOOKUP(Table1[[#This Row],[Ticker]],[1]!Table1[[Symbol]:[Industry]],2,FALSE),"-")</f>
        <v>-</v>
      </c>
      <c r="D240" t="s">
        <v>80</v>
      </c>
      <c r="E240">
        <v>33158.124551629997</v>
      </c>
      <c r="F240">
        <v>4291.3</v>
      </c>
      <c r="G240">
        <v>2.5674676823476901</v>
      </c>
      <c r="H240">
        <v>-3.35402308154893</v>
      </c>
      <c r="I240">
        <v>-2.1837536436642599</v>
      </c>
      <c r="J240">
        <v>-4.0932473858468699</v>
      </c>
      <c r="K240">
        <v>4180.80513807432</v>
      </c>
      <c r="L240">
        <v>3910.4760308094301</v>
      </c>
      <c r="M240">
        <v>47.2529898419305</v>
      </c>
      <c r="N240">
        <v>1.20598836724556</v>
      </c>
      <c r="O240">
        <v>7.1924591615594098</v>
      </c>
      <c r="P240">
        <v>41.615378269119702</v>
      </c>
      <c r="Q240">
        <v>6.3251225246149997E-3</v>
      </c>
    </row>
    <row r="241" spans="1:17" x14ac:dyDescent="0.3">
      <c r="A241" t="s">
        <v>577</v>
      </c>
      <c r="B241" t="s">
        <v>578</v>
      </c>
      <c r="C241" t="str">
        <f>IFERROR(VLOOKUP(Table1[[#This Row],[Ticker]],[1]!Table1[[Symbol]:[Industry]],2,FALSE),"-")</f>
        <v>-</v>
      </c>
      <c r="D241" t="s">
        <v>329</v>
      </c>
      <c r="E241">
        <v>33015.5665091599</v>
      </c>
      <c r="F241">
        <v>1605.7</v>
      </c>
      <c r="G241">
        <v>81.565136952483797</v>
      </c>
      <c r="H241">
        <v>-9.7197779787414103</v>
      </c>
      <c r="I241">
        <v>59.396229968441297</v>
      </c>
      <c r="J241">
        <v>-4.1905732148690902</v>
      </c>
      <c r="K241">
        <v>1557.21291942065</v>
      </c>
      <c r="L241">
        <v>1254.7768921888201</v>
      </c>
      <c r="M241">
        <v>35.764202871357099</v>
      </c>
      <c r="N241">
        <v>0.472440968146768</v>
      </c>
      <c r="O241">
        <v>11.9729712897801</v>
      </c>
      <c r="P241">
        <v>128.829984323785</v>
      </c>
      <c r="Q241">
        <v>0.14965244232425601</v>
      </c>
    </row>
    <row r="242" spans="1:17" x14ac:dyDescent="0.3">
      <c r="A242" t="s">
        <v>579</v>
      </c>
      <c r="B242" t="s">
        <v>580</v>
      </c>
      <c r="C242" t="str">
        <f>IFERROR(VLOOKUP(Table1[[#This Row],[Ticker]],[1]!Table1[[Symbol]:[Industry]],2,FALSE),"-")</f>
        <v>-</v>
      </c>
      <c r="D242" t="s">
        <v>226</v>
      </c>
      <c r="E242">
        <v>32833.353484669999</v>
      </c>
      <c r="F242">
        <v>4365.05</v>
      </c>
      <c r="G242">
        <v>5.96550816048358</v>
      </c>
      <c r="H242">
        <v>-0.93630852661601105</v>
      </c>
      <c r="I242">
        <v>23.3224255210617</v>
      </c>
      <c r="J242">
        <v>-2.2976455054821598</v>
      </c>
      <c r="K242">
        <v>3998.6487089616198</v>
      </c>
      <c r="L242">
        <v>3415.1241049518098</v>
      </c>
      <c r="M242">
        <v>50.761863011047801</v>
      </c>
      <c r="N242">
        <v>0.509864358673077</v>
      </c>
      <c r="O242">
        <v>10.3744516099471</v>
      </c>
      <c r="P242">
        <v>72.907506436918197</v>
      </c>
      <c r="Q242">
        <v>0.103022698072294</v>
      </c>
    </row>
    <row r="243" spans="1:17" x14ac:dyDescent="0.3">
      <c r="A243" t="s">
        <v>581</v>
      </c>
      <c r="B243" t="s">
        <v>582</v>
      </c>
      <c r="C243" t="str">
        <f>IFERROR(VLOOKUP(Table1[[#This Row],[Ticker]],[1]!Table1[[Symbol]:[Industry]],2,FALSE),"-")</f>
        <v>-</v>
      </c>
      <c r="D243" t="s">
        <v>226</v>
      </c>
      <c r="E243">
        <v>32672.918399999999</v>
      </c>
      <c r="F243">
        <v>2950.95</v>
      </c>
      <c r="G243">
        <v>7.1496905690971602</v>
      </c>
      <c r="H243">
        <v>2.9183484552177399</v>
      </c>
      <c r="I243">
        <v>13.5774011616301</v>
      </c>
      <c r="J243">
        <v>5.5707139660892597</v>
      </c>
      <c r="K243">
        <v>2531.9904500846001</v>
      </c>
      <c r="L243">
        <v>2267.54067062167</v>
      </c>
      <c r="M243">
        <v>82.521708214829403</v>
      </c>
      <c r="N243">
        <v>0.55390345393429496</v>
      </c>
      <c r="O243">
        <v>0.30668089937140303</v>
      </c>
      <c r="P243">
        <v>57.367214163822503</v>
      </c>
      <c r="Q243">
        <v>8.1034034136880997E-2</v>
      </c>
    </row>
    <row r="244" spans="1:17" x14ac:dyDescent="0.3">
      <c r="A244" t="s">
        <v>583</v>
      </c>
      <c r="B244" t="s">
        <v>584</v>
      </c>
      <c r="C244" t="str">
        <f>IFERROR(VLOOKUP(Table1[[#This Row],[Ticker]],[1]!Table1[[Symbol]:[Industry]],2,FALSE),"-")</f>
        <v>-</v>
      </c>
      <c r="D244" t="s">
        <v>226</v>
      </c>
      <c r="E244">
        <v>32535.953544079999</v>
      </c>
      <c r="F244">
        <v>1710.1</v>
      </c>
      <c r="G244">
        <v>17.587688427130601</v>
      </c>
      <c r="H244">
        <v>-8.6643782490091503</v>
      </c>
      <c r="I244">
        <v>41.175746139565099</v>
      </c>
      <c r="J244">
        <v>-0.751432234851653</v>
      </c>
      <c r="K244">
        <v>1592.9300168688201</v>
      </c>
      <c r="L244">
        <v>1328.1512920100799</v>
      </c>
      <c r="M244">
        <v>55.813788245055697</v>
      </c>
      <c r="N244">
        <v>0.95372423083883096</v>
      </c>
      <c r="O244">
        <v>7.6632945441787097</v>
      </c>
      <c r="P244">
        <v>66.741419656786206</v>
      </c>
      <c r="Q244">
        <v>0.102079502940186</v>
      </c>
    </row>
    <row r="245" spans="1:17" x14ac:dyDescent="0.3">
      <c r="A245" t="s">
        <v>585</v>
      </c>
      <c r="B245" t="s">
        <v>586</v>
      </c>
      <c r="C245" t="str">
        <f>IFERROR(VLOOKUP(Table1[[#This Row],[Ticker]],[1]!Table1[[Symbol]:[Industry]],2,FALSE),"-")</f>
        <v>-</v>
      </c>
      <c r="D245" t="s">
        <v>49</v>
      </c>
      <c r="E245">
        <v>32323.927097475</v>
      </c>
      <c r="F245">
        <v>419.25</v>
      </c>
      <c r="G245">
        <v>-9.3945891946707096</v>
      </c>
      <c r="H245">
        <v>-16.534930680444599</v>
      </c>
      <c r="I245">
        <v>-19.133161577352801</v>
      </c>
      <c r="J245">
        <v>-1.38092375151353</v>
      </c>
      <c r="K245">
        <v>442.594608165838</v>
      </c>
      <c r="L245">
        <v>434.07217986940901</v>
      </c>
      <c r="M245">
        <v>46.146046489533099</v>
      </c>
      <c r="N245">
        <v>1.13386229953534</v>
      </c>
      <c r="O245">
        <v>23.959451401311799</v>
      </c>
      <c r="P245">
        <v>24.665477252453101</v>
      </c>
      <c r="Q245">
        <v>9.5001125241836001E-2</v>
      </c>
    </row>
    <row r="246" spans="1:17" x14ac:dyDescent="0.3">
      <c r="A246" t="s">
        <v>587</v>
      </c>
      <c r="B246" t="s">
        <v>588</v>
      </c>
      <c r="C246" t="str">
        <f>IFERROR(VLOOKUP(Table1[[#This Row],[Ticker]],[1]!Table1[[Symbol]:[Industry]],2,FALSE),"-")</f>
        <v>-</v>
      </c>
      <c r="D246" t="s">
        <v>501</v>
      </c>
      <c r="E246">
        <v>32322.720090851999</v>
      </c>
      <c r="F246">
        <v>73.11</v>
      </c>
      <c r="G246">
        <v>0.32220115588848502</v>
      </c>
      <c r="H246">
        <v>-2.0870561506028702</v>
      </c>
      <c r="I246">
        <v>5.7022678617120697</v>
      </c>
      <c r="J246">
        <v>-4.4135228111713598</v>
      </c>
      <c r="K246">
        <v>70.994462821639402</v>
      </c>
      <c r="L246">
        <v>66.241910963613606</v>
      </c>
      <c r="M246">
        <v>45.543984309779297</v>
      </c>
      <c r="N246">
        <v>1.05950530470333</v>
      </c>
      <c r="O246">
        <v>9.4241553823006292</v>
      </c>
      <c r="P246">
        <v>27.480383609415799</v>
      </c>
      <c r="Q246">
        <v>5.2840891449744999E-2</v>
      </c>
    </row>
    <row r="247" spans="1:17" x14ac:dyDescent="0.3">
      <c r="A247" t="s">
        <v>589</v>
      </c>
      <c r="B247" t="s">
        <v>590</v>
      </c>
      <c r="C247" t="str">
        <f>IFERROR(VLOOKUP(Table1[[#This Row],[Ticker]],[1]!Table1[[Symbol]:[Industry]],2,FALSE),"-")</f>
        <v>-</v>
      </c>
      <c r="D247" t="s">
        <v>189</v>
      </c>
      <c r="E247">
        <v>32250.802500000002</v>
      </c>
      <c r="F247">
        <v>738.85</v>
      </c>
      <c r="G247">
        <v>47.780846900161599</v>
      </c>
      <c r="H247">
        <v>7.9938828658291001</v>
      </c>
      <c r="I247">
        <v>19.885541308359102</v>
      </c>
      <c r="J247">
        <v>2.3522777182732799</v>
      </c>
      <c r="K247">
        <v>628.309574641479</v>
      </c>
      <c r="L247">
        <v>530.30700811031704</v>
      </c>
      <c r="M247">
        <v>68.430432401292705</v>
      </c>
      <c r="N247">
        <v>1.05899760698977</v>
      </c>
      <c r="O247">
        <v>4.8927387155714896</v>
      </c>
      <c r="P247">
        <v>80.207317073170699</v>
      </c>
      <c r="Q247">
        <v>-8.0769461074659994E-3</v>
      </c>
    </row>
    <row r="248" spans="1:17" hidden="1" x14ac:dyDescent="0.3">
      <c r="A248" t="s">
        <v>591</v>
      </c>
      <c r="B248" t="s">
        <v>592</v>
      </c>
      <c r="C248" t="str">
        <f>IFERROR(VLOOKUP(Table1[[#This Row],[Ticker]],[1]!Table1[[Symbol]:[Industry]],2,FALSE),"-")</f>
        <v>-</v>
      </c>
      <c r="D248" t="s">
        <v>140</v>
      </c>
      <c r="E248">
        <v>32216.064643341</v>
      </c>
      <c r="F248">
        <v>357.93</v>
      </c>
      <c r="G248">
        <v>-3.5430325683984401</v>
      </c>
      <c r="H248">
        <v>-10.929159089293099</v>
      </c>
      <c r="I248">
        <v>-4.4133402147543501</v>
      </c>
      <c r="J248">
        <v>-0.13051796197089899</v>
      </c>
      <c r="K248">
        <v>355.19463633018103</v>
      </c>
      <c r="L248">
        <v>346.22101895221101</v>
      </c>
      <c r="M248">
        <v>56.330526885428</v>
      </c>
      <c r="N248">
        <v>1.02870772938688</v>
      </c>
      <c r="O248">
        <v>11.474310619394799</v>
      </c>
      <c r="P248">
        <v>26.031690140845001</v>
      </c>
      <c r="Q248">
        <v>-0.123824141917355</v>
      </c>
    </row>
    <row r="249" spans="1:17" x14ac:dyDescent="0.3">
      <c r="A249" t="s">
        <v>593</v>
      </c>
      <c r="B249" t="s">
        <v>594</v>
      </c>
      <c r="C249" t="str">
        <f>IFERROR(VLOOKUP(Table1[[#This Row],[Ticker]],[1]!Table1[[Symbol]:[Industry]],2,FALSE),"-")</f>
        <v>-</v>
      </c>
      <c r="D249" t="s">
        <v>140</v>
      </c>
      <c r="E249">
        <v>32003.063006459899</v>
      </c>
      <c r="F249">
        <v>1384.6</v>
      </c>
      <c r="G249">
        <v>118.355831923542</v>
      </c>
      <c r="H249">
        <v>-8.5831774912471595</v>
      </c>
      <c r="I249">
        <v>37.810001548302999</v>
      </c>
      <c r="J249">
        <v>-0.39381973890294297</v>
      </c>
      <c r="K249">
        <v>1247.8952068512999</v>
      </c>
      <c r="L249">
        <v>982.92236963621997</v>
      </c>
      <c r="M249">
        <v>60.360681686544901</v>
      </c>
      <c r="N249">
        <v>0.67362178196163902</v>
      </c>
      <c r="O249">
        <v>4.9472771919687899</v>
      </c>
      <c r="P249">
        <v>151.69969096527899</v>
      </c>
      <c r="Q249">
        <v>0.17616151731527299</v>
      </c>
    </row>
    <row r="250" spans="1:17" x14ac:dyDescent="0.3">
      <c r="A250" t="s">
        <v>595</v>
      </c>
      <c r="B250" t="s">
        <v>596</v>
      </c>
      <c r="C250" t="str">
        <f>IFERROR(VLOOKUP(Table1[[#This Row],[Ticker]],[1]!Table1[[Symbol]:[Industry]],2,FALSE),"-")</f>
        <v>-</v>
      </c>
      <c r="D250" t="s">
        <v>226</v>
      </c>
      <c r="E250">
        <v>31615.330148684901</v>
      </c>
      <c r="F250">
        <v>6394.95</v>
      </c>
      <c r="G250">
        <v>2.88388527555021</v>
      </c>
      <c r="H250">
        <v>-4.2006978696367003</v>
      </c>
      <c r="I250">
        <v>28.662564070520698</v>
      </c>
      <c r="J250">
        <v>-3.2304178662231502</v>
      </c>
      <c r="K250">
        <v>5948.9718164677897</v>
      </c>
      <c r="L250">
        <v>5134.6715921553896</v>
      </c>
      <c r="M250">
        <v>41.3105832807423</v>
      </c>
      <c r="N250">
        <v>0.646184180584365</v>
      </c>
      <c r="O250">
        <v>14.934440456922999</v>
      </c>
      <c r="P250">
        <v>58.90048453224</v>
      </c>
      <c r="Q250">
        <v>9.5272407798125E-2</v>
      </c>
    </row>
    <row r="251" spans="1:17" x14ac:dyDescent="0.3">
      <c r="A251" t="s">
        <v>597</v>
      </c>
      <c r="B251" t="s">
        <v>598</v>
      </c>
      <c r="C251" t="str">
        <f>IFERROR(VLOOKUP(Table1[[#This Row],[Ticker]],[1]!Table1[[Symbol]:[Industry]],2,FALSE),"-")</f>
        <v>-</v>
      </c>
      <c r="D251" t="s">
        <v>599</v>
      </c>
      <c r="E251">
        <v>31573.334253000001</v>
      </c>
      <c r="F251">
        <v>326.5</v>
      </c>
      <c r="G251">
        <v>153.904585007973</v>
      </c>
      <c r="H251">
        <v>-18.6177058194857</v>
      </c>
      <c r="I251">
        <v>5.2078365978989902</v>
      </c>
      <c r="J251">
        <v>-0.24500243059093299</v>
      </c>
      <c r="K251">
        <v>337.13528074374</v>
      </c>
      <c r="L251">
        <v>274.26914496441401</v>
      </c>
      <c r="M251">
        <v>48.495936580480198</v>
      </c>
      <c r="N251">
        <v>0.52830930019629596</v>
      </c>
      <c r="O251">
        <v>27.3506891271056</v>
      </c>
      <c r="P251">
        <v>182.07343412526899</v>
      </c>
      <c r="Q251">
        <v>7.1535808673456006E-2</v>
      </c>
    </row>
    <row r="252" spans="1:17" x14ac:dyDescent="0.3">
      <c r="A252" t="s">
        <v>600</v>
      </c>
      <c r="B252" t="s">
        <v>601</v>
      </c>
      <c r="C252" t="str">
        <f>IFERROR(VLOOKUP(Table1[[#This Row],[Ticker]],[1]!Table1[[Symbol]:[Industry]],2,FALSE),"-")</f>
        <v>-</v>
      </c>
      <c r="D252" t="s">
        <v>574</v>
      </c>
      <c r="E252">
        <v>31560.978855959998</v>
      </c>
      <c r="F252">
        <v>4316.1000000000004</v>
      </c>
      <c r="G252">
        <v>-14.750624326951</v>
      </c>
      <c r="H252">
        <v>-5.0783492595329101</v>
      </c>
      <c r="I252">
        <v>-8.2159303644266597</v>
      </c>
      <c r="J252">
        <v>1.98908814039537</v>
      </c>
      <c r="K252">
        <v>4290.6824185238302</v>
      </c>
      <c r="L252">
        <v>4265.9642242190503</v>
      </c>
      <c r="M252">
        <v>58.184207289959097</v>
      </c>
      <c r="N252">
        <v>1.2549281413924001</v>
      </c>
      <c r="O252">
        <v>22.0662171868121</v>
      </c>
      <c r="P252">
        <v>17.9036796241156</v>
      </c>
      <c r="Q252">
        <v>2.9978196723665002E-2</v>
      </c>
    </row>
    <row r="253" spans="1:17" hidden="1" x14ac:dyDescent="0.3">
      <c r="A253" t="s">
        <v>602</v>
      </c>
      <c r="B253" t="s">
        <v>603</v>
      </c>
      <c r="C253" t="str">
        <f>IFERROR(VLOOKUP(Table1[[#This Row],[Ticker]],[1]!Table1[[Symbol]:[Industry]],2,FALSE),"-")</f>
        <v>-</v>
      </c>
      <c r="D253" t="s">
        <v>37</v>
      </c>
      <c r="E253">
        <v>31473.798297099998</v>
      </c>
      <c r="F253">
        <v>343.15</v>
      </c>
      <c r="G253">
        <v>-13.2449342107259</v>
      </c>
      <c r="H253">
        <v>7.0873176031684304</v>
      </c>
      <c r="I253">
        <v>-0.10924383974269899</v>
      </c>
      <c r="J253">
        <v>2.08411708149759</v>
      </c>
      <c r="M253">
        <v>58.555787186133202</v>
      </c>
      <c r="O253">
        <v>8.4074020107824694</v>
      </c>
      <c r="P253">
        <v>23.1915275534015</v>
      </c>
    </row>
    <row r="254" spans="1:17" hidden="1" x14ac:dyDescent="0.3">
      <c r="A254" t="s">
        <v>604</v>
      </c>
      <c r="B254" t="s">
        <v>605</v>
      </c>
      <c r="C254" t="str">
        <f>IFERROR(VLOOKUP(Table1[[#This Row],[Ticker]],[1]!Table1[[Symbol]:[Industry]],2,FALSE),"-")</f>
        <v>-</v>
      </c>
      <c r="D254" t="s">
        <v>449</v>
      </c>
      <c r="E254">
        <v>31267.08</v>
      </c>
      <c r="F254">
        <v>890.8</v>
      </c>
      <c r="G254">
        <v>146.08667428948999</v>
      </c>
      <c r="H254">
        <v>12.592415947615599</v>
      </c>
      <c r="I254">
        <v>146.81170046121099</v>
      </c>
      <c r="J254">
        <v>2.3877402319021601</v>
      </c>
      <c r="K254">
        <v>723.07677343823798</v>
      </c>
      <c r="L254">
        <v>519.53913924059395</v>
      </c>
      <c r="M254">
        <v>74.475300671264804</v>
      </c>
      <c r="N254">
        <v>0.30773204968453699</v>
      </c>
      <c r="O254">
        <v>2.6044005388414999</v>
      </c>
      <c r="P254">
        <v>218.142857142857</v>
      </c>
      <c r="Q254">
        <v>7.5030897907964994E-2</v>
      </c>
    </row>
    <row r="255" spans="1:17" x14ac:dyDescent="0.3">
      <c r="A255" t="s">
        <v>606</v>
      </c>
      <c r="B255" t="s">
        <v>607</v>
      </c>
      <c r="C255" t="str">
        <f>IFERROR(VLOOKUP(Table1[[#This Row],[Ticker]],[1]!Table1[[Symbol]:[Industry]],2,FALSE),"-")</f>
        <v>-</v>
      </c>
      <c r="D255" t="s">
        <v>457</v>
      </c>
      <c r="E255">
        <v>30903.832711399999</v>
      </c>
      <c r="F255">
        <v>1688.5</v>
      </c>
      <c r="G255">
        <v>123.452457561217</v>
      </c>
      <c r="H255">
        <v>36.2584806007957</v>
      </c>
      <c r="I255">
        <v>94.504264639064999</v>
      </c>
      <c r="J255">
        <v>1.1166080743384601</v>
      </c>
      <c r="K255">
        <v>1316.0556587374001</v>
      </c>
      <c r="L255">
        <v>973.83293964202198</v>
      </c>
      <c r="M255">
        <v>70.898441119883898</v>
      </c>
      <c r="N255">
        <v>1.4323776238402299</v>
      </c>
      <c r="O255">
        <v>5.1791530944625501</v>
      </c>
      <c r="P255">
        <v>181.886477462437</v>
      </c>
      <c r="Q255">
        <v>8.5147631219487999E-2</v>
      </c>
    </row>
    <row r="256" spans="1:17" x14ac:dyDescent="0.3">
      <c r="A256" t="s">
        <v>608</v>
      </c>
      <c r="B256" t="s">
        <v>609</v>
      </c>
      <c r="C256" t="str">
        <f>IFERROR(VLOOKUP(Table1[[#This Row],[Ticker]],[1]!Table1[[Symbol]:[Industry]],2,FALSE),"-")</f>
        <v>-</v>
      </c>
      <c r="D256" t="s">
        <v>610</v>
      </c>
      <c r="E256">
        <v>30853.84071</v>
      </c>
      <c r="F256">
        <v>902.65</v>
      </c>
      <c r="G256">
        <v>15.8907783464419</v>
      </c>
      <c r="H256">
        <v>0.71749241268641994</v>
      </c>
      <c r="I256">
        <v>5.8689936090829802</v>
      </c>
      <c r="J256">
        <v>0.66143098547544998</v>
      </c>
      <c r="K256">
        <v>847.76945447543505</v>
      </c>
      <c r="L256">
        <v>790.97354519998805</v>
      </c>
      <c r="M256">
        <v>63.410101471596803</v>
      </c>
      <c r="N256">
        <v>1.0443080179920501</v>
      </c>
      <c r="O256">
        <v>3.47310696283167</v>
      </c>
      <c r="P256">
        <v>46.772357723577201</v>
      </c>
      <c r="Q256">
        <v>8.9454807487389001E-2</v>
      </c>
    </row>
    <row r="257" spans="1:17" x14ac:dyDescent="0.3">
      <c r="A257" t="s">
        <v>611</v>
      </c>
      <c r="B257" t="s">
        <v>612</v>
      </c>
      <c r="C257" t="str">
        <f>IFERROR(VLOOKUP(Table1[[#This Row],[Ticker]],[1]!Table1[[Symbol]:[Industry]],2,FALSE),"-")</f>
        <v>-</v>
      </c>
      <c r="D257" t="s">
        <v>613</v>
      </c>
      <c r="E257">
        <v>30779.979245099999</v>
      </c>
      <c r="F257">
        <v>781.05</v>
      </c>
      <c r="G257">
        <v>50.365355506597197</v>
      </c>
      <c r="H257">
        <v>9.8439267663407897</v>
      </c>
      <c r="I257">
        <v>-5.1872822493511501</v>
      </c>
      <c r="J257">
        <v>2.9180477863960501</v>
      </c>
      <c r="K257">
        <v>713.37602846506502</v>
      </c>
      <c r="L257">
        <v>646.25339298999495</v>
      </c>
      <c r="M257">
        <v>60.566371667063102</v>
      </c>
      <c r="N257">
        <v>0.94236224539366298</v>
      </c>
      <c r="O257">
        <v>2.4070161961462202</v>
      </c>
      <c r="P257">
        <v>78.934707903779994</v>
      </c>
      <c r="Q257">
        <v>1.2382962411701001E-2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Row],[Ticker]],[1]!Table1[[Symbol]:[Industry]],2,FALSE),"-")</f>
        <v>-</v>
      </c>
      <c r="D258" t="s">
        <v>184</v>
      </c>
      <c r="E258">
        <v>30669.034756059998</v>
      </c>
      <c r="F258">
        <v>13888.4</v>
      </c>
      <c r="G258">
        <v>232.41987940879901</v>
      </c>
      <c r="H258">
        <v>9.07535215325656</v>
      </c>
      <c r="I258">
        <v>57.446417729294303</v>
      </c>
      <c r="J258">
        <v>9.6351681927775097</v>
      </c>
      <c r="K258">
        <v>11402.7395490815</v>
      </c>
      <c r="L258">
        <v>8634.1740290105008</v>
      </c>
      <c r="M258">
        <v>78.811158111879905</v>
      </c>
      <c r="N258">
        <v>0.86135747554352204</v>
      </c>
      <c r="O258">
        <v>5.1654618242562096</v>
      </c>
      <c r="P258">
        <v>262.28383873717098</v>
      </c>
      <c r="Q258">
        <v>0.19517779470568999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Row],[Ticker]],[1]!Table1[[Symbol]:[Industry]],2,FALSE),"-")</f>
        <v>-</v>
      </c>
      <c r="D259" t="s">
        <v>229</v>
      </c>
      <c r="E259">
        <v>30571.637760000001</v>
      </c>
      <c r="F259">
        <v>2668.8</v>
      </c>
      <c r="G259">
        <v>350.756407323487</v>
      </c>
      <c r="H259">
        <v>72.380892782206601</v>
      </c>
      <c r="I259">
        <v>196.77909225190101</v>
      </c>
      <c r="J259">
        <v>14.6976094521603</v>
      </c>
      <c r="K259">
        <v>1546.4306711275201</v>
      </c>
      <c r="L259">
        <v>1046.43121722716</v>
      </c>
      <c r="M259">
        <v>90.052179523938804</v>
      </c>
      <c r="N259">
        <v>2.2581736579319598</v>
      </c>
      <c r="O259">
        <v>1.0566546762589899</v>
      </c>
      <c r="P259">
        <v>377.423971377459</v>
      </c>
      <c r="Q259">
        <v>0.220206740079812</v>
      </c>
    </row>
    <row r="260" spans="1:17" hidden="1" x14ac:dyDescent="0.3">
      <c r="A260" t="s">
        <v>618</v>
      </c>
      <c r="B260" t="s">
        <v>619</v>
      </c>
      <c r="C260" t="str">
        <f>IFERROR(VLOOKUP(Table1[[#This Row],[Ticker]],[1]!Table1[[Symbol]:[Industry]],2,FALSE),"-")</f>
        <v>-</v>
      </c>
      <c r="D260" t="s">
        <v>620</v>
      </c>
      <c r="E260">
        <v>30425.798898359899</v>
      </c>
      <c r="F260">
        <v>1337.85</v>
      </c>
      <c r="G260">
        <v>182.68499326464001</v>
      </c>
      <c r="H260">
        <v>25.5239266636096</v>
      </c>
      <c r="I260">
        <v>195.90129165036299</v>
      </c>
      <c r="J260">
        <v>-1.1776107860837099</v>
      </c>
      <c r="K260">
        <v>1075.4230314261899</v>
      </c>
      <c r="M260">
        <v>61.1108292650067</v>
      </c>
      <c r="N260">
        <v>0.74174731966169904</v>
      </c>
      <c r="O260">
        <v>8.3791157454124292</v>
      </c>
      <c r="P260">
        <v>263.54619565217303</v>
      </c>
    </row>
    <row r="261" spans="1:17" x14ac:dyDescent="0.3">
      <c r="A261" t="s">
        <v>621</v>
      </c>
      <c r="B261" t="s">
        <v>622</v>
      </c>
      <c r="C261" t="str">
        <f>IFERROR(VLOOKUP(Table1[[#This Row],[Ticker]],[1]!Table1[[Symbol]:[Industry]],2,FALSE),"-")</f>
        <v>-</v>
      </c>
      <c r="D261" t="s">
        <v>184</v>
      </c>
      <c r="E261">
        <v>30263.15962368</v>
      </c>
      <c r="F261">
        <v>15955.2</v>
      </c>
      <c r="G261">
        <v>6.08533322017432</v>
      </c>
      <c r="H261">
        <v>-19.8201066333522</v>
      </c>
      <c r="I261">
        <v>-11.727715224517601</v>
      </c>
      <c r="J261">
        <v>0.69457455383776101</v>
      </c>
      <c r="K261">
        <v>15549.7308627354</v>
      </c>
      <c r="L261">
        <v>14732.9650943787</v>
      </c>
      <c r="M261">
        <v>46.706822951928103</v>
      </c>
      <c r="N261">
        <v>0.52891320021918597</v>
      </c>
      <c r="O261">
        <v>14.382771760930501</v>
      </c>
      <c r="P261">
        <v>36.5553896123347</v>
      </c>
      <c r="Q261">
        <v>6.8553554143926998E-2</v>
      </c>
    </row>
    <row r="262" spans="1:17" x14ac:dyDescent="0.3">
      <c r="A262" t="s">
        <v>623</v>
      </c>
      <c r="B262" t="s">
        <v>624</v>
      </c>
      <c r="C262" t="str">
        <f>IFERROR(VLOOKUP(Table1[[#This Row],[Ticker]],[1]!Table1[[Symbol]:[Industry]],2,FALSE),"-")</f>
        <v>-</v>
      </c>
      <c r="D262" t="s">
        <v>166</v>
      </c>
      <c r="E262">
        <v>29938.540689720001</v>
      </c>
      <c r="F262">
        <v>889.2</v>
      </c>
      <c r="G262">
        <v>49.585797590594098</v>
      </c>
      <c r="H262">
        <v>4.6119875724492596</v>
      </c>
      <c r="I262">
        <v>-4.19959426562734</v>
      </c>
      <c r="J262">
        <v>5.5181784820533997</v>
      </c>
      <c r="K262">
        <v>833.58439267493702</v>
      </c>
      <c r="L262">
        <v>754.50040697089401</v>
      </c>
      <c r="M262">
        <v>72.123803760192501</v>
      </c>
      <c r="N262">
        <v>1.32869044206506</v>
      </c>
      <c r="O262">
        <v>11.336032388663901</v>
      </c>
      <c r="P262">
        <v>89.797225186766298</v>
      </c>
      <c r="Q262">
        <v>2.8597794440084999E-2</v>
      </c>
    </row>
    <row r="263" spans="1:17" x14ac:dyDescent="0.3">
      <c r="A263" t="s">
        <v>625</v>
      </c>
      <c r="B263" t="s">
        <v>626</v>
      </c>
      <c r="C263" t="str">
        <f>IFERROR(VLOOKUP(Table1[[#This Row],[Ticker]],[1]!Table1[[Symbol]:[Industry]],2,FALSE),"-")</f>
        <v>-</v>
      </c>
      <c r="D263" t="s">
        <v>59</v>
      </c>
      <c r="E263">
        <v>29881.282796039999</v>
      </c>
      <c r="F263">
        <v>1177.8</v>
      </c>
      <c r="G263">
        <v>32.1969847323087</v>
      </c>
      <c r="H263">
        <v>-8.1502332675543201</v>
      </c>
      <c r="I263">
        <v>-6.0946379974057603</v>
      </c>
      <c r="J263">
        <v>2.7436024918283302</v>
      </c>
      <c r="K263">
        <v>1196.66881818922</v>
      </c>
      <c r="L263">
        <v>1134.8609222469499</v>
      </c>
      <c r="M263">
        <v>63.957004555767398</v>
      </c>
      <c r="N263">
        <v>1.28077054399326</v>
      </c>
      <c r="O263">
        <v>16.709118695873599</v>
      </c>
      <c r="P263">
        <v>58.508848664288998</v>
      </c>
      <c r="Q263">
        <v>-4.0155873085975999E-2</v>
      </c>
    </row>
    <row r="264" spans="1:17" x14ac:dyDescent="0.3">
      <c r="A264" t="s">
        <v>627</v>
      </c>
      <c r="B264" t="s">
        <v>628</v>
      </c>
      <c r="C264" t="str">
        <f>IFERROR(VLOOKUP(Table1[[#This Row],[Ticker]],[1]!Table1[[Symbol]:[Industry]],2,FALSE),"-")</f>
        <v>-</v>
      </c>
      <c r="D264" t="s">
        <v>59</v>
      </c>
      <c r="E264">
        <v>29820.061862999999</v>
      </c>
      <c r="F264">
        <v>1810</v>
      </c>
      <c r="G264">
        <v>46.733170550859199</v>
      </c>
      <c r="H264">
        <v>-12.7344144119073</v>
      </c>
      <c r="I264">
        <v>-20.585436088524901</v>
      </c>
      <c r="J264">
        <v>-0.61575174740347705</v>
      </c>
      <c r="K264">
        <v>1814.9751811886799</v>
      </c>
      <c r="L264">
        <v>1763.6287883907501</v>
      </c>
      <c r="M264">
        <v>42.7230155540379</v>
      </c>
      <c r="N264">
        <v>0.55408752212429302</v>
      </c>
      <c r="O264">
        <v>21.2154696132596</v>
      </c>
      <c r="P264">
        <v>73.704414587331996</v>
      </c>
      <c r="Q264">
        <v>-0.117868873500392</v>
      </c>
    </row>
    <row r="265" spans="1:17" x14ac:dyDescent="0.3">
      <c r="A265" t="s">
        <v>629</v>
      </c>
      <c r="B265" t="s">
        <v>630</v>
      </c>
      <c r="C265" t="str">
        <f>IFERROR(VLOOKUP(Table1[[#This Row],[Ticker]],[1]!Table1[[Symbol]:[Industry]],2,FALSE),"-")</f>
        <v>-</v>
      </c>
      <c r="D265" t="s">
        <v>631</v>
      </c>
      <c r="E265">
        <v>29744.25516579</v>
      </c>
      <c r="F265">
        <v>309.55</v>
      </c>
      <c r="G265">
        <v>162.852350857147</v>
      </c>
      <c r="H265">
        <v>-5.4328852110940797</v>
      </c>
      <c r="I265">
        <v>-13.5871682260019</v>
      </c>
      <c r="J265">
        <v>-0.96850002559745796</v>
      </c>
      <c r="K265">
        <v>299.76076655929</v>
      </c>
      <c r="L265">
        <v>267.73263731069397</v>
      </c>
      <c r="M265">
        <v>57.3490682598379</v>
      </c>
      <c r="N265">
        <v>0.60089828129492395</v>
      </c>
      <c r="O265">
        <v>24.1479567113551</v>
      </c>
      <c r="P265">
        <v>190.930451127819</v>
      </c>
      <c r="Q265">
        <v>7.0752182322625007E-2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Row],[Ticker]],[1]!Table1[[Symbol]:[Industry]],2,FALSE),"-")</f>
        <v>-</v>
      </c>
      <c r="D266" t="s">
        <v>634</v>
      </c>
      <c r="E266">
        <v>29734.616235000001</v>
      </c>
      <c r="F266">
        <v>721.2</v>
      </c>
      <c r="G266">
        <v>277.184161598213</v>
      </c>
      <c r="H266">
        <v>2.23917561102986</v>
      </c>
      <c r="I266">
        <v>105.73395563406299</v>
      </c>
      <c r="J266">
        <v>0.85950976609895502</v>
      </c>
      <c r="K266">
        <v>584.44782481354503</v>
      </c>
      <c r="L266">
        <v>417.78560244298598</v>
      </c>
      <c r="M266">
        <v>71.064458290347005</v>
      </c>
      <c r="N266">
        <v>0.64829416533237505</v>
      </c>
      <c r="O266">
        <v>2.1491957848031</v>
      </c>
      <c r="P266">
        <v>325.86359610274502</v>
      </c>
      <c r="Q266">
        <v>0.24263413864821101</v>
      </c>
    </row>
    <row r="267" spans="1:17" x14ac:dyDescent="0.3">
      <c r="A267" t="s">
        <v>635</v>
      </c>
      <c r="B267" t="s">
        <v>636</v>
      </c>
      <c r="C267" t="str">
        <f>IFERROR(VLOOKUP(Table1[[#This Row],[Ticker]],[1]!Table1[[Symbol]:[Industry]],2,FALSE),"-")</f>
        <v>-</v>
      </c>
      <c r="D267" t="s">
        <v>184</v>
      </c>
      <c r="E267">
        <v>29546.150105699999</v>
      </c>
      <c r="F267">
        <v>1406.1</v>
      </c>
      <c r="G267">
        <v>-11.4651259770359</v>
      </c>
      <c r="H267">
        <v>6.7926363223448796</v>
      </c>
      <c r="I267">
        <v>0.58223916314919799</v>
      </c>
      <c r="J267">
        <v>4.9798957744735404</v>
      </c>
      <c r="K267">
        <v>1245.8944812892801</v>
      </c>
      <c r="L267">
        <v>1181.9932270234799</v>
      </c>
      <c r="M267">
        <v>76.301624910423001</v>
      </c>
      <c r="N267">
        <v>0.94325718827122296</v>
      </c>
      <c r="O267">
        <v>2.1513405874404401</v>
      </c>
      <c r="P267">
        <v>40.182443547181101</v>
      </c>
      <c r="Q267">
        <v>4.5564158216541001E-2</v>
      </c>
    </row>
    <row r="268" spans="1:17" x14ac:dyDescent="0.3">
      <c r="A268" t="s">
        <v>637</v>
      </c>
      <c r="B268" t="s">
        <v>638</v>
      </c>
      <c r="C268" t="str">
        <f>IFERROR(VLOOKUP(Table1[[#This Row],[Ticker]],[1]!Table1[[Symbol]:[Industry]],2,FALSE),"-")</f>
        <v>-</v>
      </c>
      <c r="D268" t="s">
        <v>375</v>
      </c>
      <c r="E268">
        <v>29522.909655719999</v>
      </c>
      <c r="F268">
        <v>6569.1</v>
      </c>
      <c r="G268">
        <v>18.404607449183398</v>
      </c>
      <c r="H268">
        <v>15.2273878117135</v>
      </c>
      <c r="I268">
        <v>7.4223065484770601</v>
      </c>
      <c r="J268">
        <v>-2.70315359471202</v>
      </c>
      <c r="K268">
        <v>5910.83219096418</v>
      </c>
      <c r="L268">
        <v>5492.3770475402398</v>
      </c>
      <c r="M268">
        <v>61.862233315746302</v>
      </c>
      <c r="N268">
        <v>1.96207435353417</v>
      </c>
      <c r="O268">
        <v>6.2078519127429699</v>
      </c>
      <c r="P268">
        <v>50.984290426008698</v>
      </c>
      <c r="Q268">
        <v>-3.816649887398E-2</v>
      </c>
    </row>
    <row r="269" spans="1:17" x14ac:dyDescent="0.3">
      <c r="A269" t="s">
        <v>639</v>
      </c>
      <c r="B269" t="s">
        <v>640</v>
      </c>
      <c r="C269" t="str">
        <f>IFERROR(VLOOKUP(Table1[[#This Row],[Ticker]],[1]!Table1[[Symbol]:[Industry]],2,FALSE),"-")</f>
        <v>-</v>
      </c>
      <c r="D269" t="s">
        <v>387</v>
      </c>
      <c r="E269">
        <v>29412.75375</v>
      </c>
      <c r="F269">
        <v>398.25</v>
      </c>
      <c r="G269">
        <v>-23.917309868305999</v>
      </c>
      <c r="H269">
        <v>-6.5448058852694597</v>
      </c>
      <c r="I269">
        <v>-13.6403543037302</v>
      </c>
      <c r="J269">
        <v>-0.86867909856192904</v>
      </c>
      <c r="K269">
        <v>410.79504848861302</v>
      </c>
      <c r="L269">
        <v>420.80704696685899</v>
      </c>
      <c r="M269">
        <v>50.394900232041103</v>
      </c>
      <c r="N269">
        <v>0.93485186757092098</v>
      </c>
      <c r="O269">
        <v>22.5360954174513</v>
      </c>
      <c r="P269">
        <v>12.436476566911301</v>
      </c>
      <c r="Q269">
        <v>-7.8441330449828997E-2</v>
      </c>
    </row>
    <row r="270" spans="1:17" x14ac:dyDescent="0.3">
      <c r="A270" t="s">
        <v>641</v>
      </c>
      <c r="B270" t="s">
        <v>642</v>
      </c>
      <c r="C270" t="str">
        <f>IFERROR(VLOOKUP(Table1[[#This Row],[Ticker]],[1]!Table1[[Symbol]:[Industry]],2,FALSE),"-")</f>
        <v>-</v>
      </c>
      <c r="D270" t="s">
        <v>207</v>
      </c>
      <c r="E270">
        <v>29123.860086299999</v>
      </c>
      <c r="F270">
        <v>725.75</v>
      </c>
      <c r="G270">
        <v>-28.4691348521966</v>
      </c>
      <c r="H270">
        <v>-3.1311778357539999</v>
      </c>
      <c r="I270">
        <v>-12.649245023368801</v>
      </c>
      <c r="J270">
        <v>-0.28896975746360098</v>
      </c>
      <c r="K270">
        <v>700.46839796488405</v>
      </c>
      <c r="L270">
        <v>707.04574559785999</v>
      </c>
      <c r="M270">
        <v>74.319901951995405</v>
      </c>
      <c r="N270">
        <v>0.91441762132169901</v>
      </c>
      <c r="O270">
        <v>18.532552531863502</v>
      </c>
      <c r="P270">
        <v>19.4355303217312</v>
      </c>
      <c r="Q270">
        <v>-2.3099962734397999E-2</v>
      </c>
    </row>
    <row r="271" spans="1:17" hidden="1" x14ac:dyDescent="0.3">
      <c r="A271" t="s">
        <v>643</v>
      </c>
      <c r="B271" t="s">
        <v>644</v>
      </c>
      <c r="C271" t="str">
        <f>IFERROR(VLOOKUP(Table1[[#This Row],[Ticker]],[1]!Table1[[Symbol]:[Industry]],2,FALSE),"-")</f>
        <v>-</v>
      </c>
      <c r="D271" t="s">
        <v>130</v>
      </c>
      <c r="E271">
        <v>28780.053151079999</v>
      </c>
      <c r="F271">
        <v>473.55</v>
      </c>
      <c r="G271">
        <v>124.581381198239</v>
      </c>
      <c r="H271">
        <v>-1.83904949477475</v>
      </c>
      <c r="I271">
        <v>11.3284387208891</v>
      </c>
      <c r="J271">
        <v>-1.45882310840313</v>
      </c>
      <c r="K271">
        <v>444.65743021140202</v>
      </c>
      <c r="L271">
        <v>390.44914289191001</v>
      </c>
      <c r="M271">
        <v>65.144336038951806</v>
      </c>
      <c r="N271">
        <v>1.01279808529255</v>
      </c>
      <c r="O271">
        <v>21.919543870763299</v>
      </c>
      <c r="P271">
        <v>156.666666666666</v>
      </c>
      <c r="Q271">
        <v>4.4943193522802002E-2</v>
      </c>
    </row>
    <row r="272" spans="1:17" x14ac:dyDescent="0.3">
      <c r="A272" t="s">
        <v>645</v>
      </c>
      <c r="B272" t="s">
        <v>646</v>
      </c>
      <c r="C272" t="str">
        <f>IFERROR(VLOOKUP(Table1[[#This Row],[Ticker]],[1]!Table1[[Symbol]:[Industry]],2,FALSE),"-")</f>
        <v>-</v>
      </c>
      <c r="D272" t="s">
        <v>166</v>
      </c>
      <c r="E272">
        <v>28116.17662147</v>
      </c>
      <c r="F272">
        <v>1103.6500000000001</v>
      </c>
      <c r="G272">
        <v>-15.7584981604156</v>
      </c>
      <c r="H272">
        <v>-5.0342386428801396</v>
      </c>
      <c r="I272">
        <v>-14.682731446972401</v>
      </c>
      <c r="J272">
        <v>-7.0417977060562395E-2</v>
      </c>
      <c r="K272">
        <v>1090.61979126496</v>
      </c>
      <c r="L272">
        <v>1056.8058760664801</v>
      </c>
      <c r="M272">
        <v>51.569412742956899</v>
      </c>
      <c r="N272">
        <v>0.93916264718824605</v>
      </c>
      <c r="O272">
        <v>22.230779685588701</v>
      </c>
      <c r="P272">
        <v>18.290460878885298</v>
      </c>
      <c r="Q272">
        <v>1.6551587638303E-2</v>
      </c>
    </row>
    <row r="273" spans="1:17" x14ac:dyDescent="0.3">
      <c r="A273" t="s">
        <v>647</v>
      </c>
      <c r="B273" t="s">
        <v>648</v>
      </c>
      <c r="C273" t="str">
        <f>IFERROR(VLOOKUP(Table1[[#This Row],[Ticker]],[1]!Table1[[Symbol]:[Industry]],2,FALSE),"-")</f>
        <v>-</v>
      </c>
      <c r="D273" t="s">
        <v>151</v>
      </c>
      <c r="E273">
        <v>27728.4730021</v>
      </c>
      <c r="F273">
        <v>1420.25</v>
      </c>
      <c r="G273">
        <v>80.045977898798697</v>
      </c>
      <c r="H273">
        <v>3.5319374299017299</v>
      </c>
      <c r="I273">
        <v>68.983474390698206</v>
      </c>
      <c r="J273">
        <v>5.6102432641495099</v>
      </c>
      <c r="K273">
        <v>1303.984305577</v>
      </c>
      <c r="L273">
        <v>1060.82805549266</v>
      </c>
      <c r="M273">
        <v>55.721431329564197</v>
      </c>
      <c r="N273">
        <v>0.82966252022036102</v>
      </c>
      <c r="O273">
        <v>8.6428445696180294</v>
      </c>
      <c r="P273">
        <v>114.766369272644</v>
      </c>
      <c r="Q273">
        <v>5.6769340971050001E-3</v>
      </c>
    </row>
    <row r="274" spans="1:17" x14ac:dyDescent="0.3">
      <c r="A274" t="s">
        <v>649</v>
      </c>
      <c r="B274" t="s">
        <v>650</v>
      </c>
      <c r="C274" t="str">
        <f>IFERROR(VLOOKUP(Table1[[#This Row],[Ticker]],[1]!Table1[[Symbol]:[Industry]],2,FALSE),"-")</f>
        <v>-</v>
      </c>
      <c r="D274" t="s">
        <v>59</v>
      </c>
      <c r="E274">
        <v>27721.963633650001</v>
      </c>
      <c r="F274">
        <v>2219.75</v>
      </c>
      <c r="G274">
        <v>27.884161019056201</v>
      </c>
      <c r="H274">
        <v>-13.6110805742782</v>
      </c>
      <c r="I274">
        <v>-15.263603683702099</v>
      </c>
      <c r="J274">
        <v>-4.6137187425295503</v>
      </c>
      <c r="K274">
        <v>2308.0294591680099</v>
      </c>
      <c r="L274">
        <v>2087.6556531551601</v>
      </c>
      <c r="M274">
        <v>20.796244842176399</v>
      </c>
      <c r="N274">
        <v>0.55453012859445305</v>
      </c>
      <c r="O274">
        <v>14.427300371663399</v>
      </c>
      <c r="P274">
        <v>60.0858214337227</v>
      </c>
      <c r="Q274">
        <v>1.3898226269958999E-2</v>
      </c>
    </row>
    <row r="275" spans="1:17" x14ac:dyDescent="0.3">
      <c r="A275" t="s">
        <v>651</v>
      </c>
      <c r="B275" t="s">
        <v>652</v>
      </c>
      <c r="C275" t="str">
        <f>IFERROR(VLOOKUP(Table1[[#This Row],[Ticker]],[1]!Table1[[Symbol]:[Industry]],2,FALSE),"-")</f>
        <v>-</v>
      </c>
      <c r="D275" t="s">
        <v>59</v>
      </c>
      <c r="E275">
        <v>27714.84363648</v>
      </c>
      <c r="F275">
        <v>1785.6</v>
      </c>
      <c r="G275">
        <v>26.828901651763999</v>
      </c>
      <c r="H275">
        <v>-9.9921705832922694</v>
      </c>
      <c r="I275">
        <v>-4.57300691912444</v>
      </c>
      <c r="J275">
        <v>3.3827468604701298</v>
      </c>
      <c r="K275">
        <v>1774.86398087834</v>
      </c>
      <c r="L275">
        <v>1615.5429130105599</v>
      </c>
      <c r="M275">
        <v>51.727619971053599</v>
      </c>
      <c r="N275">
        <v>1.3796574011843401</v>
      </c>
      <c r="O275">
        <v>8.6469534050179302</v>
      </c>
      <c r="P275">
        <v>56.975824175824101</v>
      </c>
      <c r="Q275">
        <v>5.5449145920151002E-2</v>
      </c>
    </row>
    <row r="276" spans="1:17" x14ac:dyDescent="0.3">
      <c r="A276" t="s">
        <v>653</v>
      </c>
      <c r="B276" t="s">
        <v>654</v>
      </c>
      <c r="C276" t="str">
        <f>IFERROR(VLOOKUP(Table1[[#This Row],[Ticker]],[1]!Table1[[Symbol]:[Industry]],2,FALSE),"-")</f>
        <v>-</v>
      </c>
      <c r="D276" t="s">
        <v>610</v>
      </c>
      <c r="E276">
        <v>27339.31847934</v>
      </c>
      <c r="F276">
        <v>1125.6500000000001</v>
      </c>
      <c r="G276">
        <v>-33.220568960038399</v>
      </c>
      <c r="H276">
        <v>-4.2826958209263504</v>
      </c>
      <c r="I276">
        <v>-21.3399223219295</v>
      </c>
      <c r="J276">
        <v>3.1680477863960501</v>
      </c>
      <c r="K276">
        <v>1061.1314749529499</v>
      </c>
      <c r="L276">
        <v>1099.5029857387301</v>
      </c>
      <c r="M276">
        <v>59.351295278263599</v>
      </c>
      <c r="N276">
        <v>0.52976166180568096</v>
      </c>
      <c r="O276">
        <v>32.181406298582999</v>
      </c>
      <c r="P276">
        <v>27.0413633542125</v>
      </c>
      <c r="Q276">
        <v>-2.3823841827659998E-3</v>
      </c>
    </row>
    <row r="277" spans="1:17" x14ac:dyDescent="0.3">
      <c r="A277" t="s">
        <v>655</v>
      </c>
      <c r="B277" t="s">
        <v>656</v>
      </c>
      <c r="C277" t="str">
        <f>IFERROR(VLOOKUP(Table1[[#This Row],[Ticker]],[1]!Table1[[Symbol]:[Industry]],2,FALSE),"-")</f>
        <v>-</v>
      </c>
      <c r="D277" t="s">
        <v>392</v>
      </c>
      <c r="E277">
        <v>27330.07070679</v>
      </c>
      <c r="F277">
        <v>1455.45</v>
      </c>
      <c r="G277">
        <v>28.932333082115299</v>
      </c>
      <c r="H277">
        <v>21.1705419371545</v>
      </c>
      <c r="I277">
        <v>27.374338717147101</v>
      </c>
      <c r="J277">
        <v>12.5977316543644</v>
      </c>
      <c r="K277">
        <v>1236.5344786005901</v>
      </c>
      <c r="L277">
        <v>1092.5316968858899</v>
      </c>
      <c r="M277">
        <v>61.244596810705502</v>
      </c>
      <c r="N277">
        <v>3.05115142283704</v>
      </c>
      <c r="O277">
        <v>13.3532584424061</v>
      </c>
      <c r="P277">
        <v>64.439046435430996</v>
      </c>
      <c r="Q277">
        <v>7.9883194536126995E-2</v>
      </c>
    </row>
    <row r="278" spans="1:17" x14ac:dyDescent="0.3">
      <c r="A278" t="s">
        <v>657</v>
      </c>
      <c r="B278" t="s">
        <v>658</v>
      </c>
      <c r="C278" t="str">
        <f>IFERROR(VLOOKUP(Table1[[#This Row],[Ticker]],[1]!Table1[[Symbol]:[Industry]],2,FALSE),"-")</f>
        <v>-</v>
      </c>
      <c r="D278" t="s">
        <v>302</v>
      </c>
      <c r="E278">
        <v>26574.850914089999</v>
      </c>
      <c r="F278">
        <v>424.95</v>
      </c>
      <c r="G278">
        <v>77.438919144503004</v>
      </c>
      <c r="H278">
        <v>-8.9749049838253505</v>
      </c>
      <c r="I278">
        <v>39.280239226210902</v>
      </c>
      <c r="J278">
        <v>-4.7532411429060497</v>
      </c>
      <c r="K278">
        <v>440.14311418265999</v>
      </c>
      <c r="L278">
        <v>367.41872810738698</v>
      </c>
      <c r="M278">
        <v>35.563564517805197</v>
      </c>
      <c r="N278">
        <v>0.76394831903491101</v>
      </c>
      <c r="O278">
        <v>18.178609248146799</v>
      </c>
      <c r="P278">
        <v>109.026069847515</v>
      </c>
      <c r="Q278">
        <v>0.13678166241852399</v>
      </c>
    </row>
    <row r="279" spans="1:17" x14ac:dyDescent="0.3">
      <c r="A279" t="s">
        <v>659</v>
      </c>
      <c r="B279" t="s">
        <v>660</v>
      </c>
      <c r="C279" t="str">
        <f>IFERROR(VLOOKUP(Table1[[#This Row],[Ticker]],[1]!Table1[[Symbol]:[Industry]],2,FALSE),"-")</f>
        <v>-</v>
      </c>
      <c r="D279" t="s">
        <v>46</v>
      </c>
      <c r="E279">
        <v>26310.927826499999</v>
      </c>
      <c r="F279">
        <v>279.75</v>
      </c>
      <c r="G279">
        <v>211.223799228595</v>
      </c>
      <c r="H279">
        <v>-9.1406288062460401</v>
      </c>
      <c r="I279">
        <v>38.267044276364402</v>
      </c>
      <c r="J279">
        <v>0.12683899518726399</v>
      </c>
      <c r="K279">
        <v>259.83716680749399</v>
      </c>
      <c r="L279">
        <v>208.75556196792701</v>
      </c>
      <c r="M279">
        <v>66.415383844184007</v>
      </c>
      <c r="N279">
        <v>0.82214163182661804</v>
      </c>
      <c r="O279">
        <v>7.75692582663092</v>
      </c>
      <c r="P279">
        <v>254.11392405063199</v>
      </c>
      <c r="Q279">
        <v>0.17166424806788599</v>
      </c>
    </row>
    <row r="280" spans="1:17" x14ac:dyDescent="0.3">
      <c r="A280" t="s">
        <v>661</v>
      </c>
      <c r="B280" t="s">
        <v>662</v>
      </c>
      <c r="C280" t="str">
        <f>IFERROR(VLOOKUP(Table1[[#This Row],[Ticker]],[1]!Table1[[Symbol]:[Industry]],2,FALSE),"-")</f>
        <v>-</v>
      </c>
      <c r="D280" t="s">
        <v>329</v>
      </c>
      <c r="E280">
        <v>26282.688622019999</v>
      </c>
      <c r="F280">
        <v>408.6</v>
      </c>
      <c r="G280">
        <v>16.983752730484699</v>
      </c>
      <c r="H280">
        <v>-6.8783500345049804</v>
      </c>
      <c r="I280">
        <v>16.435305970105599</v>
      </c>
      <c r="J280">
        <v>-4.6918912665809804</v>
      </c>
      <c r="K280">
        <v>384.632466028267</v>
      </c>
      <c r="L280">
        <v>331.51710256272003</v>
      </c>
      <c r="M280">
        <v>40.591993349256398</v>
      </c>
      <c r="N280">
        <v>0.61910495961390399</v>
      </c>
      <c r="O280">
        <v>6.8281938325991103</v>
      </c>
      <c r="P280">
        <v>56.401913875598098</v>
      </c>
      <c r="Q280">
        <v>-6.2246524580700999E-2</v>
      </c>
    </row>
    <row r="281" spans="1:17" x14ac:dyDescent="0.3">
      <c r="A281" t="s">
        <v>663</v>
      </c>
      <c r="B281" t="s">
        <v>664</v>
      </c>
      <c r="C281" t="str">
        <f>IFERROR(VLOOKUP(Table1[[#This Row],[Ticker]],[1]!Table1[[Symbol]:[Industry]],2,FALSE),"-")</f>
        <v>-</v>
      </c>
      <c r="D281" t="s">
        <v>665</v>
      </c>
      <c r="E281">
        <v>26231.51874652</v>
      </c>
      <c r="F281">
        <v>412.45</v>
      </c>
      <c r="G281">
        <v>-76.019045647950904</v>
      </c>
      <c r="H281">
        <v>5.0563877156568404</v>
      </c>
      <c r="I281">
        <v>-50.537709079584701</v>
      </c>
      <c r="J281">
        <v>1.0959506372464201</v>
      </c>
      <c r="K281">
        <v>394.768954248032</v>
      </c>
      <c r="L281">
        <v>523.68553644092299</v>
      </c>
      <c r="M281">
        <v>55.523057118173</v>
      </c>
      <c r="N281">
        <v>0.71996514463754802</v>
      </c>
      <c r="O281">
        <v>142.041459570857</v>
      </c>
      <c r="P281">
        <v>33.0483870967741</v>
      </c>
      <c r="Q281">
        <v>-0.104376558343391</v>
      </c>
    </row>
    <row r="282" spans="1:17" x14ac:dyDescent="0.3">
      <c r="A282" t="s">
        <v>666</v>
      </c>
      <c r="B282" t="s">
        <v>667</v>
      </c>
      <c r="C282" t="str">
        <f>IFERROR(VLOOKUP(Table1[[#This Row],[Ticker]],[1]!Table1[[Symbol]:[Industry]],2,FALSE),"-")</f>
        <v>-</v>
      </c>
      <c r="D282" t="s">
        <v>539</v>
      </c>
      <c r="E282">
        <v>26044.102394574998</v>
      </c>
      <c r="F282">
        <v>718.45</v>
      </c>
      <c r="G282">
        <v>21.091078368342799</v>
      </c>
      <c r="H282">
        <v>5.0849762646126804</v>
      </c>
      <c r="I282">
        <v>-0.72577723149790196</v>
      </c>
      <c r="J282">
        <v>2.0358306963267698</v>
      </c>
      <c r="K282">
        <v>676.86114116933402</v>
      </c>
      <c r="L282">
        <v>634.666562525328</v>
      </c>
      <c r="M282">
        <v>73.203548804214506</v>
      </c>
      <c r="N282">
        <v>0.943766858077285</v>
      </c>
      <c r="O282">
        <v>7.0707773679448804</v>
      </c>
      <c r="P282">
        <v>64.029680365296798</v>
      </c>
      <c r="Q282">
        <v>-5.9045791548450001E-2</v>
      </c>
    </row>
    <row r="283" spans="1:17" x14ac:dyDescent="0.3">
      <c r="A283" t="s">
        <v>668</v>
      </c>
      <c r="B283" t="s">
        <v>669</v>
      </c>
      <c r="C283" t="str">
        <f>IFERROR(VLOOKUP(Table1[[#This Row],[Ticker]],[1]!Table1[[Symbol]:[Industry]],2,FALSE),"-")</f>
        <v>-</v>
      </c>
      <c r="D283" t="s">
        <v>670</v>
      </c>
      <c r="E283">
        <v>25652.089848</v>
      </c>
      <c r="F283">
        <v>2322.65</v>
      </c>
      <c r="G283">
        <v>140.71804127891201</v>
      </c>
      <c r="H283">
        <v>2.13304622361228</v>
      </c>
      <c r="I283">
        <v>53.8941234646258</v>
      </c>
      <c r="J283">
        <v>2.1361358118597802</v>
      </c>
      <c r="K283">
        <v>2104.7053485450001</v>
      </c>
      <c r="L283">
        <v>1625.44653638822</v>
      </c>
      <c r="M283">
        <v>56.445109840801202</v>
      </c>
      <c r="N283">
        <v>0.56956997262203402</v>
      </c>
      <c r="O283">
        <v>4.1913331754676699</v>
      </c>
      <c r="P283">
        <v>174.02666352052799</v>
      </c>
      <c r="Q283">
        <v>0.13617475023561801</v>
      </c>
    </row>
    <row r="284" spans="1:17" x14ac:dyDescent="0.3">
      <c r="A284" t="s">
        <v>671</v>
      </c>
      <c r="B284" t="s">
        <v>672</v>
      </c>
      <c r="C284" t="str">
        <f>IFERROR(VLOOKUP(Table1[[#This Row],[Ticker]],[1]!Table1[[Symbol]:[Industry]],2,FALSE),"-")</f>
        <v>-</v>
      </c>
      <c r="D284" t="s">
        <v>218</v>
      </c>
      <c r="E284">
        <v>25618.363658400001</v>
      </c>
      <c r="F284">
        <v>4008</v>
      </c>
      <c r="G284">
        <v>129.778722287183</v>
      </c>
      <c r="H284">
        <v>5.0963274666713696</v>
      </c>
      <c r="I284">
        <v>46.7674429714355</v>
      </c>
      <c r="J284">
        <v>-1.4605460436490501</v>
      </c>
      <c r="K284">
        <v>3412.9500333106298</v>
      </c>
      <c r="L284">
        <v>2727.8006902082602</v>
      </c>
      <c r="M284">
        <v>66.657800835607702</v>
      </c>
      <c r="N284">
        <v>0.67491692490519495</v>
      </c>
      <c r="O284">
        <v>2.4950099800399301</v>
      </c>
      <c r="P284">
        <v>158.247422680412</v>
      </c>
    </row>
    <row r="285" spans="1:17" x14ac:dyDescent="0.3">
      <c r="A285" t="s">
        <v>673</v>
      </c>
      <c r="B285" t="s">
        <v>674</v>
      </c>
      <c r="C285" t="str">
        <f>IFERROR(VLOOKUP(Table1[[#This Row],[Ticker]],[1]!Table1[[Symbol]:[Industry]],2,FALSE),"-")</f>
        <v>-</v>
      </c>
      <c r="D285" t="s">
        <v>384</v>
      </c>
      <c r="E285">
        <v>25456.363020000001</v>
      </c>
      <c r="F285">
        <v>3631.85</v>
      </c>
      <c r="G285">
        <v>29.3613040625082</v>
      </c>
      <c r="H285">
        <v>-2.9428111459167301</v>
      </c>
      <c r="I285">
        <v>-4.9990551822317801</v>
      </c>
      <c r="J285">
        <v>-0.41250776915950599</v>
      </c>
      <c r="K285">
        <v>3369.4866066652698</v>
      </c>
      <c r="L285">
        <v>3079.9483277465201</v>
      </c>
      <c r="M285">
        <v>64.220970564616394</v>
      </c>
      <c r="N285">
        <v>1.0613293121134799</v>
      </c>
      <c r="O285">
        <v>8.4516155678235592</v>
      </c>
      <c r="P285">
        <v>57.628957704910903</v>
      </c>
      <c r="Q285">
        <v>0.101945769660018</v>
      </c>
    </row>
    <row r="286" spans="1:17" x14ac:dyDescent="0.3">
      <c r="A286" t="s">
        <v>675</v>
      </c>
      <c r="B286" t="s">
        <v>676</v>
      </c>
      <c r="C286" t="str">
        <f>IFERROR(VLOOKUP(Table1[[#This Row],[Ticker]],[1]!Table1[[Symbol]:[Industry]],2,FALSE),"-")</f>
        <v>-</v>
      </c>
      <c r="D286" t="s">
        <v>329</v>
      </c>
      <c r="E286">
        <v>25413.696267300002</v>
      </c>
      <c r="F286">
        <v>2003.1</v>
      </c>
      <c r="G286">
        <v>9.9328068090988992</v>
      </c>
      <c r="H286">
        <v>16.5624734151795</v>
      </c>
      <c r="I286">
        <v>35.476922239592199</v>
      </c>
      <c r="J286">
        <v>-8.4394676464411802</v>
      </c>
      <c r="K286">
        <v>1661.1288315878901</v>
      </c>
      <c r="L286">
        <v>1501.84210921259</v>
      </c>
      <c r="M286">
        <v>76.183990081555805</v>
      </c>
      <c r="N286">
        <v>1.4396856733380099</v>
      </c>
      <c r="O286">
        <v>9.77984124606858</v>
      </c>
      <c r="P286">
        <v>68.881207318101303</v>
      </c>
      <c r="Q286">
        <v>-8.3349419141462003E-2</v>
      </c>
    </row>
    <row r="287" spans="1:17" x14ac:dyDescent="0.3">
      <c r="A287" t="s">
        <v>677</v>
      </c>
      <c r="B287" t="s">
        <v>678</v>
      </c>
      <c r="C287" t="str">
        <f>IFERROR(VLOOKUP(Table1[[#This Row],[Ticker]],[1]!Table1[[Symbol]:[Industry]],2,FALSE),"-")</f>
        <v>-</v>
      </c>
      <c r="D287" t="s">
        <v>184</v>
      </c>
      <c r="E287">
        <v>25410.126195479999</v>
      </c>
      <c r="F287">
        <v>2148.9</v>
      </c>
      <c r="G287">
        <v>20.5475743919365</v>
      </c>
      <c r="H287">
        <v>-4.1659721244536598</v>
      </c>
      <c r="I287">
        <v>15.583323383108199</v>
      </c>
      <c r="J287">
        <v>-0.31794741800461601</v>
      </c>
      <c r="K287">
        <v>2010.70994008565</v>
      </c>
      <c r="L287">
        <v>1727.5235324197799</v>
      </c>
      <c r="M287">
        <v>58.445411380180303</v>
      </c>
      <c r="N287">
        <v>1.1940341103241801</v>
      </c>
      <c r="O287">
        <v>13.0043277956163</v>
      </c>
      <c r="P287">
        <v>93.012080657475195</v>
      </c>
      <c r="Q287">
        <v>0.22775741979033601</v>
      </c>
    </row>
    <row r="288" spans="1:17" x14ac:dyDescent="0.3">
      <c r="A288" t="s">
        <v>679</v>
      </c>
      <c r="B288" t="s">
        <v>680</v>
      </c>
      <c r="C288" t="str">
        <f>IFERROR(VLOOKUP(Table1[[#This Row],[Ticker]],[1]!Table1[[Symbol]:[Industry]],2,FALSE),"-")</f>
        <v>-</v>
      </c>
      <c r="D288" t="s">
        <v>561</v>
      </c>
      <c r="E288">
        <v>25262.398757610001</v>
      </c>
      <c r="F288">
        <v>780.3</v>
      </c>
      <c r="G288">
        <v>3.4188632126127501</v>
      </c>
      <c r="H288">
        <v>-6.4116974133029396</v>
      </c>
      <c r="I288">
        <v>-4.7303454658742599</v>
      </c>
      <c r="J288">
        <v>-1.8636564580641899</v>
      </c>
      <c r="K288">
        <v>740.21142264801802</v>
      </c>
      <c r="L288">
        <v>710.78668758828201</v>
      </c>
      <c r="M288">
        <v>73.1787235759613</v>
      </c>
      <c r="N288">
        <v>0.93436868815114804</v>
      </c>
      <c r="O288">
        <v>11.040625400487</v>
      </c>
      <c r="P288">
        <v>30.158465387823099</v>
      </c>
      <c r="Q288">
        <v>-4.3255782583333999E-2</v>
      </c>
    </row>
    <row r="289" spans="1:17" x14ac:dyDescent="0.3">
      <c r="A289" t="s">
        <v>681</v>
      </c>
      <c r="B289" t="s">
        <v>682</v>
      </c>
      <c r="C289" t="str">
        <f>IFERROR(VLOOKUP(Table1[[#This Row],[Ticker]],[1]!Table1[[Symbol]:[Industry]],2,FALSE),"-")</f>
        <v>-</v>
      </c>
      <c r="D289" t="s">
        <v>295</v>
      </c>
      <c r="E289">
        <v>25218.906511950001</v>
      </c>
      <c r="F289">
        <v>1241.7</v>
      </c>
      <c r="G289">
        <v>5.1099873343900898E-2</v>
      </c>
      <c r="H289">
        <v>-6.7642616766467798</v>
      </c>
      <c r="I289">
        <v>-6.9793549658102201</v>
      </c>
      <c r="J289">
        <v>0.74833064829288898</v>
      </c>
      <c r="K289">
        <v>1234.22769004825</v>
      </c>
      <c r="L289">
        <v>1187.95820844894</v>
      </c>
      <c r="M289">
        <v>65.810724225486396</v>
      </c>
      <c r="N289">
        <v>1.40643899174298</v>
      </c>
      <c r="O289">
        <v>16.364661351373101</v>
      </c>
      <c r="P289">
        <v>27.563180604068201</v>
      </c>
      <c r="Q289">
        <v>0.10191144315271899</v>
      </c>
    </row>
    <row r="290" spans="1:17" x14ac:dyDescent="0.3">
      <c r="A290" t="s">
        <v>683</v>
      </c>
      <c r="B290" t="s">
        <v>684</v>
      </c>
      <c r="C290" t="str">
        <f>IFERROR(VLOOKUP(Table1[[#This Row],[Ticker]],[1]!Table1[[Symbol]:[Industry]],2,FALSE),"-")</f>
        <v>-</v>
      </c>
      <c r="D290" t="s">
        <v>501</v>
      </c>
      <c r="E290">
        <v>25091.228940699999</v>
      </c>
      <c r="F290">
        <v>1640.6</v>
      </c>
      <c r="G290">
        <v>70.994717140489598</v>
      </c>
      <c r="H290">
        <v>3.4776870618907099</v>
      </c>
      <c r="I290">
        <v>47.258004153014497</v>
      </c>
      <c r="J290">
        <v>1.5376764663874001</v>
      </c>
      <c r="K290">
        <v>1390.5445630711399</v>
      </c>
      <c r="L290">
        <v>1117.8216613100601</v>
      </c>
      <c r="M290">
        <v>62.678448151215598</v>
      </c>
      <c r="N290">
        <v>0.32887918122885401</v>
      </c>
      <c r="O290">
        <v>3.6206266000243699</v>
      </c>
      <c r="P290">
        <v>103.889890014291</v>
      </c>
      <c r="Q290">
        <v>0.12184966701545399</v>
      </c>
    </row>
    <row r="291" spans="1:17" x14ac:dyDescent="0.3">
      <c r="A291" t="s">
        <v>685</v>
      </c>
      <c r="B291" t="s">
        <v>686</v>
      </c>
      <c r="C291" t="str">
        <f>IFERROR(VLOOKUP(Table1[[#This Row],[Ticker]],[1]!Table1[[Symbol]:[Industry]],2,FALSE),"-")</f>
        <v>-</v>
      </c>
      <c r="D291" t="s">
        <v>243</v>
      </c>
      <c r="E291">
        <v>24851.699897999999</v>
      </c>
      <c r="F291">
        <v>251.25</v>
      </c>
      <c r="G291">
        <v>76.994450494997693</v>
      </c>
      <c r="H291">
        <v>16.925470322061599</v>
      </c>
      <c r="I291">
        <v>17.795849633610398</v>
      </c>
      <c r="J291">
        <v>17.740427459007801</v>
      </c>
      <c r="K291">
        <v>204.281800911456</v>
      </c>
      <c r="L291">
        <v>182.31212921182399</v>
      </c>
      <c r="M291">
        <v>84.539259188121704</v>
      </c>
      <c r="N291">
        <v>2.9473116351508</v>
      </c>
      <c r="O291">
        <v>1.6716417910447701</v>
      </c>
      <c r="P291">
        <v>108.16072908036401</v>
      </c>
      <c r="Q291">
        <v>3.6756977032909997E-2</v>
      </c>
    </row>
    <row r="292" spans="1:17" x14ac:dyDescent="0.3">
      <c r="A292" t="s">
        <v>687</v>
      </c>
      <c r="B292" t="s">
        <v>688</v>
      </c>
      <c r="C292" t="str">
        <f>IFERROR(VLOOKUP(Table1[[#This Row],[Ticker]],[1]!Table1[[Symbol]:[Industry]],2,FALSE),"-")</f>
        <v>-</v>
      </c>
      <c r="D292" t="s">
        <v>243</v>
      </c>
      <c r="E292">
        <v>24605.389056119999</v>
      </c>
      <c r="F292">
        <v>492.95</v>
      </c>
      <c r="G292">
        <v>-14.297782959653</v>
      </c>
      <c r="H292">
        <v>-2.71717506321585</v>
      </c>
      <c r="I292">
        <v>9.2590096223123908</v>
      </c>
      <c r="J292">
        <v>1.9771415429214201</v>
      </c>
      <c r="K292">
        <v>454.90731358331499</v>
      </c>
      <c r="L292">
        <v>419.20340358864598</v>
      </c>
      <c r="M292">
        <v>54.7898648436868</v>
      </c>
      <c r="N292">
        <v>1.1006888614739501</v>
      </c>
      <c r="O292">
        <v>5.0207931838929003</v>
      </c>
      <c r="P292">
        <v>46.667658434989498</v>
      </c>
      <c r="Q292">
        <v>-3.3376679125917998E-2</v>
      </c>
    </row>
    <row r="293" spans="1:17" x14ac:dyDescent="0.3">
      <c r="A293" t="s">
        <v>689</v>
      </c>
      <c r="B293" t="s">
        <v>690</v>
      </c>
      <c r="C293" t="str">
        <f>IFERROR(VLOOKUP(Table1[[#This Row],[Ticker]],[1]!Table1[[Symbol]:[Industry]],2,FALSE),"-")</f>
        <v>-</v>
      </c>
      <c r="D293" t="s">
        <v>59</v>
      </c>
      <c r="E293">
        <v>24500.6359221149</v>
      </c>
      <c r="F293">
        <v>454.45</v>
      </c>
      <c r="G293">
        <v>4.6472226520191802</v>
      </c>
      <c r="H293">
        <v>-8.2587402042541598</v>
      </c>
      <c r="I293">
        <v>-6.6660476087476903</v>
      </c>
      <c r="J293">
        <v>0.997487038732494</v>
      </c>
      <c r="K293">
        <v>432.21008370445799</v>
      </c>
      <c r="L293">
        <v>412.757630256791</v>
      </c>
      <c r="M293">
        <v>77.474692965809595</v>
      </c>
      <c r="N293">
        <v>0.829591031888533</v>
      </c>
      <c r="O293">
        <v>3.6417647706018199</v>
      </c>
      <c r="P293">
        <v>38.4884961145817</v>
      </c>
      <c r="Q293">
        <v>-0.10800320995851601</v>
      </c>
    </row>
    <row r="294" spans="1:17" x14ac:dyDescent="0.3">
      <c r="A294" t="s">
        <v>691</v>
      </c>
      <c r="B294" t="s">
        <v>692</v>
      </c>
      <c r="C294" t="str">
        <f>IFERROR(VLOOKUP(Table1[[#This Row],[Ticker]],[1]!Table1[[Symbol]:[Industry]],2,FALSE),"-")</f>
        <v>-</v>
      </c>
      <c r="D294" t="s">
        <v>631</v>
      </c>
      <c r="E294">
        <v>24499.437572499999</v>
      </c>
      <c r="F294">
        <v>1432.75</v>
      </c>
      <c r="G294">
        <v>75.291299941293801</v>
      </c>
      <c r="H294">
        <v>16.662116398357799</v>
      </c>
      <c r="I294">
        <v>54.8577191567555</v>
      </c>
      <c r="J294">
        <v>2.9474174139032101</v>
      </c>
      <c r="K294">
        <v>1230.8032481008299</v>
      </c>
      <c r="L294">
        <v>960.35470968908601</v>
      </c>
      <c r="M294">
        <v>62.863751676452303</v>
      </c>
      <c r="N294">
        <v>0.62532695417662698</v>
      </c>
      <c r="O294">
        <v>4.3447914849066498</v>
      </c>
      <c r="P294">
        <v>120</v>
      </c>
      <c r="Q294">
        <v>0.173120932133393</v>
      </c>
    </row>
    <row r="295" spans="1:17" x14ac:dyDescent="0.3">
      <c r="A295" t="s">
        <v>693</v>
      </c>
      <c r="B295" t="s">
        <v>694</v>
      </c>
      <c r="C295" t="str">
        <f>IFERROR(VLOOKUP(Table1[[#This Row],[Ticker]],[1]!Table1[[Symbol]:[Industry]],2,FALSE),"-")</f>
        <v>-</v>
      </c>
      <c r="D295" t="s">
        <v>574</v>
      </c>
      <c r="E295">
        <v>24244.522499999999</v>
      </c>
      <c r="F295">
        <v>2320.0500000000002</v>
      </c>
      <c r="G295">
        <v>77.837363804839995</v>
      </c>
      <c r="H295">
        <v>0.26219560858327801</v>
      </c>
      <c r="I295">
        <v>10.859223996186101</v>
      </c>
      <c r="J295">
        <v>14.0371544861479</v>
      </c>
      <c r="K295">
        <v>2097.1110508331699</v>
      </c>
      <c r="L295">
        <v>1830.1513193364101</v>
      </c>
      <c r="M295">
        <v>65.527476747321799</v>
      </c>
      <c r="N295">
        <v>1.8469005473575499</v>
      </c>
      <c r="O295">
        <v>9.4222107282170509</v>
      </c>
      <c r="P295">
        <v>109.51370388765901</v>
      </c>
      <c r="Q295">
        <v>7.1117147836762998E-2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295</v>
      </c>
      <c r="E296">
        <v>24187.855688705</v>
      </c>
      <c r="F296">
        <v>2906.65</v>
      </c>
      <c r="G296">
        <v>4.5805158273978801</v>
      </c>
      <c r="H296">
        <v>-4.3301536425108003</v>
      </c>
      <c r="I296">
        <v>-2.0645526330847601</v>
      </c>
      <c r="J296">
        <v>1.4159586246040901</v>
      </c>
      <c r="K296">
        <v>2628.73471633898</v>
      </c>
      <c r="L296">
        <v>2461.7205862289102</v>
      </c>
      <c r="M296">
        <v>76.164103114346005</v>
      </c>
      <c r="N296">
        <v>0.83695318670024199</v>
      </c>
      <c r="O296">
        <v>0.69839849999138104</v>
      </c>
      <c r="P296">
        <v>49.542110407984701</v>
      </c>
      <c r="Q296">
        <v>-5.9297720558934001E-2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699</v>
      </c>
      <c r="E297">
        <v>24111.706620000001</v>
      </c>
      <c r="F297">
        <v>1514</v>
      </c>
      <c r="G297">
        <v>-5.1687429311548199</v>
      </c>
      <c r="H297">
        <v>11.408256495415801</v>
      </c>
      <c r="I297">
        <v>4.0298417699311297</v>
      </c>
      <c r="J297">
        <v>3.5899563932857901</v>
      </c>
      <c r="K297">
        <v>1316.5921706840099</v>
      </c>
      <c r="L297">
        <v>1280.7744693750001</v>
      </c>
      <c r="M297">
        <v>76.794700922005504</v>
      </c>
      <c r="N297">
        <v>1.0455843066853101</v>
      </c>
      <c r="O297">
        <v>0.64729194187582695</v>
      </c>
      <c r="P297">
        <v>36.353402080425099</v>
      </c>
      <c r="Q297">
        <v>1.8037936431608E-2</v>
      </c>
    </row>
    <row r="298" spans="1:17" x14ac:dyDescent="0.3">
      <c r="A298" t="s">
        <v>700</v>
      </c>
      <c r="B298" t="s">
        <v>701</v>
      </c>
      <c r="C298" t="str">
        <f>IFERROR(VLOOKUP(Table1[[#This Row],[Ticker]],[1]!Table1[[Symbol]:[Industry]],2,FALSE),"-")</f>
        <v>-</v>
      </c>
      <c r="D298" t="s">
        <v>634</v>
      </c>
      <c r="E298">
        <v>24092.463726360002</v>
      </c>
      <c r="F298">
        <v>1788.95</v>
      </c>
      <c r="G298">
        <v>222.32130248109499</v>
      </c>
      <c r="H298">
        <v>10.323063096796099</v>
      </c>
      <c r="I298">
        <v>62.981228565064796</v>
      </c>
      <c r="J298">
        <v>-2.3413840822235601</v>
      </c>
      <c r="K298">
        <v>1395.2805485571901</v>
      </c>
      <c r="L298">
        <v>1041.4895379695199</v>
      </c>
      <c r="M298">
        <v>71.607399653735399</v>
      </c>
      <c r="N298">
        <v>1.24893820405797</v>
      </c>
      <c r="O298">
        <v>6.0370608457475097</v>
      </c>
      <c r="P298">
        <v>271.15145228215698</v>
      </c>
      <c r="Q298">
        <v>0.27954344644011597</v>
      </c>
    </row>
    <row r="299" spans="1:17" hidden="1" x14ac:dyDescent="0.3">
      <c r="A299" t="s">
        <v>702</v>
      </c>
      <c r="B299" t="s">
        <v>703</v>
      </c>
      <c r="C299" t="str">
        <f>IFERROR(VLOOKUP(Table1[[#This Row],[Ticker]],[1]!Table1[[Symbol]:[Industry]],2,FALSE),"-")</f>
        <v>-</v>
      </c>
      <c r="D299" t="s">
        <v>119</v>
      </c>
      <c r="E299">
        <v>24034.538117200002</v>
      </c>
      <c r="F299">
        <v>1079</v>
      </c>
      <c r="G299">
        <v>-9.1346623458191303</v>
      </c>
      <c r="H299">
        <v>-1.9993342636600899</v>
      </c>
      <c r="I299">
        <v>-13.4573048159981</v>
      </c>
      <c r="J299">
        <v>3.8178144641733001</v>
      </c>
      <c r="K299">
        <v>1058.37693493037</v>
      </c>
      <c r="L299">
        <v>1064.44422528671</v>
      </c>
      <c r="M299">
        <v>53.7025851042618</v>
      </c>
      <c r="N299">
        <v>0.24427690181880099</v>
      </c>
      <c r="O299">
        <v>14.2678405931418</v>
      </c>
      <c r="P299">
        <v>17.917053712911802</v>
      </c>
      <c r="Q299">
        <v>-2.3365268530377001E-2</v>
      </c>
    </row>
    <row r="300" spans="1:17" x14ac:dyDescent="0.3">
      <c r="A300" t="s">
        <v>704</v>
      </c>
      <c r="B300" t="s">
        <v>705</v>
      </c>
      <c r="C300" t="str">
        <f>IFERROR(VLOOKUP(Table1[[#This Row],[Ticker]],[1]!Table1[[Symbol]:[Industry]],2,FALSE),"-")</f>
        <v>-</v>
      </c>
      <c r="D300" t="s">
        <v>46</v>
      </c>
      <c r="E300">
        <v>23722.829341749999</v>
      </c>
      <c r="F300">
        <v>922.75</v>
      </c>
      <c r="G300">
        <v>33.8037443911496</v>
      </c>
      <c r="H300">
        <v>9.7622972408241999</v>
      </c>
      <c r="I300">
        <v>43.995880688484</v>
      </c>
      <c r="J300">
        <v>-1.9269013552001899</v>
      </c>
      <c r="K300">
        <v>813.52671812074595</v>
      </c>
      <c r="L300">
        <v>703.36778153058594</v>
      </c>
      <c r="M300">
        <v>70.685422995282707</v>
      </c>
      <c r="N300">
        <v>1.1147224752370299</v>
      </c>
      <c r="O300">
        <v>4.99051747493903</v>
      </c>
      <c r="P300">
        <v>67.757476593036998</v>
      </c>
      <c r="Q300">
        <v>7.0613215174772995E-2</v>
      </c>
    </row>
    <row r="301" spans="1:17" x14ac:dyDescent="0.3">
      <c r="A301" t="s">
        <v>706</v>
      </c>
      <c r="B301" t="s">
        <v>707</v>
      </c>
      <c r="C301" t="str">
        <f>IFERROR(VLOOKUP(Table1[[#This Row],[Ticker]],[1]!Table1[[Symbol]:[Industry]],2,FALSE),"-")</f>
        <v>-</v>
      </c>
      <c r="D301" t="s">
        <v>189</v>
      </c>
      <c r="E301">
        <v>23555.201664960001</v>
      </c>
      <c r="F301">
        <v>7228.8</v>
      </c>
      <c r="G301">
        <v>15.5225226461656</v>
      </c>
      <c r="H301">
        <v>-9.5712105337103104</v>
      </c>
      <c r="I301">
        <v>-1.8461454619316799</v>
      </c>
      <c r="J301">
        <v>-3.03353257675123</v>
      </c>
      <c r="K301">
        <v>7172.6696629758399</v>
      </c>
      <c r="L301">
        <v>6557.0900721070302</v>
      </c>
      <c r="M301">
        <v>35.294680909696901</v>
      </c>
      <c r="N301">
        <v>0.64490413880891395</v>
      </c>
      <c r="O301">
        <v>10.654603806994199</v>
      </c>
      <c r="P301">
        <v>43.002967359050402</v>
      </c>
      <c r="Q301">
        <v>-2.8364136036959999E-2</v>
      </c>
    </row>
    <row r="302" spans="1:17" x14ac:dyDescent="0.3">
      <c r="A302" t="s">
        <v>708</v>
      </c>
      <c r="B302" t="s">
        <v>709</v>
      </c>
      <c r="C302" t="str">
        <f>IFERROR(VLOOKUP(Table1[[#This Row],[Ticker]],[1]!Table1[[Symbol]:[Industry]],2,FALSE),"-")</f>
        <v>-</v>
      </c>
      <c r="D302" t="s">
        <v>49</v>
      </c>
      <c r="E302">
        <v>23554.808939999999</v>
      </c>
      <c r="F302">
        <v>805.4</v>
      </c>
      <c r="G302">
        <v>-1.7056824529938399</v>
      </c>
      <c r="H302">
        <v>1.8647570635054</v>
      </c>
      <c r="I302">
        <v>-0.75075246727509004</v>
      </c>
      <c r="J302">
        <v>1.4102982513681499</v>
      </c>
      <c r="K302">
        <v>770.97067567156898</v>
      </c>
      <c r="L302">
        <v>725.78041877004603</v>
      </c>
      <c r="M302">
        <v>49.891605816594897</v>
      </c>
      <c r="N302">
        <v>0.46246220933823201</v>
      </c>
      <c r="O302">
        <v>8.8341196920784508</v>
      </c>
      <c r="P302">
        <v>34.222148154320401</v>
      </c>
    </row>
    <row r="303" spans="1:17" x14ac:dyDescent="0.3">
      <c r="A303" t="s">
        <v>710</v>
      </c>
      <c r="B303" t="s">
        <v>711</v>
      </c>
      <c r="C303" t="str">
        <f>IFERROR(VLOOKUP(Table1[[#This Row],[Ticker]],[1]!Table1[[Symbol]:[Industry]],2,FALSE),"-")</f>
        <v>-</v>
      </c>
      <c r="D303" t="s">
        <v>226</v>
      </c>
      <c r="E303">
        <v>23262.743752319999</v>
      </c>
      <c r="F303">
        <v>735.2</v>
      </c>
      <c r="G303">
        <v>10.8902653236332</v>
      </c>
      <c r="H303">
        <v>12.4292812398738</v>
      </c>
      <c r="I303">
        <v>24.959888487131501</v>
      </c>
      <c r="J303">
        <v>0.40503663397970302</v>
      </c>
      <c r="K303">
        <v>667.00418177517304</v>
      </c>
      <c r="L303">
        <v>600.79647231637603</v>
      </c>
      <c r="M303">
        <v>61.605150608899798</v>
      </c>
      <c r="N303">
        <v>0.96621161411561696</v>
      </c>
      <c r="O303">
        <v>8.6711099020674496</v>
      </c>
      <c r="P303">
        <v>58.790496760259103</v>
      </c>
      <c r="Q303">
        <v>0.107327519550535</v>
      </c>
    </row>
    <row r="304" spans="1:17" x14ac:dyDescent="0.3">
      <c r="A304" t="s">
        <v>712</v>
      </c>
      <c r="B304" t="s">
        <v>713</v>
      </c>
      <c r="C304" t="str">
        <f>IFERROR(VLOOKUP(Table1[[#This Row],[Ticker]],[1]!Table1[[Symbol]:[Industry]],2,FALSE),"-")</f>
        <v>-</v>
      </c>
      <c r="D304" t="s">
        <v>280</v>
      </c>
      <c r="E304">
        <v>23060.544949499999</v>
      </c>
      <c r="F304">
        <v>1724.6</v>
      </c>
      <c r="G304">
        <v>4.3118086488605698</v>
      </c>
      <c r="H304">
        <v>-2.2074507064795998</v>
      </c>
      <c r="I304">
        <v>-9.2220736890523103</v>
      </c>
      <c r="J304">
        <v>-4.30114951924525</v>
      </c>
      <c r="K304">
        <v>1717.2351876105399</v>
      </c>
      <c r="L304">
        <v>1582.3507898650701</v>
      </c>
      <c r="M304">
        <v>37.436567235687299</v>
      </c>
      <c r="N304">
        <v>1.0851412374618601</v>
      </c>
      <c r="O304">
        <v>9.3065058564304692</v>
      </c>
      <c r="P304">
        <v>51.115005476451202</v>
      </c>
      <c r="Q304">
        <v>7.8296018817800003E-2</v>
      </c>
    </row>
    <row r="305" spans="1:17" hidden="1" x14ac:dyDescent="0.3">
      <c r="A305" t="s">
        <v>714</v>
      </c>
      <c r="B305" t="s">
        <v>715</v>
      </c>
      <c r="C305" t="str">
        <f>IFERROR(VLOOKUP(Table1[[#This Row],[Ticker]],[1]!Table1[[Symbol]:[Industry]],2,FALSE),"-")</f>
        <v>-</v>
      </c>
      <c r="D305" t="s">
        <v>716</v>
      </c>
      <c r="E305">
        <v>23025.673136879999</v>
      </c>
      <c r="F305">
        <v>96.5</v>
      </c>
      <c r="G305">
        <v>93.741220387013499</v>
      </c>
      <c r="H305">
        <v>-7.35343611005516</v>
      </c>
      <c r="I305">
        <v>29.0506629864045</v>
      </c>
      <c r="J305">
        <v>2.2327270804124</v>
      </c>
      <c r="K305">
        <v>90.397451649054105</v>
      </c>
      <c r="L305">
        <v>75.558377070481896</v>
      </c>
      <c r="M305">
        <v>50.681017208567297</v>
      </c>
      <c r="N305">
        <v>0.91982975881659601</v>
      </c>
      <c r="O305">
        <v>3.3160621761657998</v>
      </c>
      <c r="P305">
        <v>131.69267707082801</v>
      </c>
      <c r="Q305">
        <v>2.0612820630179999E-2</v>
      </c>
    </row>
    <row r="306" spans="1:17" x14ac:dyDescent="0.3">
      <c r="A306" t="s">
        <v>717</v>
      </c>
      <c r="B306" t="s">
        <v>718</v>
      </c>
      <c r="C306" t="str">
        <f>IFERROR(VLOOKUP(Table1[[#This Row],[Ticker]],[1]!Table1[[Symbol]:[Industry]],2,FALSE),"-")</f>
        <v>-</v>
      </c>
      <c r="D306" t="s">
        <v>184</v>
      </c>
      <c r="E306">
        <v>22727.600006069999</v>
      </c>
      <c r="F306">
        <v>599.1</v>
      </c>
      <c r="G306">
        <v>-11.4527963630026</v>
      </c>
      <c r="H306">
        <v>2.9575355257602101</v>
      </c>
      <c r="I306">
        <v>10.7130453714172</v>
      </c>
      <c r="J306">
        <v>3.0905460369208901</v>
      </c>
      <c r="K306">
        <v>542.72279060088601</v>
      </c>
      <c r="L306">
        <v>492.94052719038899</v>
      </c>
      <c r="M306">
        <v>69.454056198194493</v>
      </c>
      <c r="N306">
        <v>0.62015512931730099</v>
      </c>
      <c r="O306">
        <v>1.79435820397262</v>
      </c>
      <c r="P306">
        <v>47.271386430678398</v>
      </c>
      <c r="Q306">
        <v>9.2962538635974007E-2</v>
      </c>
    </row>
    <row r="307" spans="1:17" x14ac:dyDescent="0.3">
      <c r="A307" t="s">
        <v>719</v>
      </c>
      <c r="B307" t="s">
        <v>720</v>
      </c>
      <c r="C307" t="str">
        <f>IFERROR(VLOOKUP(Table1[[#This Row],[Ticker]],[1]!Table1[[Symbol]:[Industry]],2,FALSE),"-")</f>
        <v>-</v>
      </c>
      <c r="D307" t="s">
        <v>166</v>
      </c>
      <c r="E307">
        <v>22607.656915600001</v>
      </c>
      <c r="F307">
        <v>5222.8999999999996</v>
      </c>
      <c r="G307">
        <v>73.702424754956397</v>
      </c>
      <c r="H307">
        <v>12.9296519452959</v>
      </c>
      <c r="I307">
        <v>58.209722394535298</v>
      </c>
      <c r="J307">
        <v>2.33089432008709</v>
      </c>
      <c r="K307">
        <v>4564.4559731989102</v>
      </c>
      <c r="L307">
        <v>3635.3738573580299</v>
      </c>
      <c r="M307">
        <v>62.983190255039297</v>
      </c>
      <c r="N307">
        <v>0.81467896752041102</v>
      </c>
      <c r="O307">
        <v>2.9887610331425098</v>
      </c>
      <c r="P307">
        <v>114.93415637859999</v>
      </c>
      <c r="Q307">
        <v>6.1282897134658003E-2</v>
      </c>
    </row>
    <row r="308" spans="1:17" x14ac:dyDescent="0.3">
      <c r="A308" t="s">
        <v>721</v>
      </c>
      <c r="B308" t="s">
        <v>722</v>
      </c>
      <c r="C308" t="str">
        <f>IFERROR(VLOOKUP(Table1[[#This Row],[Ticker]],[1]!Table1[[Symbol]:[Industry]],2,FALSE),"-")</f>
        <v>-</v>
      </c>
      <c r="D308" t="s">
        <v>43</v>
      </c>
      <c r="E308">
        <v>22557.716712500001</v>
      </c>
      <c r="F308">
        <v>4356.25</v>
      </c>
      <c r="G308">
        <v>130.65940812903901</v>
      </c>
      <c r="H308">
        <v>4.0560403031965002</v>
      </c>
      <c r="I308">
        <v>88.047250455481404</v>
      </c>
      <c r="J308">
        <v>-4.2429496387293</v>
      </c>
      <c r="K308">
        <v>3852.8910853912998</v>
      </c>
      <c r="L308">
        <v>2981.60849262174</v>
      </c>
      <c r="M308">
        <v>62.718477893560603</v>
      </c>
      <c r="N308">
        <v>0.72322495988440805</v>
      </c>
      <c r="O308">
        <v>3.0703012912482102</v>
      </c>
      <c r="P308">
        <v>168.90432098765399</v>
      </c>
      <c r="Q308">
        <v>0.139978901964084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561</v>
      </c>
      <c r="E309">
        <v>22079.140040549999</v>
      </c>
      <c r="F309">
        <v>520.5</v>
      </c>
      <c r="G309">
        <v>-19.557197892012201</v>
      </c>
      <c r="H309">
        <v>22.380709687506901</v>
      </c>
      <c r="I309">
        <v>-28.0031575270344</v>
      </c>
      <c r="J309">
        <v>4.7665326348808996</v>
      </c>
      <c r="K309">
        <v>453.58967170693097</v>
      </c>
      <c r="L309">
        <v>483.384972307238</v>
      </c>
      <c r="M309">
        <v>69.007122604202806</v>
      </c>
      <c r="N309">
        <v>1.32938066108625</v>
      </c>
      <c r="O309">
        <v>31.608563073077899</v>
      </c>
      <c r="P309">
        <v>71.0595504140923</v>
      </c>
      <c r="Q309">
        <v>6.3822614823946994E-2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148</v>
      </c>
      <c r="E310">
        <v>22033.436825249999</v>
      </c>
      <c r="F310">
        <v>921.5</v>
      </c>
      <c r="G310">
        <v>219.235237633292</v>
      </c>
      <c r="H310">
        <v>20.5736982901735</v>
      </c>
      <c r="I310">
        <v>113.668438209912</v>
      </c>
      <c r="J310">
        <v>3.6295058293288598</v>
      </c>
      <c r="K310">
        <v>818.78881330086199</v>
      </c>
      <c r="L310">
        <v>609.38465226440098</v>
      </c>
      <c r="M310">
        <v>62.975396466982602</v>
      </c>
      <c r="N310">
        <v>1.1691053135344001</v>
      </c>
      <c r="O310">
        <v>6.3483450895279496</v>
      </c>
      <c r="P310">
        <v>255.99768205524401</v>
      </c>
      <c r="Q310">
        <v>0.18001814438026201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140</v>
      </c>
      <c r="E311">
        <v>21806.282445090001</v>
      </c>
      <c r="F311">
        <v>2038.85</v>
      </c>
      <c r="G311">
        <v>259.33159169784102</v>
      </c>
      <c r="H311">
        <v>6.00384760450101E-2</v>
      </c>
      <c r="I311">
        <v>49.505020341947997</v>
      </c>
      <c r="J311">
        <v>-5.8863531915990501</v>
      </c>
      <c r="K311">
        <v>1863.82891021674</v>
      </c>
      <c r="L311">
        <v>1399.53153104854</v>
      </c>
      <c r="M311">
        <v>56.638704655591901</v>
      </c>
      <c r="N311">
        <v>0.692585067590757</v>
      </c>
      <c r="O311">
        <v>5.98148041650916</v>
      </c>
      <c r="P311">
        <v>288.91674620286699</v>
      </c>
      <c r="Q311">
        <v>0.123322126750165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59</v>
      </c>
      <c r="E312">
        <v>21777.969093299998</v>
      </c>
      <c r="F312">
        <v>1215.9000000000001</v>
      </c>
      <c r="G312">
        <v>50.468225899944102</v>
      </c>
      <c r="H312">
        <v>12.662922904417099</v>
      </c>
      <c r="I312">
        <v>32.774565777593303</v>
      </c>
      <c r="J312">
        <v>1.7224571287958499</v>
      </c>
      <c r="K312">
        <v>1093.8557886875201</v>
      </c>
      <c r="L312">
        <v>943.42918859523195</v>
      </c>
      <c r="M312">
        <v>67.522994382828799</v>
      </c>
      <c r="N312">
        <v>0.95627845523295396</v>
      </c>
      <c r="O312">
        <v>3.5817090221235302</v>
      </c>
      <c r="P312">
        <v>82.075471698113205</v>
      </c>
      <c r="Q312">
        <v>-2.9857197409197001E-2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101</v>
      </c>
      <c r="E313">
        <v>21765.620191499998</v>
      </c>
      <c r="F313">
        <v>269.25</v>
      </c>
      <c r="G313">
        <v>-40.771141497150303</v>
      </c>
      <c r="H313">
        <v>-11.6522120143431</v>
      </c>
      <c r="I313">
        <v>-31.494556621728499</v>
      </c>
      <c r="J313">
        <v>-1.9511957867498699</v>
      </c>
      <c r="K313">
        <v>276.63279796971398</v>
      </c>
      <c r="L313">
        <v>293.37518966137799</v>
      </c>
      <c r="M313">
        <v>39.083205637974402</v>
      </c>
      <c r="N313">
        <v>1.57494731448717</v>
      </c>
      <c r="O313">
        <v>32.701949860724199</v>
      </c>
      <c r="P313">
        <v>6.9088743299582998</v>
      </c>
      <c r="Q313">
        <v>-0.13873982750873001</v>
      </c>
    </row>
    <row r="314" spans="1:17" hidden="1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130</v>
      </c>
      <c r="E314">
        <v>21657.988099210001</v>
      </c>
      <c r="F314">
        <v>14997.7</v>
      </c>
      <c r="G314">
        <v>215.85506038114599</v>
      </c>
      <c r="H314">
        <v>42.546483062460403</v>
      </c>
      <c r="I314">
        <v>101.58830602194</v>
      </c>
      <c r="J314">
        <v>10.9658404333327</v>
      </c>
      <c r="K314">
        <v>10955.6470590757</v>
      </c>
      <c r="L314">
        <v>7903.3887298940299</v>
      </c>
      <c r="M314">
        <v>80.891108613440593</v>
      </c>
      <c r="N314">
        <v>0.56392619151727097</v>
      </c>
      <c r="O314">
        <v>2.0149756295965302</v>
      </c>
      <c r="P314">
        <v>299.40612516644399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46</v>
      </c>
      <c r="E315">
        <v>21334.227060239999</v>
      </c>
      <c r="F315">
        <v>339.8</v>
      </c>
      <c r="G315">
        <v>156.03680081579</v>
      </c>
      <c r="H315">
        <v>4.9079321303828003</v>
      </c>
      <c r="I315">
        <v>81.125729523713602</v>
      </c>
      <c r="J315">
        <v>2.5812184810304899</v>
      </c>
      <c r="K315">
        <v>296.892989084296</v>
      </c>
      <c r="L315">
        <v>230.31246627901999</v>
      </c>
      <c r="M315">
        <v>67.426515228354702</v>
      </c>
      <c r="N315">
        <v>0.96525449228067395</v>
      </c>
      <c r="O315">
        <v>2.2954679223072301</v>
      </c>
      <c r="P315">
        <v>182.57796257796201</v>
      </c>
      <c r="Q315">
        <v>0.13715754918331199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392</v>
      </c>
      <c r="E316">
        <v>21226.527823410001</v>
      </c>
      <c r="F316">
        <v>946.05</v>
      </c>
      <c r="G316">
        <v>-24.584244498538499</v>
      </c>
      <c r="H316">
        <v>7.2610090120467801</v>
      </c>
      <c r="I316">
        <v>-12.7271300940446</v>
      </c>
      <c r="J316">
        <v>2.0155621267402202</v>
      </c>
      <c r="K316">
        <v>872.95219433881596</v>
      </c>
      <c r="L316">
        <v>901.63394457105301</v>
      </c>
      <c r="M316">
        <v>70.967393144696899</v>
      </c>
      <c r="N316">
        <v>1.21596520422693</v>
      </c>
      <c r="O316">
        <v>20.4957454679985</v>
      </c>
      <c r="P316">
        <v>28.4346999728482</v>
      </c>
      <c r="Q316">
        <v>-8.1739300248464E-2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49</v>
      </c>
      <c r="E317">
        <v>21189.817369824999</v>
      </c>
      <c r="F317">
        <v>1329.25</v>
      </c>
      <c r="G317">
        <v>-19.071812029137899</v>
      </c>
      <c r="H317">
        <v>-9.2728887563702909</v>
      </c>
      <c r="I317">
        <v>-28.915087854355502</v>
      </c>
      <c r="J317">
        <v>-3.9764672907299499</v>
      </c>
      <c r="K317">
        <v>1412.47746751102</v>
      </c>
      <c r="L317">
        <v>1433.7151556286799</v>
      </c>
      <c r="M317">
        <v>34.560631402964198</v>
      </c>
      <c r="N317">
        <v>1.22135124750798</v>
      </c>
      <c r="O317">
        <v>35.113785969531698</v>
      </c>
      <c r="P317">
        <v>11.6922947651457</v>
      </c>
      <c r="Q317">
        <v>4.4052443549358E-2</v>
      </c>
    </row>
    <row r="318" spans="1:17" hidden="1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59</v>
      </c>
      <c r="E318">
        <v>21136.367138639998</v>
      </c>
      <c r="F318">
        <v>4620.2</v>
      </c>
      <c r="G318">
        <v>-3.2649755623608701</v>
      </c>
      <c r="H318">
        <v>-13.5305524060373</v>
      </c>
      <c r="I318">
        <v>-7.1062362302196203</v>
      </c>
      <c r="J318">
        <v>-2.2290870692696099</v>
      </c>
      <c r="K318">
        <v>4573.2683276940497</v>
      </c>
      <c r="L318">
        <v>4335.70986548356</v>
      </c>
      <c r="M318">
        <v>46.935170685520902</v>
      </c>
      <c r="N318">
        <v>1.3846677063289401</v>
      </c>
      <c r="O318">
        <v>8.6132634950867892</v>
      </c>
      <c r="P318">
        <v>22.486744432661698</v>
      </c>
      <c r="Q318">
        <v>-0.145202801865461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561</v>
      </c>
      <c r="E319">
        <v>21107.630115</v>
      </c>
      <c r="F319">
        <v>2343</v>
      </c>
      <c r="G319">
        <v>6.5791433012527198</v>
      </c>
      <c r="H319">
        <v>-16.767853058810498</v>
      </c>
      <c r="I319">
        <v>-46.807614747408401</v>
      </c>
      <c r="J319">
        <v>-11.2544320909515</v>
      </c>
      <c r="K319">
        <v>2606.3777790935001</v>
      </c>
      <c r="L319">
        <v>2597.8508028182</v>
      </c>
      <c r="M319">
        <v>22.975951262696199</v>
      </c>
      <c r="N319">
        <v>1.6823166257181501</v>
      </c>
      <c r="O319">
        <v>66.282543747332397</v>
      </c>
      <c r="P319">
        <v>61.363636363636303</v>
      </c>
      <c r="Q319">
        <v>7.9557999124874004E-2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69</v>
      </c>
      <c r="E320">
        <v>21081.872118719999</v>
      </c>
      <c r="F320">
        <v>159.04</v>
      </c>
      <c r="G320">
        <v>92.591019773335105</v>
      </c>
      <c r="H320">
        <v>-1.2416880813684099</v>
      </c>
      <c r="I320">
        <v>5.7213631527762097</v>
      </c>
      <c r="J320">
        <v>-7.0911698926396403</v>
      </c>
      <c r="K320">
        <v>148.223746063991</v>
      </c>
      <c r="L320">
        <v>126.410094886717</v>
      </c>
      <c r="M320">
        <v>57.456522437639201</v>
      </c>
      <c r="N320">
        <v>1.47503059004056</v>
      </c>
      <c r="O320">
        <v>7.64587525150906</v>
      </c>
      <c r="P320">
        <v>119.365517241379</v>
      </c>
      <c r="Q320">
        <v>6.2595956243199996E-2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484</v>
      </c>
      <c r="E321">
        <v>21008.122008685001</v>
      </c>
      <c r="F321">
        <v>808.85</v>
      </c>
      <c r="G321">
        <v>17.2889650027819</v>
      </c>
      <c r="H321">
        <v>0.43847428042550202</v>
      </c>
      <c r="I321">
        <v>-10.6601781942742</v>
      </c>
      <c r="J321">
        <v>1.67407206638963E-2</v>
      </c>
      <c r="K321">
        <v>774.11902368348399</v>
      </c>
      <c r="L321">
        <v>727.699079640185</v>
      </c>
      <c r="M321">
        <v>59.346363861047003</v>
      </c>
      <c r="N321">
        <v>2.2745351681181498</v>
      </c>
      <c r="O321">
        <v>12.962848488594901</v>
      </c>
      <c r="P321">
        <v>44.695885509839002</v>
      </c>
      <c r="Q321">
        <v>8.2484396311139994E-3</v>
      </c>
    </row>
    <row r="322" spans="1:17" hidden="1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40</v>
      </c>
      <c r="E322">
        <v>21002.38312464</v>
      </c>
      <c r="F322">
        <v>989.6</v>
      </c>
      <c r="G322">
        <v>-1.31589469040851</v>
      </c>
      <c r="H322">
        <v>2.7578681769917699</v>
      </c>
      <c r="I322">
        <v>1.3733629770887099</v>
      </c>
      <c r="J322">
        <v>6.6794260904535099</v>
      </c>
      <c r="K322">
        <v>885.01647279352301</v>
      </c>
      <c r="M322">
        <v>80.085758475157505</v>
      </c>
      <c r="N322">
        <v>1.79077000436629</v>
      </c>
      <c r="O322">
        <v>3.5772029102667702</v>
      </c>
      <c r="P322">
        <v>39.145106861642297</v>
      </c>
    </row>
    <row r="323" spans="1:17" hidden="1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140</v>
      </c>
      <c r="E323">
        <v>20872.863148050001</v>
      </c>
      <c r="F323">
        <v>1485.5</v>
      </c>
      <c r="G323">
        <v>199.584525018173</v>
      </c>
      <c r="H323">
        <v>2.9639554881960302</v>
      </c>
      <c r="I323">
        <v>32.413426118124498</v>
      </c>
      <c r="J323">
        <v>4.4216192149674702</v>
      </c>
      <c r="K323">
        <v>1329.74143278458</v>
      </c>
      <c r="M323">
        <v>81.355824119806499</v>
      </c>
      <c r="N323">
        <v>1.10935955050591</v>
      </c>
      <c r="O323">
        <v>0.84146751935374398</v>
      </c>
      <c r="P323">
        <v>234.57207207207199</v>
      </c>
    </row>
    <row r="324" spans="1:17" hidden="1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556</v>
      </c>
      <c r="E324">
        <v>20788.861316859999</v>
      </c>
      <c r="F324">
        <v>835.1</v>
      </c>
      <c r="G324">
        <v>-32.841544197706199</v>
      </c>
      <c r="H324">
        <v>-5.5815407861275199</v>
      </c>
      <c r="I324">
        <v>-19.592863374513101</v>
      </c>
      <c r="J324">
        <v>-0.37543047447351102</v>
      </c>
      <c r="K324">
        <v>827.51082999602204</v>
      </c>
      <c r="L324">
        <v>854.553286513903</v>
      </c>
      <c r="M324">
        <v>58.973223292959197</v>
      </c>
      <c r="N324">
        <v>1.25965625968144</v>
      </c>
      <c r="O324">
        <v>16.632738594180299</v>
      </c>
      <c r="P324">
        <v>10.1351796900758</v>
      </c>
      <c r="Q324">
        <v>-0.16301729239196799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59</v>
      </c>
      <c r="E325">
        <v>20784.365674463999</v>
      </c>
      <c r="F325">
        <v>157.36000000000001</v>
      </c>
      <c r="G325">
        <v>51.112179227074797</v>
      </c>
      <c r="H325">
        <v>-2.6806375180929898</v>
      </c>
      <c r="I325">
        <v>-1.4781707208399499</v>
      </c>
      <c r="J325">
        <v>0.38882328620504197</v>
      </c>
      <c r="K325">
        <v>150.786173183117</v>
      </c>
      <c r="L325">
        <v>133.85955198812101</v>
      </c>
      <c r="M325">
        <v>51.5648460384418</v>
      </c>
      <c r="N325">
        <v>0.75038029591835698</v>
      </c>
      <c r="O325">
        <v>5.9354346720894497</v>
      </c>
      <c r="P325">
        <v>79.84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Row],[Ticker]],[1]!Table1[[Symbol]:[Industry]],2,FALSE),"-")</f>
        <v>-</v>
      </c>
      <c r="D326" t="s">
        <v>375</v>
      </c>
      <c r="E326">
        <v>20757.795507570001</v>
      </c>
      <c r="F326">
        <v>518.1</v>
      </c>
      <c r="G326">
        <v>64.948471733576795</v>
      </c>
      <c r="H326">
        <v>17.457469272055</v>
      </c>
      <c r="I326">
        <v>21.780068072789</v>
      </c>
      <c r="J326">
        <v>-0.819306299207057</v>
      </c>
      <c r="K326">
        <v>441.95477400847</v>
      </c>
      <c r="L326">
        <v>374.99101308121402</v>
      </c>
      <c r="M326">
        <v>61.0989366672556</v>
      </c>
      <c r="N326">
        <v>2.7855293392463101</v>
      </c>
      <c r="O326">
        <v>10.856977417486901</v>
      </c>
      <c r="P326">
        <v>107.198560287942</v>
      </c>
      <c r="Q326">
        <v>4.0244579686115001E-2</v>
      </c>
    </row>
    <row r="327" spans="1:17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59</v>
      </c>
      <c r="E327">
        <v>20724.13306796</v>
      </c>
      <c r="F327">
        <v>814.1</v>
      </c>
      <c r="G327">
        <v>44.8215752776252</v>
      </c>
      <c r="H327">
        <v>25.489273040778901</v>
      </c>
      <c r="I327">
        <v>-3.8005201904747499</v>
      </c>
      <c r="J327">
        <v>11.967187667144399</v>
      </c>
      <c r="K327">
        <v>699.666921378452</v>
      </c>
      <c r="L327">
        <v>640.82303937547101</v>
      </c>
      <c r="M327">
        <v>71.721232014605604</v>
      </c>
      <c r="N327">
        <v>2.4707753212528498</v>
      </c>
      <c r="O327">
        <v>3.1752855914506801</v>
      </c>
      <c r="P327">
        <v>70.438605673610397</v>
      </c>
      <c r="Q327">
        <v>3.9816553411161998E-2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-</v>
      </c>
      <c r="D328" t="s">
        <v>148</v>
      </c>
      <c r="E328">
        <v>20522.1335032799</v>
      </c>
      <c r="F328">
        <v>645.6</v>
      </c>
      <c r="G328">
        <v>36.712289854631898</v>
      </c>
      <c r="H328">
        <v>1.13256414357193</v>
      </c>
      <c r="I328">
        <v>40.986520047207399</v>
      </c>
      <c r="J328">
        <v>3.2187753530896601</v>
      </c>
      <c r="K328">
        <v>575.862295172833</v>
      </c>
      <c r="L328">
        <v>488.02829719514301</v>
      </c>
      <c r="M328">
        <v>73.064483266957097</v>
      </c>
      <c r="N328">
        <v>0.91215035450218795</v>
      </c>
      <c r="O328">
        <v>4.7242874845105201</v>
      </c>
      <c r="P328">
        <v>106.923076923076</v>
      </c>
      <c r="Q328">
        <v>0.16030506336910499</v>
      </c>
    </row>
    <row r="329" spans="1:17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148</v>
      </c>
      <c r="E329">
        <v>20470.869342784001</v>
      </c>
      <c r="F329">
        <v>157.01</v>
      </c>
      <c r="G329">
        <v>261.47799188278799</v>
      </c>
      <c r="H329">
        <v>-14.7559352025643</v>
      </c>
      <c r="I329">
        <v>9.0027547523982498</v>
      </c>
      <c r="J329">
        <v>-1.36888621878275</v>
      </c>
      <c r="K329">
        <v>144.19454710535899</v>
      </c>
      <c r="L329">
        <v>116.189135485872</v>
      </c>
      <c r="M329">
        <v>75.3094146164823</v>
      </c>
      <c r="N329">
        <v>1.7668450536935301</v>
      </c>
      <c r="O329">
        <v>12.731673141838</v>
      </c>
      <c r="P329">
        <v>288.63861386138598</v>
      </c>
      <c r="Q329">
        <v>0.16162009052163501</v>
      </c>
    </row>
    <row r="330" spans="1:17" hidden="1" x14ac:dyDescent="0.3">
      <c r="A330" t="s">
        <v>765</v>
      </c>
      <c r="B330" t="s">
        <v>766</v>
      </c>
      <c r="C330" t="str">
        <f>IFERROR(VLOOKUP(Table1[[#This Row],[Ticker]],[1]!Table1[[Symbol]:[Industry]],2,FALSE),"-")</f>
        <v>-</v>
      </c>
      <c r="E330">
        <v>20391.384594349998</v>
      </c>
      <c r="F330">
        <v>1957.9</v>
      </c>
      <c r="G330">
        <v>743.79128746357196</v>
      </c>
      <c r="H330">
        <v>-28.2347524369262</v>
      </c>
      <c r="I330">
        <v>286.02956192563198</v>
      </c>
      <c r="J330">
        <v>1.88940195306271</v>
      </c>
      <c r="K330">
        <v>2062.5729855826598</v>
      </c>
      <c r="L330">
        <v>1358.11075697669</v>
      </c>
      <c r="M330">
        <v>41.839274422135802</v>
      </c>
      <c r="N330">
        <v>0.4344826496677</v>
      </c>
      <c r="O330">
        <v>55.153480770212902</v>
      </c>
      <c r="P330">
        <v>809.80483271375397</v>
      </c>
      <c r="Q330">
        <v>0.31833343502672701</v>
      </c>
    </row>
    <row r="331" spans="1:17" hidden="1" x14ac:dyDescent="0.3">
      <c r="A331" t="s">
        <v>767</v>
      </c>
      <c r="B331" t="s">
        <v>768</v>
      </c>
      <c r="C331" t="str">
        <f>IFERROR(VLOOKUP(Table1[[#This Row],[Ticker]],[1]!Table1[[Symbol]:[Industry]],2,FALSE),"-")</f>
        <v>-</v>
      </c>
      <c r="D331" t="s">
        <v>769</v>
      </c>
      <c r="E331">
        <v>20319.489642375</v>
      </c>
      <c r="F331">
        <v>1871.25</v>
      </c>
      <c r="G331">
        <v>2.67111513584199</v>
      </c>
      <c r="H331">
        <v>17.024353026635399</v>
      </c>
      <c r="I331">
        <v>20.844848598626299</v>
      </c>
      <c r="J331">
        <v>-6.27415863803785</v>
      </c>
      <c r="M331">
        <v>68.943573927546097</v>
      </c>
      <c r="O331">
        <v>3.2999331997327999</v>
      </c>
      <c r="P331">
        <v>51.930337352332202</v>
      </c>
    </row>
    <row r="332" spans="1:17" x14ac:dyDescent="0.3">
      <c r="A332" t="s">
        <v>770</v>
      </c>
      <c r="B332" t="s">
        <v>771</v>
      </c>
      <c r="C332" t="str">
        <f>IFERROR(VLOOKUP(Table1[[#This Row],[Ticker]],[1]!Table1[[Symbol]:[Industry]],2,FALSE),"-")</f>
        <v>-</v>
      </c>
      <c r="D332" t="s">
        <v>218</v>
      </c>
      <c r="E332">
        <v>20260.904781900001</v>
      </c>
      <c r="F332">
        <v>465.95</v>
      </c>
      <c r="G332">
        <v>38.480761710386297</v>
      </c>
      <c r="H332">
        <v>13.4682868227728</v>
      </c>
      <c r="I332">
        <v>45.678541623476697</v>
      </c>
      <c r="J332">
        <v>5.2040916156924704</v>
      </c>
      <c r="K332">
        <v>390.81626792773397</v>
      </c>
      <c r="L332">
        <v>335.70223035902097</v>
      </c>
      <c r="M332">
        <v>86.898905272814503</v>
      </c>
      <c r="N332">
        <v>0.72386925618975495</v>
      </c>
      <c r="O332">
        <v>0.84773044318060498</v>
      </c>
      <c r="P332">
        <v>68.669683257918507</v>
      </c>
      <c r="Q332">
        <v>4.7119123911366002E-2</v>
      </c>
    </row>
    <row r="333" spans="1:17" x14ac:dyDescent="0.3">
      <c r="A333" t="s">
        <v>772</v>
      </c>
      <c r="B333" t="s">
        <v>773</v>
      </c>
      <c r="C333" t="str">
        <f>IFERROR(VLOOKUP(Table1[[#This Row],[Ticker]],[1]!Table1[[Symbol]:[Industry]],2,FALSE),"-")</f>
        <v>-</v>
      </c>
      <c r="D333" t="s">
        <v>384</v>
      </c>
      <c r="E333">
        <v>20250.66463875</v>
      </c>
      <c r="F333">
        <v>327.5</v>
      </c>
      <c r="G333">
        <v>61.8362418112985</v>
      </c>
      <c r="H333">
        <v>-8.1700928987719301</v>
      </c>
      <c r="I333">
        <v>37.805817283194699</v>
      </c>
      <c r="J333">
        <v>-1.0064235126976</v>
      </c>
      <c r="K333">
        <v>309.98273271940002</v>
      </c>
      <c r="L333">
        <v>254.22735287091999</v>
      </c>
      <c r="M333">
        <v>46.604962363539201</v>
      </c>
      <c r="N333">
        <v>0.57929423027941096</v>
      </c>
      <c r="O333">
        <v>8.6717557251908293</v>
      </c>
      <c r="P333">
        <v>92.590414583945801</v>
      </c>
      <c r="Q333">
        <v>5.2568204953353001E-2</v>
      </c>
    </row>
    <row r="334" spans="1:17" x14ac:dyDescent="0.3">
      <c r="A334" t="s">
        <v>774</v>
      </c>
      <c r="B334" t="s">
        <v>775</v>
      </c>
      <c r="C334" t="str">
        <f>IFERROR(VLOOKUP(Table1[[#This Row],[Ticker]],[1]!Table1[[Symbol]:[Industry]],2,FALSE),"-")</f>
        <v>-</v>
      </c>
      <c r="D334" t="s">
        <v>524</v>
      </c>
      <c r="E334">
        <v>20249.152090242002</v>
      </c>
      <c r="F334">
        <v>167.89</v>
      </c>
      <c r="G334">
        <v>-36.2570326671297</v>
      </c>
      <c r="H334">
        <v>-0.82251973181321703</v>
      </c>
      <c r="I334">
        <v>-23.714187662290101</v>
      </c>
      <c r="J334">
        <v>0.18997496705794401</v>
      </c>
      <c r="K334">
        <v>164.621502607129</v>
      </c>
      <c r="L334">
        <v>170.07315609040899</v>
      </c>
      <c r="M334">
        <v>50.557896986836198</v>
      </c>
      <c r="N334">
        <v>0.71139546572121304</v>
      </c>
      <c r="O334">
        <v>35.505390434212799</v>
      </c>
      <c r="P334">
        <v>18.024604569419999</v>
      </c>
      <c r="Q334">
        <v>2.0943457748028999E-2</v>
      </c>
    </row>
    <row r="335" spans="1:17" hidden="1" x14ac:dyDescent="0.3">
      <c r="A335" t="s">
        <v>776</v>
      </c>
      <c r="B335" t="s">
        <v>777</v>
      </c>
      <c r="C335" t="str">
        <f>IFERROR(VLOOKUP(Table1[[#This Row],[Ticker]],[1]!Table1[[Symbol]:[Industry]],2,FALSE),"-")</f>
        <v>-</v>
      </c>
      <c r="D335" t="s">
        <v>140</v>
      </c>
      <c r="E335">
        <v>20173.740000000002</v>
      </c>
      <c r="F335">
        <v>146.04</v>
      </c>
      <c r="G335">
        <v>9.0448738126761192</v>
      </c>
      <c r="H335">
        <v>0.348251931539662</v>
      </c>
      <c r="I335">
        <v>-3.6290878692572601</v>
      </c>
      <c r="J335">
        <v>-0.56913170078342301</v>
      </c>
      <c r="K335">
        <v>134.17536645860801</v>
      </c>
      <c r="L335">
        <v>127.963232932935</v>
      </c>
      <c r="M335">
        <v>53.328059728626101</v>
      </c>
      <c r="N335">
        <v>1.1350571397314699</v>
      </c>
      <c r="O335">
        <v>2.7321281840591598</v>
      </c>
      <c r="P335">
        <v>34.772978959025401</v>
      </c>
    </row>
    <row r="336" spans="1:17" hidden="1" x14ac:dyDescent="0.3">
      <c r="A336" t="s">
        <v>778</v>
      </c>
      <c r="B336" t="s">
        <v>779</v>
      </c>
      <c r="C336" t="str">
        <f>IFERROR(VLOOKUP(Table1[[#This Row],[Ticker]],[1]!Table1[[Symbol]:[Industry]],2,FALSE),"-")</f>
        <v>-</v>
      </c>
      <c r="D336" t="s">
        <v>140</v>
      </c>
      <c r="E336">
        <v>20155.501969815999</v>
      </c>
      <c r="F336">
        <v>335.07</v>
      </c>
      <c r="G336">
        <v>-13.9706635268426</v>
      </c>
      <c r="H336">
        <v>-13.2542905555422</v>
      </c>
      <c r="I336">
        <v>-9.1788631693774398</v>
      </c>
      <c r="J336">
        <v>-2.0746918787395101</v>
      </c>
      <c r="K336">
        <v>341.078927648822</v>
      </c>
      <c r="L336">
        <v>334.48952862894998</v>
      </c>
      <c r="M336">
        <v>42.778347382377802</v>
      </c>
      <c r="N336">
        <v>1.0687193514318301</v>
      </c>
      <c r="O336">
        <v>8.9324618736383403</v>
      </c>
      <c r="P336">
        <v>13.1993243243243</v>
      </c>
      <c r="Q336">
        <v>-0.10379904096142301</v>
      </c>
    </row>
    <row r="337" spans="1:17" hidden="1" x14ac:dyDescent="0.3">
      <c r="A337" t="s">
        <v>780</v>
      </c>
      <c r="B337" t="s">
        <v>781</v>
      </c>
      <c r="C337" t="str">
        <f>IFERROR(VLOOKUP(Table1[[#This Row],[Ticker]],[1]!Table1[[Symbol]:[Industry]],2,FALSE),"-")</f>
        <v>-</v>
      </c>
      <c r="D337" t="s">
        <v>501</v>
      </c>
      <c r="E337">
        <v>20152.251183625001</v>
      </c>
      <c r="F337">
        <v>1786.25</v>
      </c>
      <c r="G337">
        <v>25.8345687561049</v>
      </c>
      <c r="H337">
        <v>-3.0020660804659398</v>
      </c>
      <c r="I337">
        <v>0.164554471302118</v>
      </c>
      <c r="J337">
        <v>2.17897931823574</v>
      </c>
      <c r="K337">
        <v>1708.52490965013</v>
      </c>
      <c r="M337">
        <v>59.822908844214801</v>
      </c>
      <c r="N337">
        <v>0.77334367547674199</v>
      </c>
      <c r="O337">
        <v>6.4772568229531204</v>
      </c>
      <c r="P337">
        <v>57.129662209711398</v>
      </c>
    </row>
    <row r="338" spans="1:17" x14ac:dyDescent="0.3">
      <c r="A338" t="s">
        <v>782</v>
      </c>
      <c r="B338" t="s">
        <v>783</v>
      </c>
      <c r="C338" t="str">
        <f>IFERROR(VLOOKUP(Table1[[#This Row],[Ticker]],[1]!Table1[[Symbol]:[Industry]],2,FALSE),"-")</f>
        <v>-</v>
      </c>
      <c r="D338" t="s">
        <v>226</v>
      </c>
      <c r="E338">
        <v>20143.5785973399</v>
      </c>
      <c r="F338">
        <v>1388.65</v>
      </c>
      <c r="G338">
        <v>220.12664063485701</v>
      </c>
      <c r="H338">
        <v>-2.1963577347538101</v>
      </c>
      <c r="I338">
        <v>94.719802971590397</v>
      </c>
      <c r="J338">
        <v>-1.57559522802258</v>
      </c>
      <c r="K338">
        <v>1231.6357064557899</v>
      </c>
      <c r="L338">
        <v>894.09378729660796</v>
      </c>
      <c r="M338">
        <v>57.812423283131501</v>
      </c>
      <c r="N338">
        <v>0.72737037795765502</v>
      </c>
      <c r="O338">
        <v>4.4179598891009197</v>
      </c>
      <c r="P338">
        <v>258.54634650141998</v>
      </c>
      <c r="Q338">
        <v>0.16718801788514101</v>
      </c>
    </row>
    <row r="339" spans="1:17" hidden="1" x14ac:dyDescent="0.3">
      <c r="A339" t="s">
        <v>784</v>
      </c>
      <c r="B339" t="s">
        <v>785</v>
      </c>
      <c r="C339" t="str">
        <f>IFERROR(VLOOKUP(Table1[[#This Row],[Ticker]],[1]!Table1[[Symbol]:[Industry]],2,FALSE),"-")</f>
        <v>-</v>
      </c>
      <c r="D339" t="s">
        <v>539</v>
      </c>
      <c r="E339">
        <v>20140.677313119999</v>
      </c>
      <c r="F339">
        <v>1942.85</v>
      </c>
      <c r="G339">
        <v>-19.044111117900002</v>
      </c>
      <c r="H339">
        <v>1.2813850493402701</v>
      </c>
      <c r="I339">
        <v>-0.58791061456261096</v>
      </c>
      <c r="J339">
        <v>-3.34078416980869</v>
      </c>
      <c r="K339">
        <v>1778.8768822806801</v>
      </c>
      <c r="L339">
        <v>1735.9630930717001</v>
      </c>
      <c r="M339">
        <v>60.718656319249099</v>
      </c>
      <c r="N339">
        <v>0.61224829547003601</v>
      </c>
      <c r="O339">
        <v>2.16949327019584</v>
      </c>
      <c r="P339">
        <v>32.871700177814198</v>
      </c>
      <c r="Q339">
        <v>-6.0413695376971999E-2</v>
      </c>
    </row>
    <row r="340" spans="1:17" x14ac:dyDescent="0.3">
      <c r="A340" t="s">
        <v>786</v>
      </c>
      <c r="B340" t="s">
        <v>787</v>
      </c>
      <c r="C340" t="str">
        <f>IFERROR(VLOOKUP(Table1[[#This Row],[Ticker]],[1]!Table1[[Symbol]:[Industry]],2,FALSE),"-")</f>
        <v>-</v>
      </c>
      <c r="D340" t="s">
        <v>285</v>
      </c>
      <c r="E340">
        <v>20095.679984220002</v>
      </c>
      <c r="F340">
        <v>1827.9</v>
      </c>
      <c r="G340">
        <v>-4.6923033140645796</v>
      </c>
      <c r="H340">
        <v>-4.6327222427928101</v>
      </c>
      <c r="I340">
        <v>-31.5934101950639</v>
      </c>
      <c r="J340">
        <v>-1.1856187347737299</v>
      </c>
      <c r="K340">
        <v>1855.3398329730301</v>
      </c>
      <c r="L340">
        <v>1834.0977578971799</v>
      </c>
      <c r="M340">
        <v>39.994695463871302</v>
      </c>
      <c r="N340">
        <v>1.18221714602605</v>
      </c>
      <c r="O340">
        <v>34.5232233710815</v>
      </c>
      <c r="P340">
        <v>31.305222325982299</v>
      </c>
      <c r="Q340">
        <v>6.9886616233947998E-2</v>
      </c>
    </row>
    <row r="341" spans="1:17" x14ac:dyDescent="0.3">
      <c r="A341" t="s">
        <v>788</v>
      </c>
      <c r="B341" t="s">
        <v>789</v>
      </c>
      <c r="C341" t="str">
        <f>IFERROR(VLOOKUP(Table1[[#This Row],[Ticker]],[1]!Table1[[Symbol]:[Industry]],2,FALSE),"-")</f>
        <v>-</v>
      </c>
      <c r="D341" t="s">
        <v>130</v>
      </c>
      <c r="E341">
        <v>20070.213958895001</v>
      </c>
      <c r="F341">
        <v>721.85</v>
      </c>
      <c r="G341">
        <v>75.645558758508301</v>
      </c>
      <c r="H341">
        <v>9.06421061541797</v>
      </c>
      <c r="I341">
        <v>-2.03621236812939</v>
      </c>
      <c r="J341">
        <v>8.8497858405555299</v>
      </c>
      <c r="K341">
        <v>645.62400066467205</v>
      </c>
      <c r="L341">
        <v>576.41344295644603</v>
      </c>
      <c r="M341">
        <v>68.762189385764898</v>
      </c>
      <c r="N341">
        <v>1.4498356399918</v>
      </c>
      <c r="O341">
        <v>2.2096003324790301</v>
      </c>
      <c r="P341">
        <v>110.267987183221</v>
      </c>
      <c r="Q341">
        <v>3.8580274439446997E-2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Row],[Ticker]],[1]!Table1[[Symbol]:[Industry]],2,FALSE),"-")</f>
        <v>-</v>
      </c>
      <c r="D342" t="s">
        <v>574</v>
      </c>
      <c r="E342">
        <v>20038.91236206</v>
      </c>
      <c r="F342">
        <v>3936.7</v>
      </c>
      <c r="G342">
        <v>138.06087592458101</v>
      </c>
      <c r="H342">
        <v>2.3839725594026402</v>
      </c>
      <c r="I342">
        <v>11.518199282844201</v>
      </c>
      <c r="J342">
        <v>2.31625275623797</v>
      </c>
      <c r="K342">
        <v>3789.4820524839902</v>
      </c>
      <c r="L342">
        <v>3250.92519072916</v>
      </c>
      <c r="M342">
        <v>60.511786277645299</v>
      </c>
      <c r="N342">
        <v>0.55225236098084396</v>
      </c>
      <c r="O342">
        <v>8.4664820788985704</v>
      </c>
      <c r="P342">
        <v>165.89443112356801</v>
      </c>
      <c r="Q342">
        <v>9.4845620694769997E-2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Row],[Ticker]],[1]!Table1[[Symbol]:[Industry]],2,FALSE),"-")</f>
        <v>-</v>
      </c>
      <c r="D343" t="s">
        <v>221</v>
      </c>
      <c r="E343">
        <v>19952.448619399998</v>
      </c>
      <c r="F343">
        <v>1228.25</v>
      </c>
      <c r="G343">
        <v>94.762996892250698</v>
      </c>
      <c r="H343">
        <v>-7.27524922546338</v>
      </c>
      <c r="I343">
        <v>54.032236249856702</v>
      </c>
      <c r="J343">
        <v>3.6573244895079</v>
      </c>
      <c r="K343">
        <v>1176.6421151145501</v>
      </c>
      <c r="L343">
        <v>959.80209932435605</v>
      </c>
      <c r="M343">
        <v>60.822916458934998</v>
      </c>
      <c r="N343">
        <v>1.4770628750946799</v>
      </c>
      <c r="O343">
        <v>9.3099938937512601</v>
      </c>
      <c r="P343">
        <v>128.172023035482</v>
      </c>
      <c r="Q343">
        <v>0.12267626445873001</v>
      </c>
    </row>
    <row r="344" spans="1:17" x14ac:dyDescent="0.3">
      <c r="A344" t="s">
        <v>794</v>
      </c>
      <c r="B344" t="s">
        <v>795</v>
      </c>
      <c r="C344" t="str">
        <f>IFERROR(VLOOKUP(Table1[[#This Row],[Ticker]],[1]!Table1[[Symbol]:[Industry]],2,FALSE),"-")</f>
        <v>-</v>
      </c>
      <c r="D344" t="s">
        <v>243</v>
      </c>
      <c r="E344">
        <v>19871.386870509999</v>
      </c>
      <c r="F344">
        <v>402.65</v>
      </c>
      <c r="G344">
        <v>189.288967200305</v>
      </c>
      <c r="H344">
        <v>8.9916077892302297</v>
      </c>
      <c r="I344">
        <v>-2.0679965652892198</v>
      </c>
      <c r="J344">
        <v>2.81398524634736</v>
      </c>
      <c r="K344">
        <v>365.96923225884501</v>
      </c>
      <c r="L344">
        <v>312.98480342608002</v>
      </c>
      <c r="M344">
        <v>68.391543014960504</v>
      </c>
      <c r="N344">
        <v>1.73303650134359</v>
      </c>
      <c r="O344">
        <v>3.9364212094871598</v>
      </c>
      <c r="P344">
        <v>220.836653386454</v>
      </c>
      <c r="Q344">
        <v>0.184293549750595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Row],[Ticker]],[1]!Table1[[Symbol]:[Industry]],2,FALSE),"-")</f>
        <v>-</v>
      </c>
      <c r="D345" t="s">
        <v>166</v>
      </c>
      <c r="E345">
        <v>19857.433286075</v>
      </c>
      <c r="F345">
        <v>6744.65</v>
      </c>
      <c r="G345">
        <v>-27.880556930799699</v>
      </c>
      <c r="H345">
        <v>5.2317657399959101</v>
      </c>
      <c r="I345">
        <v>-16.867477160214001</v>
      </c>
      <c r="J345">
        <v>2.0094781881960699</v>
      </c>
      <c r="K345">
        <v>6178.6386776661902</v>
      </c>
      <c r="L345">
        <v>6391.3418963998101</v>
      </c>
      <c r="M345">
        <v>78.573316472308804</v>
      </c>
      <c r="N345">
        <v>0.96010640239622302</v>
      </c>
      <c r="O345">
        <v>12.532155115536</v>
      </c>
      <c r="P345">
        <v>30.335178797453</v>
      </c>
      <c r="Q345">
        <v>-0.13434976285623301</v>
      </c>
    </row>
    <row r="346" spans="1:17" x14ac:dyDescent="0.3">
      <c r="A346" t="s">
        <v>798</v>
      </c>
      <c r="B346" t="s">
        <v>799</v>
      </c>
      <c r="C346" t="str">
        <f>IFERROR(VLOOKUP(Table1[[#This Row],[Ticker]],[1]!Table1[[Symbol]:[Industry]],2,FALSE),"-")</f>
        <v>-</v>
      </c>
      <c r="D346" t="s">
        <v>21</v>
      </c>
      <c r="E346">
        <v>19802.946104539998</v>
      </c>
      <c r="F346">
        <v>717.4</v>
      </c>
      <c r="G346">
        <v>77.740879948247397</v>
      </c>
      <c r="H346">
        <v>7.4912597957458296</v>
      </c>
      <c r="I346">
        <v>-7.8679960679066898</v>
      </c>
      <c r="J346">
        <v>2.5834270766387002</v>
      </c>
      <c r="K346">
        <v>674.95425545991895</v>
      </c>
      <c r="L346">
        <v>643.55206020872401</v>
      </c>
      <c r="M346">
        <v>72.078292078392707</v>
      </c>
      <c r="N346">
        <v>1.25016435828934</v>
      </c>
      <c r="O346">
        <v>20.135210482297101</v>
      </c>
      <c r="P346">
        <v>108.78928987194401</v>
      </c>
      <c r="Q346">
        <v>5.1770849976804E-2</v>
      </c>
    </row>
    <row r="347" spans="1:17" x14ac:dyDescent="0.3">
      <c r="A347" t="s">
        <v>800</v>
      </c>
      <c r="B347" t="s">
        <v>801</v>
      </c>
      <c r="C347" t="str">
        <f>IFERROR(VLOOKUP(Table1[[#This Row],[Ticker]],[1]!Table1[[Symbol]:[Industry]],2,FALSE),"-")</f>
        <v>-</v>
      </c>
      <c r="D347" t="s">
        <v>610</v>
      </c>
      <c r="E347">
        <v>19692.928862950001</v>
      </c>
      <c r="F347">
        <v>628.25</v>
      </c>
      <c r="G347">
        <v>108.188534809326</v>
      </c>
      <c r="H347">
        <v>-2.51743967701338</v>
      </c>
      <c r="I347">
        <v>7.5864980725828701</v>
      </c>
      <c r="J347">
        <v>-1.43690542431707</v>
      </c>
      <c r="K347">
        <v>613.23766785366001</v>
      </c>
      <c r="L347">
        <v>540.25605247889098</v>
      </c>
      <c r="M347">
        <v>56.107653238901001</v>
      </c>
      <c r="N347">
        <v>0.98501321849213097</v>
      </c>
      <c r="O347">
        <v>24.5125348189415</v>
      </c>
      <c r="P347">
        <v>193.23220536756099</v>
      </c>
      <c r="Q347">
        <v>0.12819195354370899</v>
      </c>
    </row>
    <row r="348" spans="1:17" x14ac:dyDescent="0.3">
      <c r="A348" t="s">
        <v>802</v>
      </c>
      <c r="B348" t="s">
        <v>803</v>
      </c>
      <c r="C348" t="str">
        <f>IFERROR(VLOOKUP(Table1[[#This Row],[Ticker]],[1]!Table1[[Symbol]:[Industry]],2,FALSE),"-")</f>
        <v>-</v>
      </c>
      <c r="D348" t="s">
        <v>804</v>
      </c>
      <c r="E348">
        <v>19658.785058279998</v>
      </c>
      <c r="F348">
        <v>2048.4</v>
      </c>
      <c r="G348">
        <v>52.348162109221597</v>
      </c>
      <c r="H348">
        <v>-0.616916482326614</v>
      </c>
      <c r="I348">
        <v>30.538505747234002</v>
      </c>
      <c r="J348">
        <v>-3.9479571763830998</v>
      </c>
      <c r="K348">
        <v>1825.9260737209199</v>
      </c>
      <c r="L348">
        <v>1574.4362431320301</v>
      </c>
      <c r="M348">
        <v>66.432658359898795</v>
      </c>
      <c r="N348">
        <v>2.3855859451446801</v>
      </c>
      <c r="O348">
        <v>2.4116383518843998</v>
      </c>
      <c r="P348">
        <v>90.548837209302306</v>
      </c>
      <c r="Q348">
        <v>6.0097460253006003E-2</v>
      </c>
    </row>
    <row r="349" spans="1:17" x14ac:dyDescent="0.3">
      <c r="A349" t="s">
        <v>805</v>
      </c>
      <c r="B349" t="s">
        <v>806</v>
      </c>
      <c r="C349" t="str">
        <f>IFERROR(VLOOKUP(Table1[[#This Row],[Ticker]],[1]!Table1[[Symbol]:[Industry]],2,FALSE),"-")</f>
        <v>-</v>
      </c>
      <c r="D349" t="s">
        <v>496</v>
      </c>
      <c r="E349">
        <v>19566.453471155</v>
      </c>
      <c r="F349">
        <v>2940.05</v>
      </c>
      <c r="G349">
        <v>46.851844073324202</v>
      </c>
      <c r="H349">
        <v>23.108700181624101</v>
      </c>
      <c r="I349">
        <v>56.431453148052597</v>
      </c>
      <c r="J349">
        <v>-2.17045118687561</v>
      </c>
      <c r="K349">
        <v>2432.5036690320298</v>
      </c>
      <c r="L349">
        <v>2007.4588913391599</v>
      </c>
      <c r="M349">
        <v>66.973558273636499</v>
      </c>
      <c r="N349">
        <v>2.13104625927217</v>
      </c>
      <c r="O349">
        <v>7.1410350164112701</v>
      </c>
      <c r="P349">
        <v>97.637133638074701</v>
      </c>
      <c r="Q349">
        <v>0.20021185673695299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Row],[Ticker]],[1]!Table1[[Symbol]:[Industry]],2,FALSE),"-")</f>
        <v>-</v>
      </c>
      <c r="D350" t="s">
        <v>392</v>
      </c>
      <c r="E350">
        <v>19441.410881836</v>
      </c>
      <c r="F350">
        <v>121.51</v>
      </c>
      <c r="G350">
        <v>-16.279036340786501</v>
      </c>
      <c r="H350">
        <v>-5.5675121340787097</v>
      </c>
      <c r="I350">
        <v>-15.665636837943101</v>
      </c>
      <c r="J350">
        <v>-2.67756632046917</v>
      </c>
      <c r="K350">
        <v>117.992753455261</v>
      </c>
      <c r="L350">
        <v>115.52888431487099</v>
      </c>
      <c r="M350">
        <v>57.278261473156597</v>
      </c>
      <c r="N350">
        <v>1.0704089615924</v>
      </c>
      <c r="O350">
        <v>12.7479219817298</v>
      </c>
      <c r="P350">
        <v>15.7238095238095</v>
      </c>
      <c r="Q350">
        <v>0.10422987265423</v>
      </c>
    </row>
    <row r="351" spans="1:17" x14ac:dyDescent="0.3">
      <c r="A351" t="s">
        <v>809</v>
      </c>
      <c r="B351" t="s">
        <v>810</v>
      </c>
      <c r="C351" t="str">
        <f>IFERROR(VLOOKUP(Table1[[#This Row],[Ticker]],[1]!Table1[[Symbol]:[Industry]],2,FALSE),"-")</f>
        <v>-</v>
      </c>
      <c r="D351" t="s">
        <v>387</v>
      </c>
      <c r="E351">
        <v>19437.211694779999</v>
      </c>
      <c r="F351">
        <v>8191.7</v>
      </c>
      <c r="G351">
        <v>-12.9431611314305</v>
      </c>
      <c r="H351">
        <v>2.1564979436227398</v>
      </c>
      <c r="I351">
        <v>-1.4578200809260999</v>
      </c>
      <c r="J351">
        <v>4.31424022272226</v>
      </c>
      <c r="K351">
        <v>7397.8537861212299</v>
      </c>
      <c r="L351">
        <v>6868.6456246811504</v>
      </c>
      <c r="M351">
        <v>73.823384551322107</v>
      </c>
      <c r="N351">
        <v>0.34031184634381001</v>
      </c>
      <c r="O351">
        <v>1.5295970311412801</v>
      </c>
      <c r="P351">
        <v>49.303758247366297</v>
      </c>
      <c r="Q351">
        <v>-8.49380620757E-4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Row],[Ticker]],[1]!Table1[[Symbol]:[Industry]],2,FALSE),"-")</f>
        <v>-</v>
      </c>
      <c r="D352" t="s">
        <v>556</v>
      </c>
      <c r="E352">
        <v>19403.160076100001</v>
      </c>
      <c r="F352">
        <v>1509.65</v>
      </c>
      <c r="G352">
        <v>-32.655803937859503</v>
      </c>
      <c r="H352">
        <v>0.167042210052851</v>
      </c>
      <c r="I352">
        <v>-18.3333805093359</v>
      </c>
      <c r="J352">
        <v>1.8594270967408799</v>
      </c>
      <c r="K352">
        <v>1425.7566775647699</v>
      </c>
      <c r="L352">
        <v>1474.90471941438</v>
      </c>
      <c r="M352">
        <v>68.7043530509617</v>
      </c>
      <c r="N352">
        <v>1.0489086180342699</v>
      </c>
      <c r="O352">
        <v>17.3417679594608</v>
      </c>
      <c r="P352">
        <v>18.963750985027499</v>
      </c>
      <c r="Q352">
        <v>-9.1349764418714993E-2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Row],[Ticker]],[1]!Table1[[Symbol]:[Industry]],2,FALSE),"-")</f>
        <v>-</v>
      </c>
      <c r="D353" t="s">
        <v>634</v>
      </c>
      <c r="E353">
        <v>19387.596975</v>
      </c>
      <c r="F353">
        <v>4655.5</v>
      </c>
      <c r="G353">
        <v>169.92156454862501</v>
      </c>
      <c r="H353">
        <v>-7.33374020425416</v>
      </c>
      <c r="I353">
        <v>48.959322515982997</v>
      </c>
      <c r="J353">
        <v>-0.60199800739978604</v>
      </c>
      <c r="K353">
        <v>4119.4522359509201</v>
      </c>
      <c r="L353">
        <v>3244.5378827415502</v>
      </c>
      <c r="M353">
        <v>65.062327324242005</v>
      </c>
      <c r="N353">
        <v>0.78148087305459002</v>
      </c>
      <c r="O353">
        <v>4.1714101600257703</v>
      </c>
      <c r="P353">
        <v>206.484529295589</v>
      </c>
      <c r="Q353">
        <v>0.14390330595039999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Row],[Ticker]],[1]!Table1[[Symbol]:[Industry]],2,FALSE),"-")</f>
        <v>-</v>
      </c>
      <c r="D354" t="s">
        <v>80</v>
      </c>
      <c r="E354">
        <v>19359.434693399999</v>
      </c>
      <c r="F354">
        <v>819.3</v>
      </c>
      <c r="G354">
        <v>-35.603298153493299</v>
      </c>
      <c r="H354">
        <v>-1.68496074845413</v>
      </c>
      <c r="I354">
        <v>-31.330523643993299</v>
      </c>
      <c r="J354">
        <v>-5.0705236421753703</v>
      </c>
      <c r="K354">
        <v>823.42724870707195</v>
      </c>
      <c r="L354">
        <v>857.48689660388902</v>
      </c>
      <c r="M354">
        <v>38.095487766194701</v>
      </c>
      <c r="N354">
        <v>1.68349892766536</v>
      </c>
      <c r="O354">
        <v>29.159038203344299</v>
      </c>
      <c r="P354">
        <v>17.042857142857098</v>
      </c>
      <c r="Q354">
        <v>-0.112409784610579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Row],[Ticker]],[1]!Table1[[Symbol]:[Industry]],2,FALSE),"-")</f>
        <v>-</v>
      </c>
      <c r="D355" t="s">
        <v>610</v>
      </c>
      <c r="E355">
        <v>19268.145732569999</v>
      </c>
      <c r="F355">
        <v>38.29</v>
      </c>
      <c r="G355">
        <v>-9.9242059194093795</v>
      </c>
      <c r="H355">
        <v>-5.7638156500703399</v>
      </c>
      <c r="I355">
        <v>-12.243196637572</v>
      </c>
      <c r="J355">
        <v>-2.1134117288179701</v>
      </c>
      <c r="K355">
        <v>38.578072797422102</v>
      </c>
      <c r="L355">
        <v>38.616831659684003</v>
      </c>
      <c r="M355">
        <v>47.000336185294302</v>
      </c>
      <c r="N355">
        <v>0.83685295092849599</v>
      </c>
      <c r="O355">
        <v>38.156176547401401</v>
      </c>
      <c r="P355">
        <v>21.170886075949301</v>
      </c>
      <c r="Q355">
        <v>6.7272792845741003E-2</v>
      </c>
    </row>
    <row r="356" spans="1:17" x14ac:dyDescent="0.3">
      <c r="A356" t="s">
        <v>819</v>
      </c>
      <c r="B356" t="s">
        <v>820</v>
      </c>
      <c r="C356" t="str">
        <f>IFERROR(VLOOKUP(Table1[[#This Row],[Ticker]],[1]!Table1[[Symbol]:[Industry]],2,FALSE),"-")</f>
        <v>-</v>
      </c>
      <c r="D356" t="s">
        <v>821</v>
      </c>
      <c r="E356">
        <v>18961.732473479999</v>
      </c>
      <c r="F356">
        <v>1353.4</v>
      </c>
      <c r="G356">
        <v>2.02856702381465</v>
      </c>
      <c r="H356">
        <v>9.0458935775096698</v>
      </c>
      <c r="I356">
        <v>-9.1362385059971807</v>
      </c>
      <c r="J356">
        <v>-1.9024277990096401</v>
      </c>
      <c r="K356">
        <v>1220.21958941872</v>
      </c>
      <c r="L356">
        <v>1147.6624388467501</v>
      </c>
      <c r="M356">
        <v>63.057671257186101</v>
      </c>
      <c r="N356">
        <v>2.3015248643964501</v>
      </c>
      <c r="O356">
        <v>2.99985222402836</v>
      </c>
      <c r="P356">
        <v>36.9630116885088</v>
      </c>
      <c r="Q356">
        <v>2.4992335980029999E-2</v>
      </c>
    </row>
    <row r="357" spans="1:17" x14ac:dyDescent="0.3">
      <c r="A357" t="s">
        <v>822</v>
      </c>
      <c r="B357" t="s">
        <v>823</v>
      </c>
      <c r="C357" t="str">
        <f>IFERROR(VLOOKUP(Table1[[#This Row],[Ticker]],[1]!Table1[[Symbol]:[Industry]],2,FALSE),"-")</f>
        <v>-</v>
      </c>
      <c r="D357" t="s">
        <v>59</v>
      </c>
      <c r="E357">
        <v>18902.49281946</v>
      </c>
      <c r="F357">
        <v>961.65</v>
      </c>
      <c r="G357">
        <v>25.732560791663399</v>
      </c>
      <c r="H357">
        <v>-6.62467427018822</v>
      </c>
      <c r="I357">
        <v>6.6298511679693304</v>
      </c>
      <c r="J357">
        <v>4.2958822378014903</v>
      </c>
      <c r="K357">
        <v>928.05941949278599</v>
      </c>
      <c r="L357">
        <v>880.04934579981204</v>
      </c>
      <c r="M357">
        <v>66.417279338440807</v>
      </c>
      <c r="N357">
        <v>2.0428216924967</v>
      </c>
      <c r="O357">
        <v>13.7628035147922</v>
      </c>
      <c r="P357">
        <v>52.739834815755998</v>
      </c>
      <c r="Q357">
        <v>-5.7558587071637003E-2</v>
      </c>
    </row>
    <row r="358" spans="1:17" hidden="1" x14ac:dyDescent="0.3">
      <c r="A358" t="s">
        <v>824</v>
      </c>
      <c r="B358" t="s">
        <v>825</v>
      </c>
      <c r="C358" t="str">
        <f>IFERROR(VLOOKUP(Table1[[#This Row],[Ticker]],[1]!Table1[[Symbol]:[Industry]],2,FALSE),"-")</f>
        <v>-</v>
      </c>
      <c r="D358" t="s">
        <v>240</v>
      </c>
      <c r="E358">
        <v>18890.70185333</v>
      </c>
      <c r="F358">
        <v>655.7</v>
      </c>
      <c r="G358">
        <v>49.992783523895802</v>
      </c>
      <c r="H358">
        <v>4.6983491483407898</v>
      </c>
      <c r="I358">
        <v>26.746566726509801</v>
      </c>
      <c r="J358">
        <v>-1.3508520292155</v>
      </c>
      <c r="K358">
        <v>589.43361836656197</v>
      </c>
      <c r="L358">
        <v>508.61100945314899</v>
      </c>
      <c r="M358">
        <v>62.068960927953398</v>
      </c>
      <c r="N358">
        <v>0.61004726232334205</v>
      </c>
      <c r="O358">
        <v>7.0459051395454999</v>
      </c>
      <c r="P358">
        <v>79.153005464480898</v>
      </c>
      <c r="Q358">
        <v>-4.6356735431349001E-2</v>
      </c>
    </row>
    <row r="359" spans="1:17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226</v>
      </c>
      <c r="E359">
        <v>18686.90551095</v>
      </c>
      <c r="F359">
        <v>2353.25</v>
      </c>
      <c r="G359">
        <v>261.88721278603202</v>
      </c>
      <c r="H359">
        <v>28.221234080541699</v>
      </c>
      <c r="I359">
        <v>145.47564188852999</v>
      </c>
      <c r="J359">
        <v>6.2647291674460197</v>
      </c>
      <c r="K359">
        <v>1818.1579626079799</v>
      </c>
      <c r="L359">
        <v>1254.39716662259</v>
      </c>
      <c r="M359">
        <v>70.594400625349806</v>
      </c>
      <c r="N359">
        <v>0.67084924912012001</v>
      </c>
      <c r="O359">
        <v>4.1113353872304303</v>
      </c>
      <c r="P359">
        <v>290.905315614617</v>
      </c>
      <c r="Q359">
        <v>0.143210464187502</v>
      </c>
    </row>
    <row r="360" spans="1:17" hidden="1" x14ac:dyDescent="0.3">
      <c r="A360" t="s">
        <v>828</v>
      </c>
      <c r="B360" t="s">
        <v>829</v>
      </c>
      <c r="C360" t="str">
        <f>IFERROR(VLOOKUP(Table1[[#This Row],[Ticker]],[1]!Table1[[Symbol]:[Industry]],2,FALSE),"-")</f>
        <v>-</v>
      </c>
      <c r="D360" t="s">
        <v>49</v>
      </c>
      <c r="E360">
        <v>18685.77570405</v>
      </c>
      <c r="F360">
        <v>438.1</v>
      </c>
      <c r="G360">
        <v>7.29254060618522</v>
      </c>
      <c r="H360">
        <v>19.889035424372501</v>
      </c>
      <c r="I360">
        <v>20.762120793529</v>
      </c>
      <c r="J360">
        <v>6.1949858653819101</v>
      </c>
      <c r="M360">
        <v>76.899937219474097</v>
      </c>
      <c r="O360">
        <v>1.7918283496918399</v>
      </c>
      <c r="P360">
        <v>50.034246575342401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302</v>
      </c>
      <c r="E361">
        <v>18571.238075649999</v>
      </c>
      <c r="F361">
        <v>851.5</v>
      </c>
      <c r="G361">
        <v>70.847568075162499</v>
      </c>
      <c r="H361">
        <v>-9.4962713956617095E-2</v>
      </c>
      <c r="I361">
        <v>13.031129541352</v>
      </c>
      <c r="J361">
        <v>4.2862684116647696</v>
      </c>
      <c r="K361">
        <v>819.12993085571304</v>
      </c>
      <c r="L361">
        <v>728.86518364110498</v>
      </c>
      <c r="M361">
        <v>60.209453708029002</v>
      </c>
      <c r="N361">
        <v>0.99887104458637699</v>
      </c>
      <c r="O361">
        <v>12.507339988256</v>
      </c>
      <c r="P361">
        <v>97.449275362318801</v>
      </c>
      <c r="Q361">
        <v>0.17702771638852399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-</v>
      </c>
      <c r="D362" t="s">
        <v>392</v>
      </c>
      <c r="E362">
        <v>18324.072408495002</v>
      </c>
      <c r="F362">
        <v>3724.95</v>
      </c>
      <c r="G362">
        <v>37.221471429098102</v>
      </c>
      <c r="H362">
        <v>-1.92957916223444</v>
      </c>
      <c r="I362">
        <v>25.3186820336546</v>
      </c>
      <c r="J362">
        <v>2.7592612326928498</v>
      </c>
      <c r="K362">
        <v>3452.6136478879098</v>
      </c>
      <c r="L362">
        <v>3015.6342521193801</v>
      </c>
      <c r="M362">
        <v>59.108039675485998</v>
      </c>
      <c r="N362">
        <v>0.80584956793544904</v>
      </c>
      <c r="O362">
        <v>3.0886320621753298</v>
      </c>
      <c r="P362">
        <v>67.779204107830495</v>
      </c>
      <c r="Q362">
        <v>-6.0057315508620004E-3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836</v>
      </c>
      <c r="E363">
        <v>18156.669873825002</v>
      </c>
      <c r="F363">
        <v>1525.65</v>
      </c>
      <c r="G363">
        <v>190.30613738070099</v>
      </c>
      <c r="H363">
        <v>-2.41136110742486</v>
      </c>
      <c r="I363">
        <v>57.337258433093503</v>
      </c>
      <c r="J363">
        <v>0.60669686713145599</v>
      </c>
      <c r="K363">
        <v>1448.3874676042401</v>
      </c>
      <c r="L363">
        <v>1162.0531244722899</v>
      </c>
      <c r="M363">
        <v>63.045620509197803</v>
      </c>
      <c r="N363">
        <v>1.21144377326535</v>
      </c>
      <c r="O363">
        <v>11.1001868056238</v>
      </c>
      <c r="P363">
        <v>216.32801161103001</v>
      </c>
      <c r="Q363">
        <v>0.19518882070313701</v>
      </c>
    </row>
    <row r="364" spans="1:17" x14ac:dyDescent="0.3">
      <c r="A364" t="s">
        <v>837</v>
      </c>
      <c r="B364" t="s">
        <v>838</v>
      </c>
      <c r="C364" t="str">
        <f>IFERROR(VLOOKUP(Table1[[#This Row],[Ticker]],[1]!Table1[[Symbol]:[Industry]],2,FALSE),"-")</f>
        <v>-</v>
      </c>
      <c r="D364" t="s">
        <v>539</v>
      </c>
      <c r="E364">
        <v>18143.309810999999</v>
      </c>
      <c r="F364">
        <v>3659.15</v>
      </c>
      <c r="G364">
        <v>-45.063059158774401</v>
      </c>
      <c r="H364">
        <v>1.16606239676767</v>
      </c>
      <c r="I364">
        <v>-15.827276113502499</v>
      </c>
      <c r="J364">
        <v>-0.30897848914961301</v>
      </c>
      <c r="K364">
        <v>3447.5412513361998</v>
      </c>
      <c r="L364">
        <v>3546.73759529985</v>
      </c>
      <c r="M364">
        <v>61.369451464496898</v>
      </c>
      <c r="N364">
        <v>1.1240642578373801</v>
      </c>
      <c r="O364">
        <v>29.107852916660899</v>
      </c>
      <c r="P364">
        <v>27.232740485752501</v>
      </c>
      <c r="Q364">
        <v>-6.4899312642932E-2</v>
      </c>
    </row>
    <row r="365" spans="1:17" x14ac:dyDescent="0.3">
      <c r="A365" t="s">
        <v>839</v>
      </c>
      <c r="B365" t="s">
        <v>840</v>
      </c>
      <c r="C365" t="str">
        <f>IFERROR(VLOOKUP(Table1[[#This Row],[Ticker]],[1]!Table1[[Symbol]:[Industry]],2,FALSE),"-")</f>
        <v>-</v>
      </c>
      <c r="D365" t="s">
        <v>631</v>
      </c>
      <c r="E365">
        <v>18024.8086580239</v>
      </c>
      <c r="F365">
        <v>125.02</v>
      </c>
      <c r="G365">
        <v>58.079175314741001</v>
      </c>
      <c r="H365">
        <v>7.5919344584145003</v>
      </c>
      <c r="I365">
        <v>24.791132201084501</v>
      </c>
      <c r="J365">
        <v>1.5373423922051599</v>
      </c>
      <c r="K365">
        <v>107.261144865289</v>
      </c>
      <c r="L365">
        <v>93.035218612260607</v>
      </c>
      <c r="M365">
        <v>69.835095165569598</v>
      </c>
      <c r="N365">
        <v>1.37717821723275</v>
      </c>
      <c r="O365">
        <v>4.3832986722124501</v>
      </c>
      <c r="P365">
        <v>103.284552845528</v>
      </c>
      <c r="Q365">
        <v>2.0815743298828002E-2</v>
      </c>
    </row>
    <row r="366" spans="1:17" x14ac:dyDescent="0.3">
      <c r="A366" t="s">
        <v>841</v>
      </c>
      <c r="B366" t="s">
        <v>842</v>
      </c>
      <c r="C366" t="str">
        <f>IFERROR(VLOOKUP(Table1[[#This Row],[Ticker]],[1]!Table1[[Symbol]:[Industry]],2,FALSE),"-")</f>
        <v>-</v>
      </c>
      <c r="D366" t="s">
        <v>21</v>
      </c>
      <c r="E366">
        <v>17974.298345759998</v>
      </c>
      <c r="F366">
        <v>647.6</v>
      </c>
      <c r="G366">
        <v>4.9312136045198001</v>
      </c>
      <c r="H366">
        <v>13.483274929158799</v>
      </c>
      <c r="I366">
        <v>-20.3784710796707</v>
      </c>
      <c r="J366">
        <v>5.4683033230229698</v>
      </c>
      <c r="K366">
        <v>600.58211652898899</v>
      </c>
      <c r="L366">
        <v>626.80265039099299</v>
      </c>
      <c r="M366">
        <v>78.025650323893501</v>
      </c>
      <c r="N366">
        <v>1.08363771060826</v>
      </c>
      <c r="O366">
        <v>34.342186534897998</v>
      </c>
      <c r="P366">
        <v>37.9045996592845</v>
      </c>
      <c r="Q366">
        <v>8.4421010802593996E-2</v>
      </c>
    </row>
    <row r="367" spans="1:17" x14ac:dyDescent="0.3">
      <c r="A367" t="s">
        <v>843</v>
      </c>
      <c r="B367" t="s">
        <v>844</v>
      </c>
      <c r="C367" t="str">
        <f>IFERROR(VLOOKUP(Table1[[#This Row],[Ticker]],[1]!Table1[[Symbol]:[Industry]],2,FALSE),"-")</f>
        <v>-</v>
      </c>
      <c r="D367" t="s">
        <v>665</v>
      </c>
      <c r="E367">
        <v>17967.37209099</v>
      </c>
      <c r="F367">
        <v>747.7</v>
      </c>
      <c r="G367">
        <v>65.089000672199106</v>
      </c>
      <c r="H367">
        <v>-9.6354593967601403</v>
      </c>
      <c r="I367">
        <v>32.321865275080498</v>
      </c>
      <c r="J367">
        <v>-0.57101381406450302</v>
      </c>
      <c r="K367">
        <v>690.14351681481196</v>
      </c>
      <c r="L367">
        <v>615.17449659724195</v>
      </c>
      <c r="M367">
        <v>77.835193058504501</v>
      </c>
      <c r="N367">
        <v>1.2353840165393299</v>
      </c>
      <c r="O367">
        <v>10.465427310418599</v>
      </c>
      <c r="P367">
        <v>104.96162280701699</v>
      </c>
      <c r="Q367">
        <v>9.3306378215404995E-2</v>
      </c>
    </row>
    <row r="368" spans="1:17" x14ac:dyDescent="0.3">
      <c r="A368" t="s">
        <v>845</v>
      </c>
      <c r="B368" t="s">
        <v>846</v>
      </c>
      <c r="C368" t="str">
        <f>IFERROR(VLOOKUP(Table1[[#This Row],[Ticker]],[1]!Table1[[Symbol]:[Industry]],2,FALSE),"-")</f>
        <v>-</v>
      </c>
      <c r="D368" t="s">
        <v>59</v>
      </c>
      <c r="E368">
        <v>17961.55606476</v>
      </c>
      <c r="F368">
        <v>1716.9</v>
      </c>
      <c r="G368">
        <v>57.294655829787501</v>
      </c>
      <c r="H368">
        <v>-0.78996961295885904</v>
      </c>
      <c r="I368">
        <v>-1.2883194111762399</v>
      </c>
      <c r="J368">
        <v>6.2535641081730304</v>
      </c>
      <c r="K368">
        <v>1517.8303541973701</v>
      </c>
      <c r="L368">
        <v>1374.3291326117201</v>
      </c>
      <c r="M368">
        <v>79.034313724021004</v>
      </c>
      <c r="N368">
        <v>0.35178448736488699</v>
      </c>
      <c r="O368">
        <v>1.63667074378239</v>
      </c>
      <c r="P368">
        <v>90.756069107271799</v>
      </c>
    </row>
    <row r="369" spans="1:17" x14ac:dyDescent="0.3">
      <c r="A369" t="s">
        <v>847</v>
      </c>
      <c r="B369" t="s">
        <v>848</v>
      </c>
      <c r="C369" t="str">
        <f>IFERROR(VLOOKUP(Table1[[#This Row],[Ticker]],[1]!Table1[[Symbol]:[Industry]],2,FALSE),"-")</f>
        <v>-</v>
      </c>
      <c r="D369" t="s">
        <v>119</v>
      </c>
      <c r="E369">
        <v>17891.058671899998</v>
      </c>
      <c r="F369">
        <v>714.55</v>
      </c>
      <c r="G369">
        <v>49.604424901957998</v>
      </c>
      <c r="H369">
        <v>20.303704421005701</v>
      </c>
      <c r="I369">
        <v>13.683714714483299</v>
      </c>
      <c r="J369">
        <v>-1.73152486317659</v>
      </c>
      <c r="K369">
        <v>637.33073789914897</v>
      </c>
      <c r="L369">
        <v>549.06223537911296</v>
      </c>
      <c r="M369">
        <v>53.739769082859098</v>
      </c>
      <c r="N369">
        <v>0.75355117278420303</v>
      </c>
      <c r="O369">
        <v>4.5413197117066799</v>
      </c>
      <c r="P369">
        <v>77.175799652863802</v>
      </c>
    </row>
    <row r="370" spans="1:17" x14ac:dyDescent="0.3">
      <c r="A370" t="s">
        <v>849</v>
      </c>
      <c r="B370" t="s">
        <v>850</v>
      </c>
      <c r="C370" t="str">
        <f>IFERROR(VLOOKUP(Table1[[#This Row],[Ticker]],[1]!Table1[[Symbol]:[Industry]],2,FALSE),"-")</f>
        <v>-</v>
      </c>
      <c r="D370" t="s">
        <v>59</v>
      </c>
      <c r="E370">
        <v>17822.125</v>
      </c>
      <c r="F370">
        <v>7128.85</v>
      </c>
      <c r="G370">
        <v>65.936490977237597</v>
      </c>
      <c r="H370">
        <v>-5.3093910038078898</v>
      </c>
      <c r="I370">
        <v>15.3925756889172</v>
      </c>
      <c r="J370">
        <v>-1.57806418872058</v>
      </c>
      <c r="K370">
        <v>6067.3065563998898</v>
      </c>
      <c r="L370">
        <v>5361.9280752899003</v>
      </c>
      <c r="M370">
        <v>84.656945081732005</v>
      </c>
      <c r="N370">
        <v>1.83246352798265</v>
      </c>
      <c r="O370">
        <v>6.2190956465629101</v>
      </c>
      <c r="P370">
        <v>92.671621621621597</v>
      </c>
      <c r="Q370">
        <v>5.8811022911876003E-2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Row],[Ticker]],[1]!Table1[[Symbol]:[Industry]],2,FALSE),"-")</f>
        <v>-</v>
      </c>
      <c r="D371" t="s">
        <v>62</v>
      </c>
      <c r="E371">
        <v>17801.222622929999</v>
      </c>
      <c r="F371">
        <v>3179.7</v>
      </c>
      <c r="G371">
        <v>44.090852520591</v>
      </c>
      <c r="H371">
        <v>0.62475200440601397</v>
      </c>
      <c r="I371">
        <v>56.978890248565001</v>
      </c>
      <c r="J371">
        <v>3.0180477863960502</v>
      </c>
      <c r="K371">
        <v>2877.9556357372498</v>
      </c>
      <c r="L371">
        <v>2424.4669115494498</v>
      </c>
      <c r="M371">
        <v>76.185547135759194</v>
      </c>
      <c r="N371">
        <v>0.86153227636933305</v>
      </c>
      <c r="O371">
        <v>8.3089599647765606</v>
      </c>
      <c r="P371">
        <v>83.268011527377496</v>
      </c>
      <c r="Q371">
        <v>0.16666747820618799</v>
      </c>
    </row>
    <row r="372" spans="1:17" hidden="1" x14ac:dyDescent="0.3">
      <c r="A372" t="s">
        <v>853</v>
      </c>
      <c r="B372" t="s">
        <v>854</v>
      </c>
      <c r="C372" t="str">
        <f>IFERROR(VLOOKUP(Table1[[#This Row],[Ticker]],[1]!Table1[[Symbol]:[Industry]],2,FALSE),"-")</f>
        <v>-</v>
      </c>
      <c r="D372" t="s">
        <v>226</v>
      </c>
      <c r="E372">
        <v>17697.190725</v>
      </c>
      <c r="F372">
        <v>16565.75</v>
      </c>
      <c r="G372">
        <v>-3.19323602467643</v>
      </c>
      <c r="H372">
        <v>-9.1952784275226502</v>
      </c>
      <c r="I372">
        <v>9.1454970901682096</v>
      </c>
      <c r="J372">
        <v>-6.3724546529374004</v>
      </c>
      <c r="K372">
        <v>16314.823636101</v>
      </c>
      <c r="L372">
        <v>14964.3532000255</v>
      </c>
      <c r="M372">
        <v>49.380956573334103</v>
      </c>
      <c r="N372">
        <v>1.10696062008611</v>
      </c>
      <c r="O372">
        <v>7.4152996393160597</v>
      </c>
      <c r="P372">
        <v>30.210339325436401</v>
      </c>
      <c r="Q372">
        <v>8.0737368274433993E-2</v>
      </c>
    </row>
    <row r="373" spans="1:17" x14ac:dyDescent="0.3">
      <c r="A373" t="s">
        <v>855</v>
      </c>
      <c r="B373" t="s">
        <v>856</v>
      </c>
      <c r="C373" t="str">
        <f>IFERROR(VLOOKUP(Table1[[#This Row],[Ticker]],[1]!Table1[[Symbol]:[Industry]],2,FALSE),"-")</f>
        <v>-</v>
      </c>
      <c r="D373" t="s">
        <v>449</v>
      </c>
      <c r="E373">
        <v>17693.848098535</v>
      </c>
      <c r="F373">
        <v>1239.3499999999999</v>
      </c>
      <c r="G373">
        <v>45.229379041960598</v>
      </c>
      <c r="H373">
        <v>8.8937768750616808</v>
      </c>
      <c r="I373">
        <v>14.9087720854703</v>
      </c>
      <c r="J373">
        <v>2.1582479532017098</v>
      </c>
      <c r="K373">
        <v>1117.26981668447</v>
      </c>
      <c r="L373">
        <v>972.27183735877998</v>
      </c>
      <c r="M373">
        <v>69.944325546826704</v>
      </c>
      <c r="N373">
        <v>0.70448002456949299</v>
      </c>
      <c r="O373">
        <v>2.85633598257151</v>
      </c>
      <c r="P373">
        <v>72.599401155908296</v>
      </c>
      <c r="Q373">
        <v>0.13351057540803801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Row],[Ticker]],[1]!Table1[[Symbol]:[Industry]],2,FALSE),"-")</f>
        <v>-</v>
      </c>
      <c r="D374" t="s">
        <v>49</v>
      </c>
      <c r="E374">
        <v>17640.546187088999</v>
      </c>
      <c r="F374">
        <v>208.41</v>
      </c>
      <c r="G374">
        <v>37.001080796991801</v>
      </c>
      <c r="H374">
        <v>11.4280322825183</v>
      </c>
      <c r="I374">
        <v>5.9961858534051098</v>
      </c>
      <c r="J374">
        <v>4.5722060014061903</v>
      </c>
      <c r="K374">
        <v>188.53551367561101</v>
      </c>
      <c r="L374">
        <v>171.45837142381899</v>
      </c>
      <c r="M374">
        <v>68.288709819340795</v>
      </c>
      <c r="N374">
        <v>1.21575349172491</v>
      </c>
      <c r="O374">
        <v>2.98450170337316</v>
      </c>
      <c r="P374">
        <v>69.9918433931484</v>
      </c>
      <c r="Q374">
        <v>-7.824020576988E-3</v>
      </c>
    </row>
    <row r="375" spans="1:17" x14ac:dyDescent="0.3">
      <c r="A375" t="s">
        <v>859</v>
      </c>
      <c r="B375" t="s">
        <v>860</v>
      </c>
      <c r="C375" t="str">
        <f>IFERROR(VLOOKUP(Table1[[#This Row],[Ticker]],[1]!Table1[[Symbol]:[Industry]],2,FALSE),"-")</f>
        <v>-</v>
      </c>
      <c r="D375" t="s">
        <v>384</v>
      </c>
      <c r="E375">
        <v>17592.883671719999</v>
      </c>
      <c r="F375">
        <v>552.9</v>
      </c>
      <c r="G375">
        <v>77.838126741511203</v>
      </c>
      <c r="H375">
        <v>-7.1281585907457004</v>
      </c>
      <c r="I375">
        <v>11.280791066334899</v>
      </c>
      <c r="J375">
        <v>-1.0638967834333199</v>
      </c>
      <c r="K375">
        <v>539.76512447837104</v>
      </c>
      <c r="L375">
        <v>464.804853176118</v>
      </c>
      <c r="M375">
        <v>52.078324726925402</v>
      </c>
      <c r="N375">
        <v>0.69269748266539499</v>
      </c>
      <c r="O375">
        <v>8.1569904141797807</v>
      </c>
      <c r="P375">
        <v>110.42816365366301</v>
      </c>
      <c r="Q375">
        <v>0.13694153979359799</v>
      </c>
    </row>
    <row r="376" spans="1:17" x14ac:dyDescent="0.3">
      <c r="A376" t="s">
        <v>861</v>
      </c>
      <c r="B376" t="s">
        <v>862</v>
      </c>
      <c r="C376" t="str">
        <f>IFERROR(VLOOKUP(Table1[[#This Row],[Ticker]],[1]!Table1[[Symbol]:[Industry]],2,FALSE),"-")</f>
        <v>-</v>
      </c>
      <c r="D376" t="s">
        <v>49</v>
      </c>
      <c r="E376">
        <v>17558.847304020001</v>
      </c>
      <c r="F376">
        <v>212.85</v>
      </c>
      <c r="G376">
        <v>-14.4938415393783</v>
      </c>
      <c r="H376">
        <v>-12.0679994635134</v>
      </c>
      <c r="I376">
        <v>-2.03202162174978</v>
      </c>
      <c r="J376">
        <v>-2.1827847760461299</v>
      </c>
      <c r="K376">
        <v>218.36835360331099</v>
      </c>
      <c r="L376">
        <v>212.28877812428101</v>
      </c>
      <c r="M376">
        <v>40.890894765660597</v>
      </c>
      <c r="N376">
        <v>0.84332824391996697</v>
      </c>
      <c r="O376">
        <v>35.893821940333503</v>
      </c>
      <c r="P376">
        <v>16.295588034421499</v>
      </c>
      <c r="Q376">
        <v>2.8772988295250001E-2</v>
      </c>
    </row>
    <row r="377" spans="1:17" x14ac:dyDescent="0.3">
      <c r="A377" t="s">
        <v>863</v>
      </c>
      <c r="B377" t="s">
        <v>864</v>
      </c>
      <c r="C377" t="str">
        <f>IFERROR(VLOOKUP(Table1[[#This Row],[Ticker]],[1]!Table1[[Symbol]:[Industry]],2,FALSE),"-")</f>
        <v>-</v>
      </c>
      <c r="D377" t="s">
        <v>226</v>
      </c>
      <c r="E377">
        <v>17519.6580813</v>
      </c>
      <c r="F377">
        <v>5033.25</v>
      </c>
      <c r="G377">
        <v>110.331947569599</v>
      </c>
      <c r="H377">
        <v>-7.6815215170471998</v>
      </c>
      <c r="I377">
        <v>31.931894894297098</v>
      </c>
      <c r="J377">
        <v>2.2023071811972801</v>
      </c>
      <c r="K377">
        <v>4602.7078468518002</v>
      </c>
      <c r="L377">
        <v>3847.95103427711</v>
      </c>
      <c r="M377">
        <v>77.863063395243003</v>
      </c>
      <c r="N377">
        <v>1.1511793454665</v>
      </c>
      <c r="O377">
        <v>3.1142899716882702</v>
      </c>
      <c r="P377">
        <v>149.99379144212301</v>
      </c>
      <c r="Q377">
        <v>0.17876808713575801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Row],[Ticker]],[1]!Table1[[Symbol]:[Industry]],2,FALSE),"-")</f>
        <v>-</v>
      </c>
      <c r="D378" t="s">
        <v>46</v>
      </c>
      <c r="E378">
        <v>17385.650888100001</v>
      </c>
      <c r="F378">
        <v>1798.1</v>
      </c>
      <c r="G378">
        <v>14.4293340775997</v>
      </c>
      <c r="H378">
        <v>4.8002341547201999</v>
      </c>
      <c r="I378">
        <v>53.209105580157697</v>
      </c>
      <c r="J378">
        <v>-1.77425990591163</v>
      </c>
      <c r="K378">
        <v>1594.30032978022</v>
      </c>
      <c r="L378">
        <v>1367.1927280769501</v>
      </c>
      <c r="M378">
        <v>63.569864005771301</v>
      </c>
      <c r="N378">
        <v>0.74476069131964695</v>
      </c>
      <c r="O378">
        <v>3.4425226628107501</v>
      </c>
      <c r="P378">
        <v>75.432947948680393</v>
      </c>
      <c r="Q378">
        <v>-3.0583029685095998E-2</v>
      </c>
    </row>
    <row r="379" spans="1:17" x14ac:dyDescent="0.3">
      <c r="A379" t="s">
        <v>867</v>
      </c>
      <c r="B379" t="s">
        <v>868</v>
      </c>
      <c r="C379" t="str">
        <f>IFERROR(VLOOKUP(Table1[[#This Row],[Ticker]],[1]!Table1[[Symbol]:[Industry]],2,FALSE),"-")</f>
        <v>-</v>
      </c>
      <c r="D379" t="s">
        <v>40</v>
      </c>
      <c r="E379">
        <v>17328.575910359999</v>
      </c>
      <c r="F379">
        <v>471.9</v>
      </c>
      <c r="G379">
        <v>78.792300372226407</v>
      </c>
      <c r="H379">
        <v>10.766151625728</v>
      </c>
      <c r="I379">
        <v>-18.3066392158035</v>
      </c>
      <c r="J379">
        <v>12.436368668644301</v>
      </c>
      <c r="K379">
        <v>439.65062204090202</v>
      </c>
      <c r="L379">
        <v>414.64842780746602</v>
      </c>
      <c r="M379">
        <v>67.370881004635805</v>
      </c>
      <c r="N379">
        <v>1.0939222458079501</v>
      </c>
      <c r="O379">
        <v>17.397753761390099</v>
      </c>
      <c r="P379">
        <v>115.037593984962</v>
      </c>
      <c r="Q379">
        <v>9.9659210029754003E-2</v>
      </c>
    </row>
    <row r="380" spans="1:17" x14ac:dyDescent="0.3">
      <c r="A380" t="s">
        <v>869</v>
      </c>
      <c r="B380" t="s">
        <v>870</v>
      </c>
      <c r="C380" t="str">
        <f>IFERROR(VLOOKUP(Table1[[#This Row],[Ticker]],[1]!Table1[[Symbol]:[Industry]],2,FALSE),"-")</f>
        <v>-</v>
      </c>
      <c r="D380" t="s">
        <v>634</v>
      </c>
      <c r="E380">
        <v>17325.40842208</v>
      </c>
      <c r="F380">
        <v>959.2</v>
      </c>
      <c r="G380">
        <v>89.586144539276802</v>
      </c>
      <c r="H380">
        <v>27.407796507896599</v>
      </c>
      <c r="I380">
        <v>18.1444243032416</v>
      </c>
      <c r="J380">
        <v>5.3438843104513296</v>
      </c>
      <c r="K380">
        <v>789.22765316096195</v>
      </c>
      <c r="L380">
        <v>697.923330323242</v>
      </c>
      <c r="M380">
        <v>81.857797222359295</v>
      </c>
      <c r="N380">
        <v>1.87489327738808</v>
      </c>
      <c r="O380">
        <v>1.81401167639698</v>
      </c>
      <c r="P380">
        <v>120</v>
      </c>
      <c r="Q380">
        <v>0.21251959087740899</v>
      </c>
    </row>
    <row r="381" spans="1:17" x14ac:dyDescent="0.3">
      <c r="A381" t="s">
        <v>871</v>
      </c>
      <c r="B381" t="s">
        <v>872</v>
      </c>
      <c r="C381" t="str">
        <f>IFERROR(VLOOKUP(Table1[[#This Row],[Ticker]],[1]!Table1[[Symbol]:[Industry]],2,FALSE),"-")</f>
        <v>-</v>
      </c>
      <c r="D381" t="s">
        <v>179</v>
      </c>
      <c r="E381">
        <v>17304.362901920002</v>
      </c>
      <c r="F381">
        <v>306.7</v>
      </c>
      <c r="G381">
        <v>-19.1632891045506</v>
      </c>
      <c r="H381">
        <v>-6.0656272565957501</v>
      </c>
      <c r="I381">
        <v>-20.4182243610143</v>
      </c>
      <c r="J381">
        <v>1.25065392836617</v>
      </c>
      <c r="K381">
        <v>305.22921975512799</v>
      </c>
      <c r="L381">
        <v>311.47580607804701</v>
      </c>
      <c r="M381">
        <v>66.042469090817804</v>
      </c>
      <c r="N381">
        <v>0.42828955139783598</v>
      </c>
      <c r="O381">
        <v>32.621454189761899</v>
      </c>
      <c r="P381">
        <v>20.5108055009823</v>
      </c>
      <c r="Q381">
        <v>-5.0367536476318003E-2</v>
      </c>
    </row>
    <row r="382" spans="1:17" x14ac:dyDescent="0.3">
      <c r="A382" t="s">
        <v>873</v>
      </c>
      <c r="B382" t="s">
        <v>874</v>
      </c>
      <c r="C382" t="str">
        <f>IFERROR(VLOOKUP(Table1[[#This Row],[Ticker]],[1]!Table1[[Symbol]:[Industry]],2,FALSE),"-")</f>
        <v>-</v>
      </c>
      <c r="D382" t="s">
        <v>875</v>
      </c>
      <c r="E382">
        <v>17225.617812654</v>
      </c>
      <c r="F382">
        <v>220.34</v>
      </c>
      <c r="G382">
        <v>-11.6922245192543</v>
      </c>
      <c r="H382">
        <v>0.52634729257566804</v>
      </c>
      <c r="I382">
        <v>13.835544601949699</v>
      </c>
      <c r="J382">
        <v>1.5061843280860301</v>
      </c>
      <c r="K382">
        <v>212.807400018603</v>
      </c>
      <c r="L382">
        <v>195.62845082789801</v>
      </c>
      <c r="M382">
        <v>60.081681375576302</v>
      </c>
      <c r="N382">
        <v>0.83542978442501103</v>
      </c>
      <c r="O382">
        <v>7.8106562585095798</v>
      </c>
      <c r="P382">
        <v>61.776798825256897</v>
      </c>
      <c r="Q382">
        <v>7.3801950960870003E-3</v>
      </c>
    </row>
    <row r="383" spans="1:17" x14ac:dyDescent="0.3">
      <c r="A383" t="s">
        <v>876</v>
      </c>
      <c r="B383" t="s">
        <v>877</v>
      </c>
      <c r="C383" t="str">
        <f>IFERROR(VLOOKUP(Table1[[#This Row],[Ticker]],[1]!Table1[[Symbol]:[Industry]],2,FALSE),"-")</f>
        <v>-</v>
      </c>
      <c r="D383" t="s">
        <v>295</v>
      </c>
      <c r="E383">
        <v>17178.145988429998</v>
      </c>
      <c r="F383">
        <v>345.1</v>
      </c>
      <c r="G383">
        <v>-19.4270788524327</v>
      </c>
      <c r="H383">
        <v>-11.446559796325401</v>
      </c>
      <c r="I383">
        <v>-26.2858120765992</v>
      </c>
      <c r="J383">
        <v>-2.9220088307306198</v>
      </c>
      <c r="K383">
        <v>367.489304547507</v>
      </c>
      <c r="L383">
        <v>374.21223468208001</v>
      </c>
      <c r="M383">
        <v>36.3843129903399</v>
      </c>
      <c r="N383">
        <v>1.45468951736432</v>
      </c>
      <c r="O383">
        <v>61.692263112141397</v>
      </c>
      <c r="P383">
        <v>20.243902439024399</v>
      </c>
      <c r="Q383">
        <v>0.10672379092161501</v>
      </c>
    </row>
    <row r="384" spans="1:17" x14ac:dyDescent="0.3">
      <c r="A384" t="s">
        <v>878</v>
      </c>
      <c r="B384" t="s">
        <v>879</v>
      </c>
      <c r="C384" t="str">
        <f>IFERROR(VLOOKUP(Table1[[#This Row],[Ticker]],[1]!Table1[[Symbol]:[Industry]],2,FALSE),"-")</f>
        <v>-</v>
      </c>
      <c r="D384" t="s">
        <v>484</v>
      </c>
      <c r="E384">
        <v>17169.695374409999</v>
      </c>
      <c r="F384">
        <v>344.1</v>
      </c>
      <c r="G384">
        <v>14.0947140190717</v>
      </c>
      <c r="H384">
        <v>1.99475773813266</v>
      </c>
      <c r="I384">
        <v>-7.9285584120635102</v>
      </c>
      <c r="J384">
        <v>2.82122479093462</v>
      </c>
      <c r="K384">
        <v>327.91046805007102</v>
      </c>
      <c r="L384">
        <v>318.18276103765999</v>
      </c>
      <c r="M384">
        <v>60.130945947901303</v>
      </c>
      <c r="N384">
        <v>0.32023793968042003</v>
      </c>
      <c r="O384">
        <v>13.920371984888099</v>
      </c>
      <c r="P384">
        <v>40.678659035159399</v>
      </c>
      <c r="Q384">
        <v>-3.6759811831744003E-2</v>
      </c>
    </row>
    <row r="385" spans="1:17" hidden="1" x14ac:dyDescent="0.3">
      <c r="A385" t="s">
        <v>880</v>
      </c>
      <c r="B385" t="s">
        <v>881</v>
      </c>
      <c r="C385" t="str">
        <f>IFERROR(VLOOKUP(Table1[[#This Row],[Ticker]],[1]!Table1[[Symbol]:[Industry]],2,FALSE),"-")</f>
        <v>-</v>
      </c>
      <c r="D385" t="s">
        <v>392</v>
      </c>
      <c r="E385">
        <v>17117.1578916</v>
      </c>
      <c r="F385">
        <v>4836</v>
      </c>
      <c r="G385">
        <v>59.527605427138703</v>
      </c>
      <c r="H385">
        <v>-8.5225306510954493</v>
      </c>
      <c r="I385">
        <v>21.929931053515499</v>
      </c>
      <c r="J385">
        <v>0.62990545765824002</v>
      </c>
      <c r="K385">
        <v>4929.2288576569799</v>
      </c>
      <c r="M385">
        <v>36.117706685438201</v>
      </c>
      <c r="N385">
        <v>0.92763562978078096</v>
      </c>
      <c r="O385">
        <v>13.7303556658395</v>
      </c>
      <c r="P385">
        <v>130.28571428571399</v>
      </c>
    </row>
    <row r="386" spans="1:17" x14ac:dyDescent="0.3">
      <c r="A386" t="s">
        <v>882</v>
      </c>
      <c r="B386" t="s">
        <v>883</v>
      </c>
      <c r="C386" t="str">
        <f>IFERROR(VLOOKUP(Table1[[#This Row],[Ticker]],[1]!Table1[[Symbol]:[Industry]],2,FALSE),"-")</f>
        <v>-</v>
      </c>
      <c r="D386" t="s">
        <v>21</v>
      </c>
      <c r="E386">
        <v>17052.319402199999</v>
      </c>
      <c r="F386">
        <v>752.3</v>
      </c>
      <c r="G386">
        <v>70.865271686969606</v>
      </c>
      <c r="H386">
        <v>15.17812865376</v>
      </c>
      <c r="I386">
        <v>16.447185299383399</v>
      </c>
      <c r="J386">
        <v>-2.3475233771343</v>
      </c>
      <c r="K386">
        <v>667.413166990273</v>
      </c>
      <c r="L386">
        <v>572.81621512850097</v>
      </c>
      <c r="M386">
        <v>68.290917032428396</v>
      </c>
      <c r="N386">
        <v>0.53594692859283</v>
      </c>
      <c r="O386">
        <v>2.2796756613053302</v>
      </c>
      <c r="P386">
        <v>97.402256625557499</v>
      </c>
      <c r="Q386">
        <v>7.5617681898820996E-2</v>
      </c>
    </row>
    <row r="387" spans="1:17" x14ac:dyDescent="0.3">
      <c r="A387" t="s">
        <v>884</v>
      </c>
      <c r="B387" t="s">
        <v>885</v>
      </c>
      <c r="C387" t="str">
        <f>IFERROR(VLOOKUP(Table1[[#This Row],[Ticker]],[1]!Table1[[Symbol]:[Industry]],2,FALSE),"-")</f>
        <v>-</v>
      </c>
      <c r="D387" t="s">
        <v>295</v>
      </c>
      <c r="E387">
        <v>17019.1093223549</v>
      </c>
      <c r="F387">
        <v>2126.65</v>
      </c>
      <c r="G387">
        <v>-3.6592037025834698</v>
      </c>
      <c r="H387">
        <v>4.2504317148938497</v>
      </c>
      <c r="I387">
        <v>-4.7290910204648702</v>
      </c>
      <c r="J387">
        <v>-1.3099729000167299</v>
      </c>
      <c r="K387">
        <v>2010.8469581224999</v>
      </c>
      <c r="L387">
        <v>1962.33867186458</v>
      </c>
      <c r="M387">
        <v>64.330581384407495</v>
      </c>
      <c r="N387">
        <v>1.05957943841185</v>
      </c>
      <c r="O387">
        <v>10.803376202007801</v>
      </c>
      <c r="P387">
        <v>23.642441860465102</v>
      </c>
      <c r="Q387">
        <v>5.023079450035E-2</v>
      </c>
    </row>
    <row r="388" spans="1:17" x14ac:dyDescent="0.3">
      <c r="A388" t="s">
        <v>886</v>
      </c>
      <c r="B388" t="s">
        <v>887</v>
      </c>
      <c r="C388" t="str">
        <f>IFERROR(VLOOKUP(Table1[[#This Row],[Ticker]],[1]!Table1[[Symbol]:[Industry]],2,FALSE),"-")</f>
        <v>-</v>
      </c>
      <c r="D388" t="s">
        <v>130</v>
      </c>
      <c r="E388">
        <v>16965.277265649998</v>
      </c>
      <c r="F388">
        <v>57.89</v>
      </c>
      <c r="G388">
        <v>8.7075474780052602</v>
      </c>
      <c r="H388">
        <v>-15.7655940440559</v>
      </c>
      <c r="I388">
        <v>1.1815418183011199</v>
      </c>
      <c r="J388">
        <v>-0.64679120403040602</v>
      </c>
      <c r="K388">
        <v>59.774911227787598</v>
      </c>
      <c r="L388">
        <v>55.672839234131999</v>
      </c>
      <c r="M388">
        <v>48.754055412197303</v>
      </c>
      <c r="N388">
        <v>0.37206550394198701</v>
      </c>
      <c r="O388">
        <v>27.310416306788699</v>
      </c>
      <c r="P388">
        <v>47.867177522349898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Row],[Ticker]],[1]!Table1[[Symbol]:[Industry]],2,FALSE),"-")</f>
        <v>-</v>
      </c>
      <c r="D389" t="s">
        <v>140</v>
      </c>
      <c r="E389">
        <v>16773.160342179999</v>
      </c>
      <c r="F389">
        <v>490.6</v>
      </c>
      <c r="G389">
        <v>150.19775907211999</v>
      </c>
      <c r="H389">
        <v>14.365860928015501</v>
      </c>
      <c r="I389">
        <v>46.424788528256997</v>
      </c>
      <c r="J389">
        <v>9.0773878248184694</v>
      </c>
      <c r="K389">
        <v>404.53804010831101</v>
      </c>
      <c r="L389">
        <v>323.53552300588802</v>
      </c>
      <c r="M389">
        <v>80.813984412910003</v>
      </c>
      <c r="N389">
        <v>0.90535340784027596</v>
      </c>
      <c r="O389">
        <v>1.5083571137382601</v>
      </c>
      <c r="P389">
        <v>179.54415954415899</v>
      </c>
      <c r="Q389">
        <v>0.20467875281324499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Row],[Ticker]],[1]!Table1[[Symbol]:[Industry]],2,FALSE),"-")</f>
        <v>-</v>
      </c>
      <c r="D390" t="s">
        <v>184</v>
      </c>
      <c r="E390">
        <v>16736.74174935</v>
      </c>
      <c r="F390">
        <v>688.5</v>
      </c>
      <c r="G390">
        <v>8.7494609473959706</v>
      </c>
      <c r="H390">
        <v>8.8949754038713191</v>
      </c>
      <c r="I390">
        <v>7.4388045767041699</v>
      </c>
      <c r="J390">
        <v>0.91498678501131903</v>
      </c>
      <c r="K390">
        <v>629.53321917611197</v>
      </c>
      <c r="L390">
        <v>579.801609833513</v>
      </c>
      <c r="M390">
        <v>60.0963769432677</v>
      </c>
      <c r="N390">
        <v>0.96509349848119896</v>
      </c>
      <c r="O390">
        <v>4.8656499636891803</v>
      </c>
      <c r="P390">
        <v>40.052888527257899</v>
      </c>
      <c r="Q390">
        <v>5.2518304959812002E-2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Row],[Ticker]],[1]!Table1[[Symbol]:[Industry]],2,FALSE),"-")</f>
        <v>-</v>
      </c>
      <c r="D391" t="s">
        <v>24</v>
      </c>
      <c r="E391">
        <v>16557.872827973999</v>
      </c>
      <c r="F391">
        <v>205.77</v>
      </c>
      <c r="G391">
        <v>34.701739785975498</v>
      </c>
      <c r="H391">
        <v>-3.4543560706424699</v>
      </c>
      <c r="I391">
        <v>11.220225560494899</v>
      </c>
      <c r="J391">
        <v>0.23008709843535699</v>
      </c>
      <c r="K391">
        <v>200.10575722851601</v>
      </c>
      <c r="L391">
        <v>174.97071477556599</v>
      </c>
      <c r="M391">
        <v>49.6782086723113</v>
      </c>
      <c r="N391">
        <v>0.64558105982738301</v>
      </c>
      <c r="O391">
        <v>6.8668902172328297</v>
      </c>
      <c r="P391">
        <v>78.001730103806196</v>
      </c>
      <c r="Q391">
        <v>0.15177285246002101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Row],[Ticker]],[1]!Table1[[Symbol]:[Industry]],2,FALSE),"-")</f>
        <v>-</v>
      </c>
      <c r="D392" t="s">
        <v>337</v>
      </c>
      <c r="E392">
        <v>16511.3928455799</v>
      </c>
      <c r="F392">
        <v>707.8</v>
      </c>
      <c r="G392">
        <v>125.400730360316</v>
      </c>
      <c r="H392">
        <v>-9.8279709734849305</v>
      </c>
      <c r="I392">
        <v>46.767638988860398</v>
      </c>
      <c r="J392">
        <v>-1.6588752905270301</v>
      </c>
      <c r="K392">
        <v>703.10781409273</v>
      </c>
      <c r="L392">
        <v>556.49965585144196</v>
      </c>
      <c r="M392">
        <v>43.096636241922901</v>
      </c>
      <c r="N392">
        <v>0.41551743409300101</v>
      </c>
      <c r="O392">
        <v>16.9821983611189</v>
      </c>
      <c r="P392">
        <v>179.76284584980201</v>
      </c>
      <c r="Q392">
        <v>8.5342037244237001E-2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Row],[Ticker]],[1]!Table1[[Symbol]:[Industry]],2,FALSE),"-")</f>
        <v>-</v>
      </c>
      <c r="D393" t="s">
        <v>179</v>
      </c>
      <c r="E393">
        <v>16457.859481470001</v>
      </c>
      <c r="F393">
        <v>1666.15</v>
      </c>
      <c r="G393">
        <v>30.136449403255</v>
      </c>
      <c r="H393">
        <v>14.857431902570699</v>
      </c>
      <c r="I393">
        <v>23.429741973584498</v>
      </c>
      <c r="J393">
        <v>12.1350968792455</v>
      </c>
      <c r="K393">
        <v>1450.7983612481801</v>
      </c>
      <c r="L393">
        <v>1305.7584686605401</v>
      </c>
      <c r="M393">
        <v>68.748529002097698</v>
      </c>
      <c r="N393">
        <v>2.4359488417868702</v>
      </c>
      <c r="O393">
        <v>11.5355760285688</v>
      </c>
      <c r="P393">
        <v>71.6707021791767</v>
      </c>
      <c r="Q393">
        <v>3.6531303614430002E-3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Row],[Ticker]],[1]!Table1[[Symbol]:[Industry]],2,FALSE),"-")</f>
        <v>-</v>
      </c>
      <c r="D394" t="s">
        <v>130</v>
      </c>
      <c r="E394">
        <v>16441.656249329899</v>
      </c>
      <c r="F394">
        <v>926.55</v>
      </c>
      <c r="G394">
        <v>1064.96773547253</v>
      </c>
      <c r="H394">
        <v>-4.7155409272546098</v>
      </c>
      <c r="I394">
        <v>-3.06995539495025</v>
      </c>
      <c r="J394">
        <v>5.2852794248141297</v>
      </c>
      <c r="K394">
        <v>927.56175154131199</v>
      </c>
      <c r="L394">
        <v>801.57062517715497</v>
      </c>
      <c r="M394">
        <v>57.126572068168301</v>
      </c>
      <c r="N394">
        <v>0.80852290738982402</v>
      </c>
      <c r="O394">
        <v>41.816415735794003</v>
      </c>
      <c r="P394">
        <v>1135.3999999999901</v>
      </c>
      <c r="Q394">
        <v>0.22204231563021201</v>
      </c>
    </row>
    <row r="395" spans="1:17" x14ac:dyDescent="0.3">
      <c r="A395" t="s">
        <v>900</v>
      </c>
      <c r="B395" t="s">
        <v>901</v>
      </c>
      <c r="C395" t="str">
        <f>IFERROR(VLOOKUP(Table1[[#This Row],[Ticker]],[1]!Table1[[Symbol]:[Industry]],2,FALSE),"-")</f>
        <v>-</v>
      </c>
      <c r="D395" t="s">
        <v>902</v>
      </c>
      <c r="E395">
        <v>16329.7724327</v>
      </c>
      <c r="F395">
        <v>183.64</v>
      </c>
      <c r="G395">
        <v>22.100090682504501</v>
      </c>
      <c r="H395">
        <v>9.6513575156155404</v>
      </c>
      <c r="I395">
        <v>-1.5572496766059201</v>
      </c>
      <c r="J395">
        <v>2.6638484582885402</v>
      </c>
      <c r="K395">
        <v>166.68670144502499</v>
      </c>
      <c r="L395">
        <v>151.90473708025601</v>
      </c>
      <c r="M395">
        <v>58.957751630386703</v>
      </c>
      <c r="N395">
        <v>1.0132242121244901</v>
      </c>
      <c r="O395">
        <v>4.1167501633630996</v>
      </c>
      <c r="P395">
        <v>54.3193277310924</v>
      </c>
      <c r="Q395">
        <v>1.5309176601413E-2</v>
      </c>
    </row>
    <row r="396" spans="1:17" x14ac:dyDescent="0.3">
      <c r="A396" t="s">
        <v>903</v>
      </c>
      <c r="B396" t="s">
        <v>904</v>
      </c>
      <c r="C396" t="str">
        <f>IFERROR(VLOOKUP(Table1[[#This Row],[Ticker]],[1]!Table1[[Symbol]:[Industry]],2,FALSE),"-")</f>
        <v>-</v>
      </c>
      <c r="D396" t="s">
        <v>240</v>
      </c>
      <c r="E396">
        <v>16311.153556634999</v>
      </c>
      <c r="F396">
        <v>3899.55</v>
      </c>
      <c r="G396">
        <v>322.66560289325901</v>
      </c>
      <c r="H396">
        <v>-14.1690747025067</v>
      </c>
      <c r="I396">
        <v>33.975834969467101</v>
      </c>
      <c r="J396">
        <v>-0.329174724246665</v>
      </c>
      <c r="K396">
        <v>3913.4958462535701</v>
      </c>
      <c r="L396">
        <v>3159.2263758893901</v>
      </c>
      <c r="M396">
        <v>46.572328659650601</v>
      </c>
      <c r="N396">
        <v>0.56579949526311701</v>
      </c>
      <c r="O396">
        <v>10.2678514187534</v>
      </c>
      <c r="P396">
        <v>349.77508650519002</v>
      </c>
      <c r="Q396">
        <v>0.28783846513033001</v>
      </c>
    </row>
    <row r="397" spans="1:17" x14ac:dyDescent="0.3">
      <c r="A397" t="s">
        <v>905</v>
      </c>
      <c r="B397" t="s">
        <v>906</v>
      </c>
      <c r="C397" t="str">
        <f>IFERROR(VLOOKUP(Table1[[#This Row],[Ticker]],[1]!Table1[[Symbol]:[Industry]],2,FALSE),"-")</f>
        <v>-</v>
      </c>
      <c r="D397" t="s">
        <v>539</v>
      </c>
      <c r="E397">
        <v>16296.85034316</v>
      </c>
      <c r="F397">
        <v>5315.35</v>
      </c>
      <c r="G397">
        <v>-16.600358067467099</v>
      </c>
      <c r="H397">
        <v>7.5349103006125802</v>
      </c>
      <c r="I397">
        <v>-2.2674556925436402</v>
      </c>
      <c r="J397">
        <v>4.6434552959248903</v>
      </c>
      <c r="K397">
        <v>4642.9423313699899</v>
      </c>
      <c r="L397">
        <v>4545.9151743792099</v>
      </c>
      <c r="M397">
        <v>89.502084100515304</v>
      </c>
      <c r="N397">
        <v>2.07776114504837</v>
      </c>
      <c r="O397">
        <v>2.0337324917455799</v>
      </c>
      <c r="P397">
        <v>32.189753792588903</v>
      </c>
      <c r="Q397">
        <v>3.7259225664687999E-2</v>
      </c>
    </row>
    <row r="398" spans="1:17" x14ac:dyDescent="0.3">
      <c r="A398" t="s">
        <v>907</v>
      </c>
      <c r="B398" t="s">
        <v>908</v>
      </c>
      <c r="C398" t="str">
        <f>IFERROR(VLOOKUP(Table1[[#This Row],[Ticker]],[1]!Table1[[Symbol]:[Industry]],2,FALSE),"-")</f>
        <v>-</v>
      </c>
      <c r="D398" t="s">
        <v>151</v>
      </c>
      <c r="E398">
        <v>16181.119759589999</v>
      </c>
      <c r="F398">
        <v>2699.15</v>
      </c>
      <c r="G398">
        <v>-28.898267670330601</v>
      </c>
      <c r="H398">
        <v>0.93386822960584503</v>
      </c>
      <c r="I398">
        <v>-13.319954065025399</v>
      </c>
      <c r="J398">
        <v>-0.23877243496202</v>
      </c>
      <c r="K398">
        <v>2617.8232006152798</v>
      </c>
      <c r="L398">
        <v>2653.5246063315099</v>
      </c>
      <c r="M398">
        <v>69.697058180122596</v>
      </c>
      <c r="N398">
        <v>0.87999986861898805</v>
      </c>
      <c r="O398">
        <v>23.577793008910199</v>
      </c>
      <c r="P398">
        <v>21.038116591928201</v>
      </c>
      <c r="Q398">
        <v>-9.2283353650806005E-2</v>
      </c>
    </row>
    <row r="399" spans="1:17" x14ac:dyDescent="0.3">
      <c r="A399" t="s">
        <v>909</v>
      </c>
      <c r="B399" t="s">
        <v>910</v>
      </c>
      <c r="C399" t="str">
        <f>IFERROR(VLOOKUP(Table1[[#This Row],[Ticker]],[1]!Table1[[Symbol]:[Industry]],2,FALSE),"-")</f>
        <v>-</v>
      </c>
      <c r="D399" t="s">
        <v>24</v>
      </c>
      <c r="E399">
        <v>16139.815655529999</v>
      </c>
      <c r="F399">
        <v>266.14999999999998</v>
      </c>
      <c r="G399">
        <v>22.345852789005399</v>
      </c>
      <c r="H399">
        <v>-5.7863324713894801</v>
      </c>
      <c r="I399">
        <v>-19.2226774731541</v>
      </c>
      <c r="J399">
        <v>3.4717889135827402</v>
      </c>
      <c r="K399">
        <v>256.14046631445001</v>
      </c>
      <c r="L399">
        <v>244.78224628004199</v>
      </c>
      <c r="M399">
        <v>57.807592914820198</v>
      </c>
      <c r="N399">
        <v>0.84010999802250197</v>
      </c>
      <c r="O399">
        <v>12.981401465339101</v>
      </c>
      <c r="P399">
        <v>47.206858407079601</v>
      </c>
      <c r="Q399">
        <v>1.1457879353288E-2</v>
      </c>
    </row>
    <row r="400" spans="1:17" x14ac:dyDescent="0.3">
      <c r="A400" t="s">
        <v>911</v>
      </c>
      <c r="B400" t="s">
        <v>912</v>
      </c>
      <c r="C400" t="str">
        <f>IFERROR(VLOOKUP(Table1[[#This Row],[Ticker]],[1]!Table1[[Symbol]:[Industry]],2,FALSE),"-")</f>
        <v>-</v>
      </c>
      <c r="D400" t="s">
        <v>913</v>
      </c>
      <c r="E400">
        <v>16068.661501750001</v>
      </c>
      <c r="F400">
        <v>723.25</v>
      </c>
      <c r="G400">
        <v>-16.749583794779799</v>
      </c>
      <c r="H400">
        <v>-2.4072250527389998</v>
      </c>
      <c r="I400">
        <v>-17.581823646935401</v>
      </c>
      <c r="J400">
        <v>-1.7468642512822901</v>
      </c>
      <c r="K400">
        <v>691.26745321816702</v>
      </c>
      <c r="L400">
        <v>676.22843548801995</v>
      </c>
      <c r="M400">
        <v>52.291610567010601</v>
      </c>
      <c r="N400">
        <v>1.1754338075733</v>
      </c>
      <c r="O400">
        <v>17.455928102315902</v>
      </c>
      <c r="P400">
        <v>21.759259259259199</v>
      </c>
      <c r="Q400">
        <v>4.644625912131E-2</v>
      </c>
    </row>
    <row r="401" spans="1:17" x14ac:dyDescent="0.3">
      <c r="A401" t="s">
        <v>914</v>
      </c>
      <c r="B401" t="s">
        <v>915</v>
      </c>
      <c r="C401" t="str">
        <f>IFERROR(VLOOKUP(Table1[[#This Row],[Ticker]],[1]!Table1[[Symbol]:[Industry]],2,FALSE),"-")</f>
        <v>-</v>
      </c>
      <c r="D401" t="s">
        <v>916</v>
      </c>
      <c r="E401">
        <v>16022.02188174</v>
      </c>
      <c r="F401">
        <v>232.61</v>
      </c>
      <c r="G401">
        <v>53.8428916388714</v>
      </c>
      <c r="H401">
        <v>11.1992363433324</v>
      </c>
      <c r="I401">
        <v>10.7593867211255</v>
      </c>
      <c r="J401">
        <v>5.6354960130087504</v>
      </c>
      <c r="K401">
        <v>203.28765106999199</v>
      </c>
      <c r="L401">
        <v>186.468719588174</v>
      </c>
      <c r="M401">
        <v>80.585984533015804</v>
      </c>
      <c r="N401">
        <v>1.9909599818414701</v>
      </c>
      <c r="O401">
        <v>1.02747087399508</v>
      </c>
      <c r="P401">
        <v>86.835341365461801</v>
      </c>
      <c r="Q401">
        <v>-1.1597145866093001E-2</v>
      </c>
    </row>
    <row r="402" spans="1:17" x14ac:dyDescent="0.3">
      <c r="A402" t="s">
        <v>917</v>
      </c>
      <c r="B402" t="s">
        <v>918</v>
      </c>
      <c r="C402" t="str">
        <f>IFERROR(VLOOKUP(Table1[[#This Row],[Ticker]],[1]!Table1[[Symbol]:[Industry]],2,FALSE),"-")</f>
        <v>-</v>
      </c>
      <c r="D402" t="s">
        <v>130</v>
      </c>
      <c r="E402">
        <v>16002.22507601</v>
      </c>
      <c r="F402">
        <v>610.45000000000005</v>
      </c>
      <c r="G402">
        <v>103.427436255167</v>
      </c>
      <c r="H402">
        <v>-1.85973568770885</v>
      </c>
      <c r="I402">
        <v>-2.8272473568918599</v>
      </c>
      <c r="J402">
        <v>3.9446435310768999</v>
      </c>
      <c r="K402">
        <v>559.18413242287704</v>
      </c>
      <c r="L402">
        <v>506.46088156635301</v>
      </c>
      <c r="M402">
        <v>77.212826154115405</v>
      </c>
      <c r="N402">
        <v>1.8949291670077</v>
      </c>
      <c r="O402">
        <v>3.5138012941272598</v>
      </c>
      <c r="P402">
        <v>130.53247734138901</v>
      </c>
      <c r="Q402">
        <v>0.13425886705590601</v>
      </c>
    </row>
    <row r="403" spans="1:17" x14ac:dyDescent="0.3">
      <c r="A403" t="s">
        <v>919</v>
      </c>
      <c r="B403" t="s">
        <v>920</v>
      </c>
      <c r="C403" t="str">
        <f>IFERROR(VLOOKUP(Table1[[#This Row],[Ticker]],[1]!Table1[[Symbol]:[Industry]],2,FALSE),"-")</f>
        <v>-</v>
      </c>
      <c r="D403" t="s">
        <v>46</v>
      </c>
      <c r="E403">
        <v>15924.924336525</v>
      </c>
      <c r="F403">
        <v>1479.75</v>
      </c>
      <c r="G403">
        <v>274.64722265201902</v>
      </c>
      <c r="H403">
        <v>1.3179283970226701</v>
      </c>
      <c r="I403">
        <v>70.456822040964198</v>
      </c>
      <c r="J403">
        <v>-0.55954720370745903</v>
      </c>
      <c r="K403">
        <v>1274.2143220324101</v>
      </c>
      <c r="L403">
        <v>900.66029454219904</v>
      </c>
      <c r="M403">
        <v>48.601973699795202</v>
      </c>
      <c r="N403">
        <v>0.26278347016646397</v>
      </c>
      <c r="O403">
        <v>8.0587937151545894</v>
      </c>
      <c r="P403">
        <v>307.64462809917302</v>
      </c>
      <c r="Q403">
        <v>0.157419777306505</v>
      </c>
    </row>
    <row r="404" spans="1:17" x14ac:dyDescent="0.3">
      <c r="A404" t="s">
        <v>921</v>
      </c>
      <c r="B404" t="s">
        <v>922</v>
      </c>
      <c r="C404" t="str">
        <f>IFERROR(VLOOKUP(Table1[[#This Row],[Ticker]],[1]!Table1[[Symbol]:[Industry]],2,FALSE),"-")</f>
        <v>-</v>
      </c>
      <c r="D404" t="s">
        <v>124</v>
      </c>
      <c r="E404">
        <v>15908.928727437</v>
      </c>
      <c r="F404">
        <v>60.87</v>
      </c>
      <c r="G404">
        <v>386.41192853437201</v>
      </c>
      <c r="H404">
        <v>-6.47648352897422</v>
      </c>
      <c r="I404">
        <v>93.078022635143995</v>
      </c>
      <c r="J404">
        <v>-5.2492766019228103</v>
      </c>
      <c r="K404">
        <v>57.286325633877297</v>
      </c>
      <c r="L404">
        <v>42.617347016091401</v>
      </c>
      <c r="M404">
        <v>48.195475081130901</v>
      </c>
      <c r="N404">
        <v>0.72343903568140799</v>
      </c>
      <c r="O404">
        <v>17.956300312140598</v>
      </c>
      <c r="P404">
        <v>415.84745762711799</v>
      </c>
      <c r="Q404">
        <v>0.117743833673717</v>
      </c>
    </row>
    <row r="405" spans="1:17" hidden="1" x14ac:dyDescent="0.3">
      <c r="A405" t="s">
        <v>923</v>
      </c>
      <c r="B405" t="s">
        <v>924</v>
      </c>
      <c r="C405" t="str">
        <f>IFERROR(VLOOKUP(Table1[[#This Row],[Ticker]],[1]!Table1[[Symbol]:[Industry]],2,FALSE),"-")</f>
        <v>-</v>
      </c>
      <c r="D405" t="s">
        <v>189</v>
      </c>
      <c r="E405">
        <v>15780.96312119</v>
      </c>
      <c r="F405">
        <v>486.7</v>
      </c>
      <c r="G405">
        <v>23.846273378806401</v>
      </c>
      <c r="H405">
        <v>-14.584629992479</v>
      </c>
      <c r="I405">
        <v>-5.0734436088082804</v>
      </c>
      <c r="J405">
        <v>-3.4495464685411101</v>
      </c>
      <c r="K405">
        <v>432.37451673932202</v>
      </c>
      <c r="M405">
        <v>74.977920298451295</v>
      </c>
      <c r="N405">
        <v>1.8320892005342699</v>
      </c>
      <c r="O405">
        <v>4.9928087117320601</v>
      </c>
      <c r="P405">
        <v>89.894654701521603</v>
      </c>
    </row>
    <row r="406" spans="1:17" x14ac:dyDescent="0.3">
      <c r="A406" t="s">
        <v>925</v>
      </c>
      <c r="B406" t="s">
        <v>926</v>
      </c>
      <c r="C406" t="str">
        <f>IFERROR(VLOOKUP(Table1[[#This Row],[Ticker]],[1]!Table1[[Symbol]:[Industry]],2,FALSE),"-")</f>
        <v>-</v>
      </c>
      <c r="D406" t="s">
        <v>539</v>
      </c>
      <c r="E406">
        <v>15747.40254159</v>
      </c>
      <c r="F406">
        <v>1481.95</v>
      </c>
      <c r="G406">
        <v>-18.553512403650402</v>
      </c>
      <c r="H406">
        <v>4.4747910903353301</v>
      </c>
      <c r="I406">
        <v>-17.704969630058802</v>
      </c>
      <c r="J406">
        <v>3.5636868237358099</v>
      </c>
      <c r="K406">
        <v>1384.77558063218</v>
      </c>
      <c r="L406">
        <v>1392.05424666265</v>
      </c>
      <c r="M406">
        <v>62.762959202037401</v>
      </c>
      <c r="N406">
        <v>1.8432487527168899</v>
      </c>
      <c r="O406">
        <v>9.4503863153277692</v>
      </c>
      <c r="P406">
        <v>19.2236524537409</v>
      </c>
      <c r="Q406">
        <v>-5.8764759976727997E-2</v>
      </c>
    </row>
    <row r="407" spans="1:17" x14ac:dyDescent="0.3">
      <c r="A407" t="s">
        <v>927</v>
      </c>
      <c r="B407" t="s">
        <v>928</v>
      </c>
      <c r="C407" t="str">
        <f>IFERROR(VLOOKUP(Table1[[#This Row],[Ticker]],[1]!Table1[[Symbol]:[Industry]],2,FALSE),"-")</f>
        <v>-</v>
      </c>
      <c r="D407" t="s">
        <v>929</v>
      </c>
      <c r="E407">
        <v>15613.653500550001</v>
      </c>
      <c r="F407">
        <v>486.5</v>
      </c>
      <c r="G407">
        <v>250.86935796684099</v>
      </c>
      <c r="H407">
        <v>6.5739328209353802</v>
      </c>
      <c r="I407">
        <v>24.728725830884098</v>
      </c>
      <c r="J407">
        <v>0.93289402181492698</v>
      </c>
      <c r="K407">
        <v>425.54374885361102</v>
      </c>
      <c r="L407">
        <v>348.70306066140398</v>
      </c>
      <c r="M407">
        <v>70.339374653846207</v>
      </c>
      <c r="N407">
        <v>2.10259808606218</v>
      </c>
      <c r="O407">
        <v>5.4470709146968002</v>
      </c>
      <c r="P407">
        <v>282.46855345911899</v>
      </c>
      <c r="Q407">
        <v>0.10667384175111599</v>
      </c>
    </row>
    <row r="408" spans="1:17" x14ac:dyDescent="0.3">
      <c r="A408" t="s">
        <v>930</v>
      </c>
      <c r="B408" t="s">
        <v>931</v>
      </c>
      <c r="C408" t="str">
        <f>IFERROR(VLOOKUP(Table1[[#This Row],[Ticker]],[1]!Table1[[Symbol]:[Industry]],2,FALSE),"-")</f>
        <v>-</v>
      </c>
      <c r="D408" t="s">
        <v>166</v>
      </c>
      <c r="E408">
        <v>15589.5182058149</v>
      </c>
      <c r="F408">
        <v>1008.95</v>
      </c>
      <c r="G408">
        <v>-10.7204285753746</v>
      </c>
      <c r="H408">
        <v>-7.8843788857514401</v>
      </c>
      <c r="I408">
        <v>-23.8251293792053</v>
      </c>
      <c r="J408">
        <v>-0.91429935364339199</v>
      </c>
      <c r="K408">
        <v>987.89451525322397</v>
      </c>
      <c r="L408">
        <v>965.99089710576504</v>
      </c>
      <c r="M408">
        <v>51.959886264937602</v>
      </c>
      <c r="N408">
        <v>0.47011008130229798</v>
      </c>
      <c r="O408">
        <v>16.457703553198801</v>
      </c>
      <c r="P408">
        <v>22.104562507563799</v>
      </c>
      <c r="Q408">
        <v>-1.5280561659272E-2</v>
      </c>
    </row>
    <row r="409" spans="1:17" hidden="1" x14ac:dyDescent="0.3">
      <c r="A409" t="s">
        <v>932</v>
      </c>
      <c r="B409" t="s">
        <v>933</v>
      </c>
      <c r="C409" t="str">
        <f>IFERROR(VLOOKUP(Table1[[#This Row],[Ticker]],[1]!Table1[[Symbol]:[Industry]],2,FALSE),"-")</f>
        <v>-</v>
      </c>
      <c r="D409" t="s">
        <v>716</v>
      </c>
      <c r="E409">
        <v>15502.9956089399</v>
      </c>
      <c r="F409">
        <v>867.44</v>
      </c>
      <c r="G409">
        <v>-1.4530741855193401</v>
      </c>
      <c r="H409">
        <v>-7.0826543438493399</v>
      </c>
      <c r="I409">
        <v>8.1602888881944197E-2</v>
      </c>
      <c r="J409">
        <v>0.43952190492568499</v>
      </c>
      <c r="K409">
        <v>822.50008264968699</v>
      </c>
      <c r="L409">
        <v>772.951518922069</v>
      </c>
      <c r="M409">
        <v>63.673105172010501</v>
      </c>
      <c r="N409">
        <v>0.345128936893634</v>
      </c>
      <c r="O409">
        <v>2.3701927510836298</v>
      </c>
      <c r="P409">
        <v>28.8877002169326</v>
      </c>
      <c r="Q409">
        <v>-2.790653939747E-3</v>
      </c>
    </row>
    <row r="410" spans="1:17" x14ac:dyDescent="0.3">
      <c r="A410" t="s">
        <v>934</v>
      </c>
      <c r="B410" t="s">
        <v>935</v>
      </c>
      <c r="C410" t="str">
        <f>IFERROR(VLOOKUP(Table1[[#This Row],[Ticker]],[1]!Table1[[Symbol]:[Industry]],2,FALSE),"-")</f>
        <v>-</v>
      </c>
      <c r="D410" t="s">
        <v>936</v>
      </c>
      <c r="E410">
        <v>15339.5189920799</v>
      </c>
      <c r="F410">
        <v>797.85</v>
      </c>
      <c r="G410">
        <v>46.333194337990797</v>
      </c>
      <c r="H410">
        <v>41.631373864186898</v>
      </c>
      <c r="I410">
        <v>28.0519003647745</v>
      </c>
      <c r="J410">
        <v>17.3592806429068</v>
      </c>
      <c r="K410">
        <v>609.359616955246</v>
      </c>
      <c r="L410">
        <v>542.41510664291297</v>
      </c>
      <c r="M410">
        <v>84.442593483293706</v>
      </c>
      <c r="N410">
        <v>2.9897886098693198</v>
      </c>
      <c r="O410">
        <v>5.5273547659334401</v>
      </c>
      <c r="P410">
        <v>78.749859975355605</v>
      </c>
      <c r="Q410">
        <v>-2.9445475581938999E-2</v>
      </c>
    </row>
    <row r="411" spans="1:17" x14ac:dyDescent="0.3">
      <c r="A411" t="s">
        <v>937</v>
      </c>
      <c r="B411" t="s">
        <v>938</v>
      </c>
      <c r="C411" t="str">
        <f>IFERROR(VLOOKUP(Table1[[#This Row],[Ticker]],[1]!Table1[[Symbol]:[Industry]],2,FALSE),"-")</f>
        <v>-</v>
      </c>
      <c r="D411" t="s">
        <v>916</v>
      </c>
      <c r="E411">
        <v>15221.516063700001</v>
      </c>
      <c r="F411">
        <v>370.05</v>
      </c>
      <c r="G411">
        <v>56.068791279470098</v>
      </c>
      <c r="H411">
        <v>10.1577348915312</v>
      </c>
      <c r="I411">
        <v>-2.7024376724696202</v>
      </c>
      <c r="J411">
        <v>3.6201989171185902</v>
      </c>
      <c r="K411">
        <v>342.87181277146601</v>
      </c>
      <c r="L411">
        <v>315.400155934292</v>
      </c>
      <c r="M411">
        <v>59.720474430940897</v>
      </c>
      <c r="N411">
        <v>1.52234412136723</v>
      </c>
      <c r="O411">
        <v>16.187001756519301</v>
      </c>
      <c r="P411">
        <v>83.511033969749505</v>
      </c>
      <c r="Q411">
        <v>0.21182005018274</v>
      </c>
    </row>
    <row r="412" spans="1:17" x14ac:dyDescent="0.3">
      <c r="A412" t="s">
        <v>939</v>
      </c>
      <c r="B412" t="s">
        <v>940</v>
      </c>
      <c r="C412" t="str">
        <f>IFERROR(VLOOKUP(Table1[[#This Row],[Ticker]],[1]!Table1[[Symbol]:[Industry]],2,FALSE),"-")</f>
        <v>-</v>
      </c>
      <c r="D412" t="s">
        <v>329</v>
      </c>
      <c r="E412">
        <v>15159.988857484999</v>
      </c>
      <c r="F412">
        <v>4499.3500000000004</v>
      </c>
      <c r="G412">
        <v>75.927558126680097</v>
      </c>
      <c r="H412">
        <v>9.4321072533729602</v>
      </c>
      <c r="I412">
        <v>28.8372110981168</v>
      </c>
      <c r="J412">
        <v>2.6500270077816799</v>
      </c>
      <c r="K412">
        <v>3974.4378114526498</v>
      </c>
      <c r="L412">
        <v>3528.2874909216398</v>
      </c>
      <c r="M412">
        <v>75.4579595855039</v>
      </c>
      <c r="N412">
        <v>1.3151410049840699</v>
      </c>
      <c r="O412">
        <v>3.68164290397501</v>
      </c>
      <c r="P412">
        <v>107.247812068171</v>
      </c>
      <c r="Q412">
        <v>2.0214833561215E-2</v>
      </c>
    </row>
    <row r="413" spans="1:17" x14ac:dyDescent="0.3">
      <c r="A413" t="s">
        <v>941</v>
      </c>
      <c r="B413" t="s">
        <v>942</v>
      </c>
      <c r="C413" t="str">
        <f>IFERROR(VLOOKUP(Table1[[#This Row],[Ticker]],[1]!Table1[[Symbol]:[Industry]],2,FALSE),"-")</f>
        <v>-</v>
      </c>
      <c r="D413" t="s">
        <v>59</v>
      </c>
      <c r="E413">
        <v>15158.179634849999</v>
      </c>
      <c r="F413">
        <v>6581.75</v>
      </c>
      <c r="G413">
        <v>25.318109443209799</v>
      </c>
      <c r="H413">
        <v>8.2219906560547091</v>
      </c>
      <c r="I413">
        <v>13.6417619913337</v>
      </c>
      <c r="J413">
        <v>-2.0661627399197302</v>
      </c>
      <c r="K413">
        <v>6032.9332933301903</v>
      </c>
      <c r="L413">
        <v>5305.9970105357697</v>
      </c>
      <c r="M413">
        <v>51.8829352807346</v>
      </c>
      <c r="N413">
        <v>0.47823415891624299</v>
      </c>
      <c r="O413">
        <v>14.553120370722</v>
      </c>
      <c r="P413">
        <v>53.622208637469498</v>
      </c>
      <c r="Q413">
        <v>5.2266567012210002E-3</v>
      </c>
    </row>
    <row r="414" spans="1:17" x14ac:dyDescent="0.3">
      <c r="A414" t="s">
        <v>943</v>
      </c>
      <c r="B414" t="s">
        <v>944</v>
      </c>
      <c r="C414" t="str">
        <f>IFERROR(VLOOKUP(Table1[[#This Row],[Ticker]],[1]!Table1[[Symbol]:[Industry]],2,FALSE),"-")</f>
        <v>-</v>
      </c>
      <c r="D414" t="s">
        <v>46</v>
      </c>
      <c r="E414">
        <v>15116.129621835</v>
      </c>
      <c r="F414">
        <v>268.95</v>
      </c>
      <c r="G414">
        <v>111.398983215399</v>
      </c>
      <c r="H414">
        <v>-8.3248991575835802</v>
      </c>
      <c r="I414">
        <v>21.5223461408542</v>
      </c>
      <c r="J414">
        <v>4.6030618482682897</v>
      </c>
      <c r="K414">
        <v>246.30406690656201</v>
      </c>
      <c r="L414">
        <v>204.46882947691799</v>
      </c>
      <c r="M414">
        <v>67.725540060508393</v>
      </c>
      <c r="N414">
        <v>0.66921960481274401</v>
      </c>
      <c r="O414">
        <v>7.7895519613311004</v>
      </c>
      <c r="P414">
        <v>138.32521045635801</v>
      </c>
      <c r="Q414">
        <v>0.121104160502679</v>
      </c>
    </row>
    <row r="415" spans="1:17" x14ac:dyDescent="0.3">
      <c r="A415" t="s">
        <v>945</v>
      </c>
      <c r="B415" t="s">
        <v>946</v>
      </c>
      <c r="C415" t="str">
        <f>IFERROR(VLOOKUP(Table1[[#This Row],[Ticker]],[1]!Table1[[Symbol]:[Industry]],2,FALSE),"-")</f>
        <v>-</v>
      </c>
      <c r="D415" t="s">
        <v>148</v>
      </c>
      <c r="E415">
        <v>15104.3592883</v>
      </c>
      <c r="F415">
        <v>1346.2</v>
      </c>
      <c r="G415">
        <v>94.338028184972799</v>
      </c>
      <c r="H415">
        <v>9.0032516200124899</v>
      </c>
      <c r="I415">
        <v>32.792876937474297</v>
      </c>
      <c r="J415">
        <v>-0.59317528387503105</v>
      </c>
      <c r="K415">
        <v>1194.3281346542301</v>
      </c>
      <c r="L415">
        <v>995.60644499690602</v>
      </c>
      <c r="M415">
        <v>70.803754725247003</v>
      </c>
      <c r="N415">
        <v>0.68887097972317102</v>
      </c>
      <c r="O415">
        <v>3.9964344079631502</v>
      </c>
      <c r="P415">
        <v>120.219204973008</v>
      </c>
      <c r="Q415">
        <v>0.223438222209283</v>
      </c>
    </row>
    <row r="416" spans="1:17" x14ac:dyDescent="0.3">
      <c r="A416" t="s">
        <v>947</v>
      </c>
      <c r="B416" t="s">
        <v>948</v>
      </c>
      <c r="C416" t="str">
        <f>IFERROR(VLOOKUP(Table1[[#This Row],[Ticker]],[1]!Table1[[Symbol]:[Industry]],2,FALSE),"-")</f>
        <v>-</v>
      </c>
      <c r="D416" t="s">
        <v>285</v>
      </c>
      <c r="E416">
        <v>15059.7142471799</v>
      </c>
      <c r="F416">
        <v>1097.4000000000001</v>
      </c>
      <c r="G416">
        <v>54.781626848052603</v>
      </c>
      <c r="H416">
        <v>11.5298645512415</v>
      </c>
      <c r="I416">
        <v>21.841061080661799</v>
      </c>
      <c r="J416">
        <v>2.1383707630699398</v>
      </c>
      <c r="K416">
        <v>1010.43031747386</v>
      </c>
      <c r="L416">
        <v>898.89562577936397</v>
      </c>
      <c r="M416">
        <v>69.132513416405899</v>
      </c>
      <c r="N416">
        <v>1.0727497394313401</v>
      </c>
      <c r="O416">
        <v>9.2582467650810898</v>
      </c>
      <c r="P416">
        <v>91.853146853146797</v>
      </c>
      <c r="Q416">
        <v>2.8260201974694001E-2</v>
      </c>
    </row>
    <row r="417" spans="1:17" x14ac:dyDescent="0.3">
      <c r="A417" t="s">
        <v>949</v>
      </c>
      <c r="B417" t="s">
        <v>950</v>
      </c>
      <c r="C417" t="str">
        <f>IFERROR(VLOOKUP(Table1[[#This Row],[Ticker]],[1]!Table1[[Symbol]:[Industry]],2,FALSE),"-")</f>
        <v>-</v>
      </c>
      <c r="D417" t="s">
        <v>130</v>
      </c>
      <c r="E417">
        <v>15059.306045699999</v>
      </c>
      <c r="F417">
        <v>1107.75</v>
      </c>
      <c r="G417">
        <v>86.438909226314394</v>
      </c>
      <c r="H417">
        <v>2.7684202895730099</v>
      </c>
      <c r="I417">
        <v>28.682175297232799</v>
      </c>
      <c r="J417">
        <v>-1.01411881243721</v>
      </c>
      <c r="K417">
        <v>987.72339222926598</v>
      </c>
      <c r="L417">
        <v>792.82025555881</v>
      </c>
      <c r="M417">
        <v>62.1217939463588</v>
      </c>
      <c r="N417">
        <v>0.61744610616417295</v>
      </c>
      <c r="O417">
        <v>6.0257278266756904</v>
      </c>
      <c r="P417">
        <v>118.254359176435</v>
      </c>
      <c r="Q417">
        <v>0.100716037148484</v>
      </c>
    </row>
    <row r="418" spans="1:17" x14ac:dyDescent="0.3">
      <c r="A418" t="s">
        <v>951</v>
      </c>
      <c r="B418" t="s">
        <v>952</v>
      </c>
      <c r="C418" t="str">
        <f>IFERROR(VLOOKUP(Table1[[#This Row],[Ticker]],[1]!Table1[[Symbol]:[Industry]],2,FALSE),"-")</f>
        <v>-</v>
      </c>
      <c r="D418" t="s">
        <v>29</v>
      </c>
      <c r="E418">
        <v>14992.340738363</v>
      </c>
      <c r="F418">
        <v>76.69</v>
      </c>
      <c r="G418">
        <v>-24.615450159040702</v>
      </c>
      <c r="H418">
        <v>-7.32143485557439</v>
      </c>
      <c r="I418">
        <v>-28.676781966104301</v>
      </c>
      <c r="J418">
        <v>-6.73466157320986</v>
      </c>
      <c r="K418">
        <v>77.982345694874198</v>
      </c>
      <c r="L418">
        <v>82.672980860891002</v>
      </c>
      <c r="M418">
        <v>44.187132730616497</v>
      </c>
      <c r="N418">
        <v>1.0659825646819701</v>
      </c>
      <c r="O418">
        <v>42.2610509844829</v>
      </c>
      <c r="P418">
        <v>17.893927747886199</v>
      </c>
      <c r="Q418">
        <v>5.2852819730139999E-2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21</v>
      </c>
      <c r="E419">
        <v>14805.058888879999</v>
      </c>
      <c r="F419">
        <v>2626.6</v>
      </c>
      <c r="G419">
        <v>163.64107150966399</v>
      </c>
      <c r="H419">
        <v>1.4603898369158399</v>
      </c>
      <c r="I419">
        <v>109.166030727077</v>
      </c>
      <c r="J419">
        <v>-0.33504983200822602</v>
      </c>
      <c r="K419">
        <v>2286.7163018589199</v>
      </c>
      <c r="L419">
        <v>1558.07459838399</v>
      </c>
      <c r="M419">
        <v>58.9788542546437</v>
      </c>
      <c r="N419">
        <v>0.72074862996628097</v>
      </c>
      <c r="O419">
        <v>5.5337698926368697</v>
      </c>
      <c r="P419">
        <v>255.618738153262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-</v>
      </c>
      <c r="D420" t="s">
        <v>218</v>
      </c>
      <c r="E420">
        <v>14793.41122951</v>
      </c>
      <c r="F420">
        <v>1802.3</v>
      </c>
      <c r="G420">
        <v>57.081908588650599</v>
      </c>
      <c r="H420">
        <v>-6.3828142783282296</v>
      </c>
      <c r="I420">
        <v>21.3806299349033</v>
      </c>
      <c r="J420">
        <v>-1.80643080855455</v>
      </c>
      <c r="K420">
        <v>1766.34867091507</v>
      </c>
      <c r="L420">
        <v>1572.30369124972</v>
      </c>
      <c r="M420">
        <v>53.976043206923997</v>
      </c>
      <c r="N420">
        <v>1.3750384581728099</v>
      </c>
      <c r="O420">
        <v>23.284136936137099</v>
      </c>
      <c r="P420">
        <v>84.851282051281999</v>
      </c>
      <c r="Q420">
        <v>0.17520145313417401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-</v>
      </c>
      <c r="D421" t="s">
        <v>539</v>
      </c>
      <c r="E421">
        <v>14766.88658726</v>
      </c>
      <c r="F421">
        <v>785.3</v>
      </c>
      <c r="G421">
        <v>53.022222652019103</v>
      </c>
      <c r="H421">
        <v>10.630704626260799</v>
      </c>
      <c r="I421">
        <v>28.6691706476884</v>
      </c>
      <c r="J421">
        <v>2.4660109927035401</v>
      </c>
      <c r="K421">
        <v>719.85578652396998</v>
      </c>
      <c r="L421">
        <v>624.75257204878005</v>
      </c>
      <c r="M421">
        <v>64.066255549948806</v>
      </c>
      <c r="N421">
        <v>1.3239667152153101</v>
      </c>
      <c r="O421">
        <v>4.5205653890233002</v>
      </c>
      <c r="P421">
        <v>92.0048899755501</v>
      </c>
      <c r="Q421">
        <v>9.2443944606333997E-2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-</v>
      </c>
      <c r="D422" t="s">
        <v>457</v>
      </c>
      <c r="E422">
        <v>14691.332138</v>
      </c>
      <c r="F422">
        <v>530</v>
      </c>
      <c r="G422">
        <v>216.676208159265</v>
      </c>
      <c r="H422">
        <v>-4.2915163966716197</v>
      </c>
      <c r="I422">
        <v>4.10026186531557</v>
      </c>
      <c r="J422">
        <v>3.3438851069702</v>
      </c>
      <c r="K422">
        <v>499.23124490077998</v>
      </c>
      <c r="L422">
        <v>427.13704364885302</v>
      </c>
      <c r="M422">
        <v>74.773954156296199</v>
      </c>
      <c r="N422">
        <v>0.94284743952526895</v>
      </c>
      <c r="O422">
        <v>15.4716981132075</v>
      </c>
      <c r="P422">
        <v>250.87719298245599</v>
      </c>
      <c r="Q422">
        <v>0.205160001205798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-</v>
      </c>
      <c r="D423" t="s">
        <v>610</v>
      </c>
      <c r="E423">
        <v>14523.916642045901</v>
      </c>
      <c r="F423">
        <v>150.97</v>
      </c>
      <c r="G423">
        <v>34.594256550324197</v>
      </c>
      <c r="H423">
        <v>2.5412597957458498</v>
      </c>
      <c r="I423">
        <v>-11.402395825077701</v>
      </c>
      <c r="J423">
        <v>0.145770558673288</v>
      </c>
      <c r="K423">
        <v>145.71372486831501</v>
      </c>
      <c r="L423">
        <v>139.50366654320601</v>
      </c>
      <c r="M423">
        <v>56.670166748867999</v>
      </c>
      <c r="N423">
        <v>1.4731579198845799</v>
      </c>
      <c r="O423">
        <v>13.4331324104126</v>
      </c>
      <c r="P423">
        <v>62.683189655172399</v>
      </c>
      <c r="Q423">
        <v>1.7493459132833001E-2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965</v>
      </c>
      <c r="E424">
        <v>14425.27288977</v>
      </c>
      <c r="F424">
        <v>1469.95</v>
      </c>
      <c r="G424">
        <v>-19.020899618723099</v>
      </c>
      <c r="H424">
        <v>-6.7487174800557803E-3</v>
      </c>
      <c r="I424">
        <v>-23.934452821867101</v>
      </c>
      <c r="J424">
        <v>-0.60743189175537604</v>
      </c>
      <c r="K424">
        <v>1390.8863227812999</v>
      </c>
      <c r="L424">
        <v>1462.52406181625</v>
      </c>
      <c r="M424">
        <v>60.917468550092799</v>
      </c>
      <c r="N424">
        <v>1.4501867993667401</v>
      </c>
      <c r="O424">
        <v>27.585972311983401</v>
      </c>
      <c r="P424">
        <v>22.068593256934001</v>
      </c>
      <c r="Q424">
        <v>-3.7394250412862998E-2</v>
      </c>
    </row>
    <row r="425" spans="1:17" x14ac:dyDescent="0.3">
      <c r="A425" t="s">
        <v>966</v>
      </c>
      <c r="B425" t="s">
        <v>967</v>
      </c>
      <c r="C425" t="str">
        <f>IFERROR(VLOOKUP(Table1[[#This Row],[Ticker]],[1]!Table1[[Symbol]:[Industry]],2,FALSE),"-")</f>
        <v>-</v>
      </c>
      <c r="D425" t="s">
        <v>613</v>
      </c>
      <c r="E425">
        <v>14409.71233884</v>
      </c>
      <c r="F425">
        <v>150.02000000000001</v>
      </c>
      <c r="G425">
        <v>-43.083662522001099</v>
      </c>
      <c r="H425">
        <v>-12.483576805561301</v>
      </c>
      <c r="I425">
        <v>-60.592861237149002</v>
      </c>
      <c r="J425">
        <v>-5.9453850023505597</v>
      </c>
      <c r="K425">
        <v>152.239720688593</v>
      </c>
      <c r="L425">
        <v>184.521876127197</v>
      </c>
      <c r="M425">
        <v>40.473832252821701</v>
      </c>
      <c r="N425">
        <v>1.2521381103165501</v>
      </c>
      <c r="O425">
        <v>99.773363551526401</v>
      </c>
      <c r="P425">
        <v>19.5378486055777</v>
      </c>
      <c r="Q425">
        <v>-4.4067029107764999E-2</v>
      </c>
    </row>
    <row r="426" spans="1:17" x14ac:dyDescent="0.3">
      <c r="A426" t="s">
        <v>968</v>
      </c>
      <c r="B426" t="s">
        <v>969</v>
      </c>
      <c r="C426" t="str">
        <f>IFERROR(VLOOKUP(Table1[[#This Row],[Ticker]],[1]!Table1[[Symbol]:[Industry]],2,FALSE),"-")</f>
        <v>-</v>
      </c>
      <c r="D426" t="s">
        <v>251</v>
      </c>
      <c r="E426">
        <v>14375.4534165</v>
      </c>
      <c r="F426">
        <v>2060.35</v>
      </c>
      <c r="G426">
        <v>77.560083673988998</v>
      </c>
      <c r="H426">
        <v>30.772674826212999</v>
      </c>
      <c r="I426">
        <v>17.124700273073</v>
      </c>
      <c r="J426">
        <v>6.6251867873986399</v>
      </c>
      <c r="K426">
        <v>1710.17521781095</v>
      </c>
      <c r="L426">
        <v>1519.7652882787399</v>
      </c>
      <c r="M426">
        <v>71.166505735342099</v>
      </c>
      <c r="N426">
        <v>4.3040323169313002</v>
      </c>
      <c r="O426">
        <v>5.2102798068289298</v>
      </c>
      <c r="P426">
        <v>112.396268233596</v>
      </c>
      <c r="Q426">
        <v>2.9543962640201999E-2</v>
      </c>
    </row>
    <row r="427" spans="1:17" x14ac:dyDescent="0.3">
      <c r="A427" t="s">
        <v>970</v>
      </c>
      <c r="B427" t="s">
        <v>971</v>
      </c>
      <c r="C427" t="str">
        <f>IFERROR(VLOOKUP(Table1[[#This Row],[Ticker]],[1]!Table1[[Symbol]:[Industry]],2,FALSE),"-")</f>
        <v>-</v>
      </c>
      <c r="D427" t="s">
        <v>18</v>
      </c>
      <c r="E427">
        <v>14369.205543</v>
      </c>
      <c r="F427">
        <v>964.95</v>
      </c>
      <c r="G427">
        <v>115.90596391075999</v>
      </c>
      <c r="H427">
        <v>-7.2021231455247596</v>
      </c>
      <c r="I427">
        <v>23.024678965539099</v>
      </c>
      <c r="J427">
        <v>1.1818221442929899</v>
      </c>
      <c r="K427">
        <v>947.60959481736199</v>
      </c>
      <c r="L427">
        <v>797.55654488779498</v>
      </c>
      <c r="M427">
        <v>47.358563246087002</v>
      </c>
      <c r="N427">
        <v>0.41574032640770903</v>
      </c>
      <c r="O427">
        <v>16.327270843048801</v>
      </c>
      <c r="P427">
        <v>177.36418511066401</v>
      </c>
      <c r="Q427">
        <v>0.16859453896822299</v>
      </c>
    </row>
    <row r="428" spans="1:17" x14ac:dyDescent="0.3">
      <c r="A428" t="s">
        <v>972</v>
      </c>
      <c r="B428" t="s">
        <v>973</v>
      </c>
      <c r="C428" t="str">
        <f>IFERROR(VLOOKUP(Table1[[#This Row],[Ticker]],[1]!Table1[[Symbol]:[Industry]],2,FALSE),"-")</f>
        <v>-</v>
      </c>
      <c r="D428" t="s">
        <v>226</v>
      </c>
      <c r="E428">
        <v>14354.7588</v>
      </c>
      <c r="F428">
        <v>4547.25</v>
      </c>
      <c r="G428">
        <v>38.159495076430701</v>
      </c>
      <c r="H428">
        <v>-7.1033116328255801</v>
      </c>
      <c r="I428">
        <v>34.253415994447501</v>
      </c>
      <c r="J428">
        <v>-4.4967987260220497</v>
      </c>
      <c r="K428">
        <v>4414.0480209939096</v>
      </c>
      <c r="L428">
        <v>3691.17720137481</v>
      </c>
      <c r="M428">
        <v>42.363681598567901</v>
      </c>
      <c r="N428">
        <v>1.1166330094731201</v>
      </c>
      <c r="O428">
        <v>9.9565671559733904</v>
      </c>
      <c r="P428">
        <v>67.298246904950204</v>
      </c>
      <c r="Q428">
        <v>0.18652106769204399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Row],[Ticker]],[1]!Table1[[Symbol]:[Industry]],2,FALSE),"-")</f>
        <v>-</v>
      </c>
      <c r="D429" t="s">
        <v>59</v>
      </c>
      <c r="E429">
        <v>14303.87027732</v>
      </c>
      <c r="F429">
        <v>932.45</v>
      </c>
      <c r="G429">
        <v>263.28264363916099</v>
      </c>
      <c r="H429">
        <v>58.811215810280103</v>
      </c>
      <c r="I429">
        <v>76.748360383423901</v>
      </c>
      <c r="J429">
        <v>32.298932237180601</v>
      </c>
      <c r="K429">
        <v>614.25990867884502</v>
      </c>
      <c r="L429">
        <v>479.02959001529302</v>
      </c>
      <c r="M429">
        <v>97.215313796489397</v>
      </c>
      <c r="N429">
        <v>3.6328486052342699</v>
      </c>
      <c r="O429">
        <v>6.7081344844227502</v>
      </c>
      <c r="P429">
        <v>337.25674091441903</v>
      </c>
      <c r="Q429">
        <v>5.244002285669E-2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Row],[Ticker]],[1]!Table1[[Symbol]:[Industry]],2,FALSE),"-")</f>
        <v>-</v>
      </c>
      <c r="D430" t="s">
        <v>484</v>
      </c>
      <c r="E430">
        <v>14204.389951925001</v>
      </c>
      <c r="F430">
        <v>1794.85</v>
      </c>
      <c r="G430">
        <v>-8.1077961173622395</v>
      </c>
      <c r="H430">
        <v>6.1543745498442002</v>
      </c>
      <c r="I430">
        <v>2.01725620019179</v>
      </c>
      <c r="J430">
        <v>-1.5371061627338001</v>
      </c>
      <c r="K430">
        <v>1715.93138633176</v>
      </c>
      <c r="L430">
        <v>1602.5760801618301</v>
      </c>
      <c r="M430">
        <v>37.718524195717698</v>
      </c>
      <c r="N430">
        <v>0.68348838123633304</v>
      </c>
      <c r="O430">
        <v>10.2571245507981</v>
      </c>
      <c r="P430">
        <v>37.325937260902798</v>
      </c>
      <c r="Q430">
        <v>-0.10983998536558499</v>
      </c>
    </row>
    <row r="431" spans="1:17" x14ac:dyDescent="0.3">
      <c r="A431" t="s">
        <v>978</v>
      </c>
      <c r="B431" t="s">
        <v>979</v>
      </c>
      <c r="C431" t="str">
        <f>IFERROR(VLOOKUP(Table1[[#This Row],[Ticker]],[1]!Table1[[Symbol]:[Industry]],2,FALSE),"-")</f>
        <v>-</v>
      </c>
      <c r="D431" t="s">
        <v>610</v>
      </c>
      <c r="E431">
        <v>14029.315422</v>
      </c>
      <c r="F431">
        <v>485.15</v>
      </c>
      <c r="G431">
        <v>8.1499699047664294</v>
      </c>
      <c r="H431">
        <v>-5.9126433878564297</v>
      </c>
      <c r="I431">
        <v>14.5201126050295</v>
      </c>
      <c r="J431">
        <v>-1.2579174345955599</v>
      </c>
      <c r="K431">
        <v>463.83228936603302</v>
      </c>
      <c r="L431">
        <v>424.50921074986201</v>
      </c>
      <c r="M431">
        <v>57.249975188414801</v>
      </c>
      <c r="N431">
        <v>0.61591883329374397</v>
      </c>
      <c r="O431">
        <v>4.0296815417911898</v>
      </c>
      <c r="P431">
        <v>45.0807416267942</v>
      </c>
      <c r="Q431">
        <v>3.4857326123675002E-2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-</v>
      </c>
      <c r="D432" t="s">
        <v>59</v>
      </c>
      <c r="E432">
        <v>14017.766949119999</v>
      </c>
      <c r="F432">
        <v>1030.1500000000001</v>
      </c>
      <c r="G432">
        <v>24.755997126275801</v>
      </c>
      <c r="H432">
        <v>3.7102366934356001</v>
      </c>
      <c r="I432">
        <v>-1.1736462095081099</v>
      </c>
      <c r="J432">
        <v>-1.2494163284364801</v>
      </c>
      <c r="K432">
        <v>964.08335418765103</v>
      </c>
      <c r="L432">
        <v>884.66731733919198</v>
      </c>
      <c r="M432">
        <v>52.227197973966597</v>
      </c>
      <c r="N432">
        <v>0.59776462871804603</v>
      </c>
      <c r="O432">
        <v>5.8098335193903701</v>
      </c>
      <c r="P432">
        <v>50.805152979066001</v>
      </c>
      <c r="Q432">
        <v>-1.1513474313582E-2</v>
      </c>
    </row>
    <row r="433" spans="1:17" x14ac:dyDescent="0.3">
      <c r="A433" t="s">
        <v>982</v>
      </c>
      <c r="B433" t="s">
        <v>983</v>
      </c>
      <c r="C433" t="str">
        <f>IFERROR(VLOOKUP(Table1[[#This Row],[Ticker]],[1]!Table1[[Symbol]:[Industry]],2,FALSE),"-")</f>
        <v>-</v>
      </c>
      <c r="D433" t="s">
        <v>610</v>
      </c>
      <c r="E433">
        <v>14016.873652023</v>
      </c>
      <c r="F433">
        <v>28.23</v>
      </c>
      <c r="G433">
        <v>44.8279455435854</v>
      </c>
      <c r="H433">
        <v>1.3822046776356001</v>
      </c>
      <c r="I433">
        <v>-8.2391864245114093</v>
      </c>
      <c r="J433">
        <v>-1.43087056670932</v>
      </c>
      <c r="K433">
        <v>27.440275835862899</v>
      </c>
      <c r="L433">
        <v>25.223851950670898</v>
      </c>
      <c r="M433">
        <v>51.0861259626395</v>
      </c>
      <c r="N433">
        <v>2.0919777374167299</v>
      </c>
      <c r="O433">
        <v>38.3280198370527</v>
      </c>
      <c r="P433">
        <v>94.020618556700995</v>
      </c>
      <c r="Q433">
        <v>-4.5768389692390004E-3</v>
      </c>
    </row>
    <row r="434" spans="1:17" x14ac:dyDescent="0.3">
      <c r="A434" t="s">
        <v>984</v>
      </c>
      <c r="B434" t="s">
        <v>985</v>
      </c>
      <c r="C434" t="str">
        <f>IFERROR(VLOOKUP(Table1[[#This Row],[Ticker]],[1]!Table1[[Symbol]:[Industry]],2,FALSE),"-")</f>
        <v>-</v>
      </c>
      <c r="D434" t="s">
        <v>226</v>
      </c>
      <c r="E434">
        <v>13599.710034555001</v>
      </c>
      <c r="F434">
        <v>5700.85</v>
      </c>
      <c r="G434">
        <v>16.136425928266299</v>
      </c>
      <c r="H434">
        <v>25.0027706592819</v>
      </c>
      <c r="I434">
        <v>0.44347979901916501</v>
      </c>
      <c r="J434">
        <v>4.3010459582424803</v>
      </c>
      <c r="K434">
        <v>4758.67155580289</v>
      </c>
      <c r="L434">
        <v>4493.2495330182201</v>
      </c>
      <c r="M434">
        <v>83.638225193452797</v>
      </c>
      <c r="N434">
        <v>3.0439291345970099</v>
      </c>
      <c r="O434">
        <v>2.44086408167203</v>
      </c>
      <c r="P434">
        <v>50.734390079454201</v>
      </c>
      <c r="Q434">
        <v>0.11907751072695801</v>
      </c>
    </row>
    <row r="435" spans="1:17" x14ac:dyDescent="0.3">
      <c r="A435" t="s">
        <v>986</v>
      </c>
      <c r="B435" t="s">
        <v>987</v>
      </c>
      <c r="C435" t="str">
        <f>IFERROR(VLOOKUP(Table1[[#This Row],[Ticker]],[1]!Table1[[Symbol]:[Industry]],2,FALSE),"-")</f>
        <v>-</v>
      </c>
      <c r="D435" t="s">
        <v>285</v>
      </c>
      <c r="E435">
        <v>13554.400563429999</v>
      </c>
      <c r="F435">
        <v>969.7</v>
      </c>
      <c r="G435">
        <v>173.18552524634001</v>
      </c>
      <c r="H435">
        <v>2.8973976482095201</v>
      </c>
      <c r="I435">
        <v>8.4486464185537997</v>
      </c>
      <c r="J435">
        <v>3.21940336512389</v>
      </c>
      <c r="K435">
        <v>924.53278644423403</v>
      </c>
      <c r="L435">
        <v>758.49078502755003</v>
      </c>
      <c r="M435">
        <v>49.025507554772403</v>
      </c>
      <c r="N435">
        <v>0.75388328732808096</v>
      </c>
      <c r="O435">
        <v>9.1162215118077494</v>
      </c>
      <c r="P435">
        <v>220.53549293446801</v>
      </c>
      <c r="Q435">
        <v>9.4467868123583001E-2</v>
      </c>
    </row>
    <row r="436" spans="1:17" x14ac:dyDescent="0.3">
      <c r="A436" t="s">
        <v>988</v>
      </c>
      <c r="B436" t="s">
        <v>989</v>
      </c>
      <c r="C436" t="str">
        <f>IFERROR(VLOOKUP(Table1[[#This Row],[Ticker]],[1]!Table1[[Symbol]:[Industry]],2,FALSE),"-")</f>
        <v>-</v>
      </c>
      <c r="D436" t="s">
        <v>990</v>
      </c>
      <c r="E436">
        <v>13509.976263054999</v>
      </c>
      <c r="F436">
        <v>761.05</v>
      </c>
      <c r="G436">
        <v>38.959891115631002</v>
      </c>
      <c r="H436">
        <v>1.1916323739872701</v>
      </c>
      <c r="I436">
        <v>19.9670207086298</v>
      </c>
      <c r="J436">
        <v>-2.6244358737346598</v>
      </c>
      <c r="K436">
        <v>696.547081902022</v>
      </c>
      <c r="L436">
        <v>608.60618354236203</v>
      </c>
      <c r="M436">
        <v>55.036825861392899</v>
      </c>
      <c r="N436">
        <v>1.0178647789731099</v>
      </c>
      <c r="O436">
        <v>9.4540437553380201</v>
      </c>
      <c r="P436">
        <v>68.243616668508807</v>
      </c>
      <c r="Q436">
        <v>4.8381671829099998E-2</v>
      </c>
    </row>
    <row r="437" spans="1:17" x14ac:dyDescent="0.3">
      <c r="A437" t="s">
        <v>991</v>
      </c>
      <c r="B437" t="s">
        <v>992</v>
      </c>
      <c r="C437" t="str">
        <f>IFERROR(VLOOKUP(Table1[[#This Row],[Ticker]],[1]!Table1[[Symbol]:[Industry]],2,FALSE),"-")</f>
        <v>-</v>
      </c>
      <c r="D437" t="s">
        <v>46</v>
      </c>
      <c r="E437">
        <v>13448.68458352</v>
      </c>
      <c r="F437">
        <v>731.65</v>
      </c>
      <c r="G437">
        <v>72.349925354721805</v>
      </c>
      <c r="H437">
        <v>26.701529913922499</v>
      </c>
      <c r="I437">
        <v>20.172309566927101</v>
      </c>
      <c r="J437">
        <v>5.0758968757282297</v>
      </c>
      <c r="K437">
        <v>612.03928605625003</v>
      </c>
      <c r="L437">
        <v>539.68396703431995</v>
      </c>
      <c r="M437">
        <v>70.989035357844301</v>
      </c>
      <c r="N437">
        <v>0.96116780420732695</v>
      </c>
      <c r="O437">
        <v>3.5946149115014099</v>
      </c>
      <c r="P437">
        <v>99.931684656373804</v>
      </c>
      <c r="Q437">
        <v>6.1136996236276997E-2</v>
      </c>
    </row>
    <row r="438" spans="1:17" x14ac:dyDescent="0.3">
      <c r="A438" t="s">
        <v>993</v>
      </c>
      <c r="B438" t="s">
        <v>994</v>
      </c>
      <c r="C438" t="str">
        <f>IFERROR(VLOOKUP(Table1[[#This Row],[Ticker]],[1]!Table1[[Symbol]:[Industry]],2,FALSE),"-")</f>
        <v>-</v>
      </c>
      <c r="D438" t="s">
        <v>295</v>
      </c>
      <c r="E438">
        <v>13363.71211042</v>
      </c>
      <c r="F438">
        <v>1316.6</v>
      </c>
      <c r="G438">
        <v>7.5004110875328101</v>
      </c>
      <c r="H438">
        <v>-9.10358678175219</v>
      </c>
      <c r="I438">
        <v>-4.82720116949353</v>
      </c>
      <c r="J438">
        <v>0.31476140141951803</v>
      </c>
      <c r="K438">
        <v>1295.61712915218</v>
      </c>
      <c r="L438">
        <v>1204.9445786619899</v>
      </c>
      <c r="M438">
        <v>66.033708018104804</v>
      </c>
      <c r="N438">
        <v>0.46239280482841899</v>
      </c>
      <c r="O438">
        <v>25.246847941667902</v>
      </c>
      <c r="P438">
        <v>38.589473684210503</v>
      </c>
      <c r="Q438">
        <v>0.13737304594036201</v>
      </c>
    </row>
    <row r="439" spans="1:17" x14ac:dyDescent="0.3">
      <c r="A439" t="s">
        <v>995</v>
      </c>
      <c r="B439" t="s">
        <v>996</v>
      </c>
      <c r="C439" t="str">
        <f>IFERROR(VLOOKUP(Table1[[#This Row],[Ticker]],[1]!Table1[[Symbol]:[Industry]],2,FALSE),"-")</f>
        <v>-</v>
      </c>
      <c r="D439" t="s">
        <v>119</v>
      </c>
      <c r="E439">
        <v>13349.38748976</v>
      </c>
      <c r="F439">
        <v>2097.9</v>
      </c>
      <c r="G439">
        <v>16.311075714346099</v>
      </c>
      <c r="H439">
        <v>12.194235986221999</v>
      </c>
      <c r="I439">
        <v>12.187692576475801</v>
      </c>
      <c r="J439">
        <v>13.9701383545305</v>
      </c>
      <c r="K439">
        <v>1790.56864659594</v>
      </c>
      <c r="L439">
        <v>1653.25224393296</v>
      </c>
      <c r="M439">
        <v>82.094032830497497</v>
      </c>
      <c r="N439">
        <v>1.32339663156097</v>
      </c>
      <c r="O439">
        <v>1.24171790838456</v>
      </c>
      <c r="P439">
        <v>47.2158871618539</v>
      </c>
      <c r="Q439">
        <v>-8.0351357708565996E-2</v>
      </c>
    </row>
    <row r="440" spans="1:17" x14ac:dyDescent="0.3">
      <c r="A440" t="s">
        <v>997</v>
      </c>
      <c r="B440" t="s">
        <v>998</v>
      </c>
      <c r="C440" t="str">
        <f>IFERROR(VLOOKUP(Table1[[#This Row],[Ticker]],[1]!Table1[[Symbol]:[Industry]],2,FALSE),"-")</f>
        <v>-</v>
      </c>
      <c r="D440" t="s">
        <v>240</v>
      </c>
      <c r="E440">
        <v>13292.455991675</v>
      </c>
      <c r="F440">
        <v>1044.3499999999999</v>
      </c>
      <c r="G440">
        <v>8.5775072698637498</v>
      </c>
      <c r="H440">
        <v>1.6285562126839399</v>
      </c>
      <c r="I440">
        <v>7.1031072532223201</v>
      </c>
      <c r="J440">
        <v>0.82290320394230898</v>
      </c>
      <c r="K440">
        <v>963.15960452678598</v>
      </c>
      <c r="L440">
        <v>882.49833390402102</v>
      </c>
      <c r="M440">
        <v>72.403407131413402</v>
      </c>
      <c r="N440">
        <v>0.77710854531748197</v>
      </c>
      <c r="O440">
        <v>2.26456647675588</v>
      </c>
      <c r="P440">
        <v>42.826859956236298</v>
      </c>
      <c r="Q440">
        <v>-5.005026062792E-3</v>
      </c>
    </row>
    <row r="441" spans="1:17" hidden="1" x14ac:dyDescent="0.3">
      <c r="A441" t="s">
        <v>999</v>
      </c>
      <c r="B441" t="s">
        <v>1000</v>
      </c>
      <c r="C441" t="str">
        <f>IFERROR(VLOOKUP(Table1[[#This Row],[Ticker]],[1]!Table1[[Symbol]:[Industry]],2,FALSE),"-")</f>
        <v>-</v>
      </c>
      <c r="D441" t="s">
        <v>1001</v>
      </c>
      <c r="E441">
        <v>13263.80230016</v>
      </c>
      <c r="F441">
        <v>2185.6</v>
      </c>
      <c r="G441">
        <v>39.799366236348497</v>
      </c>
      <c r="H441">
        <v>3.9484786610471598</v>
      </c>
      <c r="I441">
        <v>54.380976899822201</v>
      </c>
      <c r="J441">
        <v>6.4555477863960498</v>
      </c>
      <c r="K441">
        <v>1899.5222851537801</v>
      </c>
      <c r="M441">
        <v>83.365235118963696</v>
      </c>
      <c r="N441">
        <v>0.59485731369515105</v>
      </c>
      <c r="O441">
        <v>4.0904099560761402</v>
      </c>
      <c r="P441">
        <v>78.328981723237604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Row],[Ticker]],[1]!Table1[[Symbol]:[Industry]],2,FALSE),"-")</f>
        <v>-</v>
      </c>
      <c r="D442" t="s">
        <v>285</v>
      </c>
      <c r="E442">
        <v>13233.84821357</v>
      </c>
      <c r="F442">
        <v>2447.4499999999998</v>
      </c>
      <c r="G442">
        <v>79.813243214972104</v>
      </c>
      <c r="H442">
        <v>11.150910903465601</v>
      </c>
      <c r="I442">
        <v>14.142043592468999</v>
      </c>
      <c r="J442">
        <v>0.73754490369881098</v>
      </c>
      <c r="K442">
        <v>2091.3494576592402</v>
      </c>
      <c r="L442">
        <v>1903.23911131506</v>
      </c>
      <c r="M442">
        <v>70.611668620012907</v>
      </c>
      <c r="N442">
        <v>4.0911284595125199</v>
      </c>
      <c r="O442">
        <v>12.2739994688349</v>
      </c>
      <c r="P442">
        <v>108.116496598639</v>
      </c>
      <c r="Q442">
        <v>5.2475116671941997E-2</v>
      </c>
    </row>
    <row r="443" spans="1:17" hidden="1" x14ac:dyDescent="0.3">
      <c r="A443" t="s">
        <v>1004</v>
      </c>
      <c r="B443" t="s">
        <v>1005</v>
      </c>
      <c r="C443" t="str">
        <f>IFERROR(VLOOKUP(Table1[[#This Row],[Ticker]],[1]!Table1[[Symbol]:[Industry]],2,FALSE),"-")</f>
        <v>-</v>
      </c>
      <c r="D443" t="s">
        <v>539</v>
      </c>
      <c r="E443">
        <v>13131.77724347</v>
      </c>
      <c r="F443">
        <v>2883.55</v>
      </c>
      <c r="G443">
        <v>-6.8504295433840703</v>
      </c>
      <c r="H443">
        <v>8.9574967906020903E-2</v>
      </c>
      <c r="I443">
        <v>-3.4715888909002599</v>
      </c>
      <c r="J443">
        <v>-1.3961446868715499</v>
      </c>
      <c r="K443">
        <v>2697.4678239357199</v>
      </c>
      <c r="L443">
        <v>2578.9737376639901</v>
      </c>
      <c r="M443">
        <v>63.2210053322802</v>
      </c>
      <c r="N443">
        <v>0.91608501412698395</v>
      </c>
      <c r="O443">
        <v>6.0498344055070996</v>
      </c>
      <c r="P443">
        <v>27.196735774150799</v>
      </c>
      <c r="Q443">
        <v>-3.4691815732632997E-2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Row],[Ticker]],[1]!Table1[[Symbol]:[Industry]],2,FALSE),"-")</f>
        <v>-</v>
      </c>
      <c r="D444" t="s">
        <v>80</v>
      </c>
      <c r="E444">
        <v>13114.90556526</v>
      </c>
      <c r="F444">
        <v>635.1</v>
      </c>
      <c r="G444">
        <v>-24.294113016212901</v>
      </c>
      <c r="H444">
        <v>-19.0587402042541</v>
      </c>
      <c r="I444">
        <v>-33.160635866024798</v>
      </c>
      <c r="J444">
        <v>-1.3881948520020699</v>
      </c>
      <c r="K444">
        <v>651.82235696453199</v>
      </c>
      <c r="L444">
        <v>663.72765984718296</v>
      </c>
      <c r="M444">
        <v>36.3974113505205</v>
      </c>
      <c r="N444">
        <v>0.62461401280274698</v>
      </c>
      <c r="O444">
        <v>29.74334750433</v>
      </c>
      <c r="P444">
        <v>25.949429846306298</v>
      </c>
      <c r="Q444">
        <v>5.3174961334727003E-2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Row],[Ticker]],[1]!Table1[[Symbol]:[Industry]],2,FALSE),"-")</f>
        <v>-</v>
      </c>
      <c r="D445" t="s">
        <v>148</v>
      </c>
      <c r="E445">
        <v>13091.3509376</v>
      </c>
      <c r="F445">
        <v>12939.8</v>
      </c>
      <c r="G445">
        <v>199.95101197428099</v>
      </c>
      <c r="H445">
        <v>-6.3318742326206001</v>
      </c>
      <c r="I445">
        <v>81.740748276208194</v>
      </c>
      <c r="J445">
        <v>9.3686427117884392</v>
      </c>
      <c r="K445">
        <v>10830.220604819</v>
      </c>
      <c r="L445">
        <v>8300.7420235299996</v>
      </c>
      <c r="M445">
        <v>78.714254727838394</v>
      </c>
      <c r="N445">
        <v>1.4908468715371199</v>
      </c>
      <c r="O445">
        <v>0.45750320715931497</v>
      </c>
      <c r="P445">
        <v>232.045162945855</v>
      </c>
      <c r="Q445">
        <v>0.215869270619055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Row],[Ticker]],[1]!Table1[[Symbol]:[Industry]],2,FALSE),"-")</f>
        <v>-</v>
      </c>
      <c r="D446" t="s">
        <v>107</v>
      </c>
      <c r="E446">
        <v>13042.132147781</v>
      </c>
      <c r="F446">
        <v>19.03</v>
      </c>
      <c r="G446">
        <v>179.927222652019</v>
      </c>
      <c r="H446">
        <v>-8.3433355045152293</v>
      </c>
      <c r="I446">
        <v>-0.27591050640936199</v>
      </c>
      <c r="J446">
        <v>-1.8888105091157801</v>
      </c>
      <c r="K446">
        <v>19.011931752483498</v>
      </c>
      <c r="L446">
        <v>16.0149914589981</v>
      </c>
      <c r="M446">
        <v>38.902753027311498</v>
      </c>
      <c r="N446">
        <v>1.0678324240821699</v>
      </c>
      <c r="O446">
        <v>26.116657908565401</v>
      </c>
      <c r="P446">
        <v>222.54237288135499</v>
      </c>
      <c r="Q446">
        <v>9.4279761898018996E-2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Row],[Ticker]],[1]!Table1[[Symbol]:[Industry]],2,FALSE),"-")</f>
        <v>-</v>
      </c>
      <c r="D447" t="s">
        <v>285</v>
      </c>
      <c r="E447">
        <v>12957.2244089</v>
      </c>
      <c r="F447">
        <v>963.65</v>
      </c>
      <c r="G447">
        <v>-31.282919398963401</v>
      </c>
      <c r="H447">
        <v>-4.5246649466925799</v>
      </c>
      <c r="I447">
        <v>-23.4382394943867</v>
      </c>
      <c r="J447">
        <v>1.2356307272923901</v>
      </c>
      <c r="K447">
        <v>931.08194551036502</v>
      </c>
      <c r="L447">
        <v>946.53822060529205</v>
      </c>
      <c r="M447">
        <v>61.170484768186903</v>
      </c>
      <c r="N447">
        <v>0.68227104699230601</v>
      </c>
      <c r="O447">
        <v>36.766460851969001</v>
      </c>
      <c r="P447">
        <v>23.221021673806</v>
      </c>
      <c r="Q447">
        <v>5.5223828709239997E-3</v>
      </c>
    </row>
    <row r="448" spans="1:17" hidden="1" x14ac:dyDescent="0.3">
      <c r="A448" t="s">
        <v>1014</v>
      </c>
      <c r="B448" t="s">
        <v>1015</v>
      </c>
      <c r="C448" t="str">
        <f>IFERROR(VLOOKUP(Table1[[#This Row],[Ticker]],[1]!Table1[[Symbol]:[Industry]],2,FALSE),"-")</f>
        <v>-</v>
      </c>
      <c r="D448" t="s">
        <v>1016</v>
      </c>
      <c r="E448">
        <v>12906.893384999599</v>
      </c>
      <c r="F448">
        <v>100</v>
      </c>
      <c r="G448">
        <v>-25.352777347980801</v>
      </c>
      <c r="I448">
        <v>-12.217086976997599</v>
      </c>
      <c r="M448">
        <v>50</v>
      </c>
      <c r="N448">
        <v>1.8823529411764699</v>
      </c>
      <c r="O448">
        <v>0</v>
      </c>
      <c r="P448">
        <v>0</v>
      </c>
    </row>
    <row r="449" spans="1:17" hidden="1" x14ac:dyDescent="0.3">
      <c r="A449" t="s">
        <v>1017</v>
      </c>
      <c r="B449" t="s">
        <v>1018</v>
      </c>
      <c r="C449" t="str">
        <f>IFERROR(VLOOKUP(Table1[[#This Row],[Ticker]],[1]!Table1[[Symbol]:[Industry]],2,FALSE),"-")</f>
        <v>-</v>
      </c>
      <c r="D449" t="s">
        <v>665</v>
      </c>
      <c r="E449">
        <v>12895.61692998</v>
      </c>
      <c r="F449">
        <v>539.79999999999995</v>
      </c>
      <c r="G449">
        <v>-30.782800119044001</v>
      </c>
      <c r="H449">
        <v>-3.9332893805871398</v>
      </c>
      <c r="I449">
        <v>-17.6646259505481</v>
      </c>
      <c r="J449">
        <v>-4.5259866539483502</v>
      </c>
      <c r="M449">
        <v>33.204307391962502</v>
      </c>
      <c r="O449">
        <v>22.267506483882901</v>
      </c>
      <c r="P449">
        <v>14.826632631355</v>
      </c>
    </row>
    <row r="450" spans="1:17" x14ac:dyDescent="0.3">
      <c r="A450" t="s">
        <v>1019</v>
      </c>
      <c r="B450" t="s">
        <v>1020</v>
      </c>
      <c r="C450" t="str">
        <f>IFERROR(VLOOKUP(Table1[[#This Row],[Ticker]],[1]!Table1[[Symbol]:[Industry]],2,FALSE),"-")</f>
        <v>-</v>
      </c>
      <c r="D450" t="s">
        <v>72</v>
      </c>
      <c r="E450">
        <v>12868.5</v>
      </c>
      <c r="F450">
        <v>85.79</v>
      </c>
      <c r="G450">
        <v>143.61273989339799</v>
      </c>
      <c r="H450">
        <v>9.1658211992545997</v>
      </c>
      <c r="I450">
        <v>20.379512713883301</v>
      </c>
      <c r="J450">
        <v>4.3457400940883497</v>
      </c>
      <c r="K450">
        <v>76.483704192417093</v>
      </c>
      <c r="L450">
        <v>67.331899485292297</v>
      </c>
      <c r="M450">
        <v>71.008613721098897</v>
      </c>
      <c r="N450">
        <v>2.2827319085528801</v>
      </c>
      <c r="O450">
        <v>18.7784124023778</v>
      </c>
      <c r="P450">
        <v>170.204724409448</v>
      </c>
      <c r="Q450">
        <v>3.9118846075634997E-2</v>
      </c>
    </row>
    <row r="451" spans="1:17" hidden="1" x14ac:dyDescent="0.3">
      <c r="A451" t="s">
        <v>1021</v>
      </c>
      <c r="B451" t="s">
        <v>1022</v>
      </c>
      <c r="C451" t="str">
        <f>IFERROR(VLOOKUP(Table1[[#This Row],[Ticker]],[1]!Table1[[Symbol]:[Industry]],2,FALSE),"-")</f>
        <v>-</v>
      </c>
      <c r="D451" t="s">
        <v>392</v>
      </c>
      <c r="E451">
        <v>12807.169765500001</v>
      </c>
      <c r="F451">
        <v>1141.4000000000001</v>
      </c>
      <c r="G451">
        <v>213.10876111355699</v>
      </c>
      <c r="H451">
        <v>17.8686150738389</v>
      </c>
      <c r="I451">
        <v>4.0210106858161803</v>
      </c>
      <c r="J451">
        <v>-3.5799134994960502</v>
      </c>
      <c r="K451">
        <v>981.85098264906799</v>
      </c>
      <c r="L451">
        <v>794.66751779996298</v>
      </c>
      <c r="M451">
        <v>42.733290448262601</v>
      </c>
      <c r="N451">
        <v>0.99114289767649499</v>
      </c>
      <c r="O451">
        <v>3.3818118100578101</v>
      </c>
      <c r="P451">
        <v>273.923013923013</v>
      </c>
      <c r="Q451">
        <v>0.21837596722927899</v>
      </c>
    </row>
    <row r="452" spans="1:17" x14ac:dyDescent="0.3">
      <c r="A452" t="s">
        <v>1023</v>
      </c>
      <c r="B452" t="s">
        <v>1024</v>
      </c>
      <c r="C452" t="str">
        <f>IFERROR(VLOOKUP(Table1[[#This Row],[Ticker]],[1]!Table1[[Symbol]:[Industry]],2,FALSE),"-")</f>
        <v>-</v>
      </c>
      <c r="D452" t="s">
        <v>665</v>
      </c>
      <c r="E452">
        <v>12801.02673872</v>
      </c>
      <c r="F452">
        <v>747.2</v>
      </c>
      <c r="G452">
        <v>82.222773041736104</v>
      </c>
      <c r="H452">
        <v>-2.54734419285814</v>
      </c>
      <c r="I452">
        <v>38.261213294878303</v>
      </c>
      <c r="J452">
        <v>8.0044003569244797</v>
      </c>
      <c r="K452">
        <v>708.57602136516698</v>
      </c>
      <c r="L452">
        <v>601.44570525549398</v>
      </c>
      <c r="M452">
        <v>63.983123282759003</v>
      </c>
      <c r="N452">
        <v>0.62888385825406101</v>
      </c>
      <c r="O452">
        <v>10.0107066381156</v>
      </c>
      <c r="P452">
        <v>113.150763086578</v>
      </c>
    </row>
    <row r="453" spans="1:17" x14ac:dyDescent="0.3">
      <c r="A453" t="s">
        <v>1025</v>
      </c>
      <c r="B453" t="s">
        <v>1026</v>
      </c>
      <c r="C453" t="str">
        <f>IFERROR(VLOOKUP(Table1[[#This Row],[Ticker]],[1]!Table1[[Symbol]:[Industry]],2,FALSE),"-")</f>
        <v>-</v>
      </c>
      <c r="D453" t="s">
        <v>24</v>
      </c>
      <c r="E453">
        <v>12798.069829216</v>
      </c>
      <c r="F453">
        <v>172.79</v>
      </c>
      <c r="G453">
        <v>9.9136803322699691</v>
      </c>
      <c r="H453">
        <v>7.7052262761927697</v>
      </c>
      <c r="I453">
        <v>9.3605255696576906E-2</v>
      </c>
      <c r="J453">
        <v>0.17429927484567301</v>
      </c>
      <c r="K453">
        <v>155.054223516169</v>
      </c>
      <c r="L453">
        <v>146.737635100342</v>
      </c>
      <c r="M453">
        <v>79.7432470933133</v>
      </c>
      <c r="N453">
        <v>1.7302097063161901</v>
      </c>
      <c r="O453">
        <v>1.1343249030615301</v>
      </c>
      <c r="P453">
        <v>43.931695127030302</v>
      </c>
      <c r="Q453">
        <v>-3.5987892500036998E-2</v>
      </c>
    </row>
    <row r="454" spans="1:17" x14ac:dyDescent="0.3">
      <c r="A454" t="s">
        <v>1027</v>
      </c>
      <c r="B454" t="s">
        <v>1028</v>
      </c>
      <c r="C454" t="str">
        <f>IFERROR(VLOOKUP(Table1[[#This Row],[Ticker]],[1]!Table1[[Symbol]:[Industry]],2,FALSE),"-")</f>
        <v>-</v>
      </c>
      <c r="D454" t="s">
        <v>524</v>
      </c>
      <c r="E454">
        <v>12797.244272775</v>
      </c>
      <c r="F454">
        <v>823.45</v>
      </c>
      <c r="G454">
        <v>-28.578583799593702</v>
      </c>
      <c r="H454">
        <v>-8.5676370014071708</v>
      </c>
      <c r="I454">
        <v>-11.3720683008601</v>
      </c>
      <c r="J454">
        <v>-2.2417155272134099</v>
      </c>
      <c r="K454">
        <v>828.845723715551</v>
      </c>
      <c r="L454">
        <v>824.386220474487</v>
      </c>
      <c r="M454">
        <v>44.094395013988503</v>
      </c>
      <c r="N454">
        <v>1.3583935928426401</v>
      </c>
      <c r="O454">
        <v>24.470216770902901</v>
      </c>
      <c r="P454">
        <v>16.150645320544399</v>
      </c>
      <c r="Q454">
        <v>1.4977262478463999E-2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Row],[Ticker]],[1]!Table1[[Symbol]:[Industry]],2,FALSE),"-")</f>
        <v>-</v>
      </c>
      <c r="D455" t="s">
        <v>80</v>
      </c>
      <c r="E455">
        <v>12789.761838930001</v>
      </c>
      <c r="F455">
        <v>358.1</v>
      </c>
      <c r="G455">
        <v>-24.0941152068409</v>
      </c>
      <c r="H455">
        <v>0.18755522547599399</v>
      </c>
      <c r="I455">
        <v>-15.472523962003599</v>
      </c>
      <c r="J455">
        <v>-2.0126370309396799</v>
      </c>
      <c r="K455">
        <v>339.829285996328</v>
      </c>
      <c r="L455">
        <v>341.35718385860901</v>
      </c>
      <c r="M455">
        <v>54.640443173003</v>
      </c>
      <c r="N455">
        <v>1.2099927060893201</v>
      </c>
      <c r="O455">
        <v>11.142139067299601</v>
      </c>
      <c r="P455">
        <v>22.931685547545499</v>
      </c>
      <c r="Q455">
        <v>-0.10704883220304499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Row],[Ticker]],[1]!Table1[[Symbol]:[Industry]],2,FALSE),"-")</f>
        <v>-</v>
      </c>
      <c r="D456" t="s">
        <v>140</v>
      </c>
      <c r="E456">
        <v>12707.66592431</v>
      </c>
      <c r="F456">
        <v>535.85</v>
      </c>
      <c r="G456">
        <v>458.81300373597202</v>
      </c>
      <c r="H456">
        <v>21.399091121047</v>
      </c>
      <c r="I456">
        <v>136.20664969430501</v>
      </c>
      <c r="J456">
        <v>14.4012410637069</v>
      </c>
      <c r="K456">
        <v>419.671608454725</v>
      </c>
      <c r="L456">
        <v>284.22771908123201</v>
      </c>
      <c r="M456">
        <v>76.361911966706899</v>
      </c>
      <c r="N456">
        <v>0.36357831861212297</v>
      </c>
      <c r="O456">
        <v>6.2984044042176004</v>
      </c>
      <c r="P456">
        <v>475.56390977443601</v>
      </c>
      <c r="Q456">
        <v>0.15395826648580299</v>
      </c>
    </row>
    <row r="457" spans="1:17" hidden="1" x14ac:dyDescent="0.3">
      <c r="A457" t="s">
        <v>1033</v>
      </c>
      <c r="B457" t="s">
        <v>1034</v>
      </c>
      <c r="C457" t="str">
        <f>IFERROR(VLOOKUP(Table1[[#This Row],[Ticker]],[1]!Table1[[Symbol]:[Industry]],2,FALSE),"-")</f>
        <v>-</v>
      </c>
      <c r="D457" t="s">
        <v>329</v>
      </c>
      <c r="E457">
        <v>12694.638267245</v>
      </c>
      <c r="F457">
        <v>1101.6500000000001</v>
      </c>
      <c r="G457">
        <v>-25.8837837149119</v>
      </c>
      <c r="H457">
        <v>5.2937343977993896</v>
      </c>
      <c r="I457">
        <v>-4.4235449026335996</v>
      </c>
      <c r="J457">
        <v>0.70987288145307603</v>
      </c>
      <c r="K457">
        <v>1000.9460038946</v>
      </c>
      <c r="L457">
        <v>999.830863451553</v>
      </c>
      <c r="M457">
        <v>82.176453288609295</v>
      </c>
      <c r="N457">
        <v>0.497486962115608</v>
      </c>
      <c r="O457">
        <v>6.8663884229022099</v>
      </c>
      <c r="P457">
        <v>34.322989697006598</v>
      </c>
      <c r="Q457">
        <v>-1.5666266013242999E-2</v>
      </c>
    </row>
    <row r="458" spans="1:17" hidden="1" x14ac:dyDescent="0.3">
      <c r="A458" t="s">
        <v>1035</v>
      </c>
      <c r="B458" t="s">
        <v>1036</v>
      </c>
      <c r="C458" t="str">
        <f>IFERROR(VLOOKUP(Table1[[#This Row],[Ticker]],[1]!Table1[[Symbol]:[Industry]],2,FALSE),"-")</f>
        <v>-</v>
      </c>
      <c r="D458" t="s">
        <v>1037</v>
      </c>
      <c r="E458">
        <v>12691.0063875</v>
      </c>
      <c r="F458">
        <v>1398.25</v>
      </c>
      <c r="G458">
        <v>23.5221628084104</v>
      </c>
      <c r="H458">
        <v>0.95327180775785203</v>
      </c>
      <c r="I458">
        <v>42.7480022394492</v>
      </c>
      <c r="J458">
        <v>7.2819621594847401</v>
      </c>
      <c r="K458">
        <v>1303.51395253087</v>
      </c>
      <c r="M458">
        <v>67.8367190461924</v>
      </c>
      <c r="N458">
        <v>0.68988880078986603</v>
      </c>
      <c r="O458">
        <v>5.3459681745038301</v>
      </c>
      <c r="P458">
        <v>74.443266171792104</v>
      </c>
    </row>
    <row r="459" spans="1:17" x14ac:dyDescent="0.3">
      <c r="A459" t="s">
        <v>1038</v>
      </c>
      <c r="B459" t="s">
        <v>1039</v>
      </c>
      <c r="C459" t="str">
        <f>IFERROR(VLOOKUP(Table1[[#This Row],[Ticker]],[1]!Table1[[Symbol]:[Industry]],2,FALSE),"-")</f>
        <v>-</v>
      </c>
      <c r="D459" t="s">
        <v>98</v>
      </c>
      <c r="E459">
        <v>12637.32</v>
      </c>
      <c r="F459">
        <v>397.4</v>
      </c>
      <c r="G459">
        <v>114.097041273542</v>
      </c>
      <c r="H459">
        <v>-8.7871997342802697</v>
      </c>
      <c r="I459">
        <v>-21.693168981553399</v>
      </c>
      <c r="J459">
        <v>-3.6804850993430902</v>
      </c>
      <c r="K459">
        <v>396.62658926558998</v>
      </c>
      <c r="L459">
        <v>368.26592936979603</v>
      </c>
      <c r="M459">
        <v>54.114370811879397</v>
      </c>
      <c r="N459">
        <v>0.60091587596316298</v>
      </c>
      <c r="O459">
        <v>27.327629592350199</v>
      </c>
      <c r="P459">
        <v>142.16940889701399</v>
      </c>
      <c r="Q459">
        <v>0.14656370681063699</v>
      </c>
    </row>
    <row r="460" spans="1:17" x14ac:dyDescent="0.3">
      <c r="A460" t="s">
        <v>1040</v>
      </c>
      <c r="B460" t="s">
        <v>1041</v>
      </c>
      <c r="C460" t="str">
        <f>IFERROR(VLOOKUP(Table1[[#This Row],[Ticker]],[1]!Table1[[Symbol]:[Industry]],2,FALSE),"-")</f>
        <v>-</v>
      </c>
      <c r="D460" t="s">
        <v>387</v>
      </c>
      <c r="E460">
        <v>12574.244274950001</v>
      </c>
      <c r="F460">
        <v>269.95</v>
      </c>
      <c r="G460">
        <v>142.637297093706</v>
      </c>
      <c r="H460">
        <v>-2.6602222956497901</v>
      </c>
      <c r="I460">
        <v>43.823375450748003</v>
      </c>
      <c r="J460">
        <v>1.7696102863960499</v>
      </c>
      <c r="K460">
        <v>245.52203889279599</v>
      </c>
      <c r="L460">
        <v>201.29064782004201</v>
      </c>
      <c r="M460">
        <v>63.704421692214297</v>
      </c>
      <c r="N460">
        <v>0.78399787662323595</v>
      </c>
      <c r="O460">
        <v>7.7051305797369798</v>
      </c>
      <c r="P460">
        <v>178.873966942148</v>
      </c>
      <c r="Q460">
        <v>0.11052237136262499</v>
      </c>
    </row>
    <row r="461" spans="1:17" x14ac:dyDescent="0.3">
      <c r="A461" t="s">
        <v>1042</v>
      </c>
      <c r="B461" t="s">
        <v>1043</v>
      </c>
      <c r="C461" t="str">
        <f>IFERROR(VLOOKUP(Table1[[#This Row],[Ticker]],[1]!Table1[[Symbol]:[Industry]],2,FALSE),"-")</f>
        <v>-</v>
      </c>
      <c r="D461" t="s">
        <v>46</v>
      </c>
      <c r="E461">
        <v>12570.419085</v>
      </c>
      <c r="F461">
        <v>490</v>
      </c>
      <c r="G461">
        <v>23.8861876444088</v>
      </c>
      <c r="H461">
        <v>-18.2668910326678</v>
      </c>
      <c r="I461">
        <v>26.849182357470902</v>
      </c>
      <c r="J461">
        <v>-1.32762730829122</v>
      </c>
      <c r="K461">
        <v>474.86399546241103</v>
      </c>
      <c r="L461">
        <v>418.11821825465802</v>
      </c>
      <c r="M461">
        <v>57.146177895544398</v>
      </c>
      <c r="N461">
        <v>0.54421509112308497</v>
      </c>
      <c r="O461">
        <v>17.306122448979501</v>
      </c>
      <c r="P461">
        <v>58.013544018058603</v>
      </c>
      <c r="Q461">
        <v>3.2327428651689E-2</v>
      </c>
    </row>
    <row r="462" spans="1:17" x14ac:dyDescent="0.3">
      <c r="A462" t="s">
        <v>1044</v>
      </c>
      <c r="B462" t="s">
        <v>1045</v>
      </c>
      <c r="C462" t="str">
        <f>IFERROR(VLOOKUP(Table1[[#This Row],[Ticker]],[1]!Table1[[Symbol]:[Industry]],2,FALSE),"-")</f>
        <v>-</v>
      </c>
      <c r="D462" t="s">
        <v>24</v>
      </c>
      <c r="E462">
        <v>12550.176530811001</v>
      </c>
      <c r="F462">
        <v>113.97</v>
      </c>
      <c r="G462">
        <v>48.427710456897202</v>
      </c>
      <c r="H462">
        <v>-22.386653483386901</v>
      </c>
      <c r="I462">
        <v>-23.8339927544307</v>
      </c>
      <c r="J462">
        <v>-3.2851973032708899</v>
      </c>
      <c r="K462">
        <v>123.84129421841</v>
      </c>
      <c r="L462">
        <v>118.158096015021</v>
      </c>
      <c r="M462">
        <v>30.858870989597801</v>
      </c>
      <c r="N462">
        <v>0.72487239593730102</v>
      </c>
      <c r="O462">
        <v>33.8071422304115</v>
      </c>
      <c r="P462">
        <v>88.692052980132402</v>
      </c>
      <c r="Q462">
        <v>0.104370218728859</v>
      </c>
    </row>
    <row r="463" spans="1:17" x14ac:dyDescent="0.3">
      <c r="A463" t="s">
        <v>1046</v>
      </c>
      <c r="B463" t="s">
        <v>1047</v>
      </c>
      <c r="C463" t="str">
        <f>IFERROR(VLOOKUP(Table1[[#This Row],[Ticker]],[1]!Table1[[Symbol]:[Industry]],2,FALSE),"-")</f>
        <v>-</v>
      </c>
      <c r="D463" t="s">
        <v>130</v>
      </c>
      <c r="E463">
        <v>12477.661599450001</v>
      </c>
      <c r="F463">
        <v>409.45</v>
      </c>
      <c r="G463">
        <v>25.187218991026999</v>
      </c>
      <c r="H463">
        <v>3.0048640360285201</v>
      </c>
      <c r="I463">
        <v>18.744051676448699</v>
      </c>
      <c r="J463">
        <v>2.7523246778010799</v>
      </c>
      <c r="K463">
        <v>368.76874054017298</v>
      </c>
      <c r="L463">
        <v>330.34970286163099</v>
      </c>
      <c r="M463">
        <v>67.008651171797396</v>
      </c>
      <c r="N463">
        <v>0.70709119902852302</v>
      </c>
      <c r="O463">
        <v>3.5413359384540199</v>
      </c>
      <c r="P463">
        <v>61.965981012658197</v>
      </c>
      <c r="Q463">
        <v>0.2069853925073</v>
      </c>
    </row>
    <row r="464" spans="1:17" x14ac:dyDescent="0.3">
      <c r="A464" t="s">
        <v>1048</v>
      </c>
      <c r="B464" t="s">
        <v>1049</v>
      </c>
      <c r="C464" t="str">
        <f>IFERROR(VLOOKUP(Table1[[#This Row],[Ticker]],[1]!Table1[[Symbol]:[Industry]],2,FALSE),"-")</f>
        <v>-</v>
      </c>
      <c r="D464" t="s">
        <v>59</v>
      </c>
      <c r="E464">
        <v>12467.446751039901</v>
      </c>
      <c r="F464">
        <v>514.4</v>
      </c>
      <c r="G464">
        <v>49.262477175949499</v>
      </c>
      <c r="H464">
        <v>4.84903409768072</v>
      </c>
      <c r="I464">
        <v>11.007251267103401</v>
      </c>
      <c r="J464">
        <v>-1.4901154789100699</v>
      </c>
      <c r="K464">
        <v>457.42357088373598</v>
      </c>
      <c r="L464">
        <v>411.62491160809202</v>
      </c>
      <c r="M464">
        <v>75.540080267046093</v>
      </c>
      <c r="N464">
        <v>1.9492369703101899</v>
      </c>
      <c r="O464">
        <v>0.50544323483669995</v>
      </c>
      <c r="P464">
        <v>78.797358359402097</v>
      </c>
      <c r="Q464">
        <v>5.6792594341580002E-3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Row],[Ticker]],[1]!Table1[[Symbol]:[Industry]],2,FALSE),"-")</f>
        <v>-</v>
      </c>
      <c r="D465" t="s">
        <v>80</v>
      </c>
      <c r="E465">
        <v>12437.518620704999</v>
      </c>
      <c r="F465">
        <v>1615.15</v>
      </c>
      <c r="G465">
        <v>7.6401818482970301</v>
      </c>
      <c r="H465">
        <v>1.5923930750295601</v>
      </c>
      <c r="I465">
        <v>0.76206803139636503</v>
      </c>
      <c r="J465">
        <v>-0.46169466503808898</v>
      </c>
      <c r="K465">
        <v>1518.55945142157</v>
      </c>
      <c r="L465">
        <v>1427.4670074590099</v>
      </c>
      <c r="M465">
        <v>67.555907993546299</v>
      </c>
      <c r="N465">
        <v>0.98925373858472299</v>
      </c>
      <c r="O465">
        <v>11.568584961149099</v>
      </c>
      <c r="P465">
        <v>52.293621234265203</v>
      </c>
      <c r="Q465">
        <v>1.938172709198E-3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Row],[Ticker]],[1]!Table1[[Symbol]:[Industry]],2,FALSE),"-")</f>
        <v>-</v>
      </c>
      <c r="D466" t="s">
        <v>21</v>
      </c>
      <c r="E466">
        <v>12431.51564811</v>
      </c>
      <c r="F466">
        <v>832.35</v>
      </c>
      <c r="G466">
        <v>-41.168096540002203</v>
      </c>
      <c r="H466">
        <v>-4.9621193639612002</v>
      </c>
      <c r="I466">
        <v>-19.805629221918199</v>
      </c>
      <c r="J466">
        <v>-1.3898116848100199</v>
      </c>
      <c r="K466">
        <v>835.47677870048994</v>
      </c>
      <c r="L466">
        <v>848.38784406040804</v>
      </c>
      <c r="M466">
        <v>43.8140439263302</v>
      </c>
      <c r="N466">
        <v>3.3698737868358499</v>
      </c>
      <c r="O466">
        <v>22.544602631104599</v>
      </c>
      <c r="P466">
        <v>12.327935222672</v>
      </c>
      <c r="Q466">
        <v>-0.10718838802998699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Row],[Ticker]],[1]!Table1[[Symbol]:[Industry]],2,FALSE),"-")</f>
        <v>-</v>
      </c>
      <c r="D467" t="s">
        <v>539</v>
      </c>
      <c r="E467">
        <v>12286.084804369901</v>
      </c>
      <c r="F467">
        <v>926.9</v>
      </c>
      <c r="G467">
        <v>-37.864567576239601</v>
      </c>
      <c r="H467">
        <v>1.0335188025618101</v>
      </c>
      <c r="I467">
        <v>-9.4565548262215504</v>
      </c>
      <c r="J467">
        <v>-1.03306573886195</v>
      </c>
      <c r="K467">
        <v>856.33729191303496</v>
      </c>
      <c r="L467">
        <v>868.47686687849398</v>
      </c>
      <c r="M467">
        <v>70.443694981239602</v>
      </c>
      <c r="N467">
        <v>2.0636716959418</v>
      </c>
      <c r="O467">
        <v>19.754018772251602</v>
      </c>
      <c r="P467">
        <v>21.712297288424899</v>
      </c>
      <c r="Q467">
        <v>-1.8217130371551E-2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Row],[Ticker]],[1]!Table1[[Symbol]:[Industry]],2,FALSE),"-")</f>
        <v>-</v>
      </c>
      <c r="D468" t="s">
        <v>916</v>
      </c>
      <c r="E468">
        <v>12133.564078674999</v>
      </c>
      <c r="F468">
        <v>2516.75</v>
      </c>
      <c r="G468">
        <v>28.680856578414499</v>
      </c>
      <c r="H468">
        <v>4.62798464645783</v>
      </c>
      <c r="I468">
        <v>-13.723788865266799</v>
      </c>
      <c r="J468">
        <v>2.9882957202803402</v>
      </c>
      <c r="K468">
        <v>2372.3940766340102</v>
      </c>
      <c r="L468">
        <v>2275.79091348577</v>
      </c>
      <c r="M468">
        <v>77.946984205280899</v>
      </c>
      <c r="N468">
        <v>1.42716878090995</v>
      </c>
      <c r="O468">
        <v>12.367140160921799</v>
      </c>
      <c r="P468">
        <v>59.086599241466502</v>
      </c>
      <c r="Q468">
        <v>4.4659036592701998E-2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Row],[Ticker]],[1]!Table1[[Symbol]:[Industry]],2,FALSE),"-")</f>
        <v>-</v>
      </c>
      <c r="D469" t="s">
        <v>127</v>
      </c>
      <c r="E469">
        <v>12024.482137999999</v>
      </c>
      <c r="F469">
        <v>1439.6</v>
      </c>
      <c r="G469">
        <v>218.887020412943</v>
      </c>
      <c r="H469">
        <v>37.592296859737097</v>
      </c>
      <c r="I469">
        <v>74.914071218764704</v>
      </c>
      <c r="J469">
        <v>17.879691849962001</v>
      </c>
      <c r="K469">
        <v>1073.9036208140201</v>
      </c>
      <c r="L469">
        <v>868.12691582656896</v>
      </c>
      <c r="M469">
        <v>85.077787698744601</v>
      </c>
      <c r="N469">
        <v>1.55567913012242</v>
      </c>
      <c r="O469">
        <v>3.2474298416226701</v>
      </c>
      <c r="P469">
        <v>249.927078269324</v>
      </c>
      <c r="Q469">
        <v>0.21588731826191301</v>
      </c>
    </row>
    <row r="470" spans="1:17" hidden="1" x14ac:dyDescent="0.3">
      <c r="A470" t="s">
        <v>1060</v>
      </c>
      <c r="B470" t="s">
        <v>1061</v>
      </c>
      <c r="C470" t="str">
        <f>IFERROR(VLOOKUP(Table1[[#This Row],[Ticker]],[1]!Table1[[Symbol]:[Industry]],2,FALSE),"-")</f>
        <v>-</v>
      </c>
      <c r="D470" t="s">
        <v>1062</v>
      </c>
      <c r="E470">
        <v>12018.658845559999</v>
      </c>
      <c r="F470">
        <v>1275.8</v>
      </c>
      <c r="G470">
        <v>-1.46356508566028</v>
      </c>
      <c r="H470">
        <v>7.08914876238918</v>
      </c>
      <c r="I470">
        <v>13.372320908024699</v>
      </c>
      <c r="J470">
        <v>1.2164804895791199</v>
      </c>
      <c r="K470">
        <v>1120.5315339797301</v>
      </c>
      <c r="M470">
        <v>86.663406515974799</v>
      </c>
      <c r="N470">
        <v>0.47083679162520597</v>
      </c>
      <c r="O470">
        <v>1.89292992632075</v>
      </c>
      <c r="P470">
        <v>56.886374815543498</v>
      </c>
    </row>
    <row r="471" spans="1:17" hidden="1" x14ac:dyDescent="0.3">
      <c r="A471" t="s">
        <v>1063</v>
      </c>
      <c r="B471" t="s">
        <v>1064</v>
      </c>
      <c r="C471" t="str">
        <f>IFERROR(VLOOKUP(Table1[[#This Row],[Ticker]],[1]!Table1[[Symbol]:[Industry]],2,FALSE),"-")</f>
        <v>-</v>
      </c>
      <c r="D471" t="s">
        <v>148</v>
      </c>
      <c r="E471">
        <v>12011.135847510001</v>
      </c>
      <c r="F471">
        <v>800.3</v>
      </c>
      <c r="G471">
        <v>693.50732627896195</v>
      </c>
      <c r="H471">
        <v>-8.6680696503182908</v>
      </c>
      <c r="I471">
        <v>208.415925843515</v>
      </c>
      <c r="J471">
        <v>6.4282518680287097</v>
      </c>
      <c r="K471">
        <v>678.98728264996396</v>
      </c>
      <c r="L471">
        <v>432.88748284123</v>
      </c>
      <c r="M471">
        <v>66.842088567378298</v>
      </c>
      <c r="N471">
        <v>1.16220390690371</v>
      </c>
      <c r="O471">
        <v>5.6728726727477401</v>
      </c>
      <c r="P471">
        <v>953.02631578947296</v>
      </c>
      <c r="Q471">
        <v>0.24449423766278999</v>
      </c>
    </row>
    <row r="472" spans="1:17" x14ac:dyDescent="0.3">
      <c r="A472" t="s">
        <v>1065</v>
      </c>
      <c r="B472" t="s">
        <v>1066</v>
      </c>
      <c r="C472" t="str">
        <f>IFERROR(VLOOKUP(Table1[[#This Row],[Ticker]],[1]!Table1[[Symbol]:[Industry]],2,FALSE),"-")</f>
        <v>-</v>
      </c>
      <c r="D472" t="s">
        <v>397</v>
      </c>
      <c r="E472">
        <v>12003.71587916</v>
      </c>
      <c r="F472">
        <v>460.4</v>
      </c>
      <c r="G472">
        <v>70.769106308528805</v>
      </c>
      <c r="H472">
        <v>3.3279331930199398</v>
      </c>
      <c r="I472">
        <v>3.5340129601488299</v>
      </c>
      <c r="J472">
        <v>13.131757463815401</v>
      </c>
      <c r="K472">
        <v>415.03667603110301</v>
      </c>
      <c r="L472">
        <v>385.488146548629</v>
      </c>
      <c r="M472">
        <v>82.376836801125904</v>
      </c>
      <c r="N472">
        <v>2.67390557122551</v>
      </c>
      <c r="O472">
        <v>20.319287576020798</v>
      </c>
      <c r="P472">
        <v>100.173913043478</v>
      </c>
      <c r="Q472">
        <v>0.11439354460210201</v>
      </c>
    </row>
    <row r="473" spans="1:17" x14ac:dyDescent="0.3">
      <c r="A473" t="s">
        <v>1067</v>
      </c>
      <c r="B473" t="s">
        <v>1068</v>
      </c>
      <c r="C473" t="str">
        <f>IFERROR(VLOOKUP(Table1[[#This Row],[Ticker]],[1]!Table1[[Symbol]:[Industry]],2,FALSE),"-")</f>
        <v>-</v>
      </c>
      <c r="D473" t="s">
        <v>329</v>
      </c>
      <c r="E473">
        <v>11935.360192100001</v>
      </c>
      <c r="F473">
        <v>861.05</v>
      </c>
      <c r="G473">
        <v>-9.7489417682852402</v>
      </c>
      <c r="H473">
        <v>12.9867210942156</v>
      </c>
      <c r="I473">
        <v>4.3615753571480598</v>
      </c>
      <c r="J473">
        <v>4.7284647170765703</v>
      </c>
      <c r="K473">
        <v>746.91765706953004</v>
      </c>
      <c r="L473">
        <v>746.09335144314298</v>
      </c>
      <c r="M473">
        <v>90.040575351386096</v>
      </c>
      <c r="N473">
        <v>1.3891172243040999</v>
      </c>
      <c r="O473">
        <v>0.34260495906161997</v>
      </c>
      <c r="P473">
        <v>33.052615313296698</v>
      </c>
      <c r="Q473">
        <v>-7.7741794930899999E-2</v>
      </c>
    </row>
    <row r="474" spans="1:17" x14ac:dyDescent="0.3">
      <c r="A474" t="s">
        <v>1069</v>
      </c>
      <c r="B474" t="s">
        <v>1070</v>
      </c>
      <c r="C474" t="str">
        <f>IFERROR(VLOOKUP(Table1[[#This Row],[Ticker]],[1]!Table1[[Symbol]:[Industry]],2,FALSE),"-")</f>
        <v>-</v>
      </c>
      <c r="D474" t="s">
        <v>59</v>
      </c>
      <c r="E474">
        <v>11868.387738150001</v>
      </c>
      <c r="F474">
        <v>749.5</v>
      </c>
      <c r="G474">
        <v>64.7005086200476</v>
      </c>
      <c r="H474">
        <v>-1.1140714439730099</v>
      </c>
      <c r="I474">
        <v>17.353316687969102</v>
      </c>
      <c r="J474">
        <v>-1.3735369427013799</v>
      </c>
      <c r="K474">
        <v>705.86352882999802</v>
      </c>
      <c r="L474">
        <v>590.16706737815605</v>
      </c>
      <c r="M474">
        <v>61.111337527265199</v>
      </c>
      <c r="N474">
        <v>0.40020516804643103</v>
      </c>
      <c r="O474">
        <v>3.4022681787858602</v>
      </c>
      <c r="P474">
        <v>135.13725490196001</v>
      </c>
      <c r="Q474">
        <v>-3.5432861893823997E-2</v>
      </c>
    </row>
    <row r="475" spans="1:17" x14ac:dyDescent="0.3">
      <c r="A475" t="s">
        <v>1071</v>
      </c>
      <c r="B475" t="s">
        <v>1072</v>
      </c>
      <c r="C475" t="str">
        <f>IFERROR(VLOOKUP(Table1[[#This Row],[Ticker]],[1]!Table1[[Symbol]:[Industry]],2,FALSE),"-")</f>
        <v>-</v>
      </c>
      <c r="D475" t="s">
        <v>484</v>
      </c>
      <c r="E475">
        <v>11858.706372500001</v>
      </c>
      <c r="F475">
        <v>890.6</v>
      </c>
      <c r="G475">
        <v>-13.6846485097805</v>
      </c>
      <c r="H475">
        <v>11.7779944896233</v>
      </c>
      <c r="I475">
        <v>1.1268519348700301</v>
      </c>
      <c r="J475">
        <v>-1.3195212743774201</v>
      </c>
      <c r="K475">
        <v>815.43129718016803</v>
      </c>
      <c r="L475">
        <v>769.21050812351302</v>
      </c>
      <c r="M475">
        <v>56.475580744641299</v>
      </c>
      <c r="N475">
        <v>1.3747759237693</v>
      </c>
      <c r="O475">
        <v>5.3222546597799099</v>
      </c>
      <c r="P475">
        <v>30.970588235294102</v>
      </c>
      <c r="Q475">
        <v>4.5027596345980997E-2</v>
      </c>
    </row>
    <row r="476" spans="1:17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-</v>
      </c>
      <c r="D476" t="s">
        <v>699</v>
      </c>
      <c r="E476">
        <v>11735.070051459999</v>
      </c>
      <c r="F476">
        <v>9022.9</v>
      </c>
      <c r="G476">
        <v>-7.5147810609730197</v>
      </c>
      <c r="H476">
        <v>14.2521911956342</v>
      </c>
      <c r="I476">
        <v>4.2525141589259698</v>
      </c>
      <c r="J476">
        <v>-0.19287373446699499</v>
      </c>
      <c r="K476">
        <v>7856.0627417382602</v>
      </c>
      <c r="L476">
        <v>7636.8792566746697</v>
      </c>
      <c r="M476">
        <v>70.752346697462798</v>
      </c>
      <c r="N476">
        <v>2.5893867596017701</v>
      </c>
      <c r="O476">
        <v>7.9475556639217997</v>
      </c>
      <c r="P476">
        <v>36.8931302342517</v>
      </c>
      <c r="Q476">
        <v>6.2272374733581E-2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226</v>
      </c>
      <c r="E477">
        <v>11734.19936912</v>
      </c>
      <c r="F477">
        <v>1763.6</v>
      </c>
      <c r="G477">
        <v>55.894649576679498</v>
      </c>
      <c r="H477">
        <v>-0.53736237286426503</v>
      </c>
      <c r="I477">
        <v>34.823099783049003</v>
      </c>
      <c r="J477">
        <v>0.70795026757121404</v>
      </c>
      <c r="K477">
        <v>1549.60319168315</v>
      </c>
      <c r="L477">
        <v>1274.38741576042</v>
      </c>
      <c r="M477">
        <v>76.4893298543399</v>
      </c>
      <c r="N477">
        <v>1.0919209213413299</v>
      </c>
      <c r="O477">
        <v>2.0072578816058</v>
      </c>
      <c r="P477">
        <v>109.52833551146399</v>
      </c>
      <c r="Q477">
        <v>0.13707702606507199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184</v>
      </c>
      <c r="E478">
        <v>11693.4612767</v>
      </c>
      <c r="F478">
        <v>497</v>
      </c>
      <c r="G478">
        <v>49.625258146659803</v>
      </c>
      <c r="H478">
        <v>5.1322975315948902</v>
      </c>
      <c r="I478">
        <v>18.537977479724301</v>
      </c>
      <c r="J478">
        <v>1.55346445306271</v>
      </c>
      <c r="K478">
        <v>449.26472603382598</v>
      </c>
      <c r="L478">
        <v>395.41729631849199</v>
      </c>
      <c r="M478">
        <v>65.036701584133596</v>
      </c>
      <c r="N478">
        <v>1.24968049461354</v>
      </c>
      <c r="O478">
        <v>2.6156941649899399</v>
      </c>
      <c r="P478">
        <v>79.099099099099007</v>
      </c>
      <c r="Q478">
        <v>0.13684216791881601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302</v>
      </c>
      <c r="E479">
        <v>11581.426513390999</v>
      </c>
      <c r="F479">
        <v>146.27000000000001</v>
      </c>
      <c r="G479">
        <v>32.409460414256898</v>
      </c>
      <c r="H479">
        <v>-5.0449069315930597</v>
      </c>
      <c r="I479">
        <v>0.64556734399006199</v>
      </c>
      <c r="J479">
        <v>-2.76324863494087</v>
      </c>
      <c r="K479">
        <v>143.61129342576999</v>
      </c>
      <c r="L479">
        <v>130.463102719739</v>
      </c>
      <c r="M479">
        <v>53.378637363232997</v>
      </c>
      <c r="N479">
        <v>0.90750803354123699</v>
      </c>
      <c r="O479">
        <v>8.0194161482190296</v>
      </c>
      <c r="P479">
        <v>62.703003337041103</v>
      </c>
      <c r="Q479">
        <v>0.127700126315971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769</v>
      </c>
      <c r="E480">
        <v>11567.669882769</v>
      </c>
      <c r="F480">
        <v>248.61</v>
      </c>
      <c r="G480">
        <v>193.22228626525001</v>
      </c>
      <c r="H480">
        <v>11.205410739142</v>
      </c>
      <c r="I480">
        <v>51.773678194506303</v>
      </c>
      <c r="J480">
        <v>2.9822849698426199</v>
      </c>
      <c r="K480">
        <v>217.885593555029</v>
      </c>
      <c r="L480">
        <v>172.309538306977</v>
      </c>
      <c r="M480">
        <v>67.468685315204894</v>
      </c>
      <c r="N480">
        <v>0.95503764736846997</v>
      </c>
      <c r="O480">
        <v>3.2701822131048601</v>
      </c>
      <c r="P480">
        <v>234.60296096904401</v>
      </c>
      <c r="Q480">
        <v>0.13910070393266999</v>
      </c>
    </row>
    <row r="481" spans="1:17" hidden="1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56</v>
      </c>
      <c r="E481">
        <v>11541.483173660001</v>
      </c>
      <c r="F481">
        <v>8759.2999999999993</v>
      </c>
      <c r="G481">
        <v>210.143303707266</v>
      </c>
      <c r="H481">
        <v>-8.4673608939093192</v>
      </c>
      <c r="I481">
        <v>126.82394349225299</v>
      </c>
      <c r="J481">
        <v>-3.02540637653988</v>
      </c>
      <c r="K481">
        <v>8660.1083854244498</v>
      </c>
      <c r="L481">
        <v>6361.5880977360903</v>
      </c>
      <c r="M481">
        <v>41.088594850013997</v>
      </c>
      <c r="N481">
        <v>0.39969205619264098</v>
      </c>
      <c r="O481">
        <v>17.336430993344202</v>
      </c>
      <c r="P481">
        <v>264.95562684888102</v>
      </c>
      <c r="Q481">
        <v>0.156144870884669</v>
      </c>
    </row>
    <row r="482" spans="1:17" hidden="1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86</v>
      </c>
      <c r="E482">
        <v>11516.9498752</v>
      </c>
      <c r="F482">
        <v>95.99</v>
      </c>
      <c r="G482">
        <v>-42.186948202252097</v>
      </c>
      <c r="H482">
        <v>-10.207721082589901</v>
      </c>
      <c r="I482">
        <v>-15.938250467469</v>
      </c>
      <c r="J482">
        <v>-1.3002474318991699</v>
      </c>
      <c r="K482">
        <v>96.4386635137692</v>
      </c>
      <c r="L482">
        <v>100.28859378326401</v>
      </c>
      <c r="M482">
        <v>13.715137464591701</v>
      </c>
      <c r="N482">
        <v>1.1898029512328501</v>
      </c>
      <c r="O482">
        <v>24.2837795603708</v>
      </c>
      <c r="P482">
        <v>5.5995599559955904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46</v>
      </c>
      <c r="E483">
        <v>11406.24784722</v>
      </c>
      <c r="F483">
        <v>1750.2</v>
      </c>
      <c r="G483">
        <v>78.877880432372706</v>
      </c>
      <c r="H483">
        <v>5.2741885983348302</v>
      </c>
      <c r="I483">
        <v>91.010966901311704</v>
      </c>
      <c r="J483">
        <v>-4.0375202675971904</v>
      </c>
      <c r="K483">
        <v>1516.08414142623</v>
      </c>
      <c r="L483">
        <v>1145.9713817975601</v>
      </c>
      <c r="M483">
        <v>56.200702698227197</v>
      </c>
      <c r="N483">
        <v>0.49201580191527999</v>
      </c>
      <c r="O483">
        <v>6.8392183750428401</v>
      </c>
      <c r="P483">
        <v>117.389144205688</v>
      </c>
      <c r="Q483">
        <v>0.135815278762137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384</v>
      </c>
      <c r="E484">
        <v>11393.14201213</v>
      </c>
      <c r="F484">
        <v>184.3</v>
      </c>
      <c r="G484">
        <v>183.29946890825801</v>
      </c>
      <c r="H484">
        <v>7.2533617065738598</v>
      </c>
      <c r="I484">
        <v>37.316381582840101</v>
      </c>
      <c r="J484">
        <v>4.1588409875291896</v>
      </c>
      <c r="K484">
        <v>174.04346063022899</v>
      </c>
      <c r="L484">
        <v>144.055424060657</v>
      </c>
      <c r="M484">
        <v>61.752018585734099</v>
      </c>
      <c r="N484">
        <v>0.96258687417905597</v>
      </c>
      <c r="O484">
        <v>12.8594682582745</v>
      </c>
      <c r="P484">
        <v>240.35087719298201</v>
      </c>
      <c r="Q484">
        <v>0.16072067720824401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218</v>
      </c>
      <c r="E485">
        <v>11304.43186884</v>
      </c>
      <c r="F485">
        <v>578.6</v>
      </c>
      <c r="G485">
        <v>20.952204271996301</v>
      </c>
      <c r="H485">
        <v>-9.2178171002287801</v>
      </c>
      <c r="I485">
        <v>-7.1412674909356602</v>
      </c>
      <c r="J485">
        <v>-1.3493549566385299</v>
      </c>
      <c r="K485">
        <v>587.66715263276399</v>
      </c>
      <c r="L485">
        <v>553.56222116923402</v>
      </c>
      <c r="M485">
        <v>52.686733945294598</v>
      </c>
      <c r="N485">
        <v>0.55833330457563402</v>
      </c>
      <c r="O485">
        <v>22.606291047355601</v>
      </c>
      <c r="P485">
        <v>47.263934843471603</v>
      </c>
      <c r="Q485">
        <v>-4.6197622173214999E-2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Row],[Ticker]],[1]!Table1[[Symbol]:[Industry]],2,FALSE),"-")</f>
        <v>-</v>
      </c>
      <c r="D486" t="s">
        <v>69</v>
      </c>
      <c r="E486">
        <v>11291.705385425999</v>
      </c>
      <c r="F486">
        <v>28.11</v>
      </c>
      <c r="G486">
        <v>68.367359170790493</v>
      </c>
      <c r="H486">
        <v>2.9171634102036701</v>
      </c>
      <c r="I486">
        <v>-19.749981713839698</v>
      </c>
      <c r="J486">
        <v>-4.1888146239829096</v>
      </c>
      <c r="K486">
        <v>27.715094753329101</v>
      </c>
      <c r="L486">
        <v>24.5892970838716</v>
      </c>
      <c r="M486">
        <v>35.866292279322401</v>
      </c>
      <c r="N486">
        <v>0.74351414530676896</v>
      </c>
      <c r="O486">
        <v>22.554251156172199</v>
      </c>
      <c r="P486">
        <v>96.573426573426502</v>
      </c>
      <c r="Q486">
        <v>6.0912897433641998E-2</v>
      </c>
    </row>
    <row r="487" spans="1:17" x14ac:dyDescent="0.3">
      <c r="A487" t="s">
        <v>1095</v>
      </c>
      <c r="B487" t="s">
        <v>1096</v>
      </c>
      <c r="C487" t="str">
        <f>IFERROR(VLOOKUP(Table1[[#This Row],[Ticker]],[1]!Table1[[Symbol]:[Industry]],2,FALSE),"-")</f>
        <v>-</v>
      </c>
      <c r="D487" t="s">
        <v>902</v>
      </c>
      <c r="E487">
        <v>11203.141131251999</v>
      </c>
      <c r="F487">
        <v>81.13</v>
      </c>
      <c r="G487">
        <v>75.624023628820098</v>
      </c>
      <c r="H487">
        <v>4.1267041624358196</v>
      </c>
      <c r="I487">
        <v>-12.7930673691544</v>
      </c>
      <c r="J487">
        <v>-1.9133776865524901</v>
      </c>
      <c r="K487">
        <v>77.857815746552404</v>
      </c>
      <c r="L487">
        <v>71.517858744765903</v>
      </c>
      <c r="M487">
        <v>49.729219888754997</v>
      </c>
      <c r="N487">
        <v>1.89644194447842</v>
      </c>
      <c r="O487">
        <v>16.911130284728198</v>
      </c>
      <c r="P487">
        <v>107.22860791826299</v>
      </c>
      <c r="Q487">
        <v>5.8935978463487998E-2</v>
      </c>
    </row>
    <row r="488" spans="1:17" x14ac:dyDescent="0.3">
      <c r="A488" t="s">
        <v>1097</v>
      </c>
      <c r="B488" t="s">
        <v>1098</v>
      </c>
      <c r="C488" t="str">
        <f>IFERROR(VLOOKUP(Table1[[#This Row],[Ticker]],[1]!Table1[[Symbol]:[Industry]],2,FALSE),"-")</f>
        <v>-</v>
      </c>
      <c r="D488" t="s">
        <v>59</v>
      </c>
      <c r="E488">
        <v>11170.80227124</v>
      </c>
      <c r="F488">
        <v>911.7</v>
      </c>
      <c r="G488">
        <v>35.758333763130302</v>
      </c>
      <c r="H488">
        <v>-0.496579979629034</v>
      </c>
      <c r="I488">
        <v>13.4479716032918</v>
      </c>
      <c r="J488">
        <v>9.6124673090947699</v>
      </c>
      <c r="K488">
        <v>842.80250994807398</v>
      </c>
      <c r="L488">
        <v>757.36501439673805</v>
      </c>
      <c r="M488">
        <v>70.181201857125899</v>
      </c>
      <c r="N488">
        <v>1.1243622081465401</v>
      </c>
      <c r="O488">
        <v>6.6140177690029596</v>
      </c>
      <c r="P488">
        <v>61.562998405103599</v>
      </c>
      <c r="Q488">
        <v>-2.1014158516319E-2</v>
      </c>
    </row>
    <row r="489" spans="1:17" x14ac:dyDescent="0.3">
      <c r="A489" t="s">
        <v>1099</v>
      </c>
      <c r="B489" t="s">
        <v>1100</v>
      </c>
      <c r="C489" t="str">
        <f>IFERROR(VLOOKUP(Table1[[#This Row],[Ticker]],[1]!Table1[[Symbol]:[Industry]],2,FALSE),"-")</f>
        <v>-</v>
      </c>
      <c r="D489" t="s">
        <v>375</v>
      </c>
      <c r="E489">
        <v>11167.8222083</v>
      </c>
      <c r="F489">
        <v>202.43</v>
      </c>
      <c r="G489">
        <v>54.501966183566999</v>
      </c>
      <c r="H489">
        <v>18.424919926464799</v>
      </c>
      <c r="I489">
        <v>5.7834959434337501</v>
      </c>
      <c r="J489">
        <v>2.4616635288305799</v>
      </c>
      <c r="K489">
        <v>169.393083115536</v>
      </c>
      <c r="L489">
        <v>148.47829118848199</v>
      </c>
      <c r="M489">
        <v>65.445539488930393</v>
      </c>
      <c r="N489">
        <v>2.8796108421180699</v>
      </c>
      <c r="O489">
        <v>12.4833275700241</v>
      </c>
      <c r="P489">
        <v>92.332541567695898</v>
      </c>
      <c r="Q489">
        <v>8.0382564395982001E-2</v>
      </c>
    </row>
    <row r="490" spans="1:17" x14ac:dyDescent="0.3">
      <c r="A490" t="s">
        <v>1101</v>
      </c>
      <c r="B490" t="s">
        <v>1102</v>
      </c>
      <c r="C490" t="str">
        <f>IFERROR(VLOOKUP(Table1[[#This Row],[Ticker]],[1]!Table1[[Symbol]:[Industry]],2,FALSE),"-")</f>
        <v>-</v>
      </c>
      <c r="D490" t="s">
        <v>21</v>
      </c>
      <c r="E490">
        <v>11118.907189219901</v>
      </c>
      <c r="F490">
        <v>1770.85</v>
      </c>
      <c r="G490">
        <v>-15.339426213134301</v>
      </c>
      <c r="H490">
        <v>11.0447817476377</v>
      </c>
      <c r="I490">
        <v>-4.6451030139311502</v>
      </c>
      <c r="J490">
        <v>6.6140964186148903</v>
      </c>
      <c r="K490">
        <v>1588.7747518956901</v>
      </c>
      <c r="L490">
        <v>1551.6316431858199</v>
      </c>
      <c r="M490">
        <v>59.759533149406302</v>
      </c>
      <c r="N490">
        <v>4.2952354235490002</v>
      </c>
      <c r="O490">
        <v>8.9872095321455792</v>
      </c>
      <c r="P490">
        <v>27.762346235705699</v>
      </c>
      <c r="Q490">
        <v>-7.2026079843203E-2</v>
      </c>
    </row>
    <row r="491" spans="1:17" x14ac:dyDescent="0.3">
      <c r="A491" t="s">
        <v>1103</v>
      </c>
      <c r="B491" t="s">
        <v>1104</v>
      </c>
      <c r="C491" t="str">
        <f>IFERROR(VLOOKUP(Table1[[#This Row],[Ticker]],[1]!Table1[[Symbol]:[Industry]],2,FALSE),"-")</f>
        <v>-</v>
      </c>
      <c r="D491" t="s">
        <v>83</v>
      </c>
      <c r="E491">
        <v>11047.08538341</v>
      </c>
      <c r="F491">
        <v>228.51</v>
      </c>
      <c r="G491">
        <v>64.2654799134299</v>
      </c>
      <c r="H491">
        <v>6.2142183304698202</v>
      </c>
      <c r="I491">
        <v>31.364439884453802</v>
      </c>
      <c r="J491">
        <v>9.2684882306702701</v>
      </c>
      <c r="K491">
        <v>205.03133189962901</v>
      </c>
      <c r="L491">
        <v>178.82929471660299</v>
      </c>
      <c r="M491">
        <v>79.789385116248397</v>
      </c>
      <c r="N491">
        <v>2.0743685639497702</v>
      </c>
      <c r="O491">
        <v>4.1529911163625304</v>
      </c>
      <c r="P491">
        <v>97.7585460839463</v>
      </c>
      <c r="Q491">
        <v>6.5250031308202006E-2</v>
      </c>
    </row>
    <row r="492" spans="1:17" x14ac:dyDescent="0.3">
      <c r="A492" t="s">
        <v>1105</v>
      </c>
      <c r="B492" t="s">
        <v>1106</v>
      </c>
      <c r="C492" t="str">
        <f>IFERROR(VLOOKUP(Table1[[#This Row],[Ticker]],[1]!Table1[[Symbol]:[Industry]],2,FALSE),"-")</f>
        <v>-</v>
      </c>
      <c r="D492" t="s">
        <v>539</v>
      </c>
      <c r="E492">
        <v>11043.0916054399</v>
      </c>
      <c r="F492">
        <v>3114.7</v>
      </c>
      <c r="G492">
        <v>-7.2972217924252503</v>
      </c>
      <c r="H492">
        <v>2.0963618365621701</v>
      </c>
      <c r="I492">
        <v>-1.8099206604434301E-2</v>
      </c>
      <c r="J492">
        <v>-1.1017874012267801</v>
      </c>
      <c r="K492">
        <v>2634.4293269280802</v>
      </c>
      <c r="L492">
        <v>2613.2864174500401</v>
      </c>
      <c r="M492">
        <v>90.659289376552096</v>
      </c>
      <c r="N492">
        <v>1.57470066140345</v>
      </c>
      <c r="O492">
        <v>2.9970783703085502</v>
      </c>
      <c r="P492">
        <v>38.615932354249999</v>
      </c>
      <c r="Q492">
        <v>-6.9040813627647996E-2</v>
      </c>
    </row>
    <row r="493" spans="1:17" x14ac:dyDescent="0.3">
      <c r="A493" t="s">
        <v>1107</v>
      </c>
      <c r="B493" t="s">
        <v>1108</v>
      </c>
      <c r="C493" t="str">
        <f>IFERROR(VLOOKUP(Table1[[#This Row],[Ticker]],[1]!Table1[[Symbol]:[Industry]],2,FALSE),"-")</f>
        <v>-</v>
      </c>
      <c r="D493" t="s">
        <v>539</v>
      </c>
      <c r="E493">
        <v>10970.929881079999</v>
      </c>
      <c r="F493">
        <v>2145.65</v>
      </c>
      <c r="G493">
        <v>-45.918577540530599</v>
      </c>
      <c r="H493">
        <v>1.9498022410208</v>
      </c>
      <c r="I493">
        <v>-31.606586366496899</v>
      </c>
      <c r="J493">
        <v>0.96953999988624795</v>
      </c>
      <c r="K493">
        <v>2048.0674162427599</v>
      </c>
      <c r="L493">
        <v>2175.64721213953</v>
      </c>
      <c r="M493">
        <v>64.095539155718399</v>
      </c>
      <c r="N493">
        <v>1.35404736843172</v>
      </c>
      <c r="O493">
        <v>27.490504043063801</v>
      </c>
      <c r="P493">
        <v>18.675331858406999</v>
      </c>
      <c r="Q493">
        <v>-0.13987282333623199</v>
      </c>
    </row>
    <row r="494" spans="1:17" x14ac:dyDescent="0.3">
      <c r="A494" t="s">
        <v>1109</v>
      </c>
      <c r="B494" t="s">
        <v>1110</v>
      </c>
      <c r="C494" t="str">
        <f>IFERROR(VLOOKUP(Table1[[#This Row],[Ticker]],[1]!Table1[[Symbol]:[Industry]],2,FALSE),"-")</f>
        <v>-</v>
      </c>
      <c r="D494" t="s">
        <v>1111</v>
      </c>
      <c r="E494">
        <v>10948.521777855</v>
      </c>
      <c r="F494">
        <v>538.04999999999995</v>
      </c>
      <c r="G494">
        <v>196.42792178557099</v>
      </c>
      <c r="H494">
        <v>-9.53535576800342</v>
      </c>
      <c r="I494">
        <v>58.863994104083403</v>
      </c>
      <c r="J494">
        <v>0.86679571585137605</v>
      </c>
      <c r="K494">
        <v>473.39807456018099</v>
      </c>
      <c r="L494">
        <v>355.433999847667</v>
      </c>
      <c r="M494">
        <v>63.994234878805898</v>
      </c>
      <c r="N494">
        <v>0.92093939755486098</v>
      </c>
      <c r="O494">
        <v>5.1946845088746496</v>
      </c>
      <c r="P494">
        <v>228.179322964318</v>
      </c>
      <c r="Q494">
        <v>9.6248192585773995E-2</v>
      </c>
    </row>
    <row r="495" spans="1:17" hidden="1" x14ac:dyDescent="0.3">
      <c r="A495" t="s">
        <v>1112</v>
      </c>
      <c r="B495" t="s">
        <v>1113</v>
      </c>
      <c r="C495" t="str">
        <f>IFERROR(VLOOKUP(Table1[[#This Row],[Ticker]],[1]!Table1[[Symbol]:[Industry]],2,FALSE),"-")</f>
        <v>-</v>
      </c>
      <c r="D495" t="s">
        <v>337</v>
      </c>
      <c r="E495">
        <v>10898.66251941</v>
      </c>
      <c r="F495">
        <v>1843.7</v>
      </c>
      <c r="G495">
        <v>146.97194589925101</v>
      </c>
      <c r="H495">
        <v>13.3863809217439</v>
      </c>
      <c r="I495">
        <v>166.66659174029101</v>
      </c>
      <c r="J495">
        <v>-4.3305843684861003</v>
      </c>
      <c r="K495">
        <v>1606.34484884075</v>
      </c>
      <c r="M495">
        <v>53.102947098304703</v>
      </c>
      <c r="N495">
        <v>0.75630357417774297</v>
      </c>
      <c r="O495">
        <v>12.8166187557628</v>
      </c>
      <c r="P495">
        <v>187.00186799501799</v>
      </c>
    </row>
    <row r="496" spans="1:17" x14ac:dyDescent="0.3">
      <c r="A496" t="s">
        <v>1114</v>
      </c>
      <c r="B496" t="s">
        <v>1115</v>
      </c>
      <c r="C496" t="str">
        <f>IFERROR(VLOOKUP(Table1[[#This Row],[Ticker]],[1]!Table1[[Symbol]:[Industry]],2,FALSE),"-")</f>
        <v>-</v>
      </c>
      <c r="D496" t="s">
        <v>59</v>
      </c>
      <c r="E496">
        <v>10878.21351204</v>
      </c>
      <c r="F496">
        <v>1431.15</v>
      </c>
      <c r="G496">
        <v>56.269802072345698</v>
      </c>
      <c r="H496">
        <v>0.61222300174538002</v>
      </c>
      <c r="I496">
        <v>-10.4898239425589</v>
      </c>
      <c r="J496">
        <v>2.5012512935153599</v>
      </c>
      <c r="K496">
        <v>1376.1104642114301</v>
      </c>
      <c r="L496">
        <v>1271.0248609205601</v>
      </c>
      <c r="M496">
        <v>52.766039360788803</v>
      </c>
      <c r="N496">
        <v>1.4760475857718101</v>
      </c>
      <c r="O496">
        <v>13.129301610592799</v>
      </c>
      <c r="P496">
        <v>82.766106889726103</v>
      </c>
      <c r="Q496">
        <v>6.8988521128881E-2</v>
      </c>
    </row>
    <row r="497" spans="1:17" x14ac:dyDescent="0.3">
      <c r="A497" t="s">
        <v>1116</v>
      </c>
      <c r="B497" t="s">
        <v>1117</v>
      </c>
      <c r="C497" t="str">
        <f>IFERROR(VLOOKUP(Table1[[#This Row],[Ticker]],[1]!Table1[[Symbol]:[Industry]],2,FALSE),"-")</f>
        <v>-</v>
      </c>
      <c r="D497" t="s">
        <v>140</v>
      </c>
      <c r="E497">
        <v>10822.0794381179</v>
      </c>
      <c r="F497">
        <v>200.98</v>
      </c>
      <c r="G497">
        <v>149.801226758795</v>
      </c>
      <c r="H497">
        <v>-5.7037182574428904</v>
      </c>
      <c r="I497">
        <v>-4.1342690151799104</v>
      </c>
      <c r="J497">
        <v>4.6278923459815404</v>
      </c>
      <c r="K497">
        <v>203.465798386947</v>
      </c>
      <c r="L497">
        <v>195.862008855147</v>
      </c>
      <c r="M497">
        <v>55.176161531614497</v>
      </c>
      <c r="N497">
        <v>0.81006037225656102</v>
      </c>
      <c r="O497">
        <v>41.7553985471191</v>
      </c>
      <c r="P497">
        <v>190.643528561099</v>
      </c>
      <c r="Q497">
        <v>0.15377089253978601</v>
      </c>
    </row>
    <row r="498" spans="1:17" x14ac:dyDescent="0.3">
      <c r="A498" t="s">
        <v>1118</v>
      </c>
      <c r="B498" t="s">
        <v>1119</v>
      </c>
      <c r="C498" t="str">
        <f>IFERROR(VLOOKUP(Table1[[#This Row],[Ticker]],[1]!Table1[[Symbol]:[Industry]],2,FALSE),"-")</f>
        <v>-</v>
      </c>
      <c r="D498" t="s">
        <v>1120</v>
      </c>
      <c r="E498">
        <v>10817.55937632</v>
      </c>
      <c r="F498">
        <v>995.2</v>
      </c>
      <c r="G498">
        <v>-40.277320975871802</v>
      </c>
      <c r="H498">
        <v>-2.5597759805264699</v>
      </c>
      <c r="I498">
        <v>-31.158239491760298</v>
      </c>
      <c r="J498">
        <v>3.8622695994579002</v>
      </c>
      <c r="K498">
        <v>935.67386613212398</v>
      </c>
      <c r="L498">
        <v>1028.15749379515</v>
      </c>
      <c r="M498">
        <v>79.155110012744501</v>
      </c>
      <c r="N498">
        <v>1.4860191669824201</v>
      </c>
      <c r="O498">
        <v>37.655747588424397</v>
      </c>
      <c r="P498">
        <v>16.5339578454332</v>
      </c>
      <c r="Q498">
        <v>-7.6880930034307002E-2</v>
      </c>
    </row>
    <row r="499" spans="1:17" hidden="1" x14ac:dyDescent="0.3">
      <c r="A499" t="s">
        <v>1121</v>
      </c>
      <c r="B499" t="s">
        <v>1122</v>
      </c>
      <c r="C499" t="str">
        <f>IFERROR(VLOOKUP(Table1[[#This Row],[Ticker]],[1]!Table1[[Symbol]:[Industry]],2,FALSE),"-")</f>
        <v>-</v>
      </c>
      <c r="D499" t="s">
        <v>127</v>
      </c>
      <c r="E499">
        <v>10812.142032615</v>
      </c>
      <c r="F499">
        <v>355.95</v>
      </c>
      <c r="G499">
        <v>128.728131097725</v>
      </c>
      <c r="H499">
        <v>8.0547408822314104</v>
      </c>
      <c r="I499">
        <v>22.637999213568701</v>
      </c>
      <c r="J499">
        <v>12.6672521148492</v>
      </c>
      <c r="K499">
        <v>307.19254345844598</v>
      </c>
      <c r="L499">
        <v>260.95874216629198</v>
      </c>
      <c r="M499">
        <v>78.284999818188098</v>
      </c>
      <c r="N499">
        <v>1.09148297584222</v>
      </c>
      <c r="O499">
        <v>3.2026970080067398</v>
      </c>
      <c r="P499">
        <v>156.448126801152</v>
      </c>
      <c r="Q499">
        <v>0.14087380715117501</v>
      </c>
    </row>
    <row r="500" spans="1:17" x14ac:dyDescent="0.3">
      <c r="A500" t="s">
        <v>1123</v>
      </c>
      <c r="B500" t="s">
        <v>1124</v>
      </c>
      <c r="C500" t="str">
        <f>IFERROR(VLOOKUP(Table1[[#This Row],[Ticker]],[1]!Table1[[Symbol]:[Industry]],2,FALSE),"-")</f>
        <v>-</v>
      </c>
      <c r="D500" t="s">
        <v>107</v>
      </c>
      <c r="E500">
        <v>10763.459658399999</v>
      </c>
      <c r="F500">
        <v>1785.5</v>
      </c>
      <c r="G500">
        <v>188.34745684405601</v>
      </c>
      <c r="H500">
        <v>-9.3487828825278001</v>
      </c>
      <c r="I500">
        <v>78.609418188659603</v>
      </c>
      <c r="J500">
        <v>2.2133000970912602</v>
      </c>
      <c r="K500">
        <v>1781.6934124537399</v>
      </c>
      <c r="L500">
        <v>1366.92189782727</v>
      </c>
      <c r="M500">
        <v>51.076033652146698</v>
      </c>
      <c r="N500">
        <v>0.438634957315441</v>
      </c>
      <c r="O500">
        <v>18.126575189022699</v>
      </c>
      <c r="P500">
        <v>259.01474530831098</v>
      </c>
      <c r="Q500">
        <v>0.292206385234273</v>
      </c>
    </row>
    <row r="501" spans="1:17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397</v>
      </c>
      <c r="E501">
        <v>10762.555978439999</v>
      </c>
      <c r="F501">
        <v>2660.7</v>
      </c>
      <c r="G501">
        <v>5.5376856535633197</v>
      </c>
      <c r="H501">
        <v>1.59434665487454</v>
      </c>
      <c r="I501">
        <v>-3.4594994522167899</v>
      </c>
      <c r="J501">
        <v>6.1946172327786897</v>
      </c>
      <c r="K501">
        <v>2530.83857260179</v>
      </c>
      <c r="L501">
        <v>2420.96350612591</v>
      </c>
      <c r="M501">
        <v>55.319629199788899</v>
      </c>
      <c r="N501">
        <v>2.2097821014743602</v>
      </c>
      <c r="O501">
        <v>12.694027887398001</v>
      </c>
      <c r="P501">
        <v>31.386104389906599</v>
      </c>
      <c r="Q501">
        <v>5.9037833215609001E-2</v>
      </c>
    </row>
    <row r="502" spans="1:17" hidden="1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-</v>
      </c>
      <c r="D502" t="s">
        <v>716</v>
      </c>
      <c r="E502">
        <v>10739.054693185</v>
      </c>
      <c r="F502">
        <v>112.93</v>
      </c>
      <c r="G502">
        <v>42.587175089593401</v>
      </c>
      <c r="H502">
        <v>-10.0084709044337</v>
      </c>
      <c r="I502">
        <v>9.8562023971241093</v>
      </c>
      <c r="J502">
        <v>0.58892928928621902</v>
      </c>
      <c r="K502">
        <v>108.502603652497</v>
      </c>
      <c r="L502">
        <v>95.547572288084794</v>
      </c>
      <c r="M502">
        <v>54.041415573722702</v>
      </c>
      <c r="N502">
        <v>0.65552329019523103</v>
      </c>
      <c r="O502">
        <v>7.7127424068006603</v>
      </c>
      <c r="P502">
        <v>73.338449731389105</v>
      </c>
      <c r="Q502">
        <v>2.1133606920337E-2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375</v>
      </c>
      <c r="E503">
        <v>10696.547018985</v>
      </c>
      <c r="F503">
        <v>727.95</v>
      </c>
      <c r="G503">
        <v>-2.9209821307359398</v>
      </c>
      <c r="H503">
        <v>0.12066817069782</v>
      </c>
      <c r="I503">
        <v>-21.359623172704001</v>
      </c>
      <c r="J503">
        <v>3.0262570100812001</v>
      </c>
      <c r="K503">
        <v>684.69469690711298</v>
      </c>
      <c r="L503">
        <v>669.29672261942403</v>
      </c>
      <c r="M503">
        <v>60.9296520028374</v>
      </c>
      <c r="N503">
        <v>3.0287228022520298</v>
      </c>
      <c r="O503">
        <v>11.9445016828078</v>
      </c>
      <c r="P503">
        <v>36.832706766917298</v>
      </c>
      <c r="Q503">
        <v>5.9498082461062002E-2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295</v>
      </c>
      <c r="E504">
        <v>10688.634227869999</v>
      </c>
      <c r="F504">
        <v>2086.4499999999998</v>
      </c>
      <c r="G504">
        <v>17.679224840202899</v>
      </c>
      <c r="H504">
        <v>-5.0741336803523804</v>
      </c>
      <c r="I504">
        <v>10.8047290607382</v>
      </c>
      <c r="J504">
        <v>3.0783894644262602</v>
      </c>
      <c r="K504">
        <v>1914.0901123981801</v>
      </c>
      <c r="L504">
        <v>1723.02993903016</v>
      </c>
      <c r="M504">
        <v>73.962527752313704</v>
      </c>
      <c r="N504">
        <v>0.496597699597284</v>
      </c>
      <c r="O504">
        <v>0.43375110834193897</v>
      </c>
      <c r="P504">
        <v>60.991512345678899</v>
      </c>
      <c r="Q504">
        <v>-7.9402718634663999E-2</v>
      </c>
    </row>
    <row r="505" spans="1:17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24</v>
      </c>
      <c r="E505">
        <v>10685.888688902</v>
      </c>
      <c r="F505">
        <v>94.06</v>
      </c>
      <c r="G505">
        <v>-22.558256800035601</v>
      </c>
      <c r="H505">
        <v>-11.2908077148026</v>
      </c>
      <c r="I505">
        <v>-27.8583425823787</v>
      </c>
      <c r="J505">
        <v>-9.3635658675993003</v>
      </c>
      <c r="K505">
        <v>97.791716605063897</v>
      </c>
      <c r="L505">
        <v>95.556753243376306</v>
      </c>
      <c r="M505">
        <v>30.5604394607358</v>
      </c>
      <c r="N505">
        <v>1.29046767120313</v>
      </c>
      <c r="O505">
        <v>23.8571124813948</v>
      </c>
      <c r="P505">
        <v>14.567600487210701</v>
      </c>
      <c r="Q505">
        <v>1.2670848833901001E-2</v>
      </c>
    </row>
    <row r="506" spans="1:17" hidden="1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114</v>
      </c>
      <c r="E506">
        <v>10671.76822704</v>
      </c>
      <c r="F506">
        <v>9337.7999999999993</v>
      </c>
      <c r="G506">
        <v>39.976446226446498</v>
      </c>
      <c r="H506">
        <v>5.4302819448898596</v>
      </c>
      <c r="I506">
        <v>11.2791834562669</v>
      </c>
      <c r="J506">
        <v>2.9831399522946702</v>
      </c>
      <c r="K506">
        <v>8102.4231655630401</v>
      </c>
      <c r="L506">
        <v>7444.2191349254599</v>
      </c>
      <c r="M506">
        <v>83.0271801494074</v>
      </c>
      <c r="N506">
        <v>2.52551252152307</v>
      </c>
      <c r="O506">
        <v>0.85244918503288802</v>
      </c>
      <c r="P506">
        <v>72.239642896668698</v>
      </c>
      <c r="Q506">
        <v>0.114639783237454</v>
      </c>
    </row>
    <row r="507" spans="1:17" hidden="1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E507">
        <v>10648.949259610001</v>
      </c>
      <c r="F507">
        <v>763.9</v>
      </c>
      <c r="G507">
        <v>32.199171375269401</v>
      </c>
      <c r="H507">
        <v>-1.92830542164546</v>
      </c>
      <c r="I507">
        <v>29.547782652769399</v>
      </c>
      <c r="J507">
        <v>6.1371849072845599</v>
      </c>
      <c r="K507">
        <v>674.58671090796804</v>
      </c>
      <c r="L507">
        <v>581.70340844693305</v>
      </c>
      <c r="M507">
        <v>76.776731644116396</v>
      </c>
      <c r="N507">
        <v>1.6838457883417</v>
      </c>
      <c r="O507">
        <v>2.1076057075533501</v>
      </c>
      <c r="P507">
        <v>90.974999999999895</v>
      </c>
      <c r="Q507">
        <v>9.8632440313866004E-2</v>
      </c>
    </row>
    <row r="508" spans="1:17" hidden="1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716</v>
      </c>
      <c r="E508">
        <v>10625.948094249999</v>
      </c>
      <c r="F508">
        <v>543.38</v>
      </c>
      <c r="G508">
        <v>-7.7316796260674998</v>
      </c>
      <c r="H508">
        <v>-5.5606253832489703</v>
      </c>
      <c r="I508">
        <v>-1.60313045879876</v>
      </c>
      <c r="J508">
        <v>-0.55787813952986698</v>
      </c>
      <c r="K508">
        <v>512.397686793557</v>
      </c>
      <c r="L508">
        <v>482.69899793103701</v>
      </c>
      <c r="M508">
        <v>77.9215973242584</v>
      </c>
      <c r="N508">
        <v>0.90503929466538502</v>
      </c>
      <c r="O508">
        <v>0.38831020648533099</v>
      </c>
      <c r="P508">
        <v>26.338060916065999</v>
      </c>
      <c r="Q508">
        <v>-1.3416788414562999E-2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143</v>
      </c>
      <c r="E509">
        <v>10620.816015</v>
      </c>
      <c r="F509">
        <v>768.5</v>
      </c>
      <c r="G509">
        <v>34.442707110862898</v>
      </c>
      <c r="H509">
        <v>3.1453118941539402</v>
      </c>
      <c r="I509">
        <v>35.6851455095304</v>
      </c>
      <c r="J509">
        <v>1.9834987728448002E-2</v>
      </c>
      <c r="K509">
        <v>741.78283800861698</v>
      </c>
      <c r="L509">
        <v>605.53313068445004</v>
      </c>
      <c r="M509">
        <v>47.493622699216601</v>
      </c>
      <c r="N509">
        <v>1.1976901018391</v>
      </c>
      <c r="O509">
        <v>5.4066363044892496</v>
      </c>
      <c r="P509">
        <v>86.960223817053802</v>
      </c>
    </row>
    <row r="510" spans="1:17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-</v>
      </c>
      <c r="D510" t="s">
        <v>130</v>
      </c>
      <c r="E510">
        <v>10507.46270077</v>
      </c>
      <c r="F510">
        <v>724.15</v>
      </c>
      <c r="G510">
        <v>108.941730994802</v>
      </c>
      <c r="H510">
        <v>40.7098781571285</v>
      </c>
      <c r="I510">
        <v>46.954250532618801</v>
      </c>
      <c r="J510">
        <v>0.67480454315280802</v>
      </c>
      <c r="K510">
        <v>614.23909249898497</v>
      </c>
      <c r="L510">
        <v>494.21942417448003</v>
      </c>
      <c r="M510">
        <v>54.650581463261403</v>
      </c>
      <c r="N510">
        <v>0.61065560311257205</v>
      </c>
      <c r="O510">
        <v>7.2982116964717303</v>
      </c>
      <c r="P510">
        <v>137.23177723177699</v>
      </c>
      <c r="Q510">
        <v>0.15428494314656499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Row],[Ticker]],[1]!Table1[[Symbol]:[Industry]],2,FALSE),"-")</f>
        <v>-</v>
      </c>
      <c r="D511" t="s">
        <v>1147</v>
      </c>
      <c r="E511">
        <v>10490.3790345</v>
      </c>
      <c r="F511">
        <v>545.5</v>
      </c>
      <c r="G511">
        <v>15.720268679262</v>
      </c>
      <c r="H511">
        <v>-2.4414660362668399</v>
      </c>
      <c r="I511">
        <v>33.4437941979022</v>
      </c>
      <c r="J511">
        <v>-2.6438911723113101</v>
      </c>
      <c r="K511">
        <v>500.44865679741798</v>
      </c>
      <c r="L511">
        <v>420.13920684895402</v>
      </c>
      <c r="M511">
        <v>47.476222862535998</v>
      </c>
      <c r="N511">
        <v>0.78007396700362097</v>
      </c>
      <c r="O511">
        <v>6.5811182401466404</v>
      </c>
      <c r="P511">
        <v>76.195090439276399</v>
      </c>
      <c r="Q511">
        <v>3.3436135447917001E-2</v>
      </c>
    </row>
    <row r="512" spans="1:17" x14ac:dyDescent="0.3">
      <c r="A512" t="s">
        <v>1148</v>
      </c>
      <c r="B512" t="s">
        <v>1149</v>
      </c>
      <c r="C512" t="str">
        <f>IFERROR(VLOOKUP(Table1[[#This Row],[Ticker]],[1]!Table1[[Symbol]:[Industry]],2,FALSE),"-")</f>
        <v>-</v>
      </c>
      <c r="D512" t="s">
        <v>496</v>
      </c>
      <c r="E512">
        <v>10441.304353469999</v>
      </c>
      <c r="F512">
        <v>2141.0500000000002</v>
      </c>
      <c r="G512">
        <v>18.8921288317378</v>
      </c>
      <c r="H512">
        <v>8.7798227128638801E-2</v>
      </c>
      <c r="I512">
        <v>-1.41389906621769</v>
      </c>
      <c r="J512">
        <v>2.2843555422718902</v>
      </c>
      <c r="K512">
        <v>2042.4092191899599</v>
      </c>
      <c r="L512">
        <v>1916.44446932859</v>
      </c>
      <c r="M512">
        <v>60.649035622825103</v>
      </c>
      <c r="N512">
        <v>1.2103000602057301</v>
      </c>
      <c r="O512">
        <v>8.1245183438032509</v>
      </c>
      <c r="P512">
        <v>56.164183731149997</v>
      </c>
      <c r="Q512">
        <v>0.20079078475159701</v>
      </c>
    </row>
    <row r="513" spans="1:17" x14ac:dyDescent="0.3">
      <c r="A513" t="s">
        <v>1150</v>
      </c>
      <c r="B513" t="s">
        <v>1151</v>
      </c>
      <c r="C513" t="str">
        <f>IFERROR(VLOOKUP(Table1[[#This Row],[Ticker]],[1]!Table1[[Symbol]:[Industry]],2,FALSE),"-")</f>
        <v>-</v>
      </c>
      <c r="D513" t="s">
        <v>21</v>
      </c>
      <c r="E513">
        <v>10403.919495059999</v>
      </c>
      <c r="F513">
        <v>505.05</v>
      </c>
      <c r="G513">
        <v>10.165249726137899</v>
      </c>
      <c r="H513">
        <v>-3.9751409700486802</v>
      </c>
      <c r="I513">
        <v>-0.91130185303066102</v>
      </c>
      <c r="J513">
        <v>-1.79201138520158</v>
      </c>
      <c r="K513">
        <v>496.98067347426002</v>
      </c>
      <c r="L513">
        <v>470.601721386782</v>
      </c>
      <c r="M513">
        <v>51.862534029270201</v>
      </c>
      <c r="N513">
        <v>0.57036084051707703</v>
      </c>
      <c r="O513">
        <v>12.2859122859122</v>
      </c>
      <c r="P513">
        <v>41.788321167883197</v>
      </c>
      <c r="Q513">
        <v>-7.8640015896983995E-2</v>
      </c>
    </row>
    <row r="514" spans="1:17" x14ac:dyDescent="0.3">
      <c r="A514" t="s">
        <v>1152</v>
      </c>
      <c r="B514" t="s">
        <v>1153</v>
      </c>
      <c r="C514" t="str">
        <f>IFERROR(VLOOKUP(Table1[[#This Row],[Ticker]],[1]!Table1[[Symbol]:[Industry]],2,FALSE),"-")</f>
        <v>-</v>
      </c>
      <c r="D514" t="s">
        <v>80</v>
      </c>
      <c r="E514">
        <v>10257.888003550001</v>
      </c>
      <c r="F514">
        <v>871.75</v>
      </c>
      <c r="G514">
        <v>-4.2318658726625102E-2</v>
      </c>
      <c r="H514">
        <v>1.8167411821386401</v>
      </c>
      <c r="I514">
        <v>-14.7277109984693</v>
      </c>
      <c r="J514">
        <v>-1.20122295819417</v>
      </c>
      <c r="K514">
        <v>832.29642020374604</v>
      </c>
      <c r="L514">
        <v>811.189717121733</v>
      </c>
      <c r="M514">
        <v>56.3425044768302</v>
      </c>
      <c r="N514">
        <v>1.8981482598889099</v>
      </c>
      <c r="O514">
        <v>14.7003154574132</v>
      </c>
      <c r="P514">
        <v>43.568840579710098</v>
      </c>
      <c r="Q514">
        <v>9.8670006640029992E-3</v>
      </c>
    </row>
    <row r="515" spans="1:17" x14ac:dyDescent="0.3">
      <c r="A515" t="s">
        <v>1154</v>
      </c>
      <c r="B515" t="s">
        <v>1155</v>
      </c>
      <c r="C515" t="str">
        <f>IFERROR(VLOOKUP(Table1[[#This Row],[Ticker]],[1]!Table1[[Symbol]:[Industry]],2,FALSE),"-")</f>
        <v>-</v>
      </c>
      <c r="D515" t="s">
        <v>990</v>
      </c>
      <c r="E515">
        <v>10250.806746767999</v>
      </c>
      <c r="F515">
        <v>48.16</v>
      </c>
      <c r="G515">
        <v>-10.777690037154199</v>
      </c>
      <c r="H515">
        <v>11.050440937185</v>
      </c>
      <c r="I515">
        <v>-9.9665561914349805</v>
      </c>
      <c r="J515">
        <v>-3.6942617327015101</v>
      </c>
      <c r="K515">
        <v>45.839776823935502</v>
      </c>
      <c r="L515">
        <v>46.059021954629102</v>
      </c>
      <c r="M515">
        <v>46.0753511703928</v>
      </c>
      <c r="N515">
        <v>1.6030953302020401</v>
      </c>
      <c r="O515">
        <v>18.874584717607899</v>
      </c>
      <c r="P515">
        <v>31.764705882352899</v>
      </c>
      <c r="Q515">
        <v>1.7928914624189E-2</v>
      </c>
    </row>
    <row r="516" spans="1:17" hidden="1" x14ac:dyDescent="0.3">
      <c r="A516" t="s">
        <v>1156</v>
      </c>
      <c r="B516" t="s">
        <v>1157</v>
      </c>
      <c r="C516" t="str">
        <f>IFERROR(VLOOKUP(Table1[[#This Row],[Ticker]],[1]!Table1[[Symbol]:[Industry]],2,FALSE),"-")</f>
        <v>-</v>
      </c>
      <c r="D516" t="s">
        <v>226</v>
      </c>
      <c r="E516">
        <v>10245.1567428</v>
      </c>
      <c r="F516">
        <v>5047.8500000000004</v>
      </c>
      <c r="G516">
        <v>87.983365072750203</v>
      </c>
      <c r="H516">
        <v>-17.597557209799401</v>
      </c>
      <c r="I516">
        <v>31.590157727644598</v>
      </c>
      <c r="J516">
        <v>-5.2652002712124304</v>
      </c>
      <c r="K516">
        <v>4895.5270583289102</v>
      </c>
      <c r="L516">
        <v>3912.70138290964</v>
      </c>
      <c r="M516">
        <v>36.383353429004799</v>
      </c>
      <c r="N516">
        <v>0.55459405561160602</v>
      </c>
      <c r="O516">
        <v>13.7781431698643</v>
      </c>
      <c r="P516">
        <v>114.802127659574</v>
      </c>
      <c r="Q516">
        <v>0.156320810177103</v>
      </c>
    </row>
    <row r="517" spans="1:17" x14ac:dyDescent="0.3">
      <c r="A517" t="s">
        <v>1158</v>
      </c>
      <c r="B517" t="s">
        <v>1159</v>
      </c>
      <c r="C517" t="str">
        <f>IFERROR(VLOOKUP(Table1[[#This Row],[Ticker]],[1]!Table1[[Symbol]:[Industry]],2,FALSE),"-")</f>
        <v>-</v>
      </c>
      <c r="D517" t="s">
        <v>484</v>
      </c>
      <c r="E517">
        <v>10223.460899696</v>
      </c>
      <c r="F517">
        <v>171.14</v>
      </c>
      <c r="G517">
        <v>26.834626932273199</v>
      </c>
      <c r="H517">
        <v>-3.8170340431167098</v>
      </c>
      <c r="I517">
        <v>-22.5006415203102</v>
      </c>
      <c r="J517">
        <v>-1.6327872560885599</v>
      </c>
      <c r="K517">
        <v>168.196078675417</v>
      </c>
      <c r="L517">
        <v>164.90201677904301</v>
      </c>
      <c r="M517">
        <v>55.259310248635202</v>
      </c>
      <c r="N517">
        <v>1.24296696928124</v>
      </c>
      <c r="O517">
        <v>22.296002265486401</v>
      </c>
      <c r="P517">
        <v>61.203352877675002</v>
      </c>
      <c r="Q517">
        <v>-5.0150571426270003E-2</v>
      </c>
    </row>
    <row r="518" spans="1:17" x14ac:dyDescent="0.3">
      <c r="A518" t="s">
        <v>1160</v>
      </c>
      <c r="B518" t="s">
        <v>1161</v>
      </c>
      <c r="C518" t="str">
        <f>IFERROR(VLOOKUP(Table1[[#This Row],[Ticker]],[1]!Table1[[Symbol]:[Industry]],2,FALSE),"-")</f>
        <v>-</v>
      </c>
      <c r="D518" t="s">
        <v>184</v>
      </c>
      <c r="E518">
        <v>10221.410159999999</v>
      </c>
      <c r="F518">
        <v>669</v>
      </c>
      <c r="G518">
        <v>71.759774213598405</v>
      </c>
      <c r="H518">
        <v>13.8446281005498</v>
      </c>
      <c r="I518">
        <v>5.8139645402924502</v>
      </c>
      <c r="J518">
        <v>1.5729150430332199</v>
      </c>
      <c r="K518">
        <v>600.00457045586597</v>
      </c>
      <c r="L518">
        <v>520.768603799723</v>
      </c>
      <c r="M518">
        <v>56.476834197642702</v>
      </c>
      <c r="N518">
        <v>0.66824447106462803</v>
      </c>
      <c r="O518">
        <v>5.7997010463378</v>
      </c>
      <c r="P518">
        <v>109.0625</v>
      </c>
      <c r="Q518">
        <v>5.2252465000775003E-2</v>
      </c>
    </row>
    <row r="519" spans="1:17" x14ac:dyDescent="0.3">
      <c r="A519" t="s">
        <v>1162</v>
      </c>
      <c r="B519" t="s">
        <v>1163</v>
      </c>
      <c r="C519" t="str">
        <f>IFERROR(VLOOKUP(Table1[[#This Row],[Ticker]],[1]!Table1[[Symbol]:[Industry]],2,FALSE),"-")</f>
        <v>-</v>
      </c>
      <c r="D519" t="s">
        <v>524</v>
      </c>
      <c r="E519">
        <v>10138.98053784</v>
      </c>
      <c r="F519">
        <v>1590.05</v>
      </c>
      <c r="G519">
        <v>-12.19713006309</v>
      </c>
      <c r="H519">
        <v>-2.7822896923087601</v>
      </c>
      <c r="I519">
        <v>-1.1335324150303101</v>
      </c>
      <c r="J519">
        <v>0.49330472617128301</v>
      </c>
      <c r="K519">
        <v>1496.1515292531701</v>
      </c>
      <c r="L519">
        <v>1439.8574473617</v>
      </c>
      <c r="M519">
        <v>71.262561535932406</v>
      </c>
      <c r="N519">
        <v>1.37326736025068</v>
      </c>
      <c r="O519">
        <v>5.6570548095971898</v>
      </c>
      <c r="P519">
        <v>31.084089035449299</v>
      </c>
      <c r="Q519">
        <v>1.6363448586105001E-2</v>
      </c>
    </row>
    <row r="520" spans="1:17" x14ac:dyDescent="0.3">
      <c r="A520" t="s">
        <v>1164</v>
      </c>
      <c r="B520" t="s">
        <v>1165</v>
      </c>
      <c r="C520" t="str">
        <f>IFERROR(VLOOKUP(Table1[[#This Row],[Ticker]],[1]!Table1[[Symbol]:[Industry]],2,FALSE),"-")</f>
        <v>-</v>
      </c>
      <c r="D520" t="s">
        <v>46</v>
      </c>
      <c r="E520">
        <v>10114.602389</v>
      </c>
      <c r="F520">
        <v>359.65</v>
      </c>
      <c r="G520">
        <v>19.844391509450901</v>
      </c>
      <c r="H520">
        <v>6.3810529103409497</v>
      </c>
      <c r="I520">
        <v>26.3763619632721</v>
      </c>
      <c r="J520">
        <v>2.3633780825236199</v>
      </c>
      <c r="K520">
        <v>320.33036072947101</v>
      </c>
      <c r="L520">
        <v>282.89701140426899</v>
      </c>
      <c r="M520">
        <v>58.2477630592767</v>
      </c>
      <c r="N520">
        <v>0.63405269205750903</v>
      </c>
      <c r="O520">
        <v>13.165577644932499</v>
      </c>
      <c r="P520">
        <v>51.911298838437098</v>
      </c>
      <c r="Q520">
        <v>1.4775517175177E-2</v>
      </c>
    </row>
    <row r="521" spans="1:17" x14ac:dyDescent="0.3">
      <c r="A521" t="s">
        <v>1166</v>
      </c>
      <c r="B521" t="s">
        <v>1167</v>
      </c>
      <c r="C521" t="str">
        <f>IFERROR(VLOOKUP(Table1[[#This Row],[Ticker]],[1]!Table1[[Symbol]:[Industry]],2,FALSE),"-")</f>
        <v>-</v>
      </c>
      <c r="D521" t="s">
        <v>496</v>
      </c>
      <c r="E521">
        <v>10089.779229809999</v>
      </c>
      <c r="F521">
        <v>385.65</v>
      </c>
      <c r="G521">
        <v>152.54499083056399</v>
      </c>
      <c r="H521">
        <v>-4.6390215021235299</v>
      </c>
      <c r="I521">
        <v>34.753187413246302</v>
      </c>
      <c r="J521">
        <v>3.9049965430934002</v>
      </c>
      <c r="K521">
        <v>356.16748509363299</v>
      </c>
      <c r="L521">
        <v>284.05858207964502</v>
      </c>
      <c r="M521">
        <v>64.930017379843207</v>
      </c>
      <c r="N521">
        <v>1.15053191675259</v>
      </c>
      <c r="O521">
        <v>3.40982756385324</v>
      </c>
      <c r="P521">
        <v>209.38628158844699</v>
      </c>
      <c r="Q521">
        <v>0.15669601575817299</v>
      </c>
    </row>
    <row r="522" spans="1:17" x14ac:dyDescent="0.3">
      <c r="A522" t="s">
        <v>1168</v>
      </c>
      <c r="B522" t="s">
        <v>1169</v>
      </c>
      <c r="C522" t="str">
        <f>IFERROR(VLOOKUP(Table1[[#This Row],[Ticker]],[1]!Table1[[Symbol]:[Industry]],2,FALSE),"-")</f>
        <v>-</v>
      </c>
      <c r="D522" t="s">
        <v>670</v>
      </c>
      <c r="E522">
        <v>9966.7869092399997</v>
      </c>
      <c r="F522">
        <v>588.35</v>
      </c>
      <c r="G522">
        <v>62.097643086732802</v>
      </c>
      <c r="H522">
        <v>46.087853231079897</v>
      </c>
      <c r="I522">
        <v>34.540209106813798</v>
      </c>
      <c r="J522">
        <v>9.5922050897668392</v>
      </c>
      <c r="K522">
        <v>452.80620646341498</v>
      </c>
      <c r="L522">
        <v>397.37800638317799</v>
      </c>
      <c r="M522">
        <v>64.927583482198699</v>
      </c>
      <c r="N522">
        <v>2.83343650275634</v>
      </c>
      <c r="O522">
        <v>8.5663295657346801</v>
      </c>
      <c r="P522">
        <v>92.020234986945098</v>
      </c>
      <c r="Q522">
        <v>9.5118536228687003E-2</v>
      </c>
    </row>
    <row r="523" spans="1:17" x14ac:dyDescent="0.3">
      <c r="A523" t="s">
        <v>1170</v>
      </c>
      <c r="B523" t="s">
        <v>1171</v>
      </c>
      <c r="C523" t="str">
        <f>IFERROR(VLOOKUP(Table1[[#This Row],[Ticker]],[1]!Table1[[Symbol]:[Industry]],2,FALSE),"-")</f>
        <v>-</v>
      </c>
      <c r="D523" t="s">
        <v>1172</v>
      </c>
      <c r="E523">
        <v>9892.0323164599995</v>
      </c>
      <c r="F523">
        <v>1453.9</v>
      </c>
      <c r="G523">
        <v>109.937529559461</v>
      </c>
      <c r="H523">
        <v>27.321390414995498</v>
      </c>
      <c r="I523">
        <v>23.357325555639399</v>
      </c>
      <c r="J523">
        <v>-3.67255624044958</v>
      </c>
      <c r="K523">
        <v>1212.0659851774501</v>
      </c>
      <c r="L523">
        <v>996.21734890776304</v>
      </c>
      <c r="M523">
        <v>61.7508208628416</v>
      </c>
      <c r="N523">
        <v>1.69308345988216</v>
      </c>
      <c r="O523">
        <v>12.4561524176353</v>
      </c>
      <c r="P523">
        <v>144.33240904125699</v>
      </c>
      <c r="Q523">
        <v>0.23746585467811801</v>
      </c>
    </row>
    <row r="524" spans="1:17" x14ac:dyDescent="0.3">
      <c r="A524" t="s">
        <v>1173</v>
      </c>
      <c r="B524" t="s">
        <v>1174</v>
      </c>
      <c r="C524" t="str">
        <f>IFERROR(VLOOKUP(Table1[[#This Row],[Ticker]],[1]!Table1[[Symbol]:[Industry]],2,FALSE),"-")</f>
        <v>-</v>
      </c>
      <c r="D524" t="s">
        <v>59</v>
      </c>
      <c r="E524">
        <v>9881.5805077999994</v>
      </c>
      <c r="F524">
        <v>7702</v>
      </c>
      <c r="G524">
        <v>133.11529771398</v>
      </c>
      <c r="H524">
        <v>16.337641484291101</v>
      </c>
      <c r="I524">
        <v>23.872673602558798</v>
      </c>
      <c r="J524">
        <v>2.2606153539636198</v>
      </c>
      <c r="K524">
        <v>6785.0371943850596</v>
      </c>
      <c r="L524">
        <v>5790.8058612604</v>
      </c>
      <c r="M524">
        <v>79.801303745704701</v>
      </c>
      <c r="N524">
        <v>1.1071368791336</v>
      </c>
      <c r="O524">
        <v>4.8948325110360802</v>
      </c>
      <c r="P524">
        <v>176.443774451742</v>
      </c>
      <c r="Q524">
        <v>0.105122486414939</v>
      </c>
    </row>
    <row r="525" spans="1:17" x14ac:dyDescent="0.3">
      <c r="A525" t="s">
        <v>1175</v>
      </c>
      <c r="B525" t="s">
        <v>1176</v>
      </c>
      <c r="C525" t="str">
        <f>IFERROR(VLOOKUP(Table1[[#This Row],[Ticker]],[1]!Table1[[Symbol]:[Industry]],2,FALSE),"-")</f>
        <v>-</v>
      </c>
      <c r="D525" t="s">
        <v>243</v>
      </c>
      <c r="E525">
        <v>9800.8165128599994</v>
      </c>
      <c r="F525">
        <v>259.64999999999998</v>
      </c>
      <c r="G525">
        <v>34.167370298896998</v>
      </c>
      <c r="H525">
        <v>0.80566657540685105</v>
      </c>
      <c r="I525">
        <v>-10.473356569473999</v>
      </c>
      <c r="J525">
        <v>-3.8397912766942399</v>
      </c>
      <c r="K525">
        <v>256.523316597676</v>
      </c>
      <c r="L525">
        <v>243.81134228689999</v>
      </c>
      <c r="M525">
        <v>55.384511711876499</v>
      </c>
      <c r="N525">
        <v>1.29263492113575</v>
      </c>
      <c r="O525">
        <v>32.293471981513498</v>
      </c>
      <c r="P525">
        <v>71.669421487603202</v>
      </c>
      <c r="Q525">
        <v>6.8072215891889998E-2</v>
      </c>
    </row>
    <row r="526" spans="1:17" x14ac:dyDescent="0.3">
      <c r="A526" t="s">
        <v>1177</v>
      </c>
      <c r="B526" t="s">
        <v>1178</v>
      </c>
      <c r="C526" t="str">
        <f>IFERROR(VLOOKUP(Table1[[#This Row],[Ticker]],[1]!Table1[[Symbol]:[Industry]],2,FALSE),"-")</f>
        <v>-</v>
      </c>
      <c r="D526" t="s">
        <v>836</v>
      </c>
      <c r="E526">
        <v>9718.7629842499991</v>
      </c>
      <c r="F526">
        <v>1321.75</v>
      </c>
      <c r="G526">
        <v>72.365173282192899</v>
      </c>
      <c r="H526">
        <v>8.0913804118156101</v>
      </c>
      <c r="I526">
        <v>25.608773294118102</v>
      </c>
      <c r="J526">
        <v>1.3426769138486001</v>
      </c>
      <c r="K526">
        <v>1148.01757241464</v>
      </c>
      <c r="L526">
        <v>961.04518529657605</v>
      </c>
      <c r="M526">
        <v>69.402824980030303</v>
      </c>
      <c r="N526">
        <v>0.54730135122985601</v>
      </c>
      <c r="O526">
        <v>2.0616606771325801</v>
      </c>
      <c r="P526">
        <v>101.486280487804</v>
      </c>
      <c r="Q526">
        <v>3.5194903914892002E-2</v>
      </c>
    </row>
    <row r="527" spans="1:17" hidden="1" x14ac:dyDescent="0.3">
      <c r="A527" t="s">
        <v>1179</v>
      </c>
      <c r="B527" t="s">
        <v>1180</v>
      </c>
      <c r="C527" t="str">
        <f>IFERROR(VLOOKUP(Table1[[#This Row],[Ticker]],[1]!Table1[[Symbol]:[Industry]],2,FALSE),"-")</f>
        <v>-</v>
      </c>
      <c r="D527" t="s">
        <v>140</v>
      </c>
      <c r="E527">
        <v>9717.1900299270001</v>
      </c>
      <c r="F527">
        <v>268.75</v>
      </c>
      <c r="G527">
        <v>-24.3701422356528</v>
      </c>
      <c r="H527">
        <v>-6.0926266263153801</v>
      </c>
      <c r="I527">
        <v>-2.0375199058267199</v>
      </c>
      <c r="J527">
        <v>0.99759324094150903</v>
      </c>
      <c r="K527">
        <v>260.899101955589</v>
      </c>
      <c r="L527">
        <v>256.612119645608</v>
      </c>
      <c r="M527">
        <v>22.227502817667499</v>
      </c>
      <c r="N527">
        <v>1.15742240379476</v>
      </c>
      <c r="O527">
        <v>0.97116279069768796</v>
      </c>
      <c r="P527">
        <v>15.790607496768599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Row],[Ticker]],[1]!Table1[[Symbol]:[Industry]],2,FALSE),"-")</f>
        <v>-</v>
      </c>
      <c r="D528" t="s">
        <v>375</v>
      </c>
      <c r="E528">
        <v>9713.2882712800001</v>
      </c>
      <c r="F528">
        <v>243.76</v>
      </c>
      <c r="G528">
        <v>24.754948106004999</v>
      </c>
      <c r="H528">
        <v>3.9753213414352899</v>
      </c>
      <c r="I528">
        <v>-28.637453855104901</v>
      </c>
      <c r="J528">
        <v>-3.7878261804674601E-2</v>
      </c>
      <c r="K528">
        <v>232.169359703775</v>
      </c>
      <c r="L528">
        <v>219.040053426371</v>
      </c>
      <c r="M528">
        <v>56.709179318992099</v>
      </c>
      <c r="N528">
        <v>2.3534393383794501</v>
      </c>
      <c r="O528">
        <v>32.199704627502399</v>
      </c>
      <c r="P528">
        <v>66.787547040711502</v>
      </c>
      <c r="Q528">
        <v>6.8140754892517003E-2</v>
      </c>
    </row>
    <row r="529" spans="1:17" hidden="1" x14ac:dyDescent="0.3">
      <c r="A529" t="s">
        <v>1183</v>
      </c>
      <c r="B529" t="s">
        <v>1184</v>
      </c>
      <c r="C529" t="str">
        <f>IFERROR(VLOOKUP(Table1[[#This Row],[Ticker]],[1]!Table1[[Symbol]:[Industry]],2,FALSE),"-")</f>
        <v>-</v>
      </c>
      <c r="D529" t="s">
        <v>392</v>
      </c>
      <c r="E529">
        <v>9688.0133010000009</v>
      </c>
      <c r="F529">
        <v>8576.25</v>
      </c>
      <c r="G529">
        <v>47.5590456740508</v>
      </c>
      <c r="H529">
        <v>-2.88075278287051</v>
      </c>
      <c r="I529">
        <v>-9.4539708626146499</v>
      </c>
      <c r="J529">
        <v>-0.55419067064661798</v>
      </c>
      <c r="K529">
        <v>8430.10535769751</v>
      </c>
      <c r="L529">
        <v>7754.0019382768296</v>
      </c>
      <c r="M529">
        <v>53.988201064513397</v>
      </c>
      <c r="N529">
        <v>1.84932584367213</v>
      </c>
      <c r="O529">
        <v>21.136277510566899</v>
      </c>
      <c r="P529">
        <v>88.116911603421798</v>
      </c>
      <c r="Q529">
        <v>0.16110500049558801</v>
      </c>
    </row>
    <row r="530" spans="1:17" x14ac:dyDescent="0.3">
      <c r="A530" t="s">
        <v>1185</v>
      </c>
      <c r="B530" t="s">
        <v>1186</v>
      </c>
      <c r="C530" t="str">
        <f>IFERROR(VLOOKUP(Table1[[#This Row],[Ticker]],[1]!Table1[[Symbol]:[Industry]],2,FALSE),"-")</f>
        <v>-</v>
      </c>
      <c r="D530" t="s">
        <v>127</v>
      </c>
      <c r="E530">
        <v>9653.18319127</v>
      </c>
      <c r="F530">
        <v>3698.9</v>
      </c>
      <c r="G530">
        <v>116.563721318859</v>
      </c>
      <c r="H530">
        <v>29.854343087031701</v>
      </c>
      <c r="I530">
        <v>51.032096534344902</v>
      </c>
      <c r="J530">
        <v>8.9021490714206202</v>
      </c>
      <c r="K530">
        <v>2813.1287643722799</v>
      </c>
      <c r="L530">
        <v>2194.4371751571298</v>
      </c>
      <c r="M530">
        <v>69.494080528294205</v>
      </c>
      <c r="N530">
        <v>1.0427484748545901</v>
      </c>
      <c r="O530">
        <v>9.49201113844655</v>
      </c>
      <c r="P530">
        <v>154.89439410123001</v>
      </c>
      <c r="Q530">
        <v>0.21777040982839099</v>
      </c>
    </row>
    <row r="531" spans="1:17" hidden="1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302</v>
      </c>
      <c r="E531">
        <v>9651.0409060000002</v>
      </c>
      <c r="F531">
        <v>433.75</v>
      </c>
      <c r="G531">
        <v>-17.743810971891101</v>
      </c>
      <c r="H531">
        <v>-5.7474069512130797</v>
      </c>
      <c r="I531">
        <v>-4.1847083966738197</v>
      </c>
      <c r="J531">
        <v>0.52158020563843399</v>
      </c>
      <c r="K531">
        <v>446.41400225121799</v>
      </c>
      <c r="M531">
        <v>45.856526114470398</v>
      </c>
      <c r="N531">
        <v>0.55047734856931896</v>
      </c>
      <c r="O531">
        <v>24.092219020172902</v>
      </c>
      <c r="P531">
        <v>18.835616438356102</v>
      </c>
    </row>
    <row r="532" spans="1:17" hidden="1" x14ac:dyDescent="0.3">
      <c r="A532" t="s">
        <v>1189</v>
      </c>
      <c r="B532" t="s">
        <v>1190</v>
      </c>
      <c r="C532" t="str">
        <f>IFERROR(VLOOKUP(Table1[[#This Row],[Ticker]],[1]!Table1[[Symbol]:[Industry]],2,FALSE),"-")</f>
        <v>-</v>
      </c>
      <c r="D532" t="s">
        <v>86</v>
      </c>
      <c r="E532">
        <v>9591.9028099999996</v>
      </c>
      <c r="F532">
        <v>137.51</v>
      </c>
      <c r="G532">
        <v>-25.345504091744001</v>
      </c>
      <c r="H532">
        <v>-8.7829504153636098</v>
      </c>
      <c r="I532">
        <v>-8.0270581847563491</v>
      </c>
      <c r="J532">
        <v>-0.61129476397899296</v>
      </c>
      <c r="K532">
        <v>135.12453149420301</v>
      </c>
      <c r="L532">
        <v>134.681902426069</v>
      </c>
      <c r="M532">
        <v>19.599037825510401</v>
      </c>
      <c r="N532">
        <v>0.62557389461187396</v>
      </c>
      <c r="O532">
        <v>1.25809032070396</v>
      </c>
      <c r="P532">
        <v>9.1349206349206291</v>
      </c>
      <c r="Q532">
        <v>-1.3388827299693999E-2</v>
      </c>
    </row>
    <row r="533" spans="1:17" hidden="1" x14ac:dyDescent="0.3">
      <c r="A533" t="s">
        <v>1191</v>
      </c>
      <c r="B533" t="s">
        <v>1192</v>
      </c>
      <c r="C533" t="str">
        <f>IFERROR(VLOOKUP(Table1[[#This Row],[Ticker]],[1]!Table1[[Symbol]:[Industry]],2,FALSE),"-")</f>
        <v>-</v>
      </c>
      <c r="D533" t="s">
        <v>140</v>
      </c>
      <c r="E533">
        <v>9589.5</v>
      </c>
      <c r="F533">
        <v>4794.75</v>
      </c>
      <c r="G533">
        <v>-25.462152347980801</v>
      </c>
      <c r="H533">
        <v>-9.3566125446796899</v>
      </c>
      <c r="I533">
        <v>-9.6808124776765698</v>
      </c>
      <c r="J533">
        <v>-5.5839711094143499E-2</v>
      </c>
      <c r="K533">
        <v>4754.9817691612998</v>
      </c>
      <c r="L533">
        <v>4853.2857004570296</v>
      </c>
      <c r="M533">
        <v>60.144617544130398</v>
      </c>
      <c r="N533">
        <v>0.88640440683494304</v>
      </c>
      <c r="O533">
        <v>45.450753428228701</v>
      </c>
      <c r="P533">
        <v>23.5123647604327</v>
      </c>
      <c r="Q533">
        <v>0.13148963721412599</v>
      </c>
    </row>
    <row r="534" spans="1:17" hidden="1" x14ac:dyDescent="0.3">
      <c r="A534" t="s">
        <v>1193</v>
      </c>
      <c r="B534" t="s">
        <v>1194</v>
      </c>
      <c r="C534" t="str">
        <f>IFERROR(VLOOKUP(Table1[[#This Row],[Ticker]],[1]!Table1[[Symbol]:[Industry]],2,FALSE),"-")</f>
        <v>-</v>
      </c>
      <c r="E534">
        <v>9515.3090231999995</v>
      </c>
      <c r="F534">
        <v>491.8</v>
      </c>
      <c r="G534">
        <v>-35.019535816722197</v>
      </c>
      <c r="H534">
        <v>8.7594633599127896</v>
      </c>
      <c r="I534">
        <v>-15.0041990544832</v>
      </c>
      <c r="J534">
        <v>4.83896129876653</v>
      </c>
      <c r="K534">
        <v>457.049962777823</v>
      </c>
      <c r="L534">
        <v>471.753319742683</v>
      </c>
      <c r="M534">
        <v>69.115825041818994</v>
      </c>
      <c r="N534">
        <v>1.82973121674277</v>
      </c>
      <c r="O534">
        <v>19.560797071980399</v>
      </c>
      <c r="P534">
        <v>23.832305174367299</v>
      </c>
      <c r="Q534">
        <v>-1.0227753746031E-2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Row],[Ticker]],[1]!Table1[[Symbol]:[Industry]],2,FALSE),"-")</f>
        <v>-</v>
      </c>
      <c r="D535" t="s">
        <v>484</v>
      </c>
      <c r="E535">
        <v>9501.8804174100005</v>
      </c>
      <c r="F535">
        <v>1068.7</v>
      </c>
      <c r="G535">
        <v>7.0010716550440497</v>
      </c>
      <c r="H535">
        <v>24.478150242298401</v>
      </c>
      <c r="I535">
        <v>1.2631360121184001</v>
      </c>
      <c r="J535">
        <v>6.5424420093220101</v>
      </c>
      <c r="K535">
        <v>952.17807610694194</v>
      </c>
      <c r="L535">
        <v>903.03820472386099</v>
      </c>
      <c r="M535">
        <v>55.604166532632703</v>
      </c>
      <c r="N535">
        <v>0.82208821097397</v>
      </c>
      <c r="O535">
        <v>11.818096753064401</v>
      </c>
      <c r="P535">
        <v>38.612191958495401</v>
      </c>
      <c r="Q535">
        <v>4.0290932726937997E-2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Row],[Ticker]],[1]!Table1[[Symbol]:[Industry]],2,FALSE),"-")</f>
        <v>-</v>
      </c>
      <c r="D536" t="s">
        <v>1199</v>
      </c>
      <c r="E536">
        <v>9495.6900129599999</v>
      </c>
      <c r="F536">
        <v>639.4</v>
      </c>
      <c r="G536">
        <v>20.8653254097717</v>
      </c>
      <c r="H536">
        <v>3.2857788114057902</v>
      </c>
      <c r="I536">
        <v>12.458744162711801</v>
      </c>
      <c r="J536">
        <v>4.9683424166558101</v>
      </c>
      <c r="K536">
        <v>602.31493734605101</v>
      </c>
      <c r="L536">
        <v>539.74028940311405</v>
      </c>
      <c r="M536">
        <v>74.503762583320693</v>
      </c>
      <c r="N536">
        <v>0.47886146177215799</v>
      </c>
      <c r="O536">
        <v>4.8482952768220198</v>
      </c>
      <c r="P536">
        <v>60.774453105355697</v>
      </c>
      <c r="Q536">
        <v>-8.0804021436891998E-2</v>
      </c>
    </row>
    <row r="537" spans="1:17" x14ac:dyDescent="0.3">
      <c r="A537" t="s">
        <v>1200</v>
      </c>
      <c r="B537" t="s">
        <v>1201</v>
      </c>
      <c r="C537" t="str">
        <f>IFERROR(VLOOKUP(Table1[[#This Row],[Ticker]],[1]!Table1[[Symbol]:[Industry]],2,FALSE),"-")</f>
        <v>-</v>
      </c>
      <c r="D537" t="s">
        <v>285</v>
      </c>
      <c r="E537">
        <v>9482.7953750249999</v>
      </c>
      <c r="F537">
        <v>804.25</v>
      </c>
      <c r="G537">
        <v>50.4290076326172</v>
      </c>
      <c r="H537">
        <v>2.6847056269252301</v>
      </c>
      <c r="I537">
        <v>-4.6323100390001297</v>
      </c>
      <c r="J537">
        <v>2.9856153539636199</v>
      </c>
      <c r="K537">
        <v>734.72084887092706</v>
      </c>
      <c r="L537">
        <v>684.75595453549295</v>
      </c>
      <c r="M537">
        <v>76.4737862406364</v>
      </c>
      <c r="N537">
        <v>1.02592438561059</v>
      </c>
      <c r="O537">
        <v>14.6036680136773</v>
      </c>
      <c r="P537">
        <v>93.795180722891502</v>
      </c>
      <c r="Q537">
        <v>9.9465113295348004E-2</v>
      </c>
    </row>
    <row r="538" spans="1:17" x14ac:dyDescent="0.3">
      <c r="A538" t="s">
        <v>1202</v>
      </c>
      <c r="B538" t="s">
        <v>1203</v>
      </c>
      <c r="C538" t="str">
        <f>IFERROR(VLOOKUP(Table1[[#This Row],[Ticker]],[1]!Table1[[Symbol]:[Industry]],2,FALSE),"-")</f>
        <v>-</v>
      </c>
      <c r="D538" t="s">
        <v>140</v>
      </c>
      <c r="E538">
        <v>9468.1360943799991</v>
      </c>
      <c r="F538">
        <v>610.70000000000005</v>
      </c>
      <c r="G538">
        <v>1.9831861071686701</v>
      </c>
      <c r="H538">
        <v>-8.8116459296093108</v>
      </c>
      <c r="I538">
        <v>-5.40466896213095</v>
      </c>
      <c r="J538">
        <v>-5.2381946476286396</v>
      </c>
      <c r="K538">
        <v>604.14154249376304</v>
      </c>
      <c r="L538">
        <v>566.95204768617702</v>
      </c>
      <c r="M538">
        <v>53.708427748547102</v>
      </c>
      <c r="N538">
        <v>0.54291053597804295</v>
      </c>
      <c r="O538">
        <v>11.151138038316599</v>
      </c>
      <c r="P538">
        <v>30.4357112345151</v>
      </c>
      <c r="Q538">
        <v>0.12123939683160199</v>
      </c>
    </row>
    <row r="539" spans="1:17" x14ac:dyDescent="0.3">
      <c r="A539" t="s">
        <v>1204</v>
      </c>
      <c r="B539" t="s">
        <v>1205</v>
      </c>
      <c r="C539" t="str">
        <f>IFERROR(VLOOKUP(Table1[[#This Row],[Ticker]],[1]!Table1[[Symbol]:[Industry]],2,FALSE),"-")</f>
        <v>-</v>
      </c>
      <c r="D539" t="s">
        <v>375</v>
      </c>
      <c r="E539">
        <v>9465.9433076250007</v>
      </c>
      <c r="F539">
        <v>749.85</v>
      </c>
      <c r="G539">
        <v>6.6398458187882898</v>
      </c>
      <c r="H539">
        <v>22.3525798713329</v>
      </c>
      <c r="I539">
        <v>-4.4490501848159303</v>
      </c>
      <c r="J539">
        <v>5.7182206721473703</v>
      </c>
      <c r="K539">
        <v>616.03100795382102</v>
      </c>
      <c r="L539">
        <v>594.17680787570396</v>
      </c>
      <c r="M539">
        <v>74.030775854475706</v>
      </c>
      <c r="N539">
        <v>2.8827118998179899</v>
      </c>
      <c r="O539">
        <v>2.2871240914849702</v>
      </c>
      <c r="P539">
        <v>66.633333333333297</v>
      </c>
      <c r="Q539">
        <v>4.416197470167E-2</v>
      </c>
    </row>
    <row r="540" spans="1:17" x14ac:dyDescent="0.3">
      <c r="A540" t="s">
        <v>1206</v>
      </c>
      <c r="B540" t="s">
        <v>1207</v>
      </c>
      <c r="C540" t="str">
        <f>IFERROR(VLOOKUP(Table1[[#This Row],[Ticker]],[1]!Table1[[Symbol]:[Industry]],2,FALSE),"-")</f>
        <v>-</v>
      </c>
      <c r="D540" t="s">
        <v>140</v>
      </c>
      <c r="E540">
        <v>9450.262299426</v>
      </c>
      <c r="F540">
        <v>148.97999999999999</v>
      </c>
      <c r="G540">
        <v>123.421200967281</v>
      </c>
      <c r="H540">
        <v>3.9241560329179999</v>
      </c>
      <c r="I540">
        <v>45.684343865609698</v>
      </c>
      <c r="J540">
        <v>-2.6694603463300299</v>
      </c>
      <c r="K540">
        <v>137.17124501935101</v>
      </c>
      <c r="L540">
        <v>112.78532192452001</v>
      </c>
      <c r="M540">
        <v>53.270072178727602</v>
      </c>
      <c r="N540">
        <v>1.4524509418875999</v>
      </c>
      <c r="O540">
        <v>10.3235333601825</v>
      </c>
      <c r="P540">
        <v>149.54773869346701</v>
      </c>
      <c r="Q540">
        <v>1.9161599118178999E-2</v>
      </c>
    </row>
    <row r="541" spans="1:17" hidden="1" x14ac:dyDescent="0.3">
      <c r="A541" t="s">
        <v>1208</v>
      </c>
      <c r="B541" t="s">
        <v>1209</v>
      </c>
      <c r="C541" t="str">
        <f>IFERROR(VLOOKUP(Table1[[#This Row],[Ticker]],[1]!Table1[[Symbol]:[Industry]],2,FALSE),"-")</f>
        <v>-</v>
      </c>
      <c r="D541" t="s">
        <v>104</v>
      </c>
      <c r="E541">
        <v>9425.4832361249992</v>
      </c>
      <c r="F541">
        <v>2937.15</v>
      </c>
      <c r="G541">
        <v>-8.9196381359971397</v>
      </c>
      <c r="H541">
        <v>8.2900501183264801</v>
      </c>
      <c r="I541">
        <v>-8.03512368888906</v>
      </c>
      <c r="J541">
        <v>-0.75315537276535305</v>
      </c>
      <c r="K541">
        <v>2671.6553497564901</v>
      </c>
      <c r="L541">
        <v>2668.2322689192602</v>
      </c>
      <c r="M541">
        <v>65.4215263405234</v>
      </c>
      <c r="N541">
        <v>2.6670757208392999</v>
      </c>
      <c r="O541">
        <v>19.163134330898998</v>
      </c>
      <c r="P541">
        <v>25.038314176245201</v>
      </c>
      <c r="Q541">
        <v>1.4388290216496E-2</v>
      </c>
    </row>
    <row r="542" spans="1:17" hidden="1" x14ac:dyDescent="0.3">
      <c r="A542" t="s">
        <v>1210</v>
      </c>
      <c r="B542" t="s">
        <v>1211</v>
      </c>
      <c r="C542" t="str">
        <f>IFERROR(VLOOKUP(Table1[[#This Row],[Ticker]],[1]!Table1[[Symbol]:[Industry]],2,FALSE),"-")</f>
        <v>-</v>
      </c>
      <c r="D542" t="s">
        <v>226</v>
      </c>
      <c r="E542">
        <v>9403.1341274000006</v>
      </c>
      <c r="F542">
        <v>6108.7</v>
      </c>
      <c r="G542">
        <v>25.086173144363901</v>
      </c>
      <c r="H542">
        <v>-7.2847345260910696</v>
      </c>
      <c r="I542">
        <v>-6.9164595206092701</v>
      </c>
      <c r="J542">
        <v>-3.9192474272242399</v>
      </c>
      <c r="K542">
        <v>5759.4846303618096</v>
      </c>
      <c r="L542">
        <v>5369.7893276073801</v>
      </c>
      <c r="M542">
        <v>57.524531718586402</v>
      </c>
      <c r="N542">
        <v>0.89230408882733303</v>
      </c>
      <c r="O542">
        <v>8.8611324831797198</v>
      </c>
      <c r="P542">
        <v>52.711773308500902</v>
      </c>
      <c r="Q542">
        <v>0.118227469389803</v>
      </c>
    </row>
    <row r="543" spans="1:17" hidden="1" x14ac:dyDescent="0.3">
      <c r="A543" t="s">
        <v>1212</v>
      </c>
      <c r="B543" t="s">
        <v>1213</v>
      </c>
      <c r="C543" t="str">
        <f>IFERROR(VLOOKUP(Table1[[#This Row],[Ticker]],[1]!Table1[[Symbol]:[Industry]],2,FALSE),"-")</f>
        <v>-</v>
      </c>
      <c r="E543">
        <v>9346.5146956649896</v>
      </c>
      <c r="F543">
        <v>334.15</v>
      </c>
      <c r="G543">
        <v>-19.6748912202676</v>
      </c>
      <c r="H543">
        <v>-5.8765794002340499</v>
      </c>
      <c r="I543">
        <v>-7.10541664041377</v>
      </c>
      <c r="J543">
        <v>4.10020859041615</v>
      </c>
      <c r="M543">
        <v>95.156078262791397</v>
      </c>
      <c r="O543">
        <v>3.21711806075115</v>
      </c>
      <c r="P543">
        <v>8.9501141180306298</v>
      </c>
    </row>
    <row r="544" spans="1:17" x14ac:dyDescent="0.3">
      <c r="A544" t="s">
        <v>1214</v>
      </c>
      <c r="B544" t="s">
        <v>1215</v>
      </c>
      <c r="C544" t="str">
        <f>IFERROR(VLOOKUP(Table1[[#This Row],[Ticker]],[1]!Table1[[Symbol]:[Industry]],2,FALSE),"-")</f>
        <v>-</v>
      </c>
      <c r="D544" t="s">
        <v>69</v>
      </c>
      <c r="E544">
        <v>9193.6212323199998</v>
      </c>
      <c r="F544">
        <v>17.12</v>
      </c>
      <c r="G544">
        <v>206.377991882788</v>
      </c>
      <c r="H544">
        <v>-20.7446040785997</v>
      </c>
      <c r="I544">
        <v>59.843214530540102</v>
      </c>
      <c r="J544">
        <v>-1.88701259313241</v>
      </c>
      <c r="K544">
        <v>15.5185073933566</v>
      </c>
      <c r="L544">
        <v>11.029790261008699</v>
      </c>
      <c r="M544">
        <v>41.499093205728897</v>
      </c>
      <c r="N544">
        <v>0.69233853862261696</v>
      </c>
      <c r="O544">
        <v>23.2476635514018</v>
      </c>
      <c r="P544">
        <v>298.13953488371999</v>
      </c>
      <c r="Q544">
        <v>6.8098339061579999E-2</v>
      </c>
    </row>
    <row r="545" spans="1:17" x14ac:dyDescent="0.3">
      <c r="A545" t="s">
        <v>1216</v>
      </c>
      <c r="B545" t="s">
        <v>1217</v>
      </c>
      <c r="C545" t="str">
        <f>IFERROR(VLOOKUP(Table1[[#This Row],[Ticker]],[1]!Table1[[Symbol]:[Industry]],2,FALSE),"-")</f>
        <v>-</v>
      </c>
      <c r="D545" t="s">
        <v>302</v>
      </c>
      <c r="E545">
        <v>9150.0163339999999</v>
      </c>
      <c r="F545">
        <v>454</v>
      </c>
      <c r="G545">
        <v>27.175359725763499</v>
      </c>
      <c r="H545">
        <v>2.5816051843079699</v>
      </c>
      <c r="I545">
        <v>3.5401797236653199</v>
      </c>
      <c r="J545">
        <v>-3.3947749330531698</v>
      </c>
      <c r="K545">
        <v>428.774936158245</v>
      </c>
      <c r="L545">
        <v>398.43590208618002</v>
      </c>
      <c r="M545">
        <v>52.0163334327953</v>
      </c>
      <c r="N545">
        <v>2.0853718976431002</v>
      </c>
      <c r="O545">
        <v>11.233480176211399</v>
      </c>
      <c r="P545">
        <v>53.976598270306901</v>
      </c>
      <c r="Q545">
        <v>8.4270777576482006E-2</v>
      </c>
    </row>
    <row r="546" spans="1:17" x14ac:dyDescent="0.3">
      <c r="A546" t="s">
        <v>1218</v>
      </c>
      <c r="B546" t="s">
        <v>1219</v>
      </c>
      <c r="C546" t="str">
        <f>IFERROR(VLOOKUP(Table1[[#This Row],[Ticker]],[1]!Table1[[Symbol]:[Industry]],2,FALSE),"-")</f>
        <v>-</v>
      </c>
      <c r="D546" t="s">
        <v>1111</v>
      </c>
      <c r="E546">
        <v>9136.3399791299998</v>
      </c>
      <c r="F546">
        <v>563.85</v>
      </c>
      <c r="G546">
        <v>153.5096488707</v>
      </c>
      <c r="H546">
        <v>-3.9819060043696899</v>
      </c>
      <c r="I546">
        <v>11.181658281245699</v>
      </c>
      <c r="J546">
        <v>-5.6636767953285299</v>
      </c>
      <c r="K546">
        <v>529.89987752870502</v>
      </c>
      <c r="L546">
        <v>424.55310300461298</v>
      </c>
      <c r="M546">
        <v>52.317799859439297</v>
      </c>
      <c r="N546">
        <v>0.92415368132013698</v>
      </c>
      <c r="O546">
        <v>12.583133812184</v>
      </c>
      <c r="P546">
        <v>187.17796358388799</v>
      </c>
    </row>
    <row r="547" spans="1:17" x14ac:dyDescent="0.3">
      <c r="A547" t="s">
        <v>1220</v>
      </c>
      <c r="B547" t="s">
        <v>1221</v>
      </c>
      <c r="C547" t="str">
        <f>IFERROR(VLOOKUP(Table1[[#This Row],[Ticker]],[1]!Table1[[Symbol]:[Industry]],2,FALSE),"-")</f>
        <v>-</v>
      </c>
      <c r="D547" t="s">
        <v>496</v>
      </c>
      <c r="E547">
        <v>9125.5655234099995</v>
      </c>
      <c r="F547">
        <v>298.89999999999998</v>
      </c>
      <c r="G547">
        <v>-28.2920433434338</v>
      </c>
      <c r="H547">
        <v>-0.21447639490628301</v>
      </c>
      <c r="I547">
        <v>-9.2368974851802097</v>
      </c>
      <c r="J547">
        <v>-0.27550060070073001</v>
      </c>
      <c r="K547">
        <v>274.09321792191901</v>
      </c>
      <c r="L547">
        <v>275.936816163358</v>
      </c>
      <c r="M547">
        <v>69.053534452116494</v>
      </c>
      <c r="N547">
        <v>0.78514765976080403</v>
      </c>
      <c r="O547">
        <v>13.382402141184301</v>
      </c>
      <c r="P547">
        <v>40.328638497652499</v>
      </c>
      <c r="Q547">
        <v>-6.9543161774056006E-2</v>
      </c>
    </row>
    <row r="548" spans="1:17" x14ac:dyDescent="0.3">
      <c r="A548" t="s">
        <v>1222</v>
      </c>
      <c r="B548" t="s">
        <v>1223</v>
      </c>
      <c r="C548" t="str">
        <f>IFERROR(VLOOKUP(Table1[[#This Row],[Ticker]],[1]!Table1[[Symbol]:[Industry]],2,FALSE),"-")</f>
        <v>-</v>
      </c>
      <c r="D548" t="s">
        <v>1147</v>
      </c>
      <c r="E548">
        <v>9123.1093945659995</v>
      </c>
      <c r="F548">
        <v>87.14</v>
      </c>
      <c r="G548">
        <v>13.9586718113466</v>
      </c>
      <c r="H548">
        <v>0.35902917192731998</v>
      </c>
      <c r="I548">
        <v>-15.663070356498899</v>
      </c>
      <c r="J548">
        <v>7.1840286827957502</v>
      </c>
      <c r="K548">
        <v>83.986299511791103</v>
      </c>
      <c r="L548">
        <v>85.308648028407006</v>
      </c>
      <c r="M548">
        <v>66.555908915141103</v>
      </c>
      <c r="N548">
        <v>1.7384901834603299</v>
      </c>
      <c r="O548">
        <v>55.726417259582199</v>
      </c>
      <c r="P548">
        <v>52.475940507436498</v>
      </c>
      <c r="Q548">
        <v>4.3161402136875998E-2</v>
      </c>
    </row>
    <row r="549" spans="1:17" hidden="1" x14ac:dyDescent="0.3">
      <c r="A549" t="s">
        <v>1224</v>
      </c>
      <c r="B549" t="s">
        <v>1225</v>
      </c>
      <c r="C549" t="str">
        <f>IFERROR(VLOOKUP(Table1[[#This Row],[Ticker]],[1]!Table1[[Symbol]:[Industry]],2,FALSE),"-")</f>
        <v>-</v>
      </c>
      <c r="D549" t="s">
        <v>148</v>
      </c>
      <c r="E549">
        <v>9099.1102218449996</v>
      </c>
      <c r="F549">
        <v>7552.65</v>
      </c>
      <c r="G549">
        <v>227.583038909408</v>
      </c>
      <c r="H549">
        <v>-12.04979319806</v>
      </c>
      <c r="I549">
        <v>8.3407964181897398</v>
      </c>
      <c r="J549">
        <v>2.3541749353236501</v>
      </c>
      <c r="K549">
        <v>6926.3335135059297</v>
      </c>
      <c r="L549">
        <v>5481.37244291551</v>
      </c>
      <c r="M549">
        <v>72.499275984936602</v>
      </c>
      <c r="N549">
        <v>0.99464173483787099</v>
      </c>
      <c r="O549">
        <v>5.9098462129186498</v>
      </c>
      <c r="P549">
        <v>255.25164628410101</v>
      </c>
      <c r="Q549">
        <v>0.2095524329249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Row],[Ticker]],[1]!Table1[[Symbol]:[Industry]],2,FALSE),"-")</f>
        <v>-</v>
      </c>
      <c r="D550" t="s">
        <v>243</v>
      </c>
      <c r="E550">
        <v>9085.1018426249993</v>
      </c>
      <c r="F550">
        <v>736.25</v>
      </c>
      <c r="G550">
        <v>11.1409947286133</v>
      </c>
      <c r="H550">
        <v>8.9132116188773303</v>
      </c>
      <c r="I550">
        <v>1.2966348854754099</v>
      </c>
      <c r="J550">
        <v>8.0997294680777294</v>
      </c>
      <c r="K550">
        <v>658.76478759400902</v>
      </c>
      <c r="L550">
        <v>634.07349082564303</v>
      </c>
      <c r="M550">
        <v>75.336314253435205</v>
      </c>
      <c r="N550">
        <v>2.7439631143440502</v>
      </c>
      <c r="O550">
        <v>13.779286926994899</v>
      </c>
      <c r="P550">
        <v>48.993220681979103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D551" t="s">
        <v>127</v>
      </c>
      <c r="E551">
        <v>8993.7964272449899</v>
      </c>
      <c r="F551">
        <v>506.45</v>
      </c>
      <c r="G551">
        <v>-13.724347298498101</v>
      </c>
      <c r="H551">
        <v>-8.1773140019324195</v>
      </c>
      <c r="I551">
        <v>-32.9666370904472</v>
      </c>
      <c r="J551">
        <v>-2.4041512393520299</v>
      </c>
      <c r="K551">
        <v>478.726006412392</v>
      </c>
      <c r="L551">
        <v>493.99975667603201</v>
      </c>
      <c r="M551">
        <v>65.438492354717596</v>
      </c>
      <c r="N551">
        <v>1.5134920411930199</v>
      </c>
      <c r="O551">
        <v>39.243755553361602</v>
      </c>
      <c r="P551">
        <v>31.1706811706811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929</v>
      </c>
      <c r="E552">
        <v>8968.0307306399991</v>
      </c>
      <c r="F552">
        <v>944.55</v>
      </c>
      <c r="G552">
        <v>126.346090073738</v>
      </c>
      <c r="H552">
        <v>1.7848053043716601</v>
      </c>
      <c r="I552">
        <v>45.457564554594001</v>
      </c>
      <c r="J552">
        <v>-4.2618215480261599</v>
      </c>
      <c r="K552">
        <v>842.04303843328398</v>
      </c>
      <c r="L552">
        <v>649.86736943681797</v>
      </c>
      <c r="M552">
        <v>51.2175692088978</v>
      </c>
      <c r="N552">
        <v>0.79246696161341201</v>
      </c>
      <c r="O552">
        <v>12.1168810544703</v>
      </c>
      <c r="P552">
        <v>176.54808959156699</v>
      </c>
      <c r="Q552">
        <v>0.166762717427378</v>
      </c>
    </row>
    <row r="553" spans="1:17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124</v>
      </c>
      <c r="E553">
        <v>8927.3128592249996</v>
      </c>
      <c r="F553">
        <v>83.25</v>
      </c>
      <c r="G553">
        <v>-35.222625504162998</v>
      </c>
      <c r="H553">
        <v>-8.6964391026629801</v>
      </c>
      <c r="I553">
        <v>-20.177285981972702</v>
      </c>
      <c r="J553">
        <v>-2.5313983601983399</v>
      </c>
      <c r="K553">
        <v>84.094040646193505</v>
      </c>
      <c r="L553">
        <v>85.731631156983994</v>
      </c>
      <c r="M553">
        <v>44.166172102535903</v>
      </c>
      <c r="N553">
        <v>0.50831822719140196</v>
      </c>
      <c r="O553">
        <v>17.717717717717701</v>
      </c>
      <c r="P553">
        <v>14.9861878453038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384</v>
      </c>
      <c r="E554">
        <v>8888.9202502799999</v>
      </c>
      <c r="F554">
        <v>562.20000000000005</v>
      </c>
      <c r="G554">
        <v>1.12278974376955</v>
      </c>
      <c r="H554">
        <v>3.1487993174321001</v>
      </c>
      <c r="I554">
        <v>-3.4743403619105502</v>
      </c>
      <c r="J554">
        <v>2.88483745429272</v>
      </c>
      <c r="K554">
        <v>517.93897485109096</v>
      </c>
      <c r="L554">
        <v>484.00110515337002</v>
      </c>
      <c r="M554">
        <v>59.308622690138399</v>
      </c>
      <c r="N554">
        <v>0.86288121273850105</v>
      </c>
      <c r="O554">
        <v>12.7534685165421</v>
      </c>
      <c r="P554">
        <v>39.572989076464701</v>
      </c>
      <c r="Q554">
        <v>-5.3509381081680001E-3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21</v>
      </c>
      <c r="E555">
        <v>8879.4827487099992</v>
      </c>
      <c r="F555">
        <v>2878.1</v>
      </c>
      <c r="G555">
        <v>24.725880229365799</v>
      </c>
      <c r="H555">
        <v>5.1946450360979197</v>
      </c>
      <c r="I555">
        <v>-5.08114296270338</v>
      </c>
      <c r="J555">
        <v>0.67366836493600002</v>
      </c>
      <c r="K555">
        <v>2650.9046166090902</v>
      </c>
      <c r="L555">
        <v>2547.2065130175301</v>
      </c>
      <c r="M555">
        <v>72.010684753431804</v>
      </c>
      <c r="N555">
        <v>1.22869852898877</v>
      </c>
      <c r="O555">
        <v>9.2734790313053708</v>
      </c>
      <c r="P555">
        <v>51.510844388292199</v>
      </c>
      <c r="Q555">
        <v>7.8866652755229995E-3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D556" t="s">
        <v>80</v>
      </c>
      <c r="E556">
        <v>8856.8620045799998</v>
      </c>
      <c r="F556">
        <v>285.8</v>
      </c>
      <c r="G556">
        <v>10.464246938743999</v>
      </c>
      <c r="H556">
        <v>25.689536477466699</v>
      </c>
      <c r="I556">
        <v>-7.5667757356940504</v>
      </c>
      <c r="J556">
        <v>-1.507734545368</v>
      </c>
      <c r="K556">
        <v>234.23634290254901</v>
      </c>
      <c r="L556">
        <v>228.23073786961899</v>
      </c>
      <c r="M556">
        <v>74.807303619479896</v>
      </c>
      <c r="N556">
        <v>4.1147368649757601</v>
      </c>
      <c r="O556">
        <v>7.7326801959411897</v>
      </c>
      <c r="P556">
        <v>65.633149811648707</v>
      </c>
      <c r="Q556">
        <v>2.6488033216131E-2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156</v>
      </c>
      <c r="E557">
        <v>8846.1947999999993</v>
      </c>
      <c r="F557">
        <v>472.2</v>
      </c>
      <c r="G557">
        <v>38.334082572171901</v>
      </c>
      <c r="H557">
        <v>-2.8839448623885802</v>
      </c>
      <c r="I557">
        <v>2.8413925551661401</v>
      </c>
      <c r="J557">
        <v>-2.1052669092469398</v>
      </c>
      <c r="K557">
        <v>444.91280820251001</v>
      </c>
      <c r="L557">
        <v>408.00984019863603</v>
      </c>
      <c r="M557">
        <v>66.585936586635796</v>
      </c>
      <c r="N557">
        <v>1.2098567493926999</v>
      </c>
      <c r="O557">
        <v>15.946632782719099</v>
      </c>
      <c r="P557">
        <v>65.394045534150607</v>
      </c>
      <c r="Q557">
        <v>7.8981794040667005E-2</v>
      </c>
    </row>
    <row r="558" spans="1:17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151</v>
      </c>
      <c r="E558">
        <v>8789.3383461100002</v>
      </c>
      <c r="F558">
        <v>1033.55</v>
      </c>
      <c r="G558">
        <v>15.116131928267899</v>
      </c>
      <c r="H558">
        <v>-2.6250052644951101</v>
      </c>
      <c r="I558">
        <v>15.3265669996791</v>
      </c>
      <c r="J558">
        <v>-5.4358847978736096</v>
      </c>
      <c r="K558">
        <v>992.06130099408404</v>
      </c>
      <c r="L558">
        <v>884.04025584202998</v>
      </c>
      <c r="M558">
        <v>53.948702852123901</v>
      </c>
      <c r="N558">
        <v>0.40007871161338998</v>
      </c>
      <c r="O558">
        <v>12.428039282086001</v>
      </c>
      <c r="P558">
        <v>49.130654353942703</v>
      </c>
      <c r="Q558">
        <v>-4.7709293485220003E-2</v>
      </c>
    </row>
    <row r="559" spans="1:17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410</v>
      </c>
      <c r="E559">
        <v>8776.8181595999995</v>
      </c>
      <c r="F559">
        <v>252.75</v>
      </c>
      <c r="G559">
        <v>74.1747817071372</v>
      </c>
      <c r="H559">
        <v>12.1296655928472</v>
      </c>
      <c r="I559">
        <v>12.968648535632401</v>
      </c>
      <c r="J559">
        <v>-2.6073432157279002</v>
      </c>
      <c r="K559">
        <v>234.872991410949</v>
      </c>
      <c r="L559">
        <v>200.30982714186499</v>
      </c>
      <c r="M559">
        <v>44.635877253574797</v>
      </c>
      <c r="N559">
        <v>0.64091577266841904</v>
      </c>
      <c r="O559">
        <v>8.8031651829871294</v>
      </c>
      <c r="P559">
        <v>103.748488512696</v>
      </c>
      <c r="Q559">
        <v>0.111672472885626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561</v>
      </c>
      <c r="E560">
        <v>8769.8632845920001</v>
      </c>
      <c r="F560">
        <v>91.76</v>
      </c>
      <c r="G560">
        <v>-1.14509022727955</v>
      </c>
      <c r="H560">
        <v>5.7711567029623403</v>
      </c>
      <c r="I560">
        <v>-22.7823891212471</v>
      </c>
      <c r="J560">
        <v>6.5902568125243004</v>
      </c>
      <c r="K560">
        <v>83.8235093259173</v>
      </c>
      <c r="L560">
        <v>84.936772047147301</v>
      </c>
      <c r="M560">
        <v>77.395689378745701</v>
      </c>
      <c r="N560">
        <v>1.15135723340435</v>
      </c>
      <c r="O560">
        <v>25.1634699215344</v>
      </c>
      <c r="P560">
        <v>32.985507246376798</v>
      </c>
      <c r="Q560">
        <v>-3.6132033594637E-2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329</v>
      </c>
      <c r="E561">
        <v>8756.1123255959992</v>
      </c>
      <c r="F561">
        <v>227.58</v>
      </c>
      <c r="G561">
        <v>134.76150836630401</v>
      </c>
      <c r="H561">
        <v>1.9714130335115201</v>
      </c>
      <c r="I561">
        <v>-7.3656702527405198</v>
      </c>
      <c r="J561">
        <v>-6.9017965235013898</v>
      </c>
      <c r="K561">
        <v>221.39900893742899</v>
      </c>
      <c r="L561">
        <v>194.35050096825799</v>
      </c>
      <c r="M561">
        <v>45.783766299688899</v>
      </c>
      <c r="N561">
        <v>0.83727867447897797</v>
      </c>
      <c r="O561">
        <v>9.8514807979611394</v>
      </c>
      <c r="P561">
        <v>170.60642092746701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46</v>
      </c>
      <c r="E562">
        <v>8751.9247140000007</v>
      </c>
      <c r="F562">
        <v>1306.5</v>
      </c>
      <c r="G562">
        <v>88.019647116552093</v>
      </c>
      <c r="H562">
        <v>-2.35213904007137</v>
      </c>
      <c r="I562">
        <v>61.832070419925003</v>
      </c>
      <c r="J562">
        <v>4.4021642788047997</v>
      </c>
      <c r="K562">
        <v>1191.19233426201</v>
      </c>
      <c r="L562">
        <v>991.04427346863304</v>
      </c>
      <c r="M562">
        <v>69.931976044857706</v>
      </c>
      <c r="N562">
        <v>0.89438736516244999</v>
      </c>
      <c r="O562">
        <v>6.3145809414466099</v>
      </c>
      <c r="P562">
        <v>113.829787234042</v>
      </c>
      <c r="Q562">
        <v>0.13299573581985499</v>
      </c>
    </row>
    <row r="563" spans="1:17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D563" t="s">
        <v>384</v>
      </c>
      <c r="E563">
        <v>8742.7811967399994</v>
      </c>
      <c r="F563">
        <v>652.45000000000005</v>
      </c>
      <c r="G563">
        <v>19.693868587159098</v>
      </c>
      <c r="H563">
        <v>-13.961333690382</v>
      </c>
      <c r="I563">
        <v>-39.979487331293399</v>
      </c>
      <c r="J563">
        <v>-3.3731289073297499</v>
      </c>
      <c r="K563">
        <v>729.442573035392</v>
      </c>
      <c r="L563">
        <v>767.22809735423198</v>
      </c>
      <c r="M563">
        <v>38.9519740974809</v>
      </c>
      <c r="N563">
        <v>1.3450332168180601</v>
      </c>
      <c r="O563">
        <v>68.135489309525596</v>
      </c>
      <c r="P563">
        <v>46.815931593159299</v>
      </c>
      <c r="Q563">
        <v>0.148359605279546</v>
      </c>
    </row>
    <row r="564" spans="1:17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59</v>
      </c>
      <c r="E564">
        <v>8735.76449856</v>
      </c>
      <c r="F564">
        <v>950.4</v>
      </c>
      <c r="G564">
        <v>71.359381460952093</v>
      </c>
      <c r="H564">
        <v>1.1902321973899901</v>
      </c>
      <c r="I564">
        <v>18.655950753654999</v>
      </c>
      <c r="J564">
        <v>-0.93526319432482197</v>
      </c>
      <c r="K564">
        <v>896.15638601758701</v>
      </c>
      <c r="L564">
        <v>734.04092616107096</v>
      </c>
      <c r="M564">
        <v>57.065381888940202</v>
      </c>
      <c r="N564">
        <v>0.53254788237471695</v>
      </c>
      <c r="O564">
        <v>4.5717592592592498</v>
      </c>
      <c r="P564">
        <v>130.62363504003801</v>
      </c>
      <c r="Q564">
        <v>-9.7649926526340008E-3</v>
      </c>
    </row>
    <row r="565" spans="1:17" hidden="1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-</v>
      </c>
      <c r="D565" t="s">
        <v>226</v>
      </c>
      <c r="E565">
        <v>8733.7007919999996</v>
      </c>
      <c r="F565">
        <v>4359.2</v>
      </c>
      <c r="G565">
        <v>617.95403986183806</v>
      </c>
      <c r="H565">
        <v>58.791844637918501</v>
      </c>
      <c r="I565">
        <v>319.64342421777098</v>
      </c>
      <c r="J565">
        <v>25.771797169352102</v>
      </c>
      <c r="K565">
        <v>2784.6607572111102</v>
      </c>
      <c r="L565">
        <v>1750.3526174649801</v>
      </c>
      <c r="M565">
        <v>92.771256898562001</v>
      </c>
      <c r="N565">
        <v>0.96292939565686098</v>
      </c>
      <c r="O565">
        <v>1.48651128647459</v>
      </c>
      <c r="P565">
        <v>648.87476378629003</v>
      </c>
      <c r="Q565">
        <v>0.14867826356657099</v>
      </c>
    </row>
    <row r="566" spans="1:17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-</v>
      </c>
      <c r="D566" t="s">
        <v>24</v>
      </c>
      <c r="E566">
        <v>8692.6939406319998</v>
      </c>
      <c r="F566">
        <v>44.98</v>
      </c>
      <c r="G566">
        <v>-13.447422428927201</v>
      </c>
      <c r="H566">
        <v>-19.936186136282899</v>
      </c>
      <c r="I566">
        <v>-35.979798841404303</v>
      </c>
      <c r="J566">
        <v>-0.100441143072107</v>
      </c>
      <c r="K566">
        <v>49.191215153018398</v>
      </c>
      <c r="L566">
        <v>49.976803740557997</v>
      </c>
      <c r="M566">
        <v>39.7688107067952</v>
      </c>
      <c r="N566">
        <v>2.45417823804847</v>
      </c>
      <c r="O566">
        <v>40.062249888839403</v>
      </c>
      <c r="P566">
        <v>16.377749029754099</v>
      </c>
      <c r="Q566">
        <v>2.3171146895942001E-2</v>
      </c>
    </row>
    <row r="567" spans="1:17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-</v>
      </c>
      <c r="D567" t="s">
        <v>218</v>
      </c>
      <c r="E567">
        <v>8678.00654656999</v>
      </c>
      <c r="F567">
        <v>2248.4499999999998</v>
      </c>
      <c r="G567">
        <v>17.581214171543198</v>
      </c>
      <c r="H567">
        <v>-12.6080110052648</v>
      </c>
      <c r="I567">
        <v>7.3082034038864103</v>
      </c>
      <c r="J567">
        <v>-0.24884588471990601</v>
      </c>
      <c r="K567">
        <v>2224.19129479699</v>
      </c>
      <c r="L567">
        <v>1956.9082203396599</v>
      </c>
      <c r="M567">
        <v>56.474731766917998</v>
      </c>
      <c r="N567">
        <v>0.33920886431289698</v>
      </c>
      <c r="O567">
        <v>21.995152215971</v>
      </c>
      <c r="P567">
        <v>53.803269717490899</v>
      </c>
      <c r="Q567">
        <v>-2.2958726544872E-2</v>
      </c>
    </row>
    <row r="568" spans="1:17" hidden="1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-</v>
      </c>
      <c r="D568" t="s">
        <v>218</v>
      </c>
      <c r="E568">
        <v>8655.1261003199998</v>
      </c>
      <c r="F568">
        <v>10917.6</v>
      </c>
      <c r="G568">
        <v>44.300305282841599</v>
      </c>
      <c r="H568">
        <v>-15.475465979732901</v>
      </c>
      <c r="I568">
        <v>17.209670656058499</v>
      </c>
      <c r="J568">
        <v>-5.0204728668219998</v>
      </c>
      <c r="K568">
        <v>11099.4072047873</v>
      </c>
      <c r="L568">
        <v>9199.7930856775802</v>
      </c>
      <c r="M568">
        <v>24.370320863455898</v>
      </c>
      <c r="N568">
        <v>0.79967679859840601</v>
      </c>
      <c r="O568">
        <v>18.597035978603301</v>
      </c>
      <c r="P568">
        <v>85.358234295415897</v>
      </c>
      <c r="Q568">
        <v>0.102398038894234</v>
      </c>
    </row>
    <row r="569" spans="1:17" hidden="1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-</v>
      </c>
      <c r="D569" t="s">
        <v>716</v>
      </c>
      <c r="E569">
        <v>8642.3479203879997</v>
      </c>
      <c r="F569">
        <v>545.53</v>
      </c>
      <c r="G569">
        <v>-7.10385959906308</v>
      </c>
      <c r="H569">
        <v>-4.6377594106498004</v>
      </c>
      <c r="I569">
        <v>-1.2941695902018899</v>
      </c>
      <c r="J569">
        <v>-0.12375761500980299</v>
      </c>
      <c r="K569">
        <v>512.79522867262006</v>
      </c>
      <c r="L569">
        <v>483.16343620986902</v>
      </c>
      <c r="M569">
        <v>73.886051750125603</v>
      </c>
      <c r="N569">
        <v>1.35538084981822</v>
      </c>
      <c r="O569">
        <v>0.452770700053162</v>
      </c>
      <c r="P569">
        <v>27.124647542702601</v>
      </c>
      <c r="Q569">
        <v>-1.0545973830429E-2</v>
      </c>
    </row>
    <row r="570" spans="1:17" hidden="1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-</v>
      </c>
      <c r="D570" t="s">
        <v>130</v>
      </c>
      <c r="E570">
        <v>8631.8258073750003</v>
      </c>
      <c r="F570">
        <v>357.75</v>
      </c>
      <c r="G570">
        <v>459.687873058523</v>
      </c>
      <c r="H570">
        <v>24.356422250619399</v>
      </c>
      <c r="I570">
        <v>73.3860258634693</v>
      </c>
      <c r="J570">
        <v>2.8382583418746501</v>
      </c>
      <c r="K570">
        <v>305.24214490720698</v>
      </c>
      <c r="L570">
        <v>212.940864258641</v>
      </c>
      <c r="M570">
        <v>55.666471857625503</v>
      </c>
      <c r="N570">
        <v>0.70595122058028004</v>
      </c>
      <c r="O570">
        <v>7.3375262054507298</v>
      </c>
      <c r="P570">
        <v>488.40460526315798</v>
      </c>
      <c r="Q570">
        <v>0.13288626433162201</v>
      </c>
    </row>
    <row r="571" spans="1:17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-</v>
      </c>
      <c r="D571" t="s">
        <v>89</v>
      </c>
      <c r="E571">
        <v>8629.7637657600008</v>
      </c>
      <c r="F571">
        <v>784.8</v>
      </c>
      <c r="G571">
        <v>-29.104314863355899</v>
      </c>
      <c r="H571">
        <v>-4.4059047962320204</v>
      </c>
      <c r="I571">
        <v>0.72815300285415097</v>
      </c>
      <c r="J571">
        <v>1.54664963639937</v>
      </c>
      <c r="K571">
        <v>745.24539814601803</v>
      </c>
      <c r="L571">
        <v>726.41824047468299</v>
      </c>
      <c r="M571">
        <v>74.245563615785997</v>
      </c>
      <c r="N571">
        <v>1.2987637252400901</v>
      </c>
      <c r="O571">
        <v>13.213557594291499</v>
      </c>
      <c r="P571">
        <v>27.402597402597401</v>
      </c>
      <c r="Q571">
        <v>0.126901044059199</v>
      </c>
    </row>
    <row r="572" spans="1:17" x14ac:dyDescent="0.3">
      <c r="A572" t="s">
        <v>1270</v>
      </c>
      <c r="B572" t="s">
        <v>1271</v>
      </c>
      <c r="C572" t="str">
        <f>IFERROR(VLOOKUP(Table1[[#This Row],[Ticker]],[1]!Table1[[Symbol]:[Industry]],2,FALSE),"-")</f>
        <v>-</v>
      </c>
      <c r="D572" t="s">
        <v>990</v>
      </c>
      <c r="E572">
        <v>8626.7977162000007</v>
      </c>
      <c r="F572">
        <v>427.6</v>
      </c>
      <c r="G572">
        <v>-13.4134547378069</v>
      </c>
      <c r="H572">
        <v>1.06538920689907E-2</v>
      </c>
      <c r="I572">
        <v>-7.2330457297596897</v>
      </c>
      <c r="J572">
        <v>-1.46513846534571</v>
      </c>
      <c r="K572">
        <v>407.001760619572</v>
      </c>
      <c r="L572">
        <v>396.49845494864002</v>
      </c>
      <c r="M572">
        <v>48.646179214328598</v>
      </c>
      <c r="N572">
        <v>1.05091764727966</v>
      </c>
      <c r="O572">
        <v>13.6342376052385</v>
      </c>
      <c r="P572">
        <v>24.483260553129501</v>
      </c>
      <c r="Q572">
        <v>-5.0299450401899998E-3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Row],[Ticker]],[1]!Table1[[Symbol]:[Industry]],2,FALSE),"-")</f>
        <v>-</v>
      </c>
      <c r="D573" t="s">
        <v>990</v>
      </c>
      <c r="E573">
        <v>8619.1074900000003</v>
      </c>
      <c r="F573">
        <v>393.75</v>
      </c>
      <c r="G573">
        <v>15.687165077352001</v>
      </c>
      <c r="H573">
        <v>7.7139870684731102</v>
      </c>
      <c r="I573">
        <v>3.2521212341460899</v>
      </c>
      <c r="J573">
        <v>-2.2294931972105001</v>
      </c>
      <c r="K573">
        <v>365.94270907649502</v>
      </c>
      <c r="L573">
        <v>343.68517251561298</v>
      </c>
      <c r="M573">
        <v>55.718041383909501</v>
      </c>
      <c r="N573">
        <v>0.92505690561454701</v>
      </c>
      <c r="O573">
        <v>8.44444444444445</v>
      </c>
      <c r="P573">
        <v>47.196261682242998</v>
      </c>
      <c r="Q573">
        <v>5.6617982433436E-2</v>
      </c>
    </row>
    <row r="574" spans="1:17" hidden="1" x14ac:dyDescent="0.3">
      <c r="A574" t="s">
        <v>1274</v>
      </c>
      <c r="B574" t="s">
        <v>1275</v>
      </c>
      <c r="C574" t="str">
        <f>IFERROR(VLOOKUP(Table1[[#This Row],[Ticker]],[1]!Table1[[Symbol]:[Industry]],2,FALSE),"-")</f>
        <v>-</v>
      </c>
      <c r="D574" t="s">
        <v>59</v>
      </c>
      <c r="E574">
        <v>8574.4937690099996</v>
      </c>
      <c r="F574">
        <v>5165.55</v>
      </c>
      <c r="G574">
        <v>-26.104077675470698</v>
      </c>
      <c r="H574">
        <v>-2.91214823413276</v>
      </c>
      <c r="I574">
        <v>-8.9174499370719893</v>
      </c>
      <c r="J574">
        <v>0.71476595432278001</v>
      </c>
      <c r="K574">
        <v>4939.8728388816098</v>
      </c>
      <c r="L574">
        <v>4951.1682593408204</v>
      </c>
      <c r="M574">
        <v>77.316182851267001</v>
      </c>
      <c r="N574">
        <v>1.34484575951292</v>
      </c>
      <c r="O574">
        <v>9.2400615616923698</v>
      </c>
      <c r="P574">
        <v>11.4093453106296</v>
      </c>
      <c r="Q574">
        <v>-8.8042165462846003E-2</v>
      </c>
    </row>
    <row r="575" spans="1:17" x14ac:dyDescent="0.3">
      <c r="A575" t="s">
        <v>1276</v>
      </c>
      <c r="B575" t="s">
        <v>1277</v>
      </c>
      <c r="C575" t="str">
        <f>IFERROR(VLOOKUP(Table1[[#This Row],[Ticker]],[1]!Table1[[Symbol]:[Industry]],2,FALSE),"-")</f>
        <v>-</v>
      </c>
      <c r="D575" t="s">
        <v>539</v>
      </c>
      <c r="E575">
        <v>8556.8986052799992</v>
      </c>
      <c r="F575">
        <v>541.6</v>
      </c>
      <c r="G575">
        <v>3.4801202037187302</v>
      </c>
      <c r="H575">
        <v>-4.6648008103147696</v>
      </c>
      <c r="I575">
        <v>-3.8537416388623398</v>
      </c>
      <c r="J575">
        <v>-3.1916176411132402</v>
      </c>
      <c r="K575">
        <v>517.32578031733897</v>
      </c>
      <c r="L575">
        <v>488.80410681182099</v>
      </c>
      <c r="M575">
        <v>60.518710470100999</v>
      </c>
      <c r="N575">
        <v>0.38308808726877602</v>
      </c>
      <c r="O575">
        <v>7.4039881831610099</v>
      </c>
      <c r="P575">
        <v>35.739348370927303</v>
      </c>
      <c r="Q575">
        <v>-3.8939362846833997E-2</v>
      </c>
    </row>
    <row r="576" spans="1:17" x14ac:dyDescent="0.3">
      <c r="A576" t="s">
        <v>1278</v>
      </c>
      <c r="B576" t="s">
        <v>1279</v>
      </c>
      <c r="C576" t="str">
        <f>IFERROR(VLOOKUP(Table1[[#This Row],[Ticker]],[1]!Table1[[Symbol]:[Industry]],2,FALSE),"-")</f>
        <v>-</v>
      </c>
      <c r="D576" t="s">
        <v>95</v>
      </c>
      <c r="E576">
        <v>8516.7735173550009</v>
      </c>
      <c r="F576">
        <v>288.45</v>
      </c>
      <c r="G576">
        <v>-70.880463102831698</v>
      </c>
      <c r="H576">
        <v>-10.3764448928475</v>
      </c>
      <c r="I576">
        <v>-34.541040120931903</v>
      </c>
      <c r="J576">
        <v>-0.69820897271784199</v>
      </c>
      <c r="K576">
        <v>292.94318819184502</v>
      </c>
      <c r="L576">
        <v>359.83336719555899</v>
      </c>
      <c r="M576">
        <v>57.074240927331097</v>
      </c>
      <c r="N576">
        <v>0.65000676899773702</v>
      </c>
      <c r="O576">
        <v>94.141098977292401</v>
      </c>
      <c r="P576">
        <v>10.517241379310301</v>
      </c>
      <c r="Q576">
        <v>-0.101401610654813</v>
      </c>
    </row>
    <row r="577" spans="1:17" x14ac:dyDescent="0.3">
      <c r="A577" t="s">
        <v>1280</v>
      </c>
      <c r="B577" t="s">
        <v>1281</v>
      </c>
      <c r="C577" t="str">
        <f>IFERROR(VLOOKUP(Table1[[#This Row],[Ticker]],[1]!Table1[[Symbol]:[Industry]],2,FALSE),"-")</f>
        <v>-</v>
      </c>
      <c r="D577" t="s">
        <v>80</v>
      </c>
      <c r="E577">
        <v>8509.2103191009992</v>
      </c>
      <c r="F577">
        <v>210.53</v>
      </c>
      <c r="G577">
        <v>21.699890946403499</v>
      </c>
      <c r="H577">
        <v>-12.383616877968</v>
      </c>
      <c r="I577">
        <v>4.3231842657369599</v>
      </c>
      <c r="J577">
        <v>-2.2722043776987899</v>
      </c>
      <c r="K577">
        <v>216.31022234741701</v>
      </c>
      <c r="L577">
        <v>195.37772608268801</v>
      </c>
      <c r="M577">
        <v>39.448554997828602</v>
      </c>
      <c r="N577">
        <v>0.74821710915023198</v>
      </c>
      <c r="O577">
        <v>21.597872037239298</v>
      </c>
      <c r="P577">
        <v>50.2712348322626</v>
      </c>
      <c r="Q577">
        <v>5.2221193626103002E-2</v>
      </c>
    </row>
    <row r="578" spans="1:17" x14ac:dyDescent="0.3">
      <c r="A578" t="s">
        <v>1282</v>
      </c>
      <c r="B578" t="s">
        <v>1283</v>
      </c>
      <c r="C578" t="str">
        <f>IFERROR(VLOOKUP(Table1[[#This Row],[Ticker]],[1]!Table1[[Symbol]:[Industry]],2,FALSE),"-")</f>
        <v>-</v>
      </c>
      <c r="D578" t="s">
        <v>130</v>
      </c>
      <c r="E578">
        <v>8507.5410016099995</v>
      </c>
      <c r="F578">
        <v>241.43</v>
      </c>
      <c r="G578">
        <v>43.633859623065902</v>
      </c>
      <c r="H578">
        <v>-5.5911786830013597</v>
      </c>
      <c r="I578">
        <v>-16.430536689356199</v>
      </c>
      <c r="J578">
        <v>-2.0399354068812601</v>
      </c>
      <c r="K578">
        <v>235.171756499651</v>
      </c>
      <c r="L578">
        <v>220.70952497109701</v>
      </c>
      <c r="M578">
        <v>67.549239921352296</v>
      </c>
      <c r="N578">
        <v>0.57067538790422501</v>
      </c>
      <c r="O578">
        <v>17.6117301081058</v>
      </c>
      <c r="P578">
        <v>68.832167832167798</v>
      </c>
      <c r="Q578">
        <v>0.126256025928421</v>
      </c>
    </row>
    <row r="579" spans="1:17" hidden="1" x14ac:dyDescent="0.3">
      <c r="A579" t="s">
        <v>1284</v>
      </c>
      <c r="B579" t="s">
        <v>1285</v>
      </c>
      <c r="C579" t="str">
        <f>IFERROR(VLOOKUP(Table1[[#This Row],[Ticker]],[1]!Table1[[Symbol]:[Industry]],2,FALSE),"-")</f>
        <v>-</v>
      </c>
      <c r="D579" t="s">
        <v>226</v>
      </c>
      <c r="E579">
        <v>8497.4307238500005</v>
      </c>
      <c r="F579">
        <v>1311.15</v>
      </c>
      <c r="G579">
        <v>67.643302823604103</v>
      </c>
      <c r="H579">
        <v>-0.89918973462615703</v>
      </c>
      <c r="I579">
        <v>104.986590650766</v>
      </c>
      <c r="J579">
        <v>-0.794434943897803</v>
      </c>
      <c r="K579">
        <v>1177.6963869282699</v>
      </c>
      <c r="L579">
        <v>866.57543078999697</v>
      </c>
      <c r="M579">
        <v>45.870961234468197</v>
      </c>
      <c r="N579">
        <v>0.48111038956972701</v>
      </c>
      <c r="O579">
        <v>10.9522175189718</v>
      </c>
      <c r="P579">
        <v>142.334349875242</v>
      </c>
    </row>
    <row r="580" spans="1:17" hidden="1" x14ac:dyDescent="0.3">
      <c r="A580" t="s">
        <v>1286</v>
      </c>
      <c r="B580" t="s">
        <v>1287</v>
      </c>
      <c r="C580" t="str">
        <f>IFERROR(VLOOKUP(Table1[[#This Row],[Ticker]],[1]!Table1[[Symbol]:[Industry]],2,FALSE),"-")</f>
        <v>-</v>
      </c>
      <c r="D580" t="s">
        <v>21</v>
      </c>
      <c r="E580">
        <v>8465.8905548999992</v>
      </c>
      <c r="F580">
        <v>1533.3</v>
      </c>
      <c r="G580">
        <v>208.59037848344599</v>
      </c>
      <c r="H580">
        <v>19.2640995360461</v>
      </c>
      <c r="I580">
        <v>21.499964497918999</v>
      </c>
      <c r="J580">
        <v>1.40962555169644</v>
      </c>
      <c r="K580">
        <v>1266.46436025858</v>
      </c>
      <c r="L580">
        <v>1029.90785673354</v>
      </c>
      <c r="M580">
        <v>75.286407021086006</v>
      </c>
      <c r="N580">
        <v>1.0146305315694999</v>
      </c>
      <c r="O580">
        <v>0</v>
      </c>
      <c r="P580">
        <v>243.96276148281001</v>
      </c>
      <c r="Q580">
        <v>0.25313131544848499</v>
      </c>
    </row>
    <row r="581" spans="1:17" x14ac:dyDescent="0.3">
      <c r="A581" t="s">
        <v>1288</v>
      </c>
      <c r="B581" t="s">
        <v>1289</v>
      </c>
      <c r="C581" t="str">
        <f>IFERROR(VLOOKUP(Table1[[#This Row],[Ticker]],[1]!Table1[[Symbol]:[Industry]],2,FALSE),"-")</f>
        <v>-</v>
      </c>
      <c r="D581" t="s">
        <v>226</v>
      </c>
      <c r="E581">
        <v>8450.0590518240006</v>
      </c>
      <c r="F581">
        <v>73.97</v>
      </c>
      <c r="G581">
        <v>170.27007639342901</v>
      </c>
      <c r="H581">
        <v>2.4839329036363398</v>
      </c>
      <c r="I581">
        <v>62.034974271529997</v>
      </c>
      <c r="J581">
        <v>-4.0542929319196102</v>
      </c>
      <c r="K581">
        <v>65.542511896454002</v>
      </c>
      <c r="L581">
        <v>52.8969669219507</v>
      </c>
      <c r="M581">
        <v>66.164258605488399</v>
      </c>
      <c r="N581">
        <v>0.99369905123883195</v>
      </c>
      <c r="O581">
        <v>3.0823306745978201</v>
      </c>
      <c r="P581">
        <v>200.97452117152699</v>
      </c>
      <c r="Q581">
        <v>0.21015902963209099</v>
      </c>
    </row>
    <row r="582" spans="1:17" hidden="1" x14ac:dyDescent="0.3">
      <c r="A582" t="s">
        <v>1290</v>
      </c>
      <c r="B582" t="s">
        <v>1291</v>
      </c>
      <c r="C582" t="str">
        <f>IFERROR(VLOOKUP(Table1[[#This Row],[Ticker]],[1]!Table1[[Symbol]:[Industry]],2,FALSE),"-")</f>
        <v>-</v>
      </c>
      <c r="D582" t="s">
        <v>140</v>
      </c>
      <c r="E582">
        <v>8415.5818571</v>
      </c>
      <c r="F582">
        <v>667.85</v>
      </c>
      <c r="G582">
        <v>-10.3751834148543</v>
      </c>
      <c r="H582">
        <v>-13.587979970336001</v>
      </c>
      <c r="I582">
        <v>-13.4957270361254</v>
      </c>
      <c r="J582">
        <v>-4.7240970322193396</v>
      </c>
      <c r="K582">
        <v>681.80878583347305</v>
      </c>
      <c r="L582">
        <v>640.96460439715395</v>
      </c>
      <c r="M582">
        <v>37.9255455067794</v>
      </c>
      <c r="N582">
        <v>0.48064775671668197</v>
      </c>
      <c r="O582">
        <v>12.300666317286799</v>
      </c>
      <c r="P582">
        <v>28.928571428571399</v>
      </c>
    </row>
    <row r="583" spans="1:17" x14ac:dyDescent="0.3">
      <c r="A583" t="s">
        <v>1292</v>
      </c>
      <c r="B583" t="s">
        <v>1293</v>
      </c>
      <c r="C583" t="str">
        <f>IFERROR(VLOOKUP(Table1[[#This Row],[Ticker]],[1]!Table1[[Symbol]:[Industry]],2,FALSE),"-")</f>
        <v>-</v>
      </c>
      <c r="D583" t="s">
        <v>80</v>
      </c>
      <c r="E583">
        <v>8413.10187812</v>
      </c>
      <c r="F583">
        <v>167.14</v>
      </c>
      <c r="G583">
        <v>1.9919845567810699</v>
      </c>
      <c r="H583">
        <v>0.792620114259454</v>
      </c>
      <c r="I583">
        <v>-20.983462522849099</v>
      </c>
      <c r="J583">
        <v>-1.28325475948909</v>
      </c>
      <c r="K583">
        <v>163.73419712857</v>
      </c>
      <c r="L583">
        <v>159.15261237301101</v>
      </c>
      <c r="M583">
        <v>46.905392167912296</v>
      </c>
      <c r="N583">
        <v>1.89076049822765</v>
      </c>
      <c r="O583">
        <v>19.061864305372701</v>
      </c>
      <c r="P583">
        <v>39.341392246769402</v>
      </c>
      <c r="Q583">
        <v>-1.2525413105403E-2</v>
      </c>
    </row>
    <row r="584" spans="1:17" x14ac:dyDescent="0.3">
      <c r="A584" t="s">
        <v>1294</v>
      </c>
      <c r="B584" t="s">
        <v>1295</v>
      </c>
      <c r="C584" t="str">
        <f>IFERROR(VLOOKUP(Table1[[#This Row],[Ticker]],[1]!Table1[[Symbol]:[Industry]],2,FALSE),"-")</f>
        <v>-</v>
      </c>
      <c r="D584" t="s">
        <v>539</v>
      </c>
      <c r="E584">
        <v>8401.2552851199998</v>
      </c>
      <c r="F584">
        <v>764.9</v>
      </c>
      <c r="G584">
        <v>-48.7353882224483</v>
      </c>
      <c r="H584">
        <v>-10.183912867544301</v>
      </c>
      <c r="I584">
        <v>-40.620700025155898</v>
      </c>
      <c r="J584">
        <v>-1.4522504010917701</v>
      </c>
      <c r="K584">
        <v>794.19838334607698</v>
      </c>
      <c r="L584">
        <v>870.85759888973598</v>
      </c>
      <c r="M584">
        <v>38.236103979524501</v>
      </c>
      <c r="N584">
        <v>0.71012376228374496</v>
      </c>
      <c r="O584">
        <v>44.633285396783798</v>
      </c>
      <c r="P584">
        <v>6.1771238200999301</v>
      </c>
      <c r="Q584">
        <v>-5.4208295183996003E-2</v>
      </c>
    </row>
    <row r="585" spans="1:17" x14ac:dyDescent="0.3">
      <c r="A585" t="s">
        <v>1296</v>
      </c>
      <c r="B585" t="s">
        <v>1297</v>
      </c>
      <c r="C585" t="str">
        <f>IFERROR(VLOOKUP(Table1[[#This Row],[Ticker]],[1]!Table1[[Symbol]:[Industry]],2,FALSE),"-")</f>
        <v>-</v>
      </c>
      <c r="D585" t="s">
        <v>95</v>
      </c>
      <c r="E585">
        <v>8397.4899761100005</v>
      </c>
      <c r="F585">
        <v>1080.7</v>
      </c>
      <c r="G585">
        <v>140.425658378641</v>
      </c>
      <c r="H585">
        <v>14.7798765104432</v>
      </c>
      <c r="I585">
        <v>37.174674151009</v>
      </c>
      <c r="J585">
        <v>-3.3514240130667798</v>
      </c>
      <c r="K585">
        <v>964.707830374933</v>
      </c>
      <c r="L585">
        <v>770.72410820989603</v>
      </c>
      <c r="M585">
        <v>56.404598818577099</v>
      </c>
      <c r="N585">
        <v>0.87878042241372001</v>
      </c>
      <c r="O585">
        <v>8.9108910891088904</v>
      </c>
      <c r="P585">
        <v>201.492537313432</v>
      </c>
    </row>
    <row r="586" spans="1:17" hidden="1" x14ac:dyDescent="0.3">
      <c r="A586" t="s">
        <v>1298</v>
      </c>
      <c r="B586" t="s">
        <v>1299</v>
      </c>
      <c r="C586" t="str">
        <f>IFERROR(VLOOKUP(Table1[[#This Row],[Ticker]],[1]!Table1[[Symbol]:[Industry]],2,FALSE),"-")</f>
        <v>-</v>
      </c>
      <c r="D586" t="s">
        <v>295</v>
      </c>
      <c r="E586">
        <v>8383.5994030300008</v>
      </c>
      <c r="F586">
        <v>1278.6500000000001</v>
      </c>
      <c r="G586">
        <v>-4.9242395565986596</v>
      </c>
      <c r="H586">
        <v>-1.9330548215024099</v>
      </c>
      <c r="I586">
        <v>8.8037962618587401E-2</v>
      </c>
      <c r="J586">
        <v>3.2839014449326398</v>
      </c>
      <c r="K586">
        <v>1233.95049343343</v>
      </c>
      <c r="M586">
        <v>56.207794214455703</v>
      </c>
      <c r="N586">
        <v>1.7963351607429101</v>
      </c>
      <c r="O586">
        <v>29.351268916435199</v>
      </c>
      <c r="P586">
        <v>30.8885249257856</v>
      </c>
    </row>
    <row r="587" spans="1:17" hidden="1" x14ac:dyDescent="0.3">
      <c r="A587" t="s">
        <v>1300</v>
      </c>
      <c r="B587" t="s">
        <v>1301</v>
      </c>
      <c r="C587" t="str">
        <f>IFERROR(VLOOKUP(Table1[[#This Row],[Ticker]],[1]!Table1[[Symbol]:[Industry]],2,FALSE),"-")</f>
        <v>-</v>
      </c>
      <c r="D587" t="s">
        <v>716</v>
      </c>
      <c r="E587">
        <v>8375.5088797930002</v>
      </c>
      <c r="F587">
        <v>255.78</v>
      </c>
      <c r="G587">
        <v>1.9872832972446199</v>
      </c>
      <c r="H587">
        <v>-4.2304911444965398</v>
      </c>
      <c r="I587">
        <v>0.94488267304884799</v>
      </c>
      <c r="J587">
        <v>0.99439341808427495</v>
      </c>
      <c r="K587">
        <v>243.07007937305201</v>
      </c>
      <c r="L587">
        <v>227.07472500112399</v>
      </c>
      <c r="M587">
        <v>59.785019392106697</v>
      </c>
      <c r="N587">
        <v>0.71765362502109598</v>
      </c>
      <c r="O587">
        <v>1.5794823676597001</v>
      </c>
      <c r="P587">
        <v>29.903504316912102</v>
      </c>
      <c r="Q587">
        <v>1.1816369177710001E-3</v>
      </c>
    </row>
    <row r="588" spans="1:17" x14ac:dyDescent="0.3">
      <c r="A588" t="s">
        <v>1302</v>
      </c>
      <c r="B588" t="s">
        <v>1303</v>
      </c>
      <c r="C588" t="str">
        <f>IFERROR(VLOOKUP(Table1[[#This Row],[Ticker]],[1]!Table1[[Symbol]:[Industry]],2,FALSE),"-")</f>
        <v>-</v>
      </c>
      <c r="D588" t="s">
        <v>46</v>
      </c>
      <c r="E588">
        <v>8371.2089683199993</v>
      </c>
      <c r="F588">
        <v>487.3</v>
      </c>
      <c r="G588">
        <v>180.58230765974699</v>
      </c>
      <c r="H588">
        <v>29.585788652503499</v>
      </c>
      <c r="I588">
        <v>56.984301911891201</v>
      </c>
      <c r="J588">
        <v>7.2010666543205701</v>
      </c>
      <c r="K588">
        <v>441.76935019385797</v>
      </c>
      <c r="L588">
        <v>335.12038156256301</v>
      </c>
      <c r="M588">
        <v>42.226495515903899</v>
      </c>
      <c r="N588">
        <v>1.9266087440495101</v>
      </c>
      <c r="O588">
        <v>21.065052329160601</v>
      </c>
      <c r="P588">
        <v>203.61370716510899</v>
      </c>
      <c r="Q588">
        <v>0.18959993503947201</v>
      </c>
    </row>
    <row r="589" spans="1:17" hidden="1" x14ac:dyDescent="0.3">
      <c r="A589" t="s">
        <v>1304</v>
      </c>
      <c r="B589" t="s">
        <v>1305</v>
      </c>
      <c r="C589" t="str">
        <f>IFERROR(VLOOKUP(Table1[[#This Row],[Ticker]],[1]!Table1[[Symbol]:[Industry]],2,FALSE),"-")</f>
        <v>-</v>
      </c>
      <c r="D589" t="s">
        <v>1306</v>
      </c>
      <c r="E589">
        <v>8369.7008711939998</v>
      </c>
      <c r="F589">
        <v>1230.3900000000001</v>
      </c>
      <c r="K589">
        <v>1221.0284065276701</v>
      </c>
      <c r="L589">
        <v>1201.49851616978</v>
      </c>
      <c r="M589">
        <v>68.273684852772604</v>
      </c>
      <c r="N589">
        <v>1</v>
      </c>
      <c r="Q589">
        <v>-6.1080809493942997E-2</v>
      </c>
    </row>
    <row r="590" spans="1:17" x14ac:dyDescent="0.3">
      <c r="A590" t="s">
        <v>1307</v>
      </c>
      <c r="B590" t="s">
        <v>1308</v>
      </c>
      <c r="C590" t="str">
        <f>IFERROR(VLOOKUP(Table1[[#This Row],[Ticker]],[1]!Table1[[Symbol]:[Industry]],2,FALSE),"-")</f>
        <v>-</v>
      </c>
      <c r="D590" t="s">
        <v>1309</v>
      </c>
      <c r="E590">
        <v>8368.8421961599997</v>
      </c>
      <c r="F590">
        <v>313.89999999999998</v>
      </c>
      <c r="G590">
        <v>58.806800240754797</v>
      </c>
      <c r="H590">
        <v>-8.9255371428635009</v>
      </c>
      <c r="I590">
        <v>-9.6689001099607008</v>
      </c>
      <c r="J590">
        <v>-2.1076741640536798</v>
      </c>
      <c r="K590">
        <v>308.50459299545901</v>
      </c>
      <c r="L590">
        <v>287.60995064209601</v>
      </c>
      <c r="M590">
        <v>46.672763174371198</v>
      </c>
      <c r="N590">
        <v>2.0480741288945401</v>
      </c>
      <c r="O590">
        <v>16.263141127747598</v>
      </c>
      <c r="P590">
        <v>105.096373734073</v>
      </c>
      <c r="Q590">
        <v>6.6447268460535003E-2</v>
      </c>
    </row>
    <row r="591" spans="1:17" x14ac:dyDescent="0.3">
      <c r="A591" t="s">
        <v>1310</v>
      </c>
      <c r="B591" t="s">
        <v>1311</v>
      </c>
      <c r="C591" t="str">
        <f>IFERROR(VLOOKUP(Table1[[#This Row],[Ticker]],[1]!Table1[[Symbol]:[Industry]],2,FALSE),"-")</f>
        <v>-</v>
      </c>
      <c r="D591" t="s">
        <v>387</v>
      </c>
      <c r="E591">
        <v>8331.2872152</v>
      </c>
      <c r="F591">
        <v>189.24</v>
      </c>
      <c r="G591">
        <v>-31.248299736040501</v>
      </c>
      <c r="H591">
        <v>-1.6074127706258301</v>
      </c>
      <c r="I591">
        <v>-17.383711883036099</v>
      </c>
      <c r="J591">
        <v>-8.0210053325201203E-2</v>
      </c>
      <c r="K591">
        <v>176.53889055067901</v>
      </c>
      <c r="L591">
        <v>191.28783701477499</v>
      </c>
      <c r="M591">
        <v>74.612814014377093</v>
      </c>
      <c r="N591">
        <v>1.3963764506170599</v>
      </c>
      <c r="O591">
        <v>36.334812935954297</v>
      </c>
      <c r="P591">
        <v>30.510344827586199</v>
      </c>
    </row>
    <row r="592" spans="1:17" hidden="1" x14ac:dyDescent="0.3">
      <c r="A592" t="s">
        <v>1312</v>
      </c>
      <c r="B592" t="s">
        <v>1313</v>
      </c>
      <c r="C592" t="str">
        <f>IFERROR(VLOOKUP(Table1[[#This Row],[Ticker]],[1]!Table1[[Symbol]:[Industry]],2,FALSE),"-")</f>
        <v>-</v>
      </c>
      <c r="D592" t="s">
        <v>184</v>
      </c>
      <c r="E592">
        <v>8300.5285854399899</v>
      </c>
      <c r="F592">
        <v>1884.35</v>
      </c>
      <c r="G592">
        <v>57.004703118885097</v>
      </c>
      <c r="H592">
        <v>-11.2720450969351</v>
      </c>
      <c r="I592">
        <v>7.7211728409643303</v>
      </c>
      <c r="J592">
        <v>-4.54116905310247</v>
      </c>
      <c r="K592">
        <v>1926.4408705873</v>
      </c>
      <c r="L592">
        <v>1620.99670706296</v>
      </c>
      <c r="M592">
        <v>37.8227894345453</v>
      </c>
      <c r="N592">
        <v>0.57404112598173596</v>
      </c>
      <c r="O592">
        <v>17.0695465279804</v>
      </c>
      <c r="P592">
        <v>98.582569290757704</v>
      </c>
      <c r="Q592">
        <v>0.122414964386609</v>
      </c>
    </row>
    <row r="593" spans="1:17" x14ac:dyDescent="0.3">
      <c r="A593" t="s">
        <v>1314</v>
      </c>
      <c r="B593" t="s">
        <v>1315</v>
      </c>
      <c r="C593" t="str">
        <f>IFERROR(VLOOKUP(Table1[[#This Row],[Ticker]],[1]!Table1[[Symbol]:[Industry]],2,FALSE),"-")</f>
        <v>-</v>
      </c>
      <c r="D593" t="s">
        <v>21</v>
      </c>
      <c r="E593">
        <v>8286.9139400959994</v>
      </c>
      <c r="F593">
        <v>29.92</v>
      </c>
      <c r="G593">
        <v>63.326467935038004</v>
      </c>
      <c r="H593">
        <v>-10.8915161239865</v>
      </c>
      <c r="I593">
        <v>20.7606908007801</v>
      </c>
      <c r="J593">
        <v>-5.82113796424008</v>
      </c>
      <c r="K593">
        <v>31.689162745651501</v>
      </c>
      <c r="L593">
        <v>28.543254304416202</v>
      </c>
      <c r="M593">
        <v>30.185561610830799</v>
      </c>
      <c r="N593">
        <v>0.61815882088854601</v>
      </c>
      <c r="O593">
        <v>42.045454545454497</v>
      </c>
      <c r="P593">
        <v>118.394160583941</v>
      </c>
      <c r="Q593">
        <v>6.4227729431360001E-3</v>
      </c>
    </row>
    <row r="594" spans="1:17" x14ac:dyDescent="0.3">
      <c r="A594" t="s">
        <v>1316</v>
      </c>
      <c r="B594" t="s">
        <v>1317</v>
      </c>
      <c r="C594" t="str">
        <f>IFERROR(VLOOKUP(Table1[[#This Row],[Ticker]],[1]!Table1[[Symbol]:[Industry]],2,FALSE),"-")</f>
        <v>-</v>
      </c>
      <c r="D594" t="s">
        <v>410</v>
      </c>
      <c r="E594">
        <v>8276.9220225000008</v>
      </c>
      <c r="F594">
        <v>607.5</v>
      </c>
      <c r="G594">
        <v>29.667662100154001</v>
      </c>
      <c r="H594">
        <v>10.976832918275401</v>
      </c>
      <c r="I594">
        <v>24.422589136362699</v>
      </c>
      <c r="J594">
        <v>0.756919725045342</v>
      </c>
      <c r="K594">
        <v>569.80682982215797</v>
      </c>
      <c r="L594">
        <v>502.58780735265702</v>
      </c>
      <c r="M594">
        <v>50.969975040686897</v>
      </c>
      <c r="N594">
        <v>0.61484803998242499</v>
      </c>
      <c r="O594">
        <v>10.6172839506172</v>
      </c>
      <c r="P594">
        <v>57.424203161440701</v>
      </c>
      <c r="Q594">
        <v>-4.9370829471828998E-2</v>
      </c>
    </row>
    <row r="595" spans="1:17" x14ac:dyDescent="0.3">
      <c r="A595" t="s">
        <v>1318</v>
      </c>
      <c r="B595" t="s">
        <v>1319</v>
      </c>
      <c r="C595" t="str">
        <f>IFERROR(VLOOKUP(Table1[[#This Row],[Ticker]],[1]!Table1[[Symbol]:[Industry]],2,FALSE),"-")</f>
        <v>-</v>
      </c>
      <c r="D595" t="s">
        <v>1320</v>
      </c>
      <c r="E595">
        <v>8275.6802539599994</v>
      </c>
      <c r="F595">
        <v>1330.7</v>
      </c>
      <c r="G595">
        <v>155.801757572486</v>
      </c>
      <c r="H595">
        <v>26.336945514530299</v>
      </c>
      <c r="I595">
        <v>95.6236002545525</v>
      </c>
      <c r="J595">
        <v>-1.16973512265321</v>
      </c>
      <c r="K595">
        <v>1067.1669558624101</v>
      </c>
      <c r="L595">
        <v>789.73154762326999</v>
      </c>
      <c r="M595">
        <v>72.562434662090993</v>
      </c>
      <c r="N595">
        <v>1.0008851860735299</v>
      </c>
      <c r="O595">
        <v>3.6296685954760601</v>
      </c>
      <c r="P595">
        <v>205.59191640831301</v>
      </c>
      <c r="Q595">
        <v>0.13873860281903599</v>
      </c>
    </row>
    <row r="596" spans="1:17" x14ac:dyDescent="0.3">
      <c r="A596" t="s">
        <v>1321</v>
      </c>
      <c r="B596" t="s">
        <v>1322</v>
      </c>
      <c r="C596" t="str">
        <f>IFERROR(VLOOKUP(Table1[[#This Row],[Ticker]],[1]!Table1[[Symbol]:[Industry]],2,FALSE),"-")</f>
        <v>-</v>
      </c>
      <c r="D596" t="s">
        <v>285</v>
      </c>
      <c r="E596">
        <v>8268.3243827999995</v>
      </c>
      <c r="F596">
        <v>508</v>
      </c>
      <c r="G596">
        <v>9.2397467571571994</v>
      </c>
      <c r="H596">
        <v>5.3371239020974004</v>
      </c>
      <c r="I596">
        <v>21.6785376935348</v>
      </c>
      <c r="J596">
        <v>3.7696342756488699</v>
      </c>
      <c r="K596">
        <v>452.93675526340098</v>
      </c>
      <c r="L596">
        <v>401.78103025853397</v>
      </c>
      <c r="M596">
        <v>73.474528238745194</v>
      </c>
      <c r="N596">
        <v>1.0457520504753599</v>
      </c>
      <c r="O596">
        <v>3.1496062992125902</v>
      </c>
      <c r="P596">
        <v>48.842660416056198</v>
      </c>
      <c r="Q596">
        <v>0.113300237934404</v>
      </c>
    </row>
    <row r="597" spans="1:17" x14ac:dyDescent="0.3">
      <c r="A597" t="s">
        <v>1323</v>
      </c>
      <c r="B597" t="s">
        <v>1324</v>
      </c>
      <c r="C597" t="str">
        <f>IFERROR(VLOOKUP(Table1[[#This Row],[Ticker]],[1]!Table1[[Symbol]:[Industry]],2,FALSE),"-")</f>
        <v>-</v>
      </c>
      <c r="D597" t="s">
        <v>140</v>
      </c>
      <c r="E597">
        <v>8267.8299735000001</v>
      </c>
      <c r="F597">
        <v>991.5</v>
      </c>
      <c r="G597">
        <v>115.219755566622</v>
      </c>
      <c r="H597">
        <v>11.709552478672601</v>
      </c>
      <c r="I597">
        <v>120.802889521239</v>
      </c>
      <c r="J597">
        <v>4.7249740568253902</v>
      </c>
      <c r="K597">
        <v>886.34764167845697</v>
      </c>
      <c r="L597">
        <v>686.72435798896595</v>
      </c>
      <c r="M597">
        <v>59.325779594465899</v>
      </c>
      <c r="N597">
        <v>1.02053954618188</v>
      </c>
      <c r="O597">
        <v>7.9172970247100398</v>
      </c>
      <c r="P597">
        <v>174.04643449419501</v>
      </c>
      <c r="Q597">
        <v>0.184899792340115</v>
      </c>
    </row>
    <row r="598" spans="1:17" x14ac:dyDescent="0.3">
      <c r="A598" t="s">
        <v>1325</v>
      </c>
      <c r="B598" t="s">
        <v>1326</v>
      </c>
      <c r="C598" t="str">
        <f>IFERROR(VLOOKUP(Table1[[#This Row],[Ticker]],[1]!Table1[[Symbol]:[Industry]],2,FALSE),"-")</f>
        <v>-</v>
      </c>
      <c r="D598" t="s">
        <v>59</v>
      </c>
      <c r="E598">
        <v>8259.3555613200006</v>
      </c>
      <c r="F598">
        <v>507.3</v>
      </c>
      <c r="G598">
        <v>26.9981314698049</v>
      </c>
      <c r="H598">
        <v>4.6015273931862097</v>
      </c>
      <c r="I598">
        <v>10.023876878424</v>
      </c>
      <c r="J598">
        <v>5.5811379151514098</v>
      </c>
      <c r="K598">
        <v>458.67535252437801</v>
      </c>
      <c r="L598">
        <v>422.27034214352699</v>
      </c>
      <c r="M598">
        <v>86.756005551317401</v>
      </c>
      <c r="N598">
        <v>2.40434430277055</v>
      </c>
      <c r="O598">
        <v>0.51251724817662403</v>
      </c>
      <c r="P598">
        <v>63.118971061093198</v>
      </c>
      <c r="Q598">
        <v>-2.2262679234909999E-3</v>
      </c>
    </row>
    <row r="599" spans="1:17" x14ac:dyDescent="0.3">
      <c r="A599" t="s">
        <v>1327</v>
      </c>
      <c r="B599" t="s">
        <v>1328</v>
      </c>
      <c r="C599" t="str">
        <f>IFERROR(VLOOKUP(Table1[[#This Row],[Ticker]],[1]!Table1[[Symbol]:[Industry]],2,FALSE),"-")</f>
        <v>-</v>
      </c>
      <c r="D599" t="s">
        <v>151</v>
      </c>
      <c r="E599">
        <v>8239.3922220999993</v>
      </c>
      <c r="F599">
        <v>689.9</v>
      </c>
      <c r="G599">
        <v>-42.391243524274003</v>
      </c>
      <c r="H599">
        <v>-11.7853066383236</v>
      </c>
      <c r="I599">
        <v>-20.1997478639599</v>
      </c>
      <c r="J599">
        <v>-0.92227736964981499</v>
      </c>
      <c r="K599">
        <v>694.46817880043</v>
      </c>
      <c r="L599">
        <v>720.14408762091705</v>
      </c>
      <c r="M599">
        <v>48.598634933271398</v>
      </c>
      <c r="N599">
        <v>1.0072744855354401</v>
      </c>
      <c r="O599">
        <v>41.759675315263003</v>
      </c>
      <c r="P599">
        <v>15.252255262278601</v>
      </c>
      <c r="Q599">
        <v>-0.101444116509694</v>
      </c>
    </row>
    <row r="600" spans="1:17" x14ac:dyDescent="0.3">
      <c r="A600" t="s">
        <v>1329</v>
      </c>
      <c r="B600" t="s">
        <v>1330</v>
      </c>
      <c r="C600" t="str">
        <f>IFERROR(VLOOKUP(Table1[[#This Row],[Ticker]],[1]!Table1[[Symbol]:[Industry]],2,FALSE),"-")</f>
        <v>-</v>
      </c>
      <c r="D600" t="s">
        <v>119</v>
      </c>
      <c r="E600">
        <v>8228.5646125999992</v>
      </c>
      <c r="F600">
        <v>1399</v>
      </c>
      <c r="G600">
        <v>46.912511196377402</v>
      </c>
      <c r="H600">
        <v>0.84992536938523</v>
      </c>
      <c r="I600">
        <v>4.67308305266359</v>
      </c>
      <c r="J600">
        <v>-0.358514263704729</v>
      </c>
      <c r="K600">
        <v>1321.83970608297</v>
      </c>
      <c r="L600">
        <v>1147.8323843022199</v>
      </c>
      <c r="M600">
        <v>51.127519920091103</v>
      </c>
      <c r="N600">
        <v>0.81935181048593797</v>
      </c>
      <c r="O600">
        <v>11.9335239456754</v>
      </c>
      <c r="P600">
        <v>77.876668785759605</v>
      </c>
      <c r="Q600">
        <v>0.12419599367091901</v>
      </c>
    </row>
    <row r="601" spans="1:17" x14ac:dyDescent="0.3">
      <c r="A601" t="s">
        <v>1331</v>
      </c>
      <c r="B601" t="s">
        <v>1332</v>
      </c>
      <c r="C601" t="str">
        <f>IFERROR(VLOOKUP(Table1[[#This Row],[Ticker]],[1]!Table1[[Symbol]:[Industry]],2,FALSE),"-")</f>
        <v>-</v>
      </c>
      <c r="D601" t="s">
        <v>634</v>
      </c>
      <c r="E601">
        <v>8197.0606159649997</v>
      </c>
      <c r="F601">
        <v>254.67</v>
      </c>
      <c r="G601">
        <v>209.51867947469501</v>
      </c>
      <c r="H601">
        <v>18.541874235069901</v>
      </c>
      <c r="I601">
        <v>34.397766218166403</v>
      </c>
      <c r="J601">
        <v>13.514869446195901</v>
      </c>
      <c r="K601">
        <v>205.91532304880201</v>
      </c>
      <c r="L601">
        <v>169.84593188366199</v>
      </c>
      <c r="M601">
        <v>80.312902956861507</v>
      </c>
      <c r="N601">
        <v>2.4440007284029299</v>
      </c>
      <c r="O601">
        <v>4.7198335100325997</v>
      </c>
      <c r="P601">
        <v>241.83892617449601</v>
      </c>
      <c r="Q601">
        <v>0.16604749873143701</v>
      </c>
    </row>
    <row r="602" spans="1:17" x14ac:dyDescent="0.3">
      <c r="A602" t="s">
        <v>1333</v>
      </c>
      <c r="B602" t="s">
        <v>1334</v>
      </c>
      <c r="C602" t="str">
        <f>IFERROR(VLOOKUP(Table1[[#This Row],[Ticker]],[1]!Table1[[Symbol]:[Industry]],2,FALSE),"-")</f>
        <v>-</v>
      </c>
      <c r="D602" t="s">
        <v>610</v>
      </c>
      <c r="E602">
        <v>8134.0917437999997</v>
      </c>
      <c r="F602">
        <v>410.7</v>
      </c>
      <c r="G602">
        <v>80.044524001344499</v>
      </c>
      <c r="H602">
        <v>15.468205903530199</v>
      </c>
      <c r="I602">
        <v>28.7473887394945</v>
      </c>
      <c r="J602">
        <v>6.7241702353756398</v>
      </c>
      <c r="K602">
        <v>374.53247373069303</v>
      </c>
      <c r="L602">
        <v>317.919579004036</v>
      </c>
      <c r="M602">
        <v>58.519120022592503</v>
      </c>
      <c r="N602">
        <v>2.1943800008544501</v>
      </c>
      <c r="O602">
        <v>9.72729486243</v>
      </c>
      <c r="P602">
        <v>106.330067822155</v>
      </c>
      <c r="Q602">
        <v>7.4609656310550998E-2</v>
      </c>
    </row>
    <row r="603" spans="1:17" x14ac:dyDescent="0.3">
      <c r="A603" t="s">
        <v>1335</v>
      </c>
      <c r="B603" t="s">
        <v>1336</v>
      </c>
      <c r="C603" t="str">
        <f>IFERROR(VLOOKUP(Table1[[#This Row],[Ticker]],[1]!Table1[[Symbol]:[Industry]],2,FALSE),"-")</f>
        <v>-</v>
      </c>
      <c r="D603" t="s">
        <v>1337</v>
      </c>
      <c r="E603">
        <v>8112.7950477499999</v>
      </c>
      <c r="F603">
        <v>659.95</v>
      </c>
      <c r="G603">
        <v>31.5845666063646</v>
      </c>
      <c r="H603">
        <v>19.120721410900298</v>
      </c>
      <c r="I603">
        <v>7.1120876003462303</v>
      </c>
      <c r="J603">
        <v>18.0512594652281</v>
      </c>
      <c r="K603">
        <v>544.07333716202595</v>
      </c>
      <c r="L603">
        <v>515.21491322139696</v>
      </c>
      <c r="M603">
        <v>76.780630473750307</v>
      </c>
      <c r="N603">
        <v>2.8915056508427299</v>
      </c>
      <c r="O603">
        <v>4.0912190317448296</v>
      </c>
      <c r="P603">
        <v>62.1697997296965</v>
      </c>
      <c r="Q603">
        <v>0.150749114835906</v>
      </c>
    </row>
    <row r="604" spans="1:17" x14ac:dyDescent="0.3">
      <c r="A604" t="s">
        <v>1338</v>
      </c>
      <c r="B604" t="s">
        <v>1339</v>
      </c>
      <c r="C604" t="str">
        <f>IFERROR(VLOOKUP(Table1[[#This Row],[Ticker]],[1]!Table1[[Symbol]:[Industry]],2,FALSE),"-")</f>
        <v>-</v>
      </c>
      <c r="D604" t="s">
        <v>240</v>
      </c>
      <c r="E604">
        <v>8112.2808476800001</v>
      </c>
      <c r="F604">
        <v>7310.3</v>
      </c>
      <c r="G604">
        <v>34.060622859182601</v>
      </c>
      <c r="H604">
        <v>0.67077571211426701</v>
      </c>
      <c r="I604">
        <v>31.126344692561201</v>
      </c>
      <c r="J604">
        <v>2.1128537041981499</v>
      </c>
      <c r="K604">
        <v>6835.6269296636101</v>
      </c>
      <c r="L604">
        <v>6047.5639475800899</v>
      </c>
      <c r="M604">
        <v>58.776915530512298</v>
      </c>
      <c r="N604">
        <v>3.26567764800116</v>
      </c>
      <c r="O604">
        <v>7.0407507215846099</v>
      </c>
      <c r="P604">
        <v>69.529927413557104</v>
      </c>
      <c r="Q604">
        <v>2.0756798865908001E-2</v>
      </c>
    </row>
    <row r="605" spans="1:17" x14ac:dyDescent="0.3">
      <c r="A605" t="s">
        <v>1340</v>
      </c>
      <c r="B605" t="s">
        <v>1341</v>
      </c>
      <c r="C605" t="str">
        <f>IFERROR(VLOOKUP(Table1[[#This Row],[Ticker]],[1]!Table1[[Symbol]:[Industry]],2,FALSE),"-")</f>
        <v>-</v>
      </c>
      <c r="D605" t="s">
        <v>295</v>
      </c>
      <c r="E605">
        <v>8076.9842512499999</v>
      </c>
      <c r="F605">
        <v>787.25</v>
      </c>
      <c r="G605">
        <v>42.583966443146302</v>
      </c>
      <c r="H605">
        <v>-12.279550321326701</v>
      </c>
      <c r="I605">
        <v>5.9620018168176001</v>
      </c>
      <c r="J605">
        <v>2.3735589004213602</v>
      </c>
      <c r="K605">
        <v>759.084890128653</v>
      </c>
      <c r="L605">
        <v>656.585870212538</v>
      </c>
      <c r="M605">
        <v>57.225486866448101</v>
      </c>
      <c r="N605">
        <v>0.33768622265321602</v>
      </c>
      <c r="O605">
        <v>11.7815179422038</v>
      </c>
      <c r="P605">
        <v>80.045740423098906</v>
      </c>
      <c r="Q605">
        <v>1.0487245377677E-2</v>
      </c>
    </row>
    <row r="606" spans="1:17" hidden="1" x14ac:dyDescent="0.3">
      <c r="A606" t="s">
        <v>1342</v>
      </c>
      <c r="B606" t="s">
        <v>1343</v>
      </c>
      <c r="C606" t="str">
        <f>IFERROR(VLOOKUP(Table1[[#This Row],[Ticker]],[1]!Table1[[Symbol]:[Industry]],2,FALSE),"-")</f>
        <v>-</v>
      </c>
      <c r="D606" t="s">
        <v>240</v>
      </c>
      <c r="E606">
        <v>8057.3258612</v>
      </c>
      <c r="F606">
        <v>1945.9</v>
      </c>
      <c r="G606">
        <v>69.657252742289998</v>
      </c>
      <c r="H606">
        <v>8.4706144779389501</v>
      </c>
      <c r="I606">
        <v>46.560604671649898</v>
      </c>
      <c r="J606">
        <v>0.41673450422063302</v>
      </c>
      <c r="K606">
        <v>1716.5798895524499</v>
      </c>
      <c r="L606">
        <v>1410.1562622547201</v>
      </c>
      <c r="M606">
        <v>61.237043248780203</v>
      </c>
      <c r="N606">
        <v>0.39825037309146499</v>
      </c>
      <c r="O606">
        <v>5.4524898504547803</v>
      </c>
      <c r="P606">
        <v>100.092544987146</v>
      </c>
      <c r="Q606">
        <v>0.16172630850820399</v>
      </c>
    </row>
    <row r="607" spans="1:17" x14ac:dyDescent="0.3">
      <c r="A607" t="s">
        <v>1344</v>
      </c>
      <c r="B607" t="s">
        <v>1345</v>
      </c>
      <c r="C607" t="str">
        <f>IFERROR(VLOOKUP(Table1[[#This Row],[Ticker]],[1]!Table1[[Symbol]:[Industry]],2,FALSE),"-")</f>
        <v>-</v>
      </c>
      <c r="D607" t="s">
        <v>561</v>
      </c>
      <c r="E607">
        <v>8032.8321448329998</v>
      </c>
      <c r="F607">
        <v>243.41</v>
      </c>
      <c r="G607">
        <v>15.5274741524478</v>
      </c>
      <c r="H607">
        <v>4.1141569920075201</v>
      </c>
      <c r="I607">
        <v>-1.1216967442271699</v>
      </c>
      <c r="J607">
        <v>2.04357079894835</v>
      </c>
      <c r="K607">
        <v>227.21359318368201</v>
      </c>
      <c r="L607">
        <v>218.49883801877101</v>
      </c>
      <c r="M607">
        <v>58.6835434900606</v>
      </c>
      <c r="N607">
        <v>2.60200623529252</v>
      </c>
      <c r="O607">
        <v>15.2787477917916</v>
      </c>
      <c r="P607">
        <v>49.514742014741998</v>
      </c>
      <c r="Q607">
        <v>4.0701880241830003E-2</v>
      </c>
    </row>
    <row r="608" spans="1:17" x14ac:dyDescent="0.3">
      <c r="A608" t="s">
        <v>1346</v>
      </c>
      <c r="B608" t="s">
        <v>1347</v>
      </c>
      <c r="C608" t="str">
        <f>IFERROR(VLOOKUP(Table1[[#This Row],[Ticker]],[1]!Table1[[Symbol]:[Industry]],2,FALSE),"-")</f>
        <v>-</v>
      </c>
      <c r="D608" t="s">
        <v>46</v>
      </c>
      <c r="E608">
        <v>8030.6213647100003</v>
      </c>
      <c r="F608">
        <v>47.81</v>
      </c>
      <c r="G608">
        <v>107.929880693068</v>
      </c>
      <c r="H608">
        <v>19.2129989261806</v>
      </c>
      <c r="I608">
        <v>48.181603620825101</v>
      </c>
      <c r="J608">
        <v>-6.0760069103934899</v>
      </c>
      <c r="K608">
        <v>42.7494542971614</v>
      </c>
      <c r="L608">
        <v>34.893786273238497</v>
      </c>
      <c r="M608">
        <v>52.390254784697099</v>
      </c>
      <c r="N608">
        <v>1.2730382990142</v>
      </c>
      <c r="O608">
        <v>11.6921146203722</v>
      </c>
      <c r="P608">
        <v>168.484061620614</v>
      </c>
      <c r="Q608">
        <v>0.101533005624631</v>
      </c>
    </row>
    <row r="609" spans="1:17" x14ac:dyDescent="0.3">
      <c r="A609" t="s">
        <v>1348</v>
      </c>
      <c r="B609" t="s">
        <v>1349</v>
      </c>
      <c r="C609" t="str">
        <f>IFERROR(VLOOKUP(Table1[[#This Row],[Ticker]],[1]!Table1[[Symbol]:[Industry]],2,FALSE),"-")</f>
        <v>-</v>
      </c>
      <c r="D609" t="s">
        <v>46</v>
      </c>
      <c r="E609">
        <v>7986.9927908749996</v>
      </c>
      <c r="F609">
        <v>546.25</v>
      </c>
      <c r="G609">
        <v>87.276743668636897</v>
      </c>
      <c r="H609">
        <v>15.6420209755745</v>
      </c>
      <c r="I609">
        <v>29.024024852349498</v>
      </c>
      <c r="J609">
        <v>-3.1143230063205301</v>
      </c>
      <c r="K609">
        <v>477.71927050171797</v>
      </c>
      <c r="L609">
        <v>410.66215947497898</v>
      </c>
      <c r="M609">
        <v>66.546097602606693</v>
      </c>
      <c r="N609">
        <v>1.00983625422017</v>
      </c>
      <c r="O609">
        <v>3.2494279176201202</v>
      </c>
      <c r="P609">
        <v>130.38802193167399</v>
      </c>
      <c r="Q609">
        <v>-2.9957429445914001E-2</v>
      </c>
    </row>
    <row r="610" spans="1:17" hidden="1" x14ac:dyDescent="0.3">
      <c r="A610" t="s">
        <v>1350</v>
      </c>
      <c r="B610" t="s">
        <v>1351</v>
      </c>
      <c r="C610" t="str">
        <f>IFERROR(VLOOKUP(Table1[[#This Row],[Ticker]],[1]!Table1[[Symbol]:[Industry]],2,FALSE),"-")</f>
        <v>-</v>
      </c>
      <c r="D610" t="s">
        <v>484</v>
      </c>
      <c r="E610">
        <v>7981.7542293300003</v>
      </c>
      <c r="F610">
        <v>744.45</v>
      </c>
      <c r="G610">
        <v>10.4926421489899</v>
      </c>
      <c r="H610">
        <v>10.9791545325879</v>
      </c>
      <c r="I610">
        <v>24.958147959431301</v>
      </c>
      <c r="J610">
        <v>-1.95746520949997</v>
      </c>
      <c r="K610">
        <v>650.32199879201198</v>
      </c>
      <c r="M610">
        <v>70.404326481253605</v>
      </c>
      <c r="N610">
        <v>1.1034845471066299</v>
      </c>
      <c r="O610">
        <v>2.3574450936933302</v>
      </c>
      <c r="P610">
        <v>43.397861889627201</v>
      </c>
    </row>
    <row r="611" spans="1:17" x14ac:dyDescent="0.3">
      <c r="A611" t="s">
        <v>1352</v>
      </c>
      <c r="B611" t="s">
        <v>1353</v>
      </c>
      <c r="C611" t="str">
        <f>IFERROR(VLOOKUP(Table1[[#This Row],[Ticker]],[1]!Table1[[Symbol]:[Industry]],2,FALSE),"-")</f>
        <v>-</v>
      </c>
      <c r="D611" t="s">
        <v>46</v>
      </c>
      <c r="E611">
        <v>7948.3358088000004</v>
      </c>
      <c r="F611">
        <v>5028</v>
      </c>
      <c r="G611">
        <v>13.844822118567301</v>
      </c>
      <c r="H611">
        <v>-8.6435782383664996</v>
      </c>
      <c r="I611">
        <v>2.8374884331760599</v>
      </c>
      <c r="J611">
        <v>-2.7889180742867401</v>
      </c>
      <c r="K611">
        <v>4961.8273249186504</v>
      </c>
      <c r="L611">
        <v>4579.0523167258298</v>
      </c>
      <c r="M611">
        <v>57.448265841024103</v>
      </c>
      <c r="N611">
        <v>0.66580046515634606</v>
      </c>
      <c r="O611">
        <v>10.381861575178901</v>
      </c>
      <c r="P611">
        <v>49.422725449115099</v>
      </c>
      <c r="Q611">
        <v>0.19611217708971099</v>
      </c>
    </row>
    <row r="612" spans="1:17" hidden="1" x14ac:dyDescent="0.3">
      <c r="A612" t="s">
        <v>1354</v>
      </c>
      <c r="B612" t="s">
        <v>1355</v>
      </c>
      <c r="C612" t="str">
        <f>IFERROR(VLOOKUP(Table1[[#This Row],[Ticker]],[1]!Table1[[Symbol]:[Industry]],2,FALSE),"-")</f>
        <v>-</v>
      </c>
      <c r="D612" t="s">
        <v>329</v>
      </c>
      <c r="E612">
        <v>7945.9151099999999</v>
      </c>
      <c r="F612">
        <v>1152.3</v>
      </c>
      <c r="G612">
        <v>5.72202822467065</v>
      </c>
      <c r="H612">
        <v>0.36575444497294202</v>
      </c>
      <c r="I612">
        <v>14.076205438609501</v>
      </c>
      <c r="J612">
        <v>-1.4010739904739999</v>
      </c>
      <c r="K612">
        <v>1096.0797306658501</v>
      </c>
      <c r="L612">
        <v>977.40942431330598</v>
      </c>
      <c r="M612">
        <v>41.801956643775902</v>
      </c>
      <c r="N612">
        <v>0.54940308355965695</v>
      </c>
      <c r="O612">
        <v>11.9500130174433</v>
      </c>
      <c r="P612">
        <v>40.524390243902403</v>
      </c>
      <c r="Q612">
        <v>-5.4482718967079999E-2</v>
      </c>
    </row>
    <row r="613" spans="1:17" hidden="1" x14ac:dyDescent="0.3">
      <c r="A613" t="s">
        <v>1356</v>
      </c>
      <c r="B613" t="s">
        <v>1357</v>
      </c>
      <c r="C613" t="str">
        <f>IFERROR(VLOOKUP(Table1[[#This Row],[Ticker]],[1]!Table1[[Symbol]:[Industry]],2,FALSE),"-")</f>
        <v>-</v>
      </c>
      <c r="D613" t="s">
        <v>610</v>
      </c>
      <c r="E613">
        <v>7936.8006369750001</v>
      </c>
      <c r="F613">
        <v>3997.75</v>
      </c>
      <c r="G613">
        <v>1.90639023108012</v>
      </c>
      <c r="H613">
        <v>4.6324377543748998</v>
      </c>
      <c r="I613">
        <v>6.7547157162543803</v>
      </c>
      <c r="J613">
        <v>-0.40518860285624703</v>
      </c>
      <c r="K613">
        <v>3705.7942289461398</v>
      </c>
      <c r="L613">
        <v>3430.4404807690798</v>
      </c>
      <c r="M613">
        <v>55.625676759073201</v>
      </c>
      <c r="N613">
        <v>0.70281071154498498</v>
      </c>
      <c r="O613">
        <v>7.2803451941717299</v>
      </c>
      <c r="P613">
        <v>32.948121050881198</v>
      </c>
      <c r="Q613">
        <v>-3.2502952557449998E-2</v>
      </c>
    </row>
    <row r="614" spans="1:17" hidden="1" x14ac:dyDescent="0.3">
      <c r="A614" t="s">
        <v>1358</v>
      </c>
      <c r="B614" t="s">
        <v>1359</v>
      </c>
      <c r="C614" t="str">
        <f>IFERROR(VLOOKUP(Table1[[#This Row],[Ticker]],[1]!Table1[[Symbol]:[Industry]],2,FALSE),"-")</f>
        <v>-</v>
      </c>
      <c r="D614" t="s">
        <v>226</v>
      </c>
      <c r="E614">
        <v>7932.5557243200001</v>
      </c>
      <c r="F614">
        <v>65.88</v>
      </c>
      <c r="G614">
        <v>103.397222652019</v>
      </c>
      <c r="H614">
        <v>5.1449634994495401</v>
      </c>
      <c r="I614">
        <v>16.832864051405899</v>
      </c>
      <c r="J614">
        <v>-10.047569506509801</v>
      </c>
      <c r="K614">
        <v>58.625371276394603</v>
      </c>
      <c r="L614">
        <v>52.411359771630501</v>
      </c>
      <c r="M614">
        <v>62.137466433669204</v>
      </c>
      <c r="N614">
        <v>2.2376739241242301</v>
      </c>
      <c r="O614">
        <v>11.414693381906501</v>
      </c>
      <c r="P614">
        <v>146.28037383177499</v>
      </c>
      <c r="Q614">
        <v>4.7805418937140999E-2</v>
      </c>
    </row>
    <row r="615" spans="1:17" x14ac:dyDescent="0.3">
      <c r="A615" t="s">
        <v>1360</v>
      </c>
      <c r="B615" t="s">
        <v>1361</v>
      </c>
      <c r="C615" t="str">
        <f>IFERROR(VLOOKUP(Table1[[#This Row],[Ticker]],[1]!Table1[[Symbol]:[Industry]],2,FALSE),"-")</f>
        <v>-</v>
      </c>
      <c r="D615" t="s">
        <v>140</v>
      </c>
      <c r="E615">
        <v>7902.2098729549998</v>
      </c>
      <c r="F615">
        <v>539.45000000000005</v>
      </c>
      <c r="G615">
        <v>65.959279389607801</v>
      </c>
      <c r="H615">
        <v>8.0289867701496895</v>
      </c>
      <c r="I615">
        <v>2.2793578919401098</v>
      </c>
      <c r="J615">
        <v>-6.8548447183642001</v>
      </c>
      <c r="K615">
        <v>509.84292819968698</v>
      </c>
      <c r="L615">
        <v>454.77540713158902</v>
      </c>
      <c r="M615">
        <v>36.958310633072301</v>
      </c>
      <c r="N615">
        <v>0.89295450615454597</v>
      </c>
      <c r="O615">
        <v>14.820650662712</v>
      </c>
      <c r="P615">
        <v>94.888005780346802</v>
      </c>
      <c r="Q615">
        <v>3.4369186212022E-2</v>
      </c>
    </row>
    <row r="616" spans="1:17" x14ac:dyDescent="0.3">
      <c r="A616" t="s">
        <v>1362</v>
      </c>
      <c r="B616" t="s">
        <v>1363</v>
      </c>
      <c r="C616" t="str">
        <f>IFERROR(VLOOKUP(Table1[[#This Row],[Ticker]],[1]!Table1[[Symbol]:[Industry]],2,FALSE),"-")</f>
        <v>-</v>
      </c>
      <c r="D616" t="s">
        <v>59</v>
      </c>
      <c r="E616">
        <v>7883.6029372839903</v>
      </c>
      <c r="F616">
        <v>242.93</v>
      </c>
      <c r="G616">
        <v>-7.2823034719176301</v>
      </c>
      <c r="H616">
        <v>5.06982431967044</v>
      </c>
      <c r="I616">
        <v>-49.1019921471716</v>
      </c>
      <c r="J616">
        <v>-5.12747937015346</v>
      </c>
      <c r="K616">
        <v>248.449192473431</v>
      </c>
      <c r="L616">
        <v>277.00045251685702</v>
      </c>
      <c r="M616">
        <v>61.031155839066301</v>
      </c>
      <c r="N616">
        <v>0.74156118474588995</v>
      </c>
      <c r="O616">
        <v>94.623965751450996</v>
      </c>
      <c r="P616">
        <v>23.8806731259561</v>
      </c>
      <c r="Q616">
        <v>-1.2147599039149E-2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Row],[Ticker]],[1]!Table1[[Symbol]:[Industry]],2,FALSE),"-")</f>
        <v>-</v>
      </c>
      <c r="D617" t="s">
        <v>561</v>
      </c>
      <c r="E617">
        <v>7850.5481250000003</v>
      </c>
      <c r="F617">
        <v>393.75</v>
      </c>
      <c r="G617">
        <v>107.338960881216</v>
      </c>
      <c r="H617">
        <v>-2.0077856650425101</v>
      </c>
      <c r="I617">
        <v>52.652587470819803</v>
      </c>
      <c r="J617">
        <v>1.70121930743164</v>
      </c>
      <c r="K617">
        <v>353.51794513972197</v>
      </c>
      <c r="L617">
        <v>282.92389490149202</v>
      </c>
      <c r="M617">
        <v>76.279510826188798</v>
      </c>
      <c r="N617">
        <v>0.75945249670563897</v>
      </c>
      <c r="O617">
        <v>14.5904761904761</v>
      </c>
      <c r="P617">
        <v>137.020316027088</v>
      </c>
      <c r="Q617">
        <v>0.33616281370925</v>
      </c>
    </row>
    <row r="618" spans="1:17" x14ac:dyDescent="0.3">
      <c r="A618" t="s">
        <v>1366</v>
      </c>
      <c r="B618" t="s">
        <v>1367</v>
      </c>
      <c r="C618" t="str">
        <f>IFERROR(VLOOKUP(Table1[[#This Row],[Ticker]],[1]!Table1[[Symbol]:[Industry]],2,FALSE),"-")</f>
        <v>-</v>
      </c>
      <c r="D618" t="s">
        <v>24</v>
      </c>
      <c r="E618">
        <v>7849.5943079449999</v>
      </c>
      <c r="F618">
        <v>223.67</v>
      </c>
      <c r="G618">
        <v>-5.8679127701794398</v>
      </c>
      <c r="H618">
        <v>-6.46965099797929</v>
      </c>
      <c r="I618">
        <v>-17.941006892698301</v>
      </c>
      <c r="J618">
        <v>-1.8152855469372799</v>
      </c>
      <c r="K618">
        <v>223.43182607527601</v>
      </c>
      <c r="L618">
        <v>221.16769690615001</v>
      </c>
      <c r="M618">
        <v>50.838379347095298</v>
      </c>
      <c r="N618">
        <v>0.87903618127489602</v>
      </c>
      <c r="O618">
        <v>28.1128448160236</v>
      </c>
      <c r="P618">
        <v>20.8700351256416</v>
      </c>
      <c r="Q618">
        <v>0.121773139846943</v>
      </c>
    </row>
    <row r="619" spans="1:17" x14ac:dyDescent="0.3">
      <c r="A619" t="s">
        <v>1368</v>
      </c>
      <c r="B619" t="s">
        <v>1369</v>
      </c>
      <c r="C619" t="str">
        <f>IFERROR(VLOOKUP(Table1[[#This Row],[Ticker]],[1]!Table1[[Symbol]:[Industry]],2,FALSE),"-")</f>
        <v>-</v>
      </c>
      <c r="D619" t="s">
        <v>251</v>
      </c>
      <c r="E619">
        <v>7834.0142088000002</v>
      </c>
      <c r="F619">
        <v>588.9</v>
      </c>
      <c r="G619">
        <v>-38.243835701652799</v>
      </c>
      <c r="H619">
        <v>-8.0854127009747501</v>
      </c>
      <c r="I619">
        <v>-18.800208804408701</v>
      </c>
      <c r="J619">
        <v>-1.95744678385397</v>
      </c>
      <c r="K619">
        <v>590.71207116544895</v>
      </c>
      <c r="L619">
        <v>602.90365257275801</v>
      </c>
      <c r="M619">
        <v>43.2122994599371</v>
      </c>
      <c r="N619">
        <v>0.79538244299882899</v>
      </c>
      <c r="O619">
        <v>27.271183562574201</v>
      </c>
      <c r="P619">
        <v>6.7621464829586504</v>
      </c>
      <c r="Q619">
        <v>1.5895876244103001E-2</v>
      </c>
    </row>
    <row r="620" spans="1:17" hidden="1" x14ac:dyDescent="0.3">
      <c r="A620" t="s">
        <v>1370</v>
      </c>
      <c r="B620" t="s">
        <v>1371</v>
      </c>
      <c r="C620" t="str">
        <f>IFERROR(VLOOKUP(Table1[[#This Row],[Ticker]],[1]!Table1[[Symbol]:[Industry]],2,FALSE),"-")</f>
        <v>-</v>
      </c>
      <c r="E620">
        <v>7825.0226783999997</v>
      </c>
      <c r="F620">
        <v>3560.35</v>
      </c>
      <c r="G620">
        <v>3.9763053936508199</v>
      </c>
      <c r="H620">
        <v>-16.500191257868401</v>
      </c>
      <c r="I620">
        <v>28.839944381335201</v>
      </c>
      <c r="J620">
        <v>1.6716709748018399</v>
      </c>
      <c r="K620">
        <v>3198.42241902774</v>
      </c>
      <c r="L620">
        <v>2733.6907973413299</v>
      </c>
      <c r="M620">
        <v>58.958351683719897</v>
      </c>
      <c r="N620">
        <v>0.47997138736271999</v>
      </c>
      <c r="O620">
        <v>9.25892117348012</v>
      </c>
      <c r="P620">
        <v>69.621248213434896</v>
      </c>
      <c r="Q620">
        <v>0.115855075019921</v>
      </c>
    </row>
    <row r="621" spans="1:17" x14ac:dyDescent="0.3">
      <c r="A621" t="s">
        <v>1372</v>
      </c>
      <c r="B621" t="s">
        <v>1373</v>
      </c>
      <c r="C621" t="str">
        <f>IFERROR(VLOOKUP(Table1[[#This Row],[Ticker]],[1]!Table1[[Symbol]:[Industry]],2,FALSE),"-")</f>
        <v>-</v>
      </c>
      <c r="D621" t="s">
        <v>539</v>
      </c>
      <c r="E621">
        <v>7798.9206999999997</v>
      </c>
      <c r="F621">
        <v>2407</v>
      </c>
      <c r="G621">
        <v>-20.156381582081</v>
      </c>
      <c r="H621">
        <v>4.9007641055760596</v>
      </c>
      <c r="I621">
        <v>-22.1414938327718</v>
      </c>
      <c r="J621">
        <v>3.0878425140938601</v>
      </c>
      <c r="K621">
        <v>2251.8222600008799</v>
      </c>
      <c r="L621">
        <v>2253.0977199362801</v>
      </c>
      <c r="M621">
        <v>67.005312693687102</v>
      </c>
      <c r="N621">
        <v>1.63432621588916</v>
      </c>
      <c r="O621">
        <v>13.626921479019501</v>
      </c>
      <c r="P621">
        <v>22.806122448979501</v>
      </c>
      <c r="Q621">
        <v>-4.4082916706386997E-2</v>
      </c>
    </row>
    <row r="622" spans="1:17" hidden="1" x14ac:dyDescent="0.3">
      <c r="A622" t="s">
        <v>1374</v>
      </c>
      <c r="B622" t="s">
        <v>1375</v>
      </c>
      <c r="C622" t="str">
        <f>IFERROR(VLOOKUP(Table1[[#This Row],[Ticker]],[1]!Table1[[Symbol]:[Industry]],2,FALSE),"-")</f>
        <v>-</v>
      </c>
      <c r="D622" t="s">
        <v>184</v>
      </c>
      <c r="E622">
        <v>7792.0612650000003</v>
      </c>
      <c r="F622">
        <v>395.25</v>
      </c>
      <c r="G622">
        <v>2.29959285517945</v>
      </c>
      <c r="H622">
        <v>18.6937350432705</v>
      </c>
      <c r="I622">
        <v>25.070165541237898</v>
      </c>
      <c r="J622">
        <v>9.2294955978438598</v>
      </c>
      <c r="K622">
        <v>332.11436286210602</v>
      </c>
      <c r="M622">
        <v>85.847206192972905</v>
      </c>
      <c r="N622">
        <v>1.3231156278029399</v>
      </c>
      <c r="O622">
        <v>1.2270714737507999</v>
      </c>
      <c r="P622">
        <v>64.618908788005001</v>
      </c>
    </row>
    <row r="623" spans="1:17" x14ac:dyDescent="0.3">
      <c r="A623" t="s">
        <v>1376</v>
      </c>
      <c r="B623" t="s">
        <v>1377</v>
      </c>
      <c r="C623" t="str">
        <f>IFERROR(VLOOKUP(Table1[[#This Row],[Ticker]],[1]!Table1[[Symbol]:[Industry]],2,FALSE),"-")</f>
        <v>-</v>
      </c>
      <c r="D623" t="s">
        <v>375</v>
      </c>
      <c r="E623">
        <v>7728.7164006800003</v>
      </c>
      <c r="F623">
        <v>1695.7</v>
      </c>
      <c r="G623">
        <v>86.115859186387496</v>
      </c>
      <c r="H623">
        <v>19.190863599232301</v>
      </c>
      <c r="I623">
        <v>35.446952732150301</v>
      </c>
      <c r="J623">
        <v>-5.5554745794106103E-2</v>
      </c>
      <c r="K623">
        <v>1454.7242843850099</v>
      </c>
      <c r="L623">
        <v>1165.7882593546501</v>
      </c>
      <c r="M623">
        <v>66.006993643627894</v>
      </c>
      <c r="N623">
        <v>1.0194821963819201</v>
      </c>
      <c r="O623">
        <v>2.1996815474435198</v>
      </c>
      <c r="P623">
        <v>141.08907371863199</v>
      </c>
      <c r="Q623">
        <v>3.2496440052816003E-2</v>
      </c>
    </row>
    <row r="624" spans="1:17" x14ac:dyDescent="0.3">
      <c r="A624" t="s">
        <v>1378</v>
      </c>
      <c r="B624" t="s">
        <v>1379</v>
      </c>
      <c r="C624" t="str">
        <f>IFERROR(VLOOKUP(Table1[[#This Row],[Ticker]],[1]!Table1[[Symbol]:[Industry]],2,FALSE),"-")</f>
        <v>-</v>
      </c>
      <c r="D624" t="s">
        <v>613</v>
      </c>
      <c r="E624">
        <v>7724.9068809600003</v>
      </c>
      <c r="F624">
        <v>45.06</v>
      </c>
      <c r="G624">
        <v>-7.9898530659964599</v>
      </c>
      <c r="H624">
        <v>-3.4790471700156602</v>
      </c>
      <c r="I624">
        <v>-26.795286029130299</v>
      </c>
      <c r="J624">
        <v>7.99154551203645</v>
      </c>
      <c r="K624">
        <v>44.244874454427404</v>
      </c>
      <c r="L624">
        <v>46.838306243753102</v>
      </c>
      <c r="M624">
        <v>66.450568969645005</v>
      </c>
      <c r="N624">
        <v>2.0957958060584598</v>
      </c>
      <c r="O624">
        <v>52.463382157123803</v>
      </c>
      <c r="P624">
        <v>20</v>
      </c>
      <c r="Q624">
        <v>-3.8347057237229998E-3</v>
      </c>
    </row>
    <row r="625" spans="1:17" hidden="1" x14ac:dyDescent="0.3">
      <c r="A625" t="s">
        <v>1380</v>
      </c>
      <c r="B625" t="s">
        <v>1381</v>
      </c>
      <c r="C625" t="str">
        <f>IFERROR(VLOOKUP(Table1[[#This Row],[Ticker]],[1]!Table1[[Symbol]:[Industry]],2,FALSE),"-")</f>
        <v>-</v>
      </c>
      <c r="D625" t="s">
        <v>1382</v>
      </c>
      <c r="E625">
        <v>7702.90912338</v>
      </c>
      <c r="F625">
        <v>603.79999999999995</v>
      </c>
      <c r="G625">
        <v>3.0680511047931098</v>
      </c>
      <c r="H625">
        <v>-6.6690829583130702</v>
      </c>
      <c r="I625">
        <v>-0.79431524789629804</v>
      </c>
      <c r="J625">
        <v>-1.19702701222304</v>
      </c>
      <c r="K625">
        <v>590.39277803354696</v>
      </c>
      <c r="L625">
        <v>533.53593029907495</v>
      </c>
      <c r="M625">
        <v>44.721934016053602</v>
      </c>
      <c r="N625">
        <v>0.33475052668956801</v>
      </c>
      <c r="O625">
        <v>9.6389532957933106</v>
      </c>
      <c r="P625">
        <v>55.538382277176702</v>
      </c>
      <c r="Q625">
        <v>6.9043357767371999E-2</v>
      </c>
    </row>
    <row r="626" spans="1:17" x14ac:dyDescent="0.3">
      <c r="A626" t="s">
        <v>1383</v>
      </c>
      <c r="B626" t="s">
        <v>1384</v>
      </c>
      <c r="C626" t="str">
        <f>IFERROR(VLOOKUP(Table1[[#This Row],[Ticker]],[1]!Table1[[Symbol]:[Industry]],2,FALSE),"-")</f>
        <v>-</v>
      </c>
      <c r="D626" t="s">
        <v>184</v>
      </c>
      <c r="E626">
        <v>7689.1941506000003</v>
      </c>
      <c r="F626">
        <v>2586.1999999999998</v>
      </c>
      <c r="G626">
        <v>202.03300945404899</v>
      </c>
      <c r="H626">
        <v>44.712670375090902</v>
      </c>
      <c r="I626">
        <v>73.479760872503306</v>
      </c>
      <c r="J626">
        <v>16.7109049292532</v>
      </c>
      <c r="K626">
        <v>1794.02494635173</v>
      </c>
      <c r="L626">
        <v>1408.5049288616799</v>
      </c>
      <c r="M626">
        <v>89.198663873600694</v>
      </c>
      <c r="N626">
        <v>1.9629896079389799</v>
      </c>
      <c r="O626">
        <v>2.7704740545974702</v>
      </c>
      <c r="P626">
        <v>229.76729359260401</v>
      </c>
      <c r="Q626">
        <v>0.13119652599155701</v>
      </c>
    </row>
    <row r="627" spans="1:17" x14ac:dyDescent="0.3">
      <c r="A627" t="s">
        <v>1385</v>
      </c>
      <c r="B627" t="s">
        <v>1386</v>
      </c>
      <c r="C627" t="str">
        <f>IFERROR(VLOOKUP(Table1[[#This Row],[Ticker]],[1]!Table1[[Symbol]:[Industry]],2,FALSE),"-")</f>
        <v>-</v>
      </c>
      <c r="D627" t="s">
        <v>384</v>
      </c>
      <c r="E627">
        <v>7665.1996070699997</v>
      </c>
      <c r="F627">
        <v>693.3</v>
      </c>
      <c r="G627">
        <v>-19.760446829834201</v>
      </c>
      <c r="H627">
        <v>1.17890913381495</v>
      </c>
      <c r="I627">
        <v>-20.987400813434199</v>
      </c>
      <c r="J627">
        <v>-1.20406987756485</v>
      </c>
      <c r="K627">
        <v>654.02785781289799</v>
      </c>
      <c r="L627">
        <v>644.85916222016397</v>
      </c>
      <c r="M627">
        <v>59.428537142667402</v>
      </c>
      <c r="N627">
        <v>1.3838373882534101</v>
      </c>
      <c r="O627">
        <v>11.928458098947001</v>
      </c>
      <c r="P627">
        <v>32.981682171286003</v>
      </c>
      <c r="Q627">
        <v>-6.2365821285815998E-2</v>
      </c>
    </row>
    <row r="628" spans="1:17" x14ac:dyDescent="0.3">
      <c r="A628" t="s">
        <v>1387</v>
      </c>
      <c r="B628" t="s">
        <v>1388</v>
      </c>
      <c r="C628" t="str">
        <f>IFERROR(VLOOKUP(Table1[[#This Row],[Ticker]],[1]!Table1[[Symbol]:[Industry]],2,FALSE),"-")</f>
        <v>-</v>
      </c>
      <c r="D628" t="s">
        <v>24</v>
      </c>
      <c r="E628">
        <v>7601.6615492699902</v>
      </c>
      <c r="F628">
        <v>480.05</v>
      </c>
      <c r="G628">
        <v>-13.583287397940101</v>
      </c>
      <c r="H628">
        <v>-6.7090276540860199</v>
      </c>
      <c r="I628">
        <v>-16.283833579715399</v>
      </c>
      <c r="J628">
        <v>-0.24337779012386401</v>
      </c>
      <c r="K628">
        <v>475.64659892553198</v>
      </c>
      <c r="L628">
        <v>486.38486947694503</v>
      </c>
      <c r="M628">
        <v>58.947789519816602</v>
      </c>
      <c r="N628">
        <v>1.4755316527558799</v>
      </c>
      <c r="O628">
        <v>27.351317571086302</v>
      </c>
      <c r="P628">
        <v>15.382766494411699</v>
      </c>
    </row>
    <row r="629" spans="1:17" x14ac:dyDescent="0.3">
      <c r="A629" t="s">
        <v>1389</v>
      </c>
      <c r="B629" t="s">
        <v>1390</v>
      </c>
      <c r="C629" t="str">
        <f>IFERROR(VLOOKUP(Table1[[#This Row],[Ticker]],[1]!Table1[[Symbol]:[Industry]],2,FALSE),"-")</f>
        <v>-</v>
      </c>
      <c r="D629" t="s">
        <v>59</v>
      </c>
      <c r="E629">
        <v>7524.330838584</v>
      </c>
      <c r="F629">
        <v>166.04</v>
      </c>
      <c r="G629">
        <v>53.870523622892897</v>
      </c>
      <c r="H629">
        <v>6.02884333426148</v>
      </c>
      <c r="I629">
        <v>-16.2679393318083</v>
      </c>
      <c r="J629">
        <v>1.64610605080784</v>
      </c>
      <c r="K629">
        <v>160.33539059173401</v>
      </c>
      <c r="L629">
        <v>145.64508451708099</v>
      </c>
      <c r="M629">
        <v>64.191134402945394</v>
      </c>
      <c r="N629">
        <v>0.52792484369992498</v>
      </c>
      <c r="O629">
        <v>11.7200674536256</v>
      </c>
      <c r="P629">
        <v>83.267108167770402</v>
      </c>
      <c r="Q629">
        <v>5.0383783848754998E-2</v>
      </c>
    </row>
    <row r="630" spans="1:17" x14ac:dyDescent="0.3">
      <c r="A630" t="s">
        <v>1391</v>
      </c>
      <c r="B630" t="s">
        <v>1392</v>
      </c>
      <c r="C630" t="str">
        <f>IFERROR(VLOOKUP(Table1[[#This Row],[Ticker]],[1]!Table1[[Symbol]:[Industry]],2,FALSE),"-")</f>
        <v>-</v>
      </c>
      <c r="D630" t="s">
        <v>326</v>
      </c>
      <c r="E630">
        <v>7521.5638925699996</v>
      </c>
      <c r="F630">
        <v>331.45</v>
      </c>
      <c r="G630">
        <v>152.07471319426301</v>
      </c>
      <c r="H630">
        <v>9.1862165680801198</v>
      </c>
      <c r="I630">
        <v>71.107028067250099</v>
      </c>
      <c r="J630">
        <v>-1.21658198174156</v>
      </c>
      <c r="K630">
        <v>292.37718152038701</v>
      </c>
      <c r="L630">
        <v>225.56731020777599</v>
      </c>
      <c r="M630">
        <v>63.198331152382899</v>
      </c>
      <c r="N630">
        <v>1.5915839317523299</v>
      </c>
      <c r="O630">
        <v>6.2754563282546298</v>
      </c>
      <c r="P630">
        <v>182.08510638297801</v>
      </c>
      <c r="Q630">
        <v>0.12652220347464299</v>
      </c>
    </row>
    <row r="631" spans="1:17" hidden="1" x14ac:dyDescent="0.3">
      <c r="A631" t="s">
        <v>1393</v>
      </c>
      <c r="B631" t="s">
        <v>1394</v>
      </c>
      <c r="C631" t="str">
        <f>IFERROR(VLOOKUP(Table1[[#This Row],[Ticker]],[1]!Table1[[Symbol]:[Industry]],2,FALSE),"-")</f>
        <v>-</v>
      </c>
      <c r="D631" t="s">
        <v>769</v>
      </c>
      <c r="E631">
        <v>7498.8186420000002</v>
      </c>
      <c r="F631">
        <v>874.3</v>
      </c>
      <c r="G631">
        <v>141.080256325644</v>
      </c>
      <c r="H631">
        <v>15.8158012484237</v>
      </c>
      <c r="I631">
        <v>71.074317635161705</v>
      </c>
      <c r="J631">
        <v>-0.87914771713854101</v>
      </c>
      <c r="K631">
        <v>738.41962043426599</v>
      </c>
      <c r="L631">
        <v>607.29633550496101</v>
      </c>
      <c r="M631">
        <v>64.265842453457395</v>
      </c>
      <c r="N631">
        <v>2.5092347977590501</v>
      </c>
      <c r="O631">
        <v>5.2213199130733301</v>
      </c>
      <c r="P631">
        <v>168.68469575906499</v>
      </c>
      <c r="Q631">
        <v>6.5508244345796995E-2</v>
      </c>
    </row>
    <row r="632" spans="1:17" hidden="1" x14ac:dyDescent="0.3">
      <c r="A632" t="s">
        <v>1395</v>
      </c>
      <c r="B632" t="s">
        <v>1396</v>
      </c>
      <c r="C632" t="str">
        <f>IFERROR(VLOOKUP(Table1[[#This Row],[Ticker]],[1]!Table1[[Symbol]:[Industry]],2,FALSE),"-")</f>
        <v>-</v>
      </c>
      <c r="D632" t="s">
        <v>990</v>
      </c>
      <c r="E632">
        <v>7478.7464220000002</v>
      </c>
      <c r="F632">
        <v>792.75</v>
      </c>
      <c r="G632">
        <v>1042.3449690064101</v>
      </c>
      <c r="H632">
        <v>-7.6340826700075803</v>
      </c>
      <c r="I632">
        <v>189.61044015035799</v>
      </c>
      <c r="J632">
        <v>1.41601140301293</v>
      </c>
      <c r="K632">
        <v>698.06148482489698</v>
      </c>
      <c r="L632">
        <v>445.622509059984</v>
      </c>
      <c r="M632">
        <v>68.115121469745802</v>
      </c>
      <c r="N632">
        <v>0.42656395960945798</v>
      </c>
      <c r="O632">
        <v>13.913591926836901</v>
      </c>
      <c r="P632">
        <v>1122.4363916730899</v>
      </c>
      <c r="Q632">
        <v>0.23801431227089001</v>
      </c>
    </row>
    <row r="633" spans="1:17" x14ac:dyDescent="0.3">
      <c r="A633" t="s">
        <v>1397</v>
      </c>
      <c r="B633" t="s">
        <v>1398</v>
      </c>
      <c r="C633" t="str">
        <f>IFERROR(VLOOKUP(Table1[[#This Row],[Ticker]],[1]!Table1[[Symbol]:[Industry]],2,FALSE),"-")</f>
        <v>-</v>
      </c>
      <c r="D633" t="s">
        <v>769</v>
      </c>
      <c r="E633">
        <v>7447.8867174539901</v>
      </c>
      <c r="F633">
        <v>42.03</v>
      </c>
      <c r="G633">
        <v>-24.271046578749999</v>
      </c>
      <c r="H633">
        <v>-10.3375863581003</v>
      </c>
      <c r="I633">
        <v>-9.3284700859327305</v>
      </c>
      <c r="J633">
        <v>-0.69862686621536096</v>
      </c>
      <c r="K633">
        <v>43.075164430966403</v>
      </c>
      <c r="L633">
        <v>43.928843694247497</v>
      </c>
      <c r="M633">
        <v>50.603590662711802</v>
      </c>
      <c r="N633">
        <v>0.56036540569270399</v>
      </c>
      <c r="O633">
        <v>28.4796573875802</v>
      </c>
      <c r="P633">
        <v>13.5945945945946</v>
      </c>
      <c r="Q633">
        <v>3.6415196819604E-2</v>
      </c>
    </row>
    <row r="634" spans="1:17" x14ac:dyDescent="0.3">
      <c r="A634" t="s">
        <v>1399</v>
      </c>
      <c r="B634" t="s">
        <v>1400</v>
      </c>
      <c r="C634" t="str">
        <f>IFERROR(VLOOKUP(Table1[[#This Row],[Ticker]],[1]!Table1[[Symbol]:[Industry]],2,FALSE),"-")</f>
        <v>-</v>
      </c>
      <c r="D634" t="s">
        <v>184</v>
      </c>
      <c r="E634">
        <v>7398.3103712399998</v>
      </c>
      <c r="F634">
        <v>1370.1</v>
      </c>
      <c r="G634">
        <v>27.876907792671201</v>
      </c>
      <c r="H634">
        <v>18.337811519883701</v>
      </c>
      <c r="I634">
        <v>17.4044835055</v>
      </c>
      <c r="J634">
        <v>3.08182294253761</v>
      </c>
      <c r="K634">
        <v>1152.2406985196201</v>
      </c>
      <c r="L634">
        <v>1018.2030500711199</v>
      </c>
      <c r="M634">
        <v>87.314857667565803</v>
      </c>
      <c r="N634">
        <v>1.33420628318518</v>
      </c>
      <c r="O634">
        <v>1.5947741040799901</v>
      </c>
      <c r="P634">
        <v>66.983546617915906</v>
      </c>
      <c r="Q634">
        <v>5.7084712901892001E-2</v>
      </c>
    </row>
    <row r="635" spans="1:17" x14ac:dyDescent="0.3">
      <c r="A635" t="s">
        <v>1401</v>
      </c>
      <c r="B635" t="s">
        <v>1402</v>
      </c>
      <c r="C635" t="str">
        <f>IFERROR(VLOOKUP(Table1[[#This Row],[Ticker]],[1]!Table1[[Symbol]:[Industry]],2,FALSE),"-")</f>
        <v>-</v>
      </c>
      <c r="D635" t="s">
        <v>221</v>
      </c>
      <c r="E635">
        <v>7397.6556030239999</v>
      </c>
      <c r="F635">
        <v>186.96</v>
      </c>
      <c r="G635">
        <v>10.1249761166435</v>
      </c>
      <c r="H635">
        <v>-0.63067837310075703</v>
      </c>
      <c r="I635">
        <v>-31.474266851754599</v>
      </c>
      <c r="J635">
        <v>-10.829279716033399</v>
      </c>
      <c r="K635">
        <v>192.92798843556099</v>
      </c>
      <c r="L635">
        <v>194.899749466456</v>
      </c>
      <c r="M635">
        <v>35.908314125591197</v>
      </c>
      <c r="N635">
        <v>0.80920531302973098</v>
      </c>
      <c r="O635">
        <v>64.741121095421406</v>
      </c>
      <c r="P635">
        <v>38.745825602968402</v>
      </c>
      <c r="Q635">
        <v>7.0623704868102002E-2</v>
      </c>
    </row>
    <row r="636" spans="1:17" hidden="1" x14ac:dyDescent="0.3">
      <c r="A636" t="s">
        <v>1403</v>
      </c>
      <c r="B636" t="s">
        <v>1404</v>
      </c>
      <c r="C636" t="str">
        <f>IFERROR(VLOOKUP(Table1[[#This Row],[Ticker]],[1]!Table1[[Symbol]:[Industry]],2,FALSE),"-")</f>
        <v>-</v>
      </c>
      <c r="D636" t="s">
        <v>24</v>
      </c>
      <c r="E636">
        <v>7381.9816094999996</v>
      </c>
      <c r="F636">
        <v>705.8</v>
      </c>
      <c r="G636">
        <v>66.932975741792305</v>
      </c>
      <c r="H636">
        <v>8.1551206698084293</v>
      </c>
      <c r="I636">
        <v>79.498246446878497</v>
      </c>
      <c r="J636">
        <v>1.37008127035781</v>
      </c>
      <c r="K636">
        <v>626.89960481674404</v>
      </c>
      <c r="M636">
        <v>59.557587834157097</v>
      </c>
      <c r="N636">
        <v>0.33757003423961401</v>
      </c>
      <c r="O636">
        <v>7.8067441201473402</v>
      </c>
      <c r="P636">
        <v>93.369863013698605</v>
      </c>
    </row>
    <row r="637" spans="1:17" hidden="1" x14ac:dyDescent="0.3">
      <c r="A637" t="s">
        <v>1405</v>
      </c>
      <c r="B637" t="s">
        <v>1406</v>
      </c>
      <c r="C637" t="str">
        <f>IFERROR(VLOOKUP(Table1[[#This Row],[Ticker]],[1]!Table1[[Symbol]:[Industry]],2,FALSE),"-")</f>
        <v>-</v>
      </c>
      <c r="D637" t="s">
        <v>387</v>
      </c>
      <c r="E637">
        <v>7368.6465171</v>
      </c>
      <c r="F637">
        <v>946.2</v>
      </c>
      <c r="G637">
        <v>3.36165528828931</v>
      </c>
      <c r="H637">
        <v>-0.92086986104500901</v>
      </c>
      <c r="I637">
        <v>1.9204281014101201</v>
      </c>
      <c r="J637">
        <v>0.158408030153803</v>
      </c>
      <c r="K637">
        <v>896.12699376016496</v>
      </c>
      <c r="L637">
        <v>844.86132079885999</v>
      </c>
      <c r="M637">
        <v>70.467641639110496</v>
      </c>
      <c r="N637">
        <v>0.59177143353458495</v>
      </c>
      <c r="O637">
        <v>14.0879306700486</v>
      </c>
      <c r="P637">
        <v>31.052631578947299</v>
      </c>
      <c r="Q637">
        <v>8.1065012673542006E-2</v>
      </c>
    </row>
    <row r="638" spans="1:17" x14ac:dyDescent="0.3">
      <c r="A638" t="s">
        <v>1407</v>
      </c>
      <c r="B638" t="s">
        <v>1408</v>
      </c>
      <c r="C638" t="str">
        <f>IFERROR(VLOOKUP(Table1[[#This Row],[Ticker]],[1]!Table1[[Symbol]:[Industry]],2,FALSE),"-")</f>
        <v>-</v>
      </c>
      <c r="D638" t="s">
        <v>21</v>
      </c>
      <c r="E638">
        <v>7355.3358157399998</v>
      </c>
      <c r="F638">
        <v>888.2</v>
      </c>
      <c r="G638">
        <v>90.659857811780995</v>
      </c>
      <c r="H638">
        <v>7.7739394474110597</v>
      </c>
      <c r="I638">
        <v>85.0730063148726</v>
      </c>
      <c r="J638">
        <v>0.61334873075831897</v>
      </c>
      <c r="K638">
        <v>803.55279314831796</v>
      </c>
      <c r="L638">
        <v>629.55258874532103</v>
      </c>
      <c r="M638">
        <v>58.857246408080101</v>
      </c>
      <c r="N638">
        <v>0.62547926404546905</v>
      </c>
      <c r="O638">
        <v>3.1186669668993301</v>
      </c>
      <c r="P638">
        <v>119.30864197530801</v>
      </c>
      <c r="Q638">
        <v>0.14247977374163201</v>
      </c>
    </row>
    <row r="639" spans="1:17" hidden="1" x14ac:dyDescent="0.3">
      <c r="A639" t="s">
        <v>1409</v>
      </c>
      <c r="B639" t="s">
        <v>1410</v>
      </c>
      <c r="C639" t="str">
        <f>IFERROR(VLOOKUP(Table1[[#This Row],[Ticker]],[1]!Table1[[Symbol]:[Industry]],2,FALSE),"-")</f>
        <v>-</v>
      </c>
      <c r="D639" t="s">
        <v>59</v>
      </c>
      <c r="E639">
        <v>7337.5874775000002</v>
      </c>
      <c r="F639">
        <v>423</v>
      </c>
      <c r="G639">
        <v>-23.030571252189802</v>
      </c>
      <c r="H639">
        <v>-4.3964025419165003</v>
      </c>
      <c r="I639">
        <v>-2.1754636679445198</v>
      </c>
      <c r="J639">
        <v>-2.3680099059116402</v>
      </c>
      <c r="K639">
        <v>391.08727333089098</v>
      </c>
      <c r="M639">
        <v>63.767168076221701</v>
      </c>
      <c r="N639">
        <v>1.33974410145116</v>
      </c>
      <c r="O639">
        <v>4.6808510638297802</v>
      </c>
      <c r="P639">
        <v>32.394366197183103</v>
      </c>
    </row>
    <row r="640" spans="1:17" x14ac:dyDescent="0.3">
      <c r="A640" t="s">
        <v>1411</v>
      </c>
      <c r="B640" t="s">
        <v>1412</v>
      </c>
      <c r="C640" t="str">
        <f>IFERROR(VLOOKUP(Table1[[#This Row],[Ticker]],[1]!Table1[[Symbol]:[Industry]],2,FALSE),"-")</f>
        <v>-</v>
      </c>
      <c r="D640" t="s">
        <v>130</v>
      </c>
      <c r="E640">
        <v>7306.5013724600003</v>
      </c>
      <c r="F640">
        <v>673.85</v>
      </c>
      <c r="G640">
        <v>44.549707710213497</v>
      </c>
      <c r="H640">
        <v>3.4996716053666002</v>
      </c>
      <c r="I640">
        <v>-24.22988321647</v>
      </c>
      <c r="J640">
        <v>8.8057430988960501</v>
      </c>
      <c r="K640">
        <v>608.91461604755295</v>
      </c>
      <c r="L640">
        <v>570.170274715696</v>
      </c>
      <c r="M640">
        <v>78.197595611877503</v>
      </c>
      <c r="N640">
        <v>1.4439801008756601</v>
      </c>
      <c r="O640">
        <v>24.9016843511167</v>
      </c>
      <c r="P640">
        <v>84.8570056923393</v>
      </c>
      <c r="Q640">
        <v>7.8646956018792999E-2</v>
      </c>
    </row>
    <row r="641" spans="1:17" hidden="1" x14ac:dyDescent="0.3">
      <c r="A641" t="s">
        <v>1413</v>
      </c>
      <c r="B641" t="s">
        <v>1414</v>
      </c>
      <c r="C641" t="str">
        <f>IFERROR(VLOOKUP(Table1[[#This Row],[Ticker]],[1]!Table1[[Symbol]:[Industry]],2,FALSE),"-")</f>
        <v>-</v>
      </c>
      <c r="D641" t="s">
        <v>21</v>
      </c>
      <c r="E641">
        <v>7296.75746832</v>
      </c>
      <c r="F641">
        <v>624.29999999999995</v>
      </c>
      <c r="G641">
        <v>142.261960854992</v>
      </c>
      <c r="H641">
        <v>-7.9888566767998999</v>
      </c>
      <c r="I641">
        <v>25.887105037160101</v>
      </c>
      <c r="J641">
        <v>-1.07387988554452</v>
      </c>
      <c r="K641">
        <v>593.88168129634198</v>
      </c>
      <c r="L641">
        <v>505.93946830586498</v>
      </c>
      <c r="M641">
        <v>71.797137781534303</v>
      </c>
      <c r="N641">
        <v>0.766019097003941</v>
      </c>
      <c r="O641">
        <v>7.64856639436168</v>
      </c>
      <c r="P641">
        <v>176.116762494471</v>
      </c>
      <c r="Q641">
        <v>0.249140774317473</v>
      </c>
    </row>
    <row r="642" spans="1:17" x14ac:dyDescent="0.3">
      <c r="A642" t="s">
        <v>1415</v>
      </c>
      <c r="B642" t="s">
        <v>1416</v>
      </c>
      <c r="C642" t="str">
        <f>IFERROR(VLOOKUP(Table1[[#This Row],[Ticker]],[1]!Table1[[Symbol]:[Industry]],2,FALSE),"-")</f>
        <v>-</v>
      </c>
      <c r="D642" t="s">
        <v>539</v>
      </c>
      <c r="E642">
        <v>7284.4644036999998</v>
      </c>
      <c r="F642">
        <v>263.5</v>
      </c>
      <c r="G642">
        <v>-23.1649748310398</v>
      </c>
      <c r="H642">
        <v>-1.24781583450625</v>
      </c>
      <c r="I642">
        <v>-22.560741281182601</v>
      </c>
      <c r="J642">
        <v>1.14765858240622</v>
      </c>
      <c r="K642">
        <v>251.375151852399</v>
      </c>
      <c r="L642">
        <v>259.64333489787401</v>
      </c>
      <c r="M642">
        <v>66.205643227378303</v>
      </c>
      <c r="N642">
        <v>1.64419292426131</v>
      </c>
      <c r="O642">
        <v>21.802656546489501</v>
      </c>
      <c r="P642">
        <v>19.772727272727199</v>
      </c>
      <c r="Q642">
        <v>-2.784325714867E-2</v>
      </c>
    </row>
    <row r="643" spans="1:17" x14ac:dyDescent="0.3">
      <c r="A643" t="s">
        <v>1417</v>
      </c>
      <c r="B643" t="s">
        <v>1418</v>
      </c>
      <c r="C643" t="str">
        <f>IFERROR(VLOOKUP(Table1[[#This Row],[Ticker]],[1]!Table1[[Symbol]:[Industry]],2,FALSE),"-")</f>
        <v>-</v>
      </c>
      <c r="D643" t="s">
        <v>610</v>
      </c>
      <c r="E643">
        <v>7266.2069950349996</v>
      </c>
      <c r="F643">
        <v>550.95000000000005</v>
      </c>
      <c r="G643">
        <v>34.287958563941501</v>
      </c>
      <c r="H643">
        <v>24.472938195152999</v>
      </c>
      <c r="I643">
        <v>-13.7716299949552</v>
      </c>
      <c r="J643">
        <v>-1.8595290671301601</v>
      </c>
      <c r="K643">
        <v>495.29797783796602</v>
      </c>
      <c r="L643">
        <v>483.80388327182999</v>
      </c>
      <c r="M643">
        <v>71.128456701053096</v>
      </c>
      <c r="N643">
        <v>1.1435134779212199</v>
      </c>
      <c r="O643">
        <v>20.8821127144023</v>
      </c>
      <c r="P643">
        <v>74.378857414147802</v>
      </c>
      <c r="Q643">
        <v>9.0749793521045993E-2</v>
      </c>
    </row>
    <row r="644" spans="1:17" x14ac:dyDescent="0.3">
      <c r="A644" t="s">
        <v>1419</v>
      </c>
      <c r="B644" t="s">
        <v>1420</v>
      </c>
      <c r="C644" t="str">
        <f>IFERROR(VLOOKUP(Table1[[#This Row],[Ticker]],[1]!Table1[[Symbol]:[Industry]],2,FALSE),"-")</f>
        <v>-</v>
      </c>
      <c r="D644" t="s">
        <v>184</v>
      </c>
      <c r="E644">
        <v>7265.7395581749997</v>
      </c>
      <c r="F644">
        <v>524.75</v>
      </c>
      <c r="G644">
        <v>2.6321154395435502</v>
      </c>
      <c r="H644">
        <v>7.5128508340717701</v>
      </c>
      <c r="I644">
        <v>21.069679596535501</v>
      </c>
      <c r="J644">
        <v>0.61527759521382897</v>
      </c>
      <c r="K644">
        <v>468.287611714013</v>
      </c>
      <c r="L644">
        <v>421.15239673475298</v>
      </c>
      <c r="M644">
        <v>75.995905490174195</v>
      </c>
      <c r="N644">
        <v>0.75408838460095595</v>
      </c>
      <c r="O644">
        <v>1.51500714626013</v>
      </c>
      <c r="P644">
        <v>48.339222614840899</v>
      </c>
      <c r="Q644">
        <v>4.8248238436604002E-2</v>
      </c>
    </row>
    <row r="645" spans="1:17" x14ac:dyDescent="0.3">
      <c r="A645" t="s">
        <v>1421</v>
      </c>
      <c r="B645" t="s">
        <v>1422</v>
      </c>
      <c r="C645" t="str">
        <f>IFERROR(VLOOKUP(Table1[[#This Row],[Ticker]],[1]!Table1[[Symbol]:[Industry]],2,FALSE),"-")</f>
        <v>-</v>
      </c>
      <c r="D645" t="s">
        <v>46</v>
      </c>
      <c r="E645">
        <v>7255.7179153199904</v>
      </c>
      <c r="F645">
        <v>195.44</v>
      </c>
      <c r="G645">
        <v>46.754569770364903</v>
      </c>
      <c r="H645">
        <v>-7.1195846836666998</v>
      </c>
      <c r="I645">
        <v>-24.0619223401008</v>
      </c>
      <c r="J645">
        <v>-3.0411843529271199</v>
      </c>
      <c r="K645">
        <v>199.82039387844699</v>
      </c>
      <c r="L645">
        <v>187.776856693524</v>
      </c>
      <c r="M645">
        <v>42.586548817637102</v>
      </c>
      <c r="N645">
        <v>1.3948836581050199</v>
      </c>
      <c r="O645">
        <v>27.558329922226701</v>
      </c>
      <c r="P645">
        <v>80.711974110032301</v>
      </c>
      <c r="Q645">
        <v>0.16079615564298499</v>
      </c>
    </row>
    <row r="646" spans="1:17" hidden="1" x14ac:dyDescent="0.3">
      <c r="A646" t="s">
        <v>1423</v>
      </c>
      <c r="B646" t="s">
        <v>1424</v>
      </c>
      <c r="C646" t="str">
        <f>IFERROR(VLOOKUP(Table1[[#This Row],[Ticker]],[1]!Table1[[Symbol]:[Industry]],2,FALSE),"-")</f>
        <v>-</v>
      </c>
      <c r="D646" t="s">
        <v>140</v>
      </c>
      <c r="E646">
        <v>7242.19984656</v>
      </c>
      <c r="F646">
        <v>491.3</v>
      </c>
      <c r="G646">
        <v>48.450437631704702</v>
      </c>
      <c r="H646">
        <v>29.370160198739502</v>
      </c>
      <c r="I646">
        <v>43.9742975405671</v>
      </c>
      <c r="J646">
        <v>0.595830195733277</v>
      </c>
      <c r="K646">
        <v>397.616835992223</v>
      </c>
      <c r="M646">
        <v>74.657773717146</v>
      </c>
      <c r="N646">
        <v>0.49938417452568301</v>
      </c>
      <c r="O646">
        <v>1.77081213108081</v>
      </c>
      <c r="P646">
        <v>102.389289392379</v>
      </c>
    </row>
    <row r="647" spans="1:17" x14ac:dyDescent="0.3">
      <c r="A647" t="s">
        <v>1425</v>
      </c>
      <c r="B647" t="s">
        <v>1426</v>
      </c>
      <c r="C647" t="str">
        <f>IFERROR(VLOOKUP(Table1[[#This Row],[Ticker]],[1]!Table1[[Symbol]:[Industry]],2,FALSE),"-")</f>
        <v>-</v>
      </c>
      <c r="D647" t="s">
        <v>410</v>
      </c>
      <c r="E647">
        <v>7237.4983850399904</v>
      </c>
      <c r="F647">
        <v>316.2</v>
      </c>
      <c r="G647">
        <v>-36.363760169721097</v>
      </c>
      <c r="H647">
        <v>5.6890142867637996</v>
      </c>
      <c r="I647">
        <v>-27.501748731853599</v>
      </c>
      <c r="J647">
        <v>4.8253640315157096</v>
      </c>
      <c r="K647">
        <v>293.34875719852698</v>
      </c>
      <c r="L647">
        <v>323.224254865597</v>
      </c>
      <c r="M647">
        <v>73.630882056477205</v>
      </c>
      <c r="N647">
        <v>1.7187260434065601</v>
      </c>
      <c r="O647">
        <v>48.924731182795597</v>
      </c>
      <c r="P647">
        <v>22.486926205694299</v>
      </c>
      <c r="Q647">
        <v>-1.2491005460496999E-2</v>
      </c>
    </row>
    <row r="648" spans="1:17" x14ac:dyDescent="0.3">
      <c r="A648" t="s">
        <v>1427</v>
      </c>
      <c r="B648" t="s">
        <v>1428</v>
      </c>
      <c r="C648" t="str">
        <f>IFERROR(VLOOKUP(Table1[[#This Row],[Ticker]],[1]!Table1[[Symbol]:[Industry]],2,FALSE),"-")</f>
        <v>-</v>
      </c>
      <c r="D648" t="s">
        <v>610</v>
      </c>
      <c r="E648">
        <v>7118.9425313499996</v>
      </c>
      <c r="F648">
        <v>534.35</v>
      </c>
      <c r="G648">
        <v>29.724324775964401</v>
      </c>
      <c r="H648">
        <v>9.4617229391598006</v>
      </c>
      <c r="I648">
        <v>12.733222855809601</v>
      </c>
      <c r="J648">
        <v>-4.0448468047060402</v>
      </c>
      <c r="K648">
        <v>482.81401994090203</v>
      </c>
      <c r="L648">
        <v>435.86649860869102</v>
      </c>
      <c r="M648">
        <v>71.104595334514102</v>
      </c>
      <c r="N648">
        <v>2.9969811041597101</v>
      </c>
      <c r="O648">
        <v>4.7627959202769503</v>
      </c>
      <c r="P648">
        <v>79.432505036937499</v>
      </c>
      <c r="Q648">
        <v>0.122904023795234</v>
      </c>
    </row>
    <row r="649" spans="1:17" x14ac:dyDescent="0.3">
      <c r="A649" t="s">
        <v>1429</v>
      </c>
      <c r="B649" t="s">
        <v>1430</v>
      </c>
      <c r="C649" t="str">
        <f>IFERROR(VLOOKUP(Table1[[#This Row],[Ticker]],[1]!Table1[[Symbol]:[Industry]],2,FALSE),"-")</f>
        <v>-</v>
      </c>
      <c r="D649" t="s">
        <v>610</v>
      </c>
      <c r="E649">
        <v>7091.5795533999999</v>
      </c>
      <c r="F649">
        <v>397.4</v>
      </c>
      <c r="G649">
        <v>108.480703087441</v>
      </c>
      <c r="H649">
        <v>25.6193419875266</v>
      </c>
      <c r="I649">
        <v>-13.7776517528212</v>
      </c>
      <c r="J649">
        <v>3.8753127436610102</v>
      </c>
      <c r="K649">
        <v>344.39894687917399</v>
      </c>
      <c r="L649">
        <v>305.22185140315401</v>
      </c>
      <c r="M649">
        <v>63.127324127721401</v>
      </c>
      <c r="N649">
        <v>1.8955818033979099</v>
      </c>
      <c r="O649">
        <v>10.2918973326623</v>
      </c>
      <c r="P649">
        <v>137.18293046851599</v>
      </c>
      <c r="Q649">
        <v>8.7839742482554994E-2</v>
      </c>
    </row>
    <row r="650" spans="1:17" x14ac:dyDescent="0.3">
      <c r="A650" t="s">
        <v>1431</v>
      </c>
      <c r="B650" t="s">
        <v>1432</v>
      </c>
      <c r="C650" t="str">
        <f>IFERROR(VLOOKUP(Table1[[#This Row],[Ticker]],[1]!Table1[[Symbol]:[Industry]],2,FALSE),"-")</f>
        <v>-</v>
      </c>
      <c r="D650" t="s">
        <v>95</v>
      </c>
      <c r="E650">
        <v>7076.1944513649996</v>
      </c>
      <c r="F650">
        <v>2890.55</v>
      </c>
      <c r="G650">
        <v>67.715064298785194</v>
      </c>
      <c r="H650">
        <v>9.1701558318345597</v>
      </c>
      <c r="I650">
        <v>18.161118295774699</v>
      </c>
      <c r="J650">
        <v>3.77779277728858</v>
      </c>
      <c r="K650">
        <v>2580.7684156851401</v>
      </c>
      <c r="L650">
        <v>2249.3684880287501</v>
      </c>
      <c r="M650">
        <v>77.7527135703954</v>
      </c>
      <c r="N650">
        <v>1.27124768369223</v>
      </c>
      <c r="O650">
        <v>5.3086782792202101</v>
      </c>
      <c r="P650">
        <v>108.688903328279</v>
      </c>
      <c r="Q650">
        <v>0.193632453134022</v>
      </c>
    </row>
    <row r="651" spans="1:17" x14ac:dyDescent="0.3">
      <c r="A651" t="s">
        <v>1433</v>
      </c>
      <c r="B651" t="s">
        <v>1434</v>
      </c>
      <c r="C651" t="str">
        <f>IFERROR(VLOOKUP(Table1[[#This Row],[Ticker]],[1]!Table1[[Symbol]:[Industry]],2,FALSE),"-")</f>
        <v>-</v>
      </c>
      <c r="D651" t="s">
        <v>1435</v>
      </c>
      <c r="E651">
        <v>7067.3744226360004</v>
      </c>
      <c r="F651">
        <v>221.98</v>
      </c>
      <c r="G651">
        <v>-21.7428382950037</v>
      </c>
      <c r="H651">
        <v>15.6042155430322</v>
      </c>
      <c r="I651">
        <v>-1.8067412918446699</v>
      </c>
      <c r="J651">
        <v>16.272354129871999</v>
      </c>
      <c r="K651">
        <v>193.73970624426201</v>
      </c>
      <c r="L651">
        <v>191.320023683633</v>
      </c>
      <c r="M651">
        <v>76.685314250315102</v>
      </c>
      <c r="N651">
        <v>2.77865188869001</v>
      </c>
      <c r="O651">
        <v>6.3834579691864199</v>
      </c>
      <c r="P651">
        <v>30.884433962264101</v>
      </c>
      <c r="Q651">
        <v>-7.6319495797423004E-2</v>
      </c>
    </row>
    <row r="652" spans="1:17" x14ac:dyDescent="0.3">
      <c r="A652" t="s">
        <v>1436</v>
      </c>
      <c r="B652" t="s">
        <v>1437</v>
      </c>
      <c r="C652" t="str">
        <f>IFERROR(VLOOKUP(Table1[[#This Row],[Ticker]],[1]!Table1[[Symbol]:[Industry]],2,FALSE),"-")</f>
        <v>-</v>
      </c>
      <c r="D652" t="s">
        <v>184</v>
      </c>
      <c r="E652">
        <v>7048.6081358000001</v>
      </c>
      <c r="F652">
        <v>490.7</v>
      </c>
      <c r="G652">
        <v>126.188054701325</v>
      </c>
      <c r="H652">
        <v>25.7870972656082</v>
      </c>
      <c r="I652">
        <v>10.045277542748201</v>
      </c>
      <c r="J652">
        <v>-1.47423052474259</v>
      </c>
      <c r="K652">
        <v>410.25208235876602</v>
      </c>
      <c r="L652">
        <v>356.330994993432</v>
      </c>
      <c r="M652">
        <v>79.434166316207097</v>
      </c>
      <c r="N652">
        <v>1.9201455174123101</v>
      </c>
      <c r="O652">
        <v>5.3596902384348999</v>
      </c>
      <c r="P652">
        <v>156.17332289219499</v>
      </c>
      <c r="Q652">
        <v>0.147432063543152</v>
      </c>
    </row>
    <row r="653" spans="1:17" x14ac:dyDescent="0.3">
      <c r="A653" t="s">
        <v>1438</v>
      </c>
      <c r="B653" t="s">
        <v>1439</v>
      </c>
      <c r="C653" t="str">
        <f>IFERROR(VLOOKUP(Table1[[#This Row],[Ticker]],[1]!Table1[[Symbol]:[Industry]],2,FALSE),"-")</f>
        <v>-</v>
      </c>
      <c r="D653" t="s">
        <v>24</v>
      </c>
      <c r="E653">
        <v>7008.7081085460004</v>
      </c>
      <c r="F653">
        <v>26.79</v>
      </c>
      <c r="G653">
        <v>22.964112144643199</v>
      </c>
      <c r="H653">
        <v>-11.5420115797188</v>
      </c>
      <c r="I653">
        <v>-4.0018866843325203</v>
      </c>
      <c r="J653">
        <v>-2.9874120890161802</v>
      </c>
      <c r="K653">
        <v>27.6578183630307</v>
      </c>
      <c r="L653">
        <v>26.149395779991099</v>
      </c>
      <c r="M653">
        <v>39.099965057437302</v>
      </c>
      <c r="N653">
        <v>0.73523066363474998</v>
      </c>
      <c r="O653">
        <v>37.669746425477598</v>
      </c>
      <c r="P653">
        <v>49.558956301914002</v>
      </c>
      <c r="Q653">
        <v>7.5224344123286005E-2</v>
      </c>
    </row>
    <row r="654" spans="1:17" x14ac:dyDescent="0.3">
      <c r="A654" t="s">
        <v>1440</v>
      </c>
      <c r="B654" t="s">
        <v>1441</v>
      </c>
      <c r="C654" t="str">
        <f>IFERROR(VLOOKUP(Table1[[#This Row],[Ticker]],[1]!Table1[[Symbol]:[Industry]],2,FALSE),"-")</f>
        <v>-</v>
      </c>
      <c r="D654" t="s">
        <v>1442</v>
      </c>
      <c r="E654">
        <v>6971.4125711999995</v>
      </c>
      <c r="F654">
        <v>910.8</v>
      </c>
      <c r="G654">
        <v>3.4521831931691098</v>
      </c>
      <c r="H654">
        <v>9.7301935438429901</v>
      </c>
      <c r="I654">
        <v>-4.8557384769681402</v>
      </c>
      <c r="J654">
        <v>8.5210746316305706</v>
      </c>
      <c r="K654">
        <v>777.48667353819201</v>
      </c>
      <c r="L654">
        <v>750.88716447022705</v>
      </c>
      <c r="M654">
        <v>68.045965681703507</v>
      </c>
      <c r="N654">
        <v>1.15538661552352</v>
      </c>
      <c r="O654">
        <v>8.6297760210803691</v>
      </c>
      <c r="P654">
        <v>53.981403212172403</v>
      </c>
      <c r="Q654">
        <v>-1.1674384964437E-2</v>
      </c>
    </row>
    <row r="655" spans="1:17" hidden="1" x14ac:dyDescent="0.3">
      <c r="A655" t="s">
        <v>1443</v>
      </c>
      <c r="B655" t="s">
        <v>1444</v>
      </c>
      <c r="C655" t="str">
        <f>IFERROR(VLOOKUP(Table1[[#This Row],[Ticker]],[1]!Table1[[Symbol]:[Industry]],2,FALSE),"-")</f>
        <v>-</v>
      </c>
      <c r="D655" t="s">
        <v>218</v>
      </c>
      <c r="E655">
        <v>6955.7545064699998</v>
      </c>
      <c r="F655">
        <v>1293.55</v>
      </c>
      <c r="G655">
        <v>5426.3639608494404</v>
      </c>
      <c r="H655">
        <v>29.178683906760501</v>
      </c>
      <c r="I655">
        <v>634.42071966080903</v>
      </c>
      <c r="J655">
        <v>0.83256423311655103</v>
      </c>
      <c r="K655">
        <v>1001.48895340453</v>
      </c>
      <c r="M655">
        <v>81.153598963772794</v>
      </c>
      <c r="N655">
        <v>1.5897174740762201</v>
      </c>
      <c r="O655">
        <v>4.1204437400950802</v>
      </c>
    </row>
    <row r="656" spans="1:17" x14ac:dyDescent="0.3">
      <c r="A656" t="s">
        <v>1445</v>
      </c>
      <c r="B656" t="s">
        <v>1446</v>
      </c>
      <c r="C656" t="str">
        <f>IFERROR(VLOOKUP(Table1[[#This Row],[Ticker]],[1]!Table1[[Symbol]:[Industry]],2,FALSE),"-")</f>
        <v>-</v>
      </c>
      <c r="D656" t="s">
        <v>375</v>
      </c>
      <c r="E656">
        <v>6928.0628269380004</v>
      </c>
      <c r="F656">
        <v>85.03</v>
      </c>
      <c r="G656">
        <v>10.487222652019099</v>
      </c>
      <c r="H656">
        <v>9.0415463286971303</v>
      </c>
      <c r="I656">
        <v>-7.0470189497867102</v>
      </c>
      <c r="J656">
        <v>-2.2724284040801401</v>
      </c>
      <c r="K656">
        <v>75.924007353036004</v>
      </c>
      <c r="L656">
        <v>71.117323780365595</v>
      </c>
      <c r="M656">
        <v>61.824690004901697</v>
      </c>
      <c r="N656">
        <v>2.9619567901341499</v>
      </c>
      <c r="O656">
        <v>10.431612372103899</v>
      </c>
      <c r="P656">
        <v>44.978687127024699</v>
      </c>
      <c r="Q656">
        <v>7.4280821123749993E-2</v>
      </c>
    </row>
    <row r="657" spans="1:17" x14ac:dyDescent="0.3">
      <c r="A657" t="s">
        <v>1447</v>
      </c>
      <c r="B657" t="s">
        <v>1448</v>
      </c>
      <c r="C657" t="str">
        <f>IFERROR(VLOOKUP(Table1[[#This Row],[Ticker]],[1]!Table1[[Symbol]:[Industry]],2,FALSE),"-")</f>
        <v>-</v>
      </c>
      <c r="D657" t="s">
        <v>631</v>
      </c>
      <c r="E657">
        <v>6908.4424843280003</v>
      </c>
      <c r="F657">
        <v>141.68</v>
      </c>
      <c r="G657">
        <v>-31.541207100046901</v>
      </c>
      <c r="H657">
        <v>3.5738476551707601</v>
      </c>
      <c r="I657">
        <v>-16.9700281534681</v>
      </c>
      <c r="J657">
        <v>1.4689588260530799</v>
      </c>
      <c r="K657">
        <v>133.48477679168701</v>
      </c>
      <c r="L657">
        <v>139.17193845677701</v>
      </c>
      <c r="M657">
        <v>59.422781728331401</v>
      </c>
      <c r="N657">
        <v>0.80165164034701997</v>
      </c>
      <c r="O657">
        <v>26.376341050254101</v>
      </c>
      <c r="P657">
        <v>29.388127853881201</v>
      </c>
      <c r="Q657">
        <v>-0.105226992089912</v>
      </c>
    </row>
    <row r="658" spans="1:17" x14ac:dyDescent="0.3">
      <c r="A658" t="s">
        <v>1449</v>
      </c>
      <c r="B658" t="s">
        <v>1450</v>
      </c>
      <c r="C658" t="str">
        <f>IFERROR(VLOOKUP(Table1[[#This Row],[Ticker]],[1]!Table1[[Symbol]:[Industry]],2,FALSE),"-")</f>
        <v>-</v>
      </c>
      <c r="D658" t="s">
        <v>610</v>
      </c>
      <c r="E658">
        <v>6907.92778</v>
      </c>
      <c r="F658">
        <v>344.5</v>
      </c>
      <c r="G658">
        <v>-13.356678518331901</v>
      </c>
      <c r="H658">
        <v>-9.78655085514173</v>
      </c>
      <c r="I658">
        <v>-2.2936664281781902</v>
      </c>
      <c r="J658">
        <v>-4.3050226122468596</v>
      </c>
      <c r="K658">
        <v>345.77916125748197</v>
      </c>
      <c r="L658">
        <v>340.76970311045199</v>
      </c>
      <c r="M658">
        <v>42.763141075492697</v>
      </c>
      <c r="N658">
        <v>0.95794263580887196</v>
      </c>
      <c r="O658">
        <v>26.835994194484702</v>
      </c>
      <c r="P658">
        <v>28.664799253034499</v>
      </c>
      <c r="Q658">
        <v>0.124444488650295</v>
      </c>
    </row>
    <row r="659" spans="1:17" hidden="1" x14ac:dyDescent="0.3">
      <c r="A659" t="s">
        <v>1451</v>
      </c>
      <c r="B659" t="s">
        <v>1452</v>
      </c>
      <c r="C659" t="str">
        <f>IFERROR(VLOOKUP(Table1[[#This Row],[Ticker]],[1]!Table1[[Symbol]:[Industry]],2,FALSE),"-")</f>
        <v>-</v>
      </c>
      <c r="D659" t="s">
        <v>226</v>
      </c>
      <c r="E659">
        <v>6853.39913136</v>
      </c>
      <c r="F659">
        <v>2516.5500000000002</v>
      </c>
      <c r="G659">
        <v>-6.7280953844412199</v>
      </c>
      <c r="H659">
        <v>-2.0941397625637101</v>
      </c>
      <c r="I659">
        <v>-11.559113295944799</v>
      </c>
      <c r="J659">
        <v>-1.2704980538113499</v>
      </c>
      <c r="K659">
        <v>2339.8555023120002</v>
      </c>
      <c r="L659">
        <v>2193.5629948698001</v>
      </c>
      <c r="M659">
        <v>52.755957371925597</v>
      </c>
      <c r="N659">
        <v>0.69564191134433395</v>
      </c>
      <c r="O659">
        <v>6.3916870318491501</v>
      </c>
      <c r="P659">
        <v>46.3110465116279</v>
      </c>
      <c r="Q659">
        <v>8.8927767449138995E-2</v>
      </c>
    </row>
    <row r="660" spans="1:17" x14ac:dyDescent="0.3">
      <c r="A660" t="s">
        <v>1453</v>
      </c>
      <c r="B660" t="s">
        <v>1454</v>
      </c>
      <c r="C660" t="str">
        <f>IFERROR(VLOOKUP(Table1[[#This Row],[Ticker]],[1]!Table1[[Symbol]:[Industry]],2,FALSE),"-")</f>
        <v>-</v>
      </c>
      <c r="D660" t="s">
        <v>184</v>
      </c>
      <c r="E660">
        <v>6852.1335915600002</v>
      </c>
      <c r="F660">
        <v>1691.1</v>
      </c>
      <c r="G660">
        <v>79.595076156748704</v>
      </c>
      <c r="H660">
        <v>31.1701754583964</v>
      </c>
      <c r="I660">
        <v>57.197859927430301</v>
      </c>
      <c r="J660">
        <v>-4.9779805906464496</v>
      </c>
      <c r="K660">
        <v>1505.1832346466001</v>
      </c>
      <c r="L660">
        <v>1275.87403428168</v>
      </c>
      <c r="M660">
        <v>63.308220951897198</v>
      </c>
      <c r="N660">
        <v>0.64186414051934504</v>
      </c>
      <c r="O660">
        <v>3.3912837797883002</v>
      </c>
      <c r="P660">
        <v>107.75184275184201</v>
      </c>
      <c r="Q660">
        <v>2.9354554728475001E-2</v>
      </c>
    </row>
    <row r="661" spans="1:17" x14ac:dyDescent="0.3">
      <c r="A661" t="s">
        <v>1455</v>
      </c>
      <c r="B661" t="s">
        <v>1456</v>
      </c>
      <c r="C661" t="str">
        <f>IFERROR(VLOOKUP(Table1[[#This Row],[Ticker]],[1]!Table1[[Symbol]:[Industry]],2,FALSE),"-")</f>
        <v>-</v>
      </c>
      <c r="D661" t="s">
        <v>496</v>
      </c>
      <c r="E661">
        <v>6837.7625556499997</v>
      </c>
      <c r="F661">
        <v>960.7</v>
      </c>
      <c r="G661">
        <v>73.2448716518129</v>
      </c>
      <c r="H661">
        <v>7.0816538844157799</v>
      </c>
      <c r="I661">
        <v>0.25730276719253398</v>
      </c>
      <c r="J661">
        <v>1.3635838820816499</v>
      </c>
      <c r="K661">
        <v>862.29459346843203</v>
      </c>
      <c r="L661">
        <v>795.22838687871899</v>
      </c>
      <c r="M661">
        <v>74.753300425759704</v>
      </c>
      <c r="N661">
        <v>1.81594616087309</v>
      </c>
      <c r="O661">
        <v>6.4796502550223698</v>
      </c>
      <c r="P661">
        <v>100.145833333333</v>
      </c>
      <c r="Q661">
        <v>0.155078843877614</v>
      </c>
    </row>
    <row r="662" spans="1:17" x14ac:dyDescent="0.3">
      <c r="A662" t="s">
        <v>1457</v>
      </c>
      <c r="B662" t="s">
        <v>1458</v>
      </c>
      <c r="C662" t="str">
        <f>IFERROR(VLOOKUP(Table1[[#This Row],[Ticker]],[1]!Table1[[Symbol]:[Industry]],2,FALSE),"-")</f>
        <v>-</v>
      </c>
      <c r="D662" t="s">
        <v>46</v>
      </c>
      <c r="E662">
        <v>6808.3822298799996</v>
      </c>
      <c r="F662">
        <v>899.8</v>
      </c>
      <c r="G662">
        <v>169.08346095827201</v>
      </c>
      <c r="H662">
        <v>10.090576799985101</v>
      </c>
      <c r="I662">
        <v>43.565461499456603</v>
      </c>
      <c r="J662">
        <v>3.9282548438472</v>
      </c>
      <c r="K662">
        <v>763.20143063199203</v>
      </c>
      <c r="L662">
        <v>605.03712132048997</v>
      </c>
      <c r="M662">
        <v>66.2578818160205</v>
      </c>
      <c r="N662">
        <v>0.851162986263164</v>
      </c>
      <c r="O662">
        <v>4.1120248944209701</v>
      </c>
      <c r="P662">
        <v>200.48422107196501</v>
      </c>
      <c r="Q662">
        <v>0.160887989550594</v>
      </c>
    </row>
    <row r="663" spans="1:17" x14ac:dyDescent="0.3">
      <c r="A663" t="s">
        <v>1459</v>
      </c>
      <c r="B663" t="s">
        <v>1460</v>
      </c>
      <c r="C663" t="str">
        <f>IFERROR(VLOOKUP(Table1[[#This Row],[Ticker]],[1]!Table1[[Symbol]:[Industry]],2,FALSE),"-")</f>
        <v>-</v>
      </c>
      <c r="D663" t="s">
        <v>496</v>
      </c>
      <c r="E663">
        <v>6790.5495058300003</v>
      </c>
      <c r="F663">
        <v>478.3</v>
      </c>
      <c r="G663">
        <v>-46.780763919666697</v>
      </c>
      <c r="H663">
        <v>-11.8581588089053</v>
      </c>
      <c r="I663">
        <v>-30.901208024260399</v>
      </c>
      <c r="J663">
        <v>-2.5869516981931602</v>
      </c>
      <c r="K663">
        <v>498.90730763360699</v>
      </c>
      <c r="L663">
        <v>549.706388465646</v>
      </c>
      <c r="M663">
        <v>44.623019771513398</v>
      </c>
      <c r="N663">
        <v>1.4344066018212001</v>
      </c>
      <c r="O663">
        <v>51.128998536483302</v>
      </c>
      <c r="P663">
        <v>11.621936989498201</v>
      </c>
      <c r="Q663">
        <v>-1.6402955590174999E-2</v>
      </c>
    </row>
    <row r="664" spans="1:17" hidden="1" x14ac:dyDescent="0.3">
      <c r="A664" t="s">
        <v>1461</v>
      </c>
      <c r="B664" t="s">
        <v>1462</v>
      </c>
      <c r="C664" t="str">
        <f>IFERROR(VLOOKUP(Table1[[#This Row],[Ticker]],[1]!Table1[[Symbol]:[Industry]],2,FALSE),"-")</f>
        <v>-</v>
      </c>
      <c r="D664" t="s">
        <v>1016</v>
      </c>
      <c r="E664">
        <v>6746.8437323999997</v>
      </c>
      <c r="F664">
        <v>132.36000000000001</v>
      </c>
      <c r="G664">
        <v>-9.7545240728716305</v>
      </c>
      <c r="H664">
        <v>-7.1410201759900396</v>
      </c>
      <c r="I664">
        <v>-5.1730109559704998</v>
      </c>
      <c r="J664">
        <v>-1.0819522136039399</v>
      </c>
      <c r="K664">
        <v>119.10037345569501</v>
      </c>
      <c r="M664">
        <v>1.05563603616817</v>
      </c>
      <c r="N664">
        <v>0.67999999999999905</v>
      </c>
      <c r="O664">
        <v>0</v>
      </c>
      <c r="P664">
        <v>15.5982532751091</v>
      </c>
    </row>
    <row r="665" spans="1:17" x14ac:dyDescent="0.3">
      <c r="A665" t="s">
        <v>1463</v>
      </c>
      <c r="B665" t="s">
        <v>1464</v>
      </c>
      <c r="C665" t="str">
        <f>IFERROR(VLOOKUP(Table1[[#This Row],[Ticker]],[1]!Table1[[Symbol]:[Industry]],2,FALSE),"-")</f>
        <v>-</v>
      </c>
      <c r="D665" t="s">
        <v>1465</v>
      </c>
      <c r="E665">
        <v>6719.4329976250001</v>
      </c>
      <c r="F665">
        <v>514.75</v>
      </c>
      <c r="G665">
        <v>-22.402513219604401</v>
      </c>
      <c r="H665">
        <v>-2.8250502525025198</v>
      </c>
      <c r="I665">
        <v>-6.2796512906423798</v>
      </c>
      <c r="J665">
        <v>-0.72210004476519696</v>
      </c>
      <c r="K665">
        <v>502.88803893696502</v>
      </c>
      <c r="L665">
        <v>499.21012132915399</v>
      </c>
      <c r="M665">
        <v>62.391040435241401</v>
      </c>
      <c r="N665">
        <v>1.46967591611543</v>
      </c>
      <c r="O665">
        <v>30.033997085964</v>
      </c>
      <c r="P665">
        <v>31.632783531517699</v>
      </c>
      <c r="Q665">
        <v>4.9500991801884997E-2</v>
      </c>
    </row>
    <row r="666" spans="1:17" hidden="1" x14ac:dyDescent="0.3">
      <c r="A666" t="s">
        <v>1466</v>
      </c>
      <c r="B666" t="s">
        <v>1467</v>
      </c>
      <c r="C666" t="str">
        <f>IFERROR(VLOOKUP(Table1[[#This Row],[Ticker]],[1]!Table1[[Symbol]:[Industry]],2,FALSE),"-")</f>
        <v>-</v>
      </c>
      <c r="D666" t="s">
        <v>226</v>
      </c>
      <c r="E666">
        <v>6682.7693844799996</v>
      </c>
      <c r="F666">
        <v>2910.4</v>
      </c>
      <c r="G666">
        <v>56.6025806334235</v>
      </c>
      <c r="H666">
        <v>4.1322719301640003</v>
      </c>
      <c r="I666">
        <v>3.6197289434003999</v>
      </c>
      <c r="J666">
        <v>-2.1022902649987598</v>
      </c>
      <c r="K666">
        <v>2596.15834265688</v>
      </c>
      <c r="L666">
        <v>2226.2812176457801</v>
      </c>
      <c r="M666">
        <v>56.864594080004302</v>
      </c>
      <c r="N666">
        <v>1.26584567392428</v>
      </c>
      <c r="O666">
        <v>8.8785046728971899</v>
      </c>
      <c r="P666">
        <v>89.911908646003198</v>
      </c>
      <c r="Q666">
        <v>0.159328651806104</v>
      </c>
    </row>
    <row r="667" spans="1:17" x14ac:dyDescent="0.3">
      <c r="A667" t="s">
        <v>1468</v>
      </c>
      <c r="B667" t="s">
        <v>1469</v>
      </c>
      <c r="C667" t="str">
        <f>IFERROR(VLOOKUP(Table1[[#This Row],[Ticker]],[1]!Table1[[Symbol]:[Industry]],2,FALSE),"-")</f>
        <v>-</v>
      </c>
      <c r="D667" t="s">
        <v>49</v>
      </c>
      <c r="E667">
        <v>6653.6078478199997</v>
      </c>
      <c r="F667">
        <v>74.09</v>
      </c>
      <c r="G667">
        <v>175.25328325807899</v>
      </c>
      <c r="H667">
        <v>5.1540923466065696</v>
      </c>
      <c r="I667">
        <v>34.423190113551598</v>
      </c>
      <c r="J667">
        <v>-5.8768240084757304</v>
      </c>
      <c r="K667">
        <v>70.493930760804702</v>
      </c>
      <c r="L667">
        <v>59.878572093707398</v>
      </c>
      <c r="M667">
        <v>52.373014601524197</v>
      </c>
      <c r="N667">
        <v>1.8011199206769599</v>
      </c>
      <c r="O667">
        <v>34.471588608449103</v>
      </c>
      <c r="P667">
        <v>210.649895178197</v>
      </c>
      <c r="Q667">
        <v>7.6338547161669004E-2</v>
      </c>
    </row>
    <row r="668" spans="1:17" hidden="1" x14ac:dyDescent="0.3">
      <c r="A668" t="s">
        <v>1470</v>
      </c>
      <c r="B668" t="s">
        <v>1471</v>
      </c>
      <c r="C668" t="str">
        <f>IFERROR(VLOOKUP(Table1[[#This Row],[Ticker]],[1]!Table1[[Symbol]:[Industry]],2,FALSE),"-")</f>
        <v>-</v>
      </c>
      <c r="D668" t="s">
        <v>1306</v>
      </c>
      <c r="E668">
        <v>6636.6662775300001</v>
      </c>
      <c r="F668">
        <v>1398.58</v>
      </c>
      <c r="G668">
        <v>-16.632430650399701</v>
      </c>
      <c r="H668">
        <v>-8.9448810600237998</v>
      </c>
      <c r="I668">
        <v>-6.7299581595775697</v>
      </c>
      <c r="J668">
        <v>0.22312970727953499</v>
      </c>
      <c r="K668">
        <v>1369.9967806770501</v>
      </c>
      <c r="L668">
        <v>1337.8749239484</v>
      </c>
      <c r="M668">
        <v>77.088001342421407</v>
      </c>
      <c r="N668">
        <v>1.5778841736512501</v>
      </c>
      <c r="O668">
        <v>2.39314161506671</v>
      </c>
      <c r="P668">
        <v>12.1870613243492</v>
      </c>
      <c r="Q668">
        <v>-5.5078309021881003E-2</v>
      </c>
    </row>
    <row r="669" spans="1:17" x14ac:dyDescent="0.3">
      <c r="A669" t="s">
        <v>1472</v>
      </c>
      <c r="B669" t="s">
        <v>1473</v>
      </c>
      <c r="C669" t="str">
        <f>IFERROR(VLOOKUP(Table1[[#This Row],[Ticker]],[1]!Table1[[Symbol]:[Industry]],2,FALSE),"-")</f>
        <v>-</v>
      </c>
      <c r="D669" t="s">
        <v>375</v>
      </c>
      <c r="E669">
        <v>6625.7518704000004</v>
      </c>
      <c r="F669">
        <v>135.06</v>
      </c>
      <c r="G669">
        <v>66.406087900246106</v>
      </c>
      <c r="H669">
        <v>20.298191949138101</v>
      </c>
      <c r="I669">
        <v>19.935554901671601</v>
      </c>
      <c r="J669">
        <v>1.5296154951294401</v>
      </c>
      <c r="K669">
        <v>115.034464084538</v>
      </c>
      <c r="L669">
        <v>97.476261657531694</v>
      </c>
      <c r="M669">
        <v>61.548499563270198</v>
      </c>
      <c r="N669">
        <v>2.7769324580203301</v>
      </c>
      <c r="O669">
        <v>15.134014512068701</v>
      </c>
      <c r="P669">
        <v>107.624903920061</v>
      </c>
      <c r="Q669">
        <v>6.5378094152553995E-2</v>
      </c>
    </row>
    <row r="670" spans="1:17" x14ac:dyDescent="0.3">
      <c r="A670" t="s">
        <v>1474</v>
      </c>
      <c r="B670" t="s">
        <v>1475</v>
      </c>
      <c r="C670" t="str">
        <f>IFERROR(VLOOKUP(Table1[[#This Row],[Ticker]],[1]!Table1[[Symbol]:[Industry]],2,FALSE),"-")</f>
        <v>-</v>
      </c>
      <c r="D670" t="s">
        <v>46</v>
      </c>
      <c r="E670">
        <v>6618.1895088000001</v>
      </c>
      <c r="F670">
        <v>484.8</v>
      </c>
      <c r="G670">
        <v>121.655116718736</v>
      </c>
      <c r="H670">
        <v>-3.9673274618718799</v>
      </c>
      <c r="I670">
        <v>32.737315773787202</v>
      </c>
      <c r="J670">
        <v>0.44115703009353002</v>
      </c>
      <c r="K670">
        <v>422.48174075998202</v>
      </c>
      <c r="L670">
        <v>342.25075197208702</v>
      </c>
      <c r="M670">
        <v>64.679484616004004</v>
      </c>
      <c r="N670">
        <v>0.72160177802292202</v>
      </c>
      <c r="O670">
        <v>2.5165016501650102</v>
      </c>
      <c r="P670">
        <v>148.42428900845499</v>
      </c>
      <c r="Q670">
        <v>0.160942527107442</v>
      </c>
    </row>
    <row r="671" spans="1:17" x14ac:dyDescent="0.3">
      <c r="A671" t="s">
        <v>1476</v>
      </c>
      <c r="B671" t="s">
        <v>1477</v>
      </c>
      <c r="C671" t="str">
        <f>IFERROR(VLOOKUP(Table1[[#This Row],[Ticker]],[1]!Table1[[Symbol]:[Industry]],2,FALSE),"-")</f>
        <v>-</v>
      </c>
      <c r="D671" t="s">
        <v>119</v>
      </c>
      <c r="E671">
        <v>6603.09865765</v>
      </c>
      <c r="F671">
        <v>1109.9000000000001</v>
      </c>
      <c r="G671">
        <v>63.591605958545898</v>
      </c>
      <c r="H671">
        <v>9.5633255234453696</v>
      </c>
      <c r="I671">
        <v>12.7998087202315</v>
      </c>
      <c r="J671">
        <v>-1.4937938725990501</v>
      </c>
      <c r="K671">
        <v>978.49471949553003</v>
      </c>
      <c r="L671">
        <v>872.40941065944503</v>
      </c>
      <c r="M671">
        <v>69.740804945610293</v>
      </c>
      <c r="N671">
        <v>1.7657619877533799</v>
      </c>
      <c r="O671">
        <v>3.2705649157581602</v>
      </c>
      <c r="P671">
        <v>90.589851463896196</v>
      </c>
      <c r="Q671">
        <v>4.9827597667901E-2</v>
      </c>
    </row>
    <row r="672" spans="1:17" hidden="1" x14ac:dyDescent="0.3">
      <c r="A672" t="s">
        <v>1478</v>
      </c>
      <c r="B672" t="s">
        <v>1479</v>
      </c>
      <c r="C672" t="str">
        <f>IFERROR(VLOOKUP(Table1[[#This Row],[Ticker]],[1]!Table1[[Symbol]:[Industry]],2,FALSE),"-")</f>
        <v>-</v>
      </c>
      <c r="D672" t="s">
        <v>665</v>
      </c>
      <c r="E672">
        <v>6599.7057857099999</v>
      </c>
      <c r="F672">
        <v>457.9</v>
      </c>
      <c r="G672">
        <v>-14.650598171225299</v>
      </c>
      <c r="H672">
        <v>-3.3866875411781501</v>
      </c>
      <c r="I672">
        <v>-12.6627875966301</v>
      </c>
      <c r="J672">
        <v>-1.99614981245844</v>
      </c>
      <c r="K672">
        <v>438.94416965081899</v>
      </c>
      <c r="L672">
        <v>441.69539592144599</v>
      </c>
      <c r="M672">
        <v>72.949569820436594</v>
      </c>
      <c r="N672">
        <v>0.85816926977103802</v>
      </c>
      <c r="O672">
        <v>23.2911115964184</v>
      </c>
      <c r="P672">
        <v>16.513994910941399</v>
      </c>
      <c r="Q672">
        <v>-5.3499495573956002E-2</v>
      </c>
    </row>
    <row r="673" spans="1:17" x14ac:dyDescent="0.3">
      <c r="A673" t="s">
        <v>1480</v>
      </c>
      <c r="B673" t="s">
        <v>1481</v>
      </c>
      <c r="C673" t="str">
        <f>IFERROR(VLOOKUP(Table1[[#This Row],[Ticker]],[1]!Table1[[Symbol]:[Industry]],2,FALSE),"-")</f>
        <v>-</v>
      </c>
      <c r="D673" t="s">
        <v>397</v>
      </c>
      <c r="E673">
        <v>6593.2149198489997</v>
      </c>
      <c r="F673">
        <v>212.23</v>
      </c>
      <c r="G673">
        <v>216.09649801433801</v>
      </c>
      <c r="H673">
        <v>5.1431046139769698</v>
      </c>
      <c r="I673">
        <v>12.0029891131399</v>
      </c>
      <c r="J673">
        <v>3.4883602863960399</v>
      </c>
      <c r="K673">
        <v>191.02697376141299</v>
      </c>
      <c r="L673">
        <v>156.82733771002501</v>
      </c>
      <c r="M673">
        <v>70.939873857735606</v>
      </c>
      <c r="N673">
        <v>1.16366315509181</v>
      </c>
      <c r="O673">
        <v>2.7046129199453399</v>
      </c>
      <c r="P673">
        <v>245.37021969080499</v>
      </c>
      <c r="Q673">
        <v>9.0691017803797999E-2</v>
      </c>
    </row>
    <row r="674" spans="1:17" x14ac:dyDescent="0.3">
      <c r="A674" t="s">
        <v>1482</v>
      </c>
      <c r="B674" t="s">
        <v>1483</v>
      </c>
      <c r="C674" t="str">
        <f>IFERROR(VLOOKUP(Table1[[#This Row],[Ticker]],[1]!Table1[[Symbol]:[Industry]],2,FALSE),"-")</f>
        <v>-</v>
      </c>
      <c r="D674" t="s">
        <v>140</v>
      </c>
      <c r="E674">
        <v>6585.8924612000001</v>
      </c>
      <c r="F674">
        <v>934.7</v>
      </c>
      <c r="G674">
        <v>25.118958802329601</v>
      </c>
      <c r="H674">
        <v>-0.49602039182742702</v>
      </c>
      <c r="I674">
        <v>-9.46892824334914</v>
      </c>
      <c r="J674">
        <v>3.3090136562232898E-2</v>
      </c>
      <c r="K674">
        <v>899.22581184551098</v>
      </c>
      <c r="L674">
        <v>822.950638726492</v>
      </c>
      <c r="M674">
        <v>50.1673287477592</v>
      </c>
      <c r="N674">
        <v>1.12012384662617</v>
      </c>
      <c r="O674">
        <v>7.3071573766983997</v>
      </c>
      <c r="P674">
        <v>52.3429223372178</v>
      </c>
      <c r="Q674">
        <v>5.1390496842079999E-3</v>
      </c>
    </row>
    <row r="675" spans="1:17" x14ac:dyDescent="0.3">
      <c r="A675" t="s">
        <v>1484</v>
      </c>
      <c r="B675" t="s">
        <v>1485</v>
      </c>
      <c r="C675" t="str">
        <f>IFERROR(VLOOKUP(Table1[[#This Row],[Ticker]],[1]!Table1[[Symbol]:[Industry]],2,FALSE),"-")</f>
        <v>-</v>
      </c>
      <c r="D675" t="s">
        <v>101</v>
      </c>
      <c r="E675">
        <v>6575.0296750899997</v>
      </c>
      <c r="F675">
        <v>1380.7</v>
      </c>
      <c r="G675">
        <v>-28.823621560339301</v>
      </c>
      <c r="H675">
        <v>-7.7378168982228903</v>
      </c>
      <c r="I675">
        <v>-19.8502151546802</v>
      </c>
      <c r="J675">
        <v>-0.165588577240319</v>
      </c>
      <c r="K675">
        <v>1370.45205432687</v>
      </c>
      <c r="L675">
        <v>1399.7687822247699</v>
      </c>
      <c r="M675">
        <v>53.249445621720398</v>
      </c>
      <c r="N675">
        <v>0.75224176053509195</v>
      </c>
      <c r="O675">
        <v>21.673788657927101</v>
      </c>
      <c r="P675">
        <v>10.456</v>
      </c>
      <c r="Q675">
        <v>-0.15536233787047399</v>
      </c>
    </row>
    <row r="676" spans="1:17" x14ac:dyDescent="0.3">
      <c r="A676" t="s">
        <v>1486</v>
      </c>
      <c r="B676" t="s">
        <v>1487</v>
      </c>
      <c r="C676" t="str">
        <f>IFERROR(VLOOKUP(Table1[[#This Row],[Ticker]],[1]!Table1[[Symbol]:[Industry]],2,FALSE),"-")</f>
        <v>-</v>
      </c>
      <c r="D676" t="s">
        <v>375</v>
      </c>
      <c r="E676">
        <v>6574.9931709000002</v>
      </c>
      <c r="F676">
        <v>338.1</v>
      </c>
      <c r="G676">
        <v>36.429736577909203</v>
      </c>
      <c r="H676">
        <v>18.5493311965995</v>
      </c>
      <c r="I676">
        <v>15.4159821056751</v>
      </c>
      <c r="J676">
        <v>5.6273129621148996</v>
      </c>
      <c r="K676">
        <v>294.36204245045201</v>
      </c>
      <c r="L676">
        <v>261.33775227002297</v>
      </c>
      <c r="M676">
        <v>69.689445907605702</v>
      </c>
      <c r="N676">
        <v>1.2408774864240599</v>
      </c>
      <c r="O676">
        <v>3.0020703933747401</v>
      </c>
      <c r="P676">
        <v>67.874875868917499</v>
      </c>
      <c r="Q676">
        <v>-3.2822009133875001E-2</v>
      </c>
    </row>
    <row r="677" spans="1:17" x14ac:dyDescent="0.3">
      <c r="A677" t="s">
        <v>1488</v>
      </c>
      <c r="B677" t="s">
        <v>1489</v>
      </c>
      <c r="C677" t="str">
        <f>IFERROR(VLOOKUP(Table1[[#This Row],[Ticker]],[1]!Table1[[Symbol]:[Industry]],2,FALSE),"-")</f>
        <v>-</v>
      </c>
      <c r="D677" t="s">
        <v>46</v>
      </c>
      <c r="E677">
        <v>6531.0256435049996</v>
      </c>
      <c r="F677">
        <v>232.65</v>
      </c>
      <c r="G677">
        <v>162.57291924644599</v>
      </c>
      <c r="H677">
        <v>12.2702312691821</v>
      </c>
      <c r="I677">
        <v>47.186818470073298</v>
      </c>
      <c r="J677">
        <v>-0.64716960490829201</v>
      </c>
      <c r="K677">
        <v>204.27667511480999</v>
      </c>
      <c r="L677">
        <v>165.14426134100299</v>
      </c>
      <c r="M677">
        <v>56.997992993466099</v>
      </c>
      <c r="N677">
        <v>1.27229388581463</v>
      </c>
      <c r="O677">
        <v>7.0277240490006498</v>
      </c>
      <c r="P677">
        <v>190.99437148217601</v>
      </c>
      <c r="Q677">
        <v>6.1521596215817001E-2</v>
      </c>
    </row>
    <row r="678" spans="1:17" x14ac:dyDescent="0.3">
      <c r="A678" t="s">
        <v>1490</v>
      </c>
      <c r="B678" t="s">
        <v>1491</v>
      </c>
      <c r="C678" t="str">
        <f>IFERROR(VLOOKUP(Table1[[#This Row],[Ticker]],[1]!Table1[[Symbol]:[Industry]],2,FALSE),"-")</f>
        <v>-</v>
      </c>
      <c r="D678" t="s">
        <v>140</v>
      </c>
      <c r="E678">
        <v>6503.0379343949999</v>
      </c>
      <c r="F678">
        <v>220.37</v>
      </c>
      <c r="G678">
        <v>198.295770678824</v>
      </c>
      <c r="H678">
        <v>19.666071825821</v>
      </c>
      <c r="I678">
        <v>45.021585873519697</v>
      </c>
      <c r="J678">
        <v>11.535935650423401</v>
      </c>
      <c r="K678">
        <v>177.86352061460801</v>
      </c>
      <c r="L678">
        <v>142.934199720495</v>
      </c>
      <c r="M678">
        <v>83.919233721327402</v>
      </c>
      <c r="N678">
        <v>1.93109900174973</v>
      </c>
      <c r="O678">
        <v>3.0085764850025001</v>
      </c>
      <c r="P678">
        <v>251.187250996015</v>
      </c>
      <c r="Q678">
        <v>0.152289685614865</v>
      </c>
    </row>
    <row r="679" spans="1:17" x14ac:dyDescent="0.3">
      <c r="A679" t="s">
        <v>1492</v>
      </c>
      <c r="B679" t="s">
        <v>1493</v>
      </c>
      <c r="C679" t="str">
        <f>IFERROR(VLOOKUP(Table1[[#This Row],[Ticker]],[1]!Table1[[Symbol]:[Industry]],2,FALSE),"-")</f>
        <v>-</v>
      </c>
      <c r="D679" t="s">
        <v>243</v>
      </c>
      <c r="E679">
        <v>6500.9972270099997</v>
      </c>
      <c r="F679">
        <v>1321.45</v>
      </c>
      <c r="G679">
        <v>155.07275456691201</v>
      </c>
      <c r="H679">
        <v>28.5201623903864</v>
      </c>
      <c r="I679">
        <v>72.407432757546502</v>
      </c>
      <c r="J679">
        <v>9.4993451747700899</v>
      </c>
      <c r="K679">
        <v>1043.9371436613601</v>
      </c>
      <c r="L679">
        <v>860.12411020149102</v>
      </c>
      <c r="M679">
        <v>89.143527613859803</v>
      </c>
      <c r="N679">
        <v>2.7366983105085301</v>
      </c>
      <c r="O679">
        <v>2.0848310567936599</v>
      </c>
      <c r="P679">
        <v>186.64859002169101</v>
      </c>
      <c r="Q679">
        <v>5.2639417440657997E-2</v>
      </c>
    </row>
    <row r="680" spans="1:17" hidden="1" x14ac:dyDescent="0.3">
      <c r="A680" t="s">
        <v>1494</v>
      </c>
      <c r="B680" t="s">
        <v>1495</v>
      </c>
      <c r="C680" t="str">
        <f>IFERROR(VLOOKUP(Table1[[#This Row],[Ticker]],[1]!Table1[[Symbol]:[Industry]],2,FALSE),"-")</f>
        <v>-</v>
      </c>
      <c r="D680" t="s">
        <v>1306</v>
      </c>
      <c r="E680">
        <v>6496.9056107910001</v>
      </c>
      <c r="F680">
        <v>1159.98</v>
      </c>
      <c r="G680">
        <v>-17.7868689104025</v>
      </c>
      <c r="H680">
        <v>-9.9297571607948392</v>
      </c>
      <c r="I680">
        <v>-7.7134428000230297</v>
      </c>
      <c r="J680">
        <v>-0.65079084843278101</v>
      </c>
      <c r="K680">
        <v>1147.43385674723</v>
      </c>
      <c r="L680">
        <v>1120.97025750737</v>
      </c>
      <c r="M680">
        <v>63.340787818078198</v>
      </c>
      <c r="N680">
        <v>0.75854216815839604</v>
      </c>
      <c r="O680">
        <v>14.258866532181599</v>
      </c>
      <c r="P680">
        <v>33.9762765502824</v>
      </c>
    </row>
    <row r="681" spans="1:17" x14ac:dyDescent="0.3">
      <c r="A681" t="s">
        <v>1496</v>
      </c>
      <c r="B681" t="s">
        <v>1497</v>
      </c>
      <c r="C681" t="str">
        <f>IFERROR(VLOOKUP(Table1[[#This Row],[Ticker]],[1]!Table1[[Symbol]:[Industry]],2,FALSE),"-")</f>
        <v>-</v>
      </c>
      <c r="D681" t="s">
        <v>1498</v>
      </c>
      <c r="E681">
        <v>6463.9111463500003</v>
      </c>
      <c r="F681">
        <v>476.5</v>
      </c>
      <c r="G681">
        <v>-0.809696408033037</v>
      </c>
      <c r="H681">
        <v>1.8924793079409601</v>
      </c>
      <c r="I681">
        <v>-7.5608163861783604</v>
      </c>
      <c r="J681">
        <v>-0.11171346946352601</v>
      </c>
      <c r="K681">
        <v>459.22195106896299</v>
      </c>
      <c r="L681">
        <v>441.85389491357103</v>
      </c>
      <c r="M681">
        <v>70.711037370442398</v>
      </c>
      <c r="N681">
        <v>1.0762498781276599</v>
      </c>
      <c r="O681">
        <v>21.0703043022035</v>
      </c>
      <c r="P681">
        <v>39.205375401694397</v>
      </c>
    </row>
    <row r="682" spans="1:17" x14ac:dyDescent="0.3">
      <c r="A682" t="s">
        <v>1499</v>
      </c>
      <c r="B682" t="s">
        <v>1500</v>
      </c>
      <c r="C682" t="str">
        <f>IFERROR(VLOOKUP(Table1[[#This Row],[Ticker]],[1]!Table1[[Symbol]:[Industry]],2,FALSE),"-")</f>
        <v>-</v>
      </c>
      <c r="D682" t="s">
        <v>243</v>
      </c>
      <c r="E682">
        <v>6442.5597486899997</v>
      </c>
      <c r="F682">
        <v>1550.55</v>
      </c>
      <c r="G682">
        <v>20.8908064131017</v>
      </c>
      <c r="H682">
        <v>19.563669908340501</v>
      </c>
      <c r="I682">
        <v>32.822901798083002</v>
      </c>
      <c r="J682">
        <v>14.499529267877501</v>
      </c>
      <c r="K682">
        <v>1321.48863774703</v>
      </c>
      <c r="L682">
        <v>1166.0727720701</v>
      </c>
      <c r="M682">
        <v>76.9665327829304</v>
      </c>
      <c r="N682">
        <v>1.68626265802752</v>
      </c>
      <c r="O682">
        <v>2.1572990229273601</v>
      </c>
      <c r="P682">
        <v>79.8677570906559</v>
      </c>
      <c r="Q682">
        <v>0.11949746363873601</v>
      </c>
    </row>
    <row r="683" spans="1:17" x14ac:dyDescent="0.3">
      <c r="A683" t="s">
        <v>1501</v>
      </c>
      <c r="B683" t="s">
        <v>1502</v>
      </c>
      <c r="C683" t="str">
        <f>IFERROR(VLOOKUP(Table1[[#This Row],[Ticker]],[1]!Table1[[Symbol]:[Industry]],2,FALSE),"-")</f>
        <v>-</v>
      </c>
      <c r="D683" t="s">
        <v>936</v>
      </c>
      <c r="E683">
        <v>6413.1331681199999</v>
      </c>
      <c r="F683">
        <v>139.82</v>
      </c>
      <c r="G683">
        <v>-10.1912879425087</v>
      </c>
      <c r="H683">
        <v>-13.8060711651082</v>
      </c>
      <c r="I683">
        <v>-34.711543739747</v>
      </c>
      <c r="J683">
        <v>-0.75889788173904504</v>
      </c>
      <c r="K683">
        <v>149.09210436531799</v>
      </c>
      <c r="L683">
        <v>159.75642882945499</v>
      </c>
      <c r="M683">
        <v>50.873575539443301</v>
      </c>
      <c r="N683">
        <v>1.6482163687566</v>
      </c>
      <c r="O683">
        <v>50.6222285796023</v>
      </c>
      <c r="P683">
        <v>18.642341960118799</v>
      </c>
      <c r="Q683">
        <v>2.6949320489831001E-2</v>
      </c>
    </row>
    <row r="684" spans="1:17" x14ac:dyDescent="0.3">
      <c r="A684" t="s">
        <v>1503</v>
      </c>
      <c r="B684" t="s">
        <v>1504</v>
      </c>
      <c r="C684" t="str">
        <f>IFERROR(VLOOKUP(Table1[[#This Row],[Ticker]],[1]!Table1[[Symbol]:[Industry]],2,FALSE),"-")</f>
        <v>-</v>
      </c>
      <c r="D684" t="s">
        <v>166</v>
      </c>
      <c r="E684">
        <v>6405.2513062500002</v>
      </c>
      <c r="F684">
        <v>925.25</v>
      </c>
      <c r="G684">
        <v>62.428507653546497</v>
      </c>
      <c r="H684">
        <v>10.300929065382901</v>
      </c>
      <c r="I684">
        <v>57.896904565565301</v>
      </c>
      <c r="J684">
        <v>-2.1842923986457399E-2</v>
      </c>
      <c r="K684">
        <v>801.711140276587</v>
      </c>
      <c r="L684">
        <v>640.71250594283595</v>
      </c>
      <c r="M684">
        <v>82.221668048257101</v>
      </c>
      <c r="N684">
        <v>0.88935915064765203</v>
      </c>
      <c r="O684">
        <v>4.1880572818157198</v>
      </c>
      <c r="P684">
        <v>111.679249599633</v>
      </c>
      <c r="Q684">
        <v>-1.0235835745181001E-2</v>
      </c>
    </row>
    <row r="685" spans="1:17" x14ac:dyDescent="0.3">
      <c r="A685" t="s">
        <v>1505</v>
      </c>
      <c r="B685" t="s">
        <v>1506</v>
      </c>
      <c r="C685" t="str">
        <f>IFERROR(VLOOKUP(Table1[[#This Row],[Ticker]],[1]!Table1[[Symbol]:[Industry]],2,FALSE),"-")</f>
        <v>-</v>
      </c>
      <c r="D685" t="s">
        <v>392</v>
      </c>
      <c r="E685">
        <v>6368.4018014599997</v>
      </c>
      <c r="F685">
        <v>206.68</v>
      </c>
      <c r="G685">
        <v>215.48811300651201</v>
      </c>
      <c r="H685">
        <v>1.09411232534755</v>
      </c>
      <c r="I685">
        <v>20.696096302745101</v>
      </c>
      <c r="J685">
        <v>-9.6872153714986808</v>
      </c>
      <c r="K685">
        <v>190.67845818207999</v>
      </c>
      <c r="L685">
        <v>146.42437763422399</v>
      </c>
      <c r="M685">
        <v>43.723622660957801</v>
      </c>
      <c r="N685">
        <v>0.946388749292985</v>
      </c>
      <c r="O685">
        <v>16.073156570543802</v>
      </c>
      <c r="P685">
        <v>242.752902155887</v>
      </c>
      <c r="Q685">
        <v>6.2129095767215002E-2</v>
      </c>
    </row>
    <row r="686" spans="1:17" x14ac:dyDescent="0.3">
      <c r="A686" t="s">
        <v>1507</v>
      </c>
      <c r="B686" t="s">
        <v>1508</v>
      </c>
      <c r="C686" t="str">
        <f>IFERROR(VLOOKUP(Table1[[#This Row],[Ticker]],[1]!Table1[[Symbol]:[Industry]],2,FALSE),"-")</f>
        <v>-</v>
      </c>
      <c r="D686" t="s">
        <v>1509</v>
      </c>
      <c r="E686">
        <v>6353.0961647199902</v>
      </c>
      <c r="F686">
        <v>356.6</v>
      </c>
      <c r="G686">
        <v>122.261330535836</v>
      </c>
      <c r="H686">
        <v>6.4994397193304199</v>
      </c>
      <c r="I686">
        <v>21.491199487194301</v>
      </c>
      <c r="J686">
        <v>4.73327367353063</v>
      </c>
      <c r="K686">
        <v>302.78891817180897</v>
      </c>
      <c r="L686">
        <v>271.55174405843297</v>
      </c>
      <c r="M686">
        <v>79.988805530506596</v>
      </c>
      <c r="N686">
        <v>1.5332065959130301</v>
      </c>
      <c r="O686">
        <v>4.6831183398766001</v>
      </c>
      <c r="P686">
        <v>148.41518634622</v>
      </c>
      <c r="Q686">
        <v>0.110500116582504</v>
      </c>
    </row>
    <row r="687" spans="1:17" hidden="1" x14ac:dyDescent="0.3">
      <c r="A687" t="s">
        <v>1510</v>
      </c>
      <c r="B687" t="s">
        <v>1511</v>
      </c>
      <c r="C687" t="str">
        <f>IFERROR(VLOOKUP(Table1[[#This Row],[Ticker]],[1]!Table1[[Symbol]:[Industry]],2,FALSE),"-")</f>
        <v>-</v>
      </c>
      <c r="D687" t="s">
        <v>151</v>
      </c>
      <c r="E687">
        <v>6351.0280258100001</v>
      </c>
      <c r="F687">
        <v>163.93</v>
      </c>
      <c r="G687">
        <v>-26.632043580179701</v>
      </c>
      <c r="H687">
        <v>2.1852858638124499</v>
      </c>
      <c r="I687">
        <v>-13.2972221447504</v>
      </c>
      <c r="J687">
        <v>-3.8123913229459099</v>
      </c>
      <c r="O687">
        <v>20.478252912828601</v>
      </c>
      <c r="P687">
        <v>21.429629629629598</v>
      </c>
    </row>
    <row r="688" spans="1:17" hidden="1" x14ac:dyDescent="0.3">
      <c r="A688" t="s">
        <v>1512</v>
      </c>
      <c r="B688" t="s">
        <v>1513</v>
      </c>
      <c r="C688" t="str">
        <f>IFERROR(VLOOKUP(Table1[[#This Row],[Ticker]],[1]!Table1[[Symbol]:[Industry]],2,FALSE),"-")</f>
        <v>-</v>
      </c>
      <c r="D688" t="s">
        <v>46</v>
      </c>
      <c r="E688">
        <v>6347.84</v>
      </c>
      <c r="F688">
        <v>92</v>
      </c>
      <c r="G688">
        <v>-36.032388998466203</v>
      </c>
      <c r="H688">
        <v>-11.0587402042541</v>
      </c>
      <c r="I688">
        <v>-3.9817928593505401</v>
      </c>
      <c r="J688">
        <v>-1.0819522136039399</v>
      </c>
      <c r="K688">
        <v>92.083922461417899</v>
      </c>
      <c r="L688">
        <v>93.116344216449207</v>
      </c>
      <c r="M688">
        <v>53.081674366169402</v>
      </c>
      <c r="N688">
        <v>1.7878787878787801</v>
      </c>
      <c r="O688">
        <v>11.9565217391304</v>
      </c>
      <c r="P688">
        <v>8.2352941176470509</v>
      </c>
    </row>
    <row r="689" spans="1:17" x14ac:dyDescent="0.3">
      <c r="A689" t="s">
        <v>1514</v>
      </c>
      <c r="B689" t="s">
        <v>1515</v>
      </c>
      <c r="C689" t="str">
        <f>IFERROR(VLOOKUP(Table1[[#This Row],[Ticker]],[1]!Table1[[Symbol]:[Industry]],2,FALSE),"-")</f>
        <v>-</v>
      </c>
      <c r="D689" t="s">
        <v>226</v>
      </c>
      <c r="E689">
        <v>6314.6916830399996</v>
      </c>
      <c r="F689">
        <v>1404.6</v>
      </c>
      <c r="G689">
        <v>-30.1245264244711</v>
      </c>
      <c r="H689">
        <v>5.6506968818385497</v>
      </c>
      <c r="I689">
        <v>-21.810624775085898</v>
      </c>
      <c r="J689">
        <v>4.20144708443204</v>
      </c>
      <c r="K689">
        <v>1339.5720393080101</v>
      </c>
      <c r="L689">
        <v>1429.59380948129</v>
      </c>
      <c r="M689">
        <v>73.990996518160401</v>
      </c>
      <c r="N689">
        <v>0.78730706644030901</v>
      </c>
      <c r="O689">
        <v>35.123878684322897</v>
      </c>
      <c r="P689">
        <v>22.876388767386899</v>
      </c>
      <c r="Q689">
        <v>-7.0613233933341998E-2</v>
      </c>
    </row>
    <row r="690" spans="1:17" x14ac:dyDescent="0.3">
      <c r="A690" t="s">
        <v>1516</v>
      </c>
      <c r="B690" t="s">
        <v>1517</v>
      </c>
      <c r="C690" t="str">
        <f>IFERROR(VLOOKUP(Table1[[#This Row],[Ticker]],[1]!Table1[[Symbol]:[Industry]],2,FALSE),"-")</f>
        <v>-</v>
      </c>
      <c r="D690" t="s">
        <v>24</v>
      </c>
      <c r="E690">
        <v>6309.0169838849997</v>
      </c>
      <c r="F690">
        <v>373.45</v>
      </c>
      <c r="G690">
        <v>2.7813585075651801</v>
      </c>
      <c r="H690">
        <v>1.34482062660637</v>
      </c>
      <c r="I690">
        <v>-20.953646116782501</v>
      </c>
      <c r="J690">
        <v>-1.65938003512625</v>
      </c>
      <c r="K690">
        <v>357.313455797801</v>
      </c>
      <c r="L690">
        <v>352.07406768937602</v>
      </c>
      <c r="M690">
        <v>62.642443286107699</v>
      </c>
      <c r="N690">
        <v>1.8834211206729401</v>
      </c>
      <c r="O690">
        <v>13.067345026107899</v>
      </c>
      <c r="P690">
        <v>32.194690265486699</v>
      </c>
      <c r="Q690">
        <v>-3.6676035700523003E-2</v>
      </c>
    </row>
    <row r="691" spans="1:17" x14ac:dyDescent="0.3">
      <c r="A691" t="s">
        <v>1518</v>
      </c>
      <c r="B691" t="s">
        <v>1519</v>
      </c>
      <c r="C691" t="str">
        <f>IFERROR(VLOOKUP(Table1[[#This Row],[Ticker]],[1]!Table1[[Symbol]:[Industry]],2,FALSE),"-")</f>
        <v>-</v>
      </c>
      <c r="D691" t="s">
        <v>387</v>
      </c>
      <c r="E691">
        <v>6306.5127100319996</v>
      </c>
      <c r="F691">
        <v>64.17</v>
      </c>
      <c r="G691">
        <v>-34.025847429802198</v>
      </c>
      <c r="H691">
        <v>-19.135948815983902</v>
      </c>
      <c r="I691">
        <v>-40.837776632169998</v>
      </c>
      <c r="J691">
        <v>1.75857934785783</v>
      </c>
      <c r="K691">
        <v>66.381447442328493</v>
      </c>
      <c r="L691">
        <v>70.900474801314402</v>
      </c>
      <c r="M691">
        <v>66.5921190182071</v>
      </c>
      <c r="N691">
        <v>2.11596062021205</v>
      </c>
      <c r="O691">
        <v>52.719339255103598</v>
      </c>
      <c r="P691">
        <v>8.2124789207419902</v>
      </c>
      <c r="Q691">
        <v>7.0430025710921995E-2</v>
      </c>
    </row>
    <row r="692" spans="1:17" hidden="1" x14ac:dyDescent="0.3">
      <c r="A692" t="s">
        <v>1520</v>
      </c>
      <c r="B692" t="s">
        <v>1521</v>
      </c>
      <c r="C692" t="str">
        <f>IFERROR(VLOOKUP(Table1[[#This Row],[Ticker]],[1]!Table1[[Symbol]:[Industry]],2,FALSE),"-")</f>
        <v>-</v>
      </c>
      <c r="D692" t="s">
        <v>119</v>
      </c>
      <c r="E692">
        <v>6301.5344150000001</v>
      </c>
      <c r="F692">
        <v>550</v>
      </c>
      <c r="G692">
        <v>-29.8496026067439</v>
      </c>
      <c r="H692">
        <v>-3.6631098831955802</v>
      </c>
      <c r="I692">
        <v>-12.4709861427574</v>
      </c>
      <c r="J692">
        <v>-4.5041457381865397</v>
      </c>
      <c r="K692">
        <v>509.83710960117998</v>
      </c>
      <c r="L692">
        <v>521.05610974727699</v>
      </c>
      <c r="M692">
        <v>72.638483335830898</v>
      </c>
      <c r="N692">
        <v>3.8153527926662001</v>
      </c>
      <c r="O692">
        <v>14.5363636363636</v>
      </c>
      <c r="P692">
        <v>17.773019271948598</v>
      </c>
      <c r="Q692">
        <v>1.2177263706105E-2</v>
      </c>
    </row>
    <row r="693" spans="1:17" x14ac:dyDescent="0.3">
      <c r="A693" t="s">
        <v>1522</v>
      </c>
      <c r="B693" t="s">
        <v>1523</v>
      </c>
      <c r="C693" t="str">
        <f>IFERROR(VLOOKUP(Table1[[#This Row],[Ticker]],[1]!Table1[[Symbol]:[Industry]],2,FALSE),"-")</f>
        <v>-</v>
      </c>
      <c r="D693" t="s">
        <v>902</v>
      </c>
      <c r="E693">
        <v>6289.288796287</v>
      </c>
      <c r="F693">
        <v>212.47</v>
      </c>
      <c r="G693">
        <v>62.058211663008102</v>
      </c>
      <c r="H693">
        <v>-10.997721664005301</v>
      </c>
      <c r="I693">
        <v>-3.0902251382713501</v>
      </c>
      <c r="J693">
        <v>-0.18744703115328101</v>
      </c>
      <c r="K693">
        <v>210.41355847352301</v>
      </c>
      <c r="L693">
        <v>187.40889483995801</v>
      </c>
      <c r="M693">
        <v>58.798042036981499</v>
      </c>
      <c r="N693">
        <v>0.741461951250312</v>
      </c>
      <c r="O693">
        <v>19.8286816962394</v>
      </c>
      <c r="P693">
        <v>94.569597069596995</v>
      </c>
      <c r="Q693">
        <v>6.5432589378069006E-2</v>
      </c>
    </row>
    <row r="694" spans="1:17" hidden="1" x14ac:dyDescent="0.3">
      <c r="A694" t="s">
        <v>1524</v>
      </c>
      <c r="B694" t="s">
        <v>1525</v>
      </c>
      <c r="C694" t="str">
        <f>IFERROR(VLOOKUP(Table1[[#This Row],[Ticker]],[1]!Table1[[Symbol]:[Industry]],2,FALSE),"-")</f>
        <v>-</v>
      </c>
      <c r="E694">
        <v>6285.0110557549997</v>
      </c>
      <c r="F694">
        <v>2909.45</v>
      </c>
      <c r="G694">
        <v>1819.2067735142</v>
      </c>
      <c r="H694">
        <v>42.032420016740303</v>
      </c>
      <c r="I694">
        <v>622.95663380632504</v>
      </c>
      <c r="J694">
        <v>4.2373180258487197</v>
      </c>
      <c r="K694">
        <v>2097.4947940655402</v>
      </c>
      <c r="L694">
        <v>1004.46972485477</v>
      </c>
      <c r="M694">
        <v>71.224088702748801</v>
      </c>
      <c r="N694">
        <v>1.01763486486749</v>
      </c>
      <c r="O694">
        <v>4.8204987196892803</v>
      </c>
      <c r="P694">
        <v>1941.7192982456099</v>
      </c>
    </row>
    <row r="695" spans="1:17" x14ac:dyDescent="0.3">
      <c r="A695" t="s">
        <v>1526</v>
      </c>
      <c r="B695" t="s">
        <v>1527</v>
      </c>
      <c r="C695" t="str">
        <f>IFERROR(VLOOKUP(Table1[[#This Row],[Ticker]],[1]!Table1[[Symbol]:[Industry]],2,FALSE),"-")</f>
        <v>-</v>
      </c>
      <c r="D695" t="s">
        <v>80</v>
      </c>
      <c r="E695">
        <v>6282.3005254</v>
      </c>
      <c r="F695">
        <v>306.64999999999998</v>
      </c>
      <c r="G695">
        <v>109.89846929567</v>
      </c>
      <c r="H695">
        <v>35.718158909093503</v>
      </c>
      <c r="I695">
        <v>-2.2475693151722602</v>
      </c>
      <c r="J695">
        <v>14.4012862192178</v>
      </c>
      <c r="K695">
        <v>238.702556607384</v>
      </c>
      <c r="L695">
        <v>219.51530502773599</v>
      </c>
      <c r="M695">
        <v>79.466943359337606</v>
      </c>
      <c r="N695">
        <v>3.07271096757359</v>
      </c>
      <c r="O695">
        <v>7.6145442687102598</v>
      </c>
      <c r="P695">
        <v>137.06996521066799</v>
      </c>
      <c r="Q695">
        <v>6.8861808227488996E-2</v>
      </c>
    </row>
    <row r="696" spans="1:17" hidden="1" x14ac:dyDescent="0.3">
      <c r="A696" t="s">
        <v>1528</v>
      </c>
      <c r="B696" t="s">
        <v>1529</v>
      </c>
      <c r="C696" t="str">
        <f>IFERROR(VLOOKUP(Table1[[#This Row],[Ticker]],[1]!Table1[[Symbol]:[Industry]],2,FALSE),"-")</f>
        <v>-</v>
      </c>
      <c r="D696" t="s">
        <v>1016</v>
      </c>
      <c r="E696">
        <v>6266.1528877000001</v>
      </c>
      <c r="F696">
        <v>101</v>
      </c>
      <c r="M696">
        <v>50</v>
      </c>
      <c r="N696">
        <v>1</v>
      </c>
    </row>
    <row r="697" spans="1:17" hidden="1" x14ac:dyDescent="0.3">
      <c r="A697" t="s">
        <v>1530</v>
      </c>
      <c r="B697" t="s">
        <v>1531</v>
      </c>
      <c r="C697" t="str">
        <f>IFERROR(VLOOKUP(Table1[[#This Row],[Ticker]],[1]!Table1[[Symbol]:[Industry]],2,FALSE),"-")</f>
        <v>-</v>
      </c>
      <c r="E697">
        <v>6210.2275200000004</v>
      </c>
      <c r="F697">
        <v>2981.1</v>
      </c>
      <c r="G697">
        <v>1988.9025418009501</v>
      </c>
      <c r="H697">
        <v>21.785558041359799</v>
      </c>
      <c r="I697">
        <v>245.808493999403</v>
      </c>
      <c r="J697">
        <v>-5.6008980556063399</v>
      </c>
      <c r="K697">
        <v>2409.6619872338501</v>
      </c>
      <c r="L697">
        <v>1476.4711703232599</v>
      </c>
      <c r="M697">
        <v>51.886791827221302</v>
      </c>
      <c r="N697">
        <v>1.2058963261513</v>
      </c>
      <c r="O697">
        <v>16.098084599644402</v>
      </c>
      <c r="P697">
        <v>2210.9302325581398</v>
      </c>
    </row>
    <row r="698" spans="1:17" hidden="1" x14ac:dyDescent="0.3">
      <c r="A698" t="s">
        <v>1532</v>
      </c>
      <c r="B698" t="s">
        <v>1533</v>
      </c>
      <c r="C698" t="str">
        <f>IFERROR(VLOOKUP(Table1[[#This Row],[Ticker]],[1]!Table1[[Symbol]:[Industry]],2,FALSE),"-")</f>
        <v>-</v>
      </c>
      <c r="D698" t="s">
        <v>43</v>
      </c>
      <c r="E698">
        <v>6207.3418325000002</v>
      </c>
      <c r="F698">
        <v>4034.75</v>
      </c>
      <c r="G698">
        <v>-10.862946646924099</v>
      </c>
      <c r="H698">
        <v>-9.2250360468580901</v>
      </c>
      <c r="I698">
        <v>-7.3162094989345503</v>
      </c>
      <c r="J698">
        <v>0.627161394386059</v>
      </c>
      <c r="K698">
        <v>4018.1200396383701</v>
      </c>
      <c r="L698">
        <v>3726.6365935078502</v>
      </c>
      <c r="M698">
        <v>40.563586517650897</v>
      </c>
      <c r="N698">
        <v>0.44532603382539798</v>
      </c>
      <c r="O698">
        <v>12.088729165375799</v>
      </c>
      <c r="P698">
        <v>27.722380500158199</v>
      </c>
      <c r="Q698">
        <v>-5.9719551464435E-2</v>
      </c>
    </row>
    <row r="699" spans="1:17" hidden="1" x14ac:dyDescent="0.3">
      <c r="A699" t="s">
        <v>1534</v>
      </c>
      <c r="B699" t="s">
        <v>1535</v>
      </c>
      <c r="C699" t="str">
        <f>IFERROR(VLOOKUP(Table1[[#This Row],[Ticker]],[1]!Table1[[Symbol]:[Industry]],2,FALSE),"-")</f>
        <v>-</v>
      </c>
      <c r="D699" t="s">
        <v>539</v>
      </c>
      <c r="E699">
        <v>6191.2435874699904</v>
      </c>
      <c r="F699">
        <v>1584.95</v>
      </c>
      <c r="G699">
        <v>18.500091616282099</v>
      </c>
      <c r="H699">
        <v>21.691822371477102</v>
      </c>
      <c r="I699">
        <v>24.357665284958401</v>
      </c>
      <c r="J699">
        <v>10.062975322627899</v>
      </c>
      <c r="K699">
        <v>1271.1725466001401</v>
      </c>
      <c r="L699">
        <v>1198.5715068444099</v>
      </c>
      <c r="M699">
        <v>91.185974087584299</v>
      </c>
      <c r="N699">
        <v>2.2119101077886101</v>
      </c>
      <c r="O699">
        <v>0.94640209470331305</v>
      </c>
      <c r="P699">
        <v>62.558974358974297</v>
      </c>
      <c r="Q699">
        <v>3.7921000694019998E-3</v>
      </c>
    </row>
    <row r="700" spans="1:17" hidden="1" x14ac:dyDescent="0.3">
      <c r="A700" t="s">
        <v>1536</v>
      </c>
      <c r="B700" t="s">
        <v>1537</v>
      </c>
      <c r="C700" t="str">
        <f>IFERROR(VLOOKUP(Table1[[#This Row],[Ticker]],[1]!Table1[[Symbol]:[Industry]],2,FALSE),"-")</f>
        <v>-</v>
      </c>
      <c r="D700" t="s">
        <v>285</v>
      </c>
      <c r="E700">
        <v>6171.7173048000004</v>
      </c>
      <c r="F700">
        <v>367.2</v>
      </c>
      <c r="G700">
        <v>137.46773547253201</v>
      </c>
      <c r="H700">
        <v>53.074068882683299</v>
      </c>
      <c r="I700">
        <v>15.282913023002299</v>
      </c>
      <c r="J700">
        <v>13.916517330320101</v>
      </c>
      <c r="K700">
        <v>278.72991838897201</v>
      </c>
      <c r="L700">
        <v>247.19917053567599</v>
      </c>
      <c r="M700">
        <v>75.209977855431305</v>
      </c>
      <c r="N700">
        <v>4.4973479465594499</v>
      </c>
      <c r="O700">
        <v>8.1154684095860503</v>
      </c>
      <c r="P700">
        <v>165.89427950760299</v>
      </c>
      <c r="Q700">
        <v>2.9021668491813001E-2</v>
      </c>
    </row>
    <row r="701" spans="1:17" x14ac:dyDescent="0.3">
      <c r="A701" t="s">
        <v>1538</v>
      </c>
      <c r="B701" t="s">
        <v>1539</v>
      </c>
      <c r="C701" t="str">
        <f>IFERROR(VLOOKUP(Table1[[#This Row],[Ticker]],[1]!Table1[[Symbol]:[Industry]],2,FALSE),"-")</f>
        <v>-</v>
      </c>
      <c r="D701" t="s">
        <v>226</v>
      </c>
      <c r="E701">
        <v>6146.2246100000002</v>
      </c>
      <c r="F701">
        <v>775</v>
      </c>
      <c r="G701">
        <v>59.026680569280202</v>
      </c>
      <c r="H701">
        <v>5.7912174978145998</v>
      </c>
      <c r="I701">
        <v>3.8616968169063899</v>
      </c>
      <c r="J701">
        <v>1.8165985110337399</v>
      </c>
      <c r="K701">
        <v>704.59395353772402</v>
      </c>
      <c r="L701">
        <v>669.29055751921101</v>
      </c>
      <c r="M701">
        <v>81.827925577190399</v>
      </c>
      <c r="N701">
        <v>1.15279552475875</v>
      </c>
      <c r="O701">
        <v>14.0387096774193</v>
      </c>
      <c r="P701">
        <v>92.307692307692307</v>
      </c>
    </row>
    <row r="702" spans="1:17" x14ac:dyDescent="0.3">
      <c r="A702" t="s">
        <v>1540</v>
      </c>
      <c r="B702" t="s">
        <v>1541</v>
      </c>
      <c r="C702" t="str">
        <f>IFERROR(VLOOKUP(Table1[[#This Row],[Ticker]],[1]!Table1[[Symbol]:[Industry]],2,FALSE),"-")</f>
        <v>-</v>
      </c>
      <c r="D702" t="s">
        <v>72</v>
      </c>
      <c r="E702">
        <v>6142.4</v>
      </c>
      <c r="F702">
        <v>872.5</v>
      </c>
      <c r="G702">
        <v>134.30259995445499</v>
      </c>
      <c r="H702">
        <v>-13.775406870920801</v>
      </c>
      <c r="I702">
        <v>22.667353001359</v>
      </c>
      <c r="J702">
        <v>-2.1665141522584102</v>
      </c>
      <c r="K702">
        <v>878.43277682580697</v>
      </c>
      <c r="L702">
        <v>752.46542787740304</v>
      </c>
      <c r="M702">
        <v>50.668064425886499</v>
      </c>
      <c r="N702">
        <v>0.72439069608988205</v>
      </c>
      <c r="O702">
        <v>33.524355300859597</v>
      </c>
      <c r="P702">
        <v>160.25354213273599</v>
      </c>
      <c r="Q702">
        <v>9.2490307913975001E-2</v>
      </c>
    </row>
    <row r="703" spans="1:17" x14ac:dyDescent="0.3">
      <c r="A703" t="s">
        <v>1542</v>
      </c>
      <c r="B703" t="s">
        <v>1543</v>
      </c>
      <c r="C703" t="str">
        <f>IFERROR(VLOOKUP(Table1[[#This Row],[Ticker]],[1]!Table1[[Symbol]:[Industry]],2,FALSE),"-")</f>
        <v>-</v>
      </c>
      <c r="D703" t="s">
        <v>89</v>
      </c>
      <c r="E703">
        <v>6098.59463538</v>
      </c>
      <c r="F703">
        <v>3083.7</v>
      </c>
      <c r="G703">
        <v>11.393636257039001</v>
      </c>
      <c r="H703">
        <v>29.971868980808001</v>
      </c>
      <c r="I703">
        <v>32.894792743479499</v>
      </c>
      <c r="J703">
        <v>2.1967640026122699</v>
      </c>
      <c r="K703">
        <v>2515.5631874824498</v>
      </c>
      <c r="L703">
        <v>2225.89260144947</v>
      </c>
      <c r="M703">
        <v>76.763285010901001</v>
      </c>
      <c r="N703">
        <v>0.89443287751938905</v>
      </c>
      <c r="O703">
        <v>1.01501443071634</v>
      </c>
      <c r="P703">
        <v>93.335423197492105</v>
      </c>
      <c r="Q703">
        <v>-3.9218648792185999E-2</v>
      </c>
    </row>
    <row r="704" spans="1:17" x14ac:dyDescent="0.3">
      <c r="A704" t="s">
        <v>1544</v>
      </c>
      <c r="B704" t="s">
        <v>1545</v>
      </c>
      <c r="C704" t="str">
        <f>IFERROR(VLOOKUP(Table1[[#This Row],[Ticker]],[1]!Table1[[Symbol]:[Industry]],2,FALSE),"-")</f>
        <v>-</v>
      </c>
      <c r="D704" t="s">
        <v>62</v>
      </c>
      <c r="E704">
        <v>6085.5695184400001</v>
      </c>
      <c r="F704">
        <v>1560.4</v>
      </c>
      <c r="G704">
        <v>128.91923305767699</v>
      </c>
      <c r="H704">
        <v>58.094815313706697</v>
      </c>
      <c r="I704">
        <v>85.677649865107597</v>
      </c>
      <c r="J704">
        <v>5.0610060312651202</v>
      </c>
      <c r="K704">
        <v>1066.80560557274</v>
      </c>
      <c r="L704">
        <v>818.96683753762295</v>
      </c>
      <c r="M704">
        <v>86.085347612363194</v>
      </c>
      <c r="N704">
        <v>0.82365446337945003</v>
      </c>
      <c r="O704">
        <v>0.92284029735965001</v>
      </c>
      <c r="P704">
        <v>158.15203904375801</v>
      </c>
      <c r="Q704">
        <v>9.7474586442608993E-2</v>
      </c>
    </row>
    <row r="705" spans="1:17" hidden="1" x14ac:dyDescent="0.3">
      <c r="A705" t="s">
        <v>1546</v>
      </c>
      <c r="B705" t="s">
        <v>1547</v>
      </c>
      <c r="C705" t="str">
        <f>IFERROR(VLOOKUP(Table1[[#This Row],[Ticker]],[1]!Table1[[Symbol]:[Industry]],2,FALSE),"-")</f>
        <v>-</v>
      </c>
      <c r="D705" t="s">
        <v>21</v>
      </c>
      <c r="E705">
        <v>6047.0805911750003</v>
      </c>
      <c r="F705">
        <v>511.15</v>
      </c>
      <c r="G705">
        <v>-1.2627785259758499</v>
      </c>
      <c r="H705">
        <v>9.0963869772218295</v>
      </c>
      <c r="I705">
        <v>-19.204622233116201</v>
      </c>
      <c r="J705">
        <v>3.32879216145801</v>
      </c>
      <c r="K705">
        <v>478.98497603606802</v>
      </c>
      <c r="L705">
        <v>461.96213334192203</v>
      </c>
      <c r="M705">
        <v>52.789499349853003</v>
      </c>
      <c r="N705">
        <v>1.6559244755253699</v>
      </c>
      <c r="O705">
        <v>17.186735791841901</v>
      </c>
      <c r="P705">
        <v>31.0305049987182</v>
      </c>
      <c r="Q705">
        <v>0.11055274327372</v>
      </c>
    </row>
    <row r="706" spans="1:17" x14ac:dyDescent="0.3">
      <c r="A706" t="s">
        <v>1548</v>
      </c>
      <c r="B706" t="s">
        <v>1549</v>
      </c>
      <c r="C706" t="str">
        <f>IFERROR(VLOOKUP(Table1[[#This Row],[Ticker]],[1]!Table1[[Symbol]:[Industry]],2,FALSE),"-")</f>
        <v>-</v>
      </c>
      <c r="D706" t="s">
        <v>148</v>
      </c>
      <c r="E706">
        <v>6030.2492593199904</v>
      </c>
      <c r="F706">
        <v>386.1</v>
      </c>
      <c r="G706">
        <v>34.141942055622401</v>
      </c>
      <c r="H706">
        <v>3.8920207626213799</v>
      </c>
      <c r="I706">
        <v>27.699564590315301</v>
      </c>
      <c r="J706">
        <v>6.4707491684985197</v>
      </c>
      <c r="K706">
        <v>341.81765237841103</v>
      </c>
      <c r="L706">
        <v>293.86234674282298</v>
      </c>
      <c r="M706">
        <v>66.834044734707604</v>
      </c>
      <c r="N706">
        <v>0.78518183573301203</v>
      </c>
      <c r="O706">
        <v>2.95260295260295</v>
      </c>
      <c r="P706">
        <v>70.802919708029194</v>
      </c>
      <c r="Q706">
        <v>0.21297880851669901</v>
      </c>
    </row>
    <row r="707" spans="1:17" hidden="1" x14ac:dyDescent="0.3">
      <c r="A707" t="s">
        <v>1550</v>
      </c>
      <c r="B707" t="s">
        <v>1551</v>
      </c>
      <c r="C707" t="str">
        <f>IFERROR(VLOOKUP(Table1[[#This Row],[Ticker]],[1]!Table1[[Symbol]:[Industry]],2,FALSE),"-")</f>
        <v>-</v>
      </c>
      <c r="D707" t="s">
        <v>561</v>
      </c>
      <c r="E707">
        <v>6012.4182937599999</v>
      </c>
      <c r="F707">
        <v>6050.6</v>
      </c>
      <c r="G707">
        <v>57.754701393643501</v>
      </c>
      <c r="H707">
        <v>-12.031867240084701</v>
      </c>
      <c r="I707">
        <v>60.511613118635999</v>
      </c>
      <c r="J707">
        <v>-1.8765418252013599</v>
      </c>
      <c r="K707">
        <v>5761.2475546404603</v>
      </c>
      <c r="L707">
        <v>4517.1555497459703</v>
      </c>
      <c r="M707">
        <v>47.584424292741403</v>
      </c>
      <c r="N707">
        <v>0.55602653375303102</v>
      </c>
      <c r="O707">
        <v>10.714639870426</v>
      </c>
      <c r="P707">
        <v>111.73712206047</v>
      </c>
      <c r="Q707">
        <v>0.129763648608343</v>
      </c>
    </row>
    <row r="708" spans="1:17" x14ac:dyDescent="0.3">
      <c r="A708" t="s">
        <v>1552</v>
      </c>
      <c r="B708" t="s">
        <v>1553</v>
      </c>
      <c r="C708" t="str">
        <f>IFERROR(VLOOKUP(Table1[[#This Row],[Ticker]],[1]!Table1[[Symbol]:[Industry]],2,FALSE),"-")</f>
        <v>-</v>
      </c>
      <c r="D708" t="s">
        <v>561</v>
      </c>
      <c r="E708">
        <v>5980.1128485999998</v>
      </c>
      <c r="F708">
        <v>304.45</v>
      </c>
      <c r="G708">
        <v>-6.32747275566593</v>
      </c>
      <c r="H708">
        <v>-13.638531836468401</v>
      </c>
      <c r="I708">
        <v>-28.6894181794997</v>
      </c>
      <c r="J708">
        <v>-5.72746856193673</v>
      </c>
      <c r="K708">
        <v>313.47021910855801</v>
      </c>
      <c r="L708">
        <v>320.27744274965801</v>
      </c>
      <c r="M708">
        <v>53.917226477033701</v>
      </c>
      <c r="N708">
        <v>1.45780167061765</v>
      </c>
      <c r="O708">
        <v>33.1187387091476</v>
      </c>
      <c r="P708">
        <v>30.106837606837601</v>
      </c>
      <c r="Q708">
        <v>0.11334454572245101</v>
      </c>
    </row>
    <row r="709" spans="1:17" x14ac:dyDescent="0.3">
      <c r="A709" t="s">
        <v>1554</v>
      </c>
      <c r="B709" t="s">
        <v>1555</v>
      </c>
      <c r="C709" t="str">
        <f>IFERROR(VLOOKUP(Table1[[#This Row],[Ticker]],[1]!Table1[[Symbol]:[Industry]],2,FALSE),"-")</f>
        <v>-</v>
      </c>
      <c r="D709" t="s">
        <v>184</v>
      </c>
      <c r="E709">
        <v>5975.2404394499999</v>
      </c>
      <c r="F709">
        <v>490.25</v>
      </c>
      <c r="G709">
        <v>97.881846797804997</v>
      </c>
      <c r="H709">
        <v>3.3294950898634799</v>
      </c>
      <c r="I709">
        <v>20.336651024895001</v>
      </c>
      <c r="J709">
        <v>-0.429778300560475</v>
      </c>
      <c r="K709">
        <v>455.39433315088303</v>
      </c>
      <c r="L709">
        <v>388.94899450671699</v>
      </c>
      <c r="M709">
        <v>55.037456419531402</v>
      </c>
      <c r="N709">
        <v>1.03365157049832</v>
      </c>
      <c r="O709">
        <v>5.0484446710861803</v>
      </c>
      <c r="P709">
        <v>132.34597156398101</v>
      </c>
      <c r="Q709">
        <v>0.17079919463242799</v>
      </c>
    </row>
    <row r="710" spans="1:17" hidden="1" x14ac:dyDescent="0.3">
      <c r="A710" t="s">
        <v>1556</v>
      </c>
      <c r="B710" t="s">
        <v>1557</v>
      </c>
      <c r="C710" t="str">
        <f>IFERROR(VLOOKUP(Table1[[#This Row],[Ticker]],[1]!Table1[[Symbol]:[Industry]],2,FALSE),"-")</f>
        <v>-</v>
      </c>
      <c r="D710" t="s">
        <v>127</v>
      </c>
      <c r="E710">
        <v>5931.8788765949903</v>
      </c>
      <c r="F710">
        <v>490.95</v>
      </c>
      <c r="G710">
        <v>93.229129742483707</v>
      </c>
      <c r="H710">
        <v>69.713189620307205</v>
      </c>
      <c r="I710">
        <v>106.03141268959401</v>
      </c>
      <c r="J710">
        <v>22.764201632549899</v>
      </c>
      <c r="K710">
        <v>342.94440563127199</v>
      </c>
      <c r="M710">
        <v>70.505486769489195</v>
      </c>
      <c r="N710">
        <v>1.4442494714110401</v>
      </c>
      <c r="O710">
        <v>7.9539667990630303</v>
      </c>
      <c r="P710">
        <v>189.81700118063699</v>
      </c>
    </row>
    <row r="711" spans="1:17" hidden="1" x14ac:dyDescent="0.3">
      <c r="A711" t="s">
        <v>1558</v>
      </c>
      <c r="B711" t="s">
        <v>1559</v>
      </c>
      <c r="C711" t="str">
        <f>IFERROR(VLOOKUP(Table1[[#This Row],[Ticker]],[1]!Table1[[Symbol]:[Industry]],2,FALSE),"-")</f>
        <v>-</v>
      </c>
      <c r="D711" t="s">
        <v>148</v>
      </c>
      <c r="E711">
        <v>5917.5224135999997</v>
      </c>
      <c r="F711">
        <v>5235.3</v>
      </c>
      <c r="G711">
        <v>206.83096734227701</v>
      </c>
      <c r="H711">
        <v>3.9403565757666099</v>
      </c>
      <c r="I711">
        <v>104.821654394807</v>
      </c>
      <c r="J711">
        <v>1.93085144342796</v>
      </c>
      <c r="K711">
        <v>4273.7342042304899</v>
      </c>
      <c r="L711">
        <v>3082.69390205632</v>
      </c>
      <c r="M711">
        <v>71.714906706534805</v>
      </c>
      <c r="N711">
        <v>0.67667784099996198</v>
      </c>
      <c r="O711">
        <v>0.54820163123412402</v>
      </c>
      <c r="P711">
        <v>239.711894101615</v>
      </c>
      <c r="Q711">
        <v>0.21932909337606099</v>
      </c>
    </row>
    <row r="712" spans="1:17" x14ac:dyDescent="0.3">
      <c r="A712" t="s">
        <v>1560</v>
      </c>
      <c r="B712" t="s">
        <v>1561</v>
      </c>
      <c r="C712" t="str">
        <f>IFERROR(VLOOKUP(Table1[[#This Row],[Ticker]],[1]!Table1[[Symbol]:[Industry]],2,FALSE),"-")</f>
        <v>-</v>
      </c>
      <c r="D712" t="s">
        <v>226</v>
      </c>
      <c r="E712">
        <v>5905.3800781350001</v>
      </c>
      <c r="F712">
        <v>1919.85</v>
      </c>
      <c r="G712">
        <v>-24.129664737268001</v>
      </c>
      <c r="H712">
        <v>-2.8731170125914698</v>
      </c>
      <c r="I712">
        <v>-24.500634288186799</v>
      </c>
      <c r="J712">
        <v>3.2893214991331798</v>
      </c>
      <c r="K712">
        <v>1869.930190844</v>
      </c>
      <c r="L712">
        <v>1970.8757470579201</v>
      </c>
      <c r="M712">
        <v>64.924022042442203</v>
      </c>
      <c r="N712">
        <v>0.79253608796991404</v>
      </c>
      <c r="O712">
        <v>52.113446362997102</v>
      </c>
      <c r="P712">
        <v>19.990624999999898</v>
      </c>
      <c r="Q712">
        <v>1.4621823021906E-2</v>
      </c>
    </row>
    <row r="713" spans="1:17" x14ac:dyDescent="0.3">
      <c r="A713" t="s">
        <v>1562</v>
      </c>
      <c r="B713" t="s">
        <v>1563</v>
      </c>
      <c r="C713" t="str">
        <f>IFERROR(VLOOKUP(Table1[[#This Row],[Ticker]],[1]!Table1[[Symbol]:[Industry]],2,FALSE),"-")</f>
        <v>-</v>
      </c>
      <c r="D713" t="s">
        <v>243</v>
      </c>
      <c r="E713">
        <v>5903.4674773699999</v>
      </c>
      <c r="F713">
        <v>2541.0500000000002</v>
      </c>
      <c r="G713">
        <v>164.70278450710401</v>
      </c>
      <c r="H713">
        <v>34.370340518944197</v>
      </c>
      <c r="I713">
        <v>69.826112507187602</v>
      </c>
      <c r="J713">
        <v>8.4220743746614097</v>
      </c>
      <c r="K713">
        <v>1997.5408755451399</v>
      </c>
      <c r="L713">
        <v>1647.0242792368499</v>
      </c>
      <c r="M713">
        <v>78.376877553434099</v>
      </c>
      <c r="N713">
        <v>2.3382114689231801</v>
      </c>
      <c r="O713">
        <v>3.8940595423151798</v>
      </c>
      <c r="P713">
        <v>210.736777743809</v>
      </c>
      <c r="Q713">
        <v>0.12037087892147701</v>
      </c>
    </row>
    <row r="714" spans="1:17" x14ac:dyDescent="0.3">
      <c r="A714" t="s">
        <v>1564</v>
      </c>
      <c r="B714" t="s">
        <v>1565</v>
      </c>
      <c r="C714" t="str">
        <f>IFERROR(VLOOKUP(Table1[[#This Row],[Ticker]],[1]!Table1[[Symbol]:[Industry]],2,FALSE),"-")</f>
        <v>-</v>
      </c>
      <c r="D714" t="s">
        <v>329</v>
      </c>
      <c r="E714">
        <v>5882.4978354300001</v>
      </c>
      <c r="F714">
        <v>275.7</v>
      </c>
      <c r="G714">
        <v>-9.5876752642089809</v>
      </c>
      <c r="H714">
        <v>13.695724081460099</v>
      </c>
      <c r="I714">
        <v>5.5028105464865904</v>
      </c>
      <c r="J714">
        <v>3.5809691347106498</v>
      </c>
      <c r="K714">
        <v>241.25655669476399</v>
      </c>
      <c r="L714">
        <v>228.009803757057</v>
      </c>
      <c r="M714">
        <v>64.286158687098705</v>
      </c>
      <c r="N714">
        <v>1.3039523331718501</v>
      </c>
      <c r="O714">
        <v>4.1167936162495398</v>
      </c>
      <c r="P714">
        <v>45.873015873015802</v>
      </c>
      <c r="Q714">
        <v>-7.5928957410166004E-2</v>
      </c>
    </row>
    <row r="715" spans="1:17" x14ac:dyDescent="0.3">
      <c r="A715" t="s">
        <v>1566</v>
      </c>
      <c r="B715" t="s">
        <v>1567</v>
      </c>
      <c r="C715" t="str">
        <f>IFERROR(VLOOKUP(Table1[[#This Row],[Ticker]],[1]!Table1[[Symbol]:[Industry]],2,FALSE),"-")</f>
        <v>-</v>
      </c>
      <c r="D715" t="s">
        <v>392</v>
      </c>
      <c r="E715">
        <v>5881.9142088990002</v>
      </c>
      <c r="F715">
        <v>65.430000000000007</v>
      </c>
      <c r="G715">
        <v>5.4364334412299602</v>
      </c>
      <c r="H715">
        <v>-17.8294996080866</v>
      </c>
      <c r="I715">
        <v>-29.1313726912833</v>
      </c>
      <c r="J715">
        <v>-3.31475959675369</v>
      </c>
      <c r="K715">
        <v>71.189080219296102</v>
      </c>
      <c r="L715">
        <v>67.924495140048407</v>
      </c>
      <c r="M715">
        <v>29.273401265179601</v>
      </c>
      <c r="N715">
        <v>0.47395674851067199</v>
      </c>
      <c r="O715">
        <v>34.1892098425798</v>
      </c>
      <c r="P715">
        <v>49.725400457665899</v>
      </c>
      <c r="Q715">
        <v>1.9709386964057E-2</v>
      </c>
    </row>
    <row r="716" spans="1:17" x14ac:dyDescent="0.3">
      <c r="A716" t="s">
        <v>1568</v>
      </c>
      <c r="B716" t="s">
        <v>1569</v>
      </c>
      <c r="C716" t="str">
        <f>IFERROR(VLOOKUP(Table1[[#This Row],[Ticker]],[1]!Table1[[Symbol]:[Industry]],2,FALSE),"-")</f>
        <v>-</v>
      </c>
      <c r="D716" t="s">
        <v>1147</v>
      </c>
      <c r="E716">
        <v>5877.6965081999997</v>
      </c>
      <c r="F716">
        <v>459.8</v>
      </c>
      <c r="G716">
        <v>47.009973260975499</v>
      </c>
      <c r="H716">
        <v>2.8132881214919201</v>
      </c>
      <c r="I716">
        <v>16.560395168360099</v>
      </c>
      <c r="J716">
        <v>1.20110094405166</v>
      </c>
      <c r="K716">
        <v>441.67166675295499</v>
      </c>
      <c r="L716">
        <v>400.579027329643</v>
      </c>
      <c r="M716">
        <v>59.421070874495499</v>
      </c>
      <c r="N716">
        <v>1.6269505506406901</v>
      </c>
      <c r="O716">
        <v>15.4741191822531</v>
      </c>
      <c r="P716">
        <v>79.609375</v>
      </c>
      <c r="Q716">
        <v>0.128699816763229</v>
      </c>
    </row>
    <row r="717" spans="1:17" hidden="1" x14ac:dyDescent="0.3">
      <c r="A717" t="s">
        <v>1570</v>
      </c>
      <c r="B717" t="s">
        <v>1571</v>
      </c>
      <c r="C717" t="str">
        <f>IFERROR(VLOOKUP(Table1[[#This Row],[Ticker]],[1]!Table1[[Symbol]:[Industry]],2,FALSE),"-")</f>
        <v>-</v>
      </c>
      <c r="D717" t="s">
        <v>392</v>
      </c>
      <c r="E717">
        <v>5830.6783599599903</v>
      </c>
      <c r="F717">
        <v>264.2</v>
      </c>
      <c r="G717">
        <v>150.52007309495801</v>
      </c>
      <c r="H717">
        <v>-9.3511027488216101</v>
      </c>
      <c r="I717">
        <v>67.449693029802702</v>
      </c>
      <c r="J717">
        <v>-0.282249777301186</v>
      </c>
      <c r="K717">
        <v>258.48072508340903</v>
      </c>
      <c r="L717">
        <v>202.38318930368601</v>
      </c>
      <c r="M717">
        <v>42.494465058639904</v>
      </c>
      <c r="N717">
        <v>0.56517634305498299</v>
      </c>
      <c r="O717">
        <v>13.5503406510219</v>
      </c>
      <c r="P717">
        <v>179.28118393234601</v>
      </c>
      <c r="Q717">
        <v>0.13176121295094201</v>
      </c>
    </row>
    <row r="718" spans="1:17" x14ac:dyDescent="0.3">
      <c r="A718" t="s">
        <v>1572</v>
      </c>
      <c r="B718" t="s">
        <v>1573</v>
      </c>
      <c r="C718" t="str">
        <f>IFERROR(VLOOKUP(Table1[[#This Row],[Ticker]],[1]!Table1[[Symbol]:[Industry]],2,FALSE),"-")</f>
        <v>-</v>
      </c>
      <c r="D718" t="s">
        <v>392</v>
      </c>
      <c r="E718">
        <v>5825.2569732000002</v>
      </c>
      <c r="F718">
        <v>52.95</v>
      </c>
      <c r="G718">
        <v>-15.0611106813141</v>
      </c>
      <c r="H718">
        <v>-14.768109229110699</v>
      </c>
      <c r="I718">
        <v>-20.2900036436642</v>
      </c>
      <c r="J718">
        <v>-4.0304972126403698</v>
      </c>
      <c r="K718">
        <v>52.574962602556603</v>
      </c>
      <c r="L718">
        <v>52.5907281599846</v>
      </c>
      <c r="M718">
        <v>60.747951415373997</v>
      </c>
      <c r="N718">
        <v>0.84530128067412202</v>
      </c>
      <c r="O718">
        <v>28.989612842303998</v>
      </c>
      <c r="P718">
        <v>42.338709677419303</v>
      </c>
    </row>
    <row r="719" spans="1:17" hidden="1" x14ac:dyDescent="0.3">
      <c r="A719" t="s">
        <v>1574</v>
      </c>
      <c r="B719" t="s">
        <v>1575</v>
      </c>
      <c r="C719" t="str">
        <f>IFERROR(VLOOKUP(Table1[[#This Row],[Ticker]],[1]!Table1[[Symbol]:[Industry]],2,FALSE),"-")</f>
        <v>-</v>
      </c>
      <c r="D719" t="s">
        <v>1576</v>
      </c>
      <c r="E719">
        <v>5787.1353259500002</v>
      </c>
      <c r="F719">
        <v>4497.8999999999996</v>
      </c>
      <c r="G719">
        <v>153.759976810984</v>
      </c>
      <c r="H719">
        <v>33.422928271185803</v>
      </c>
      <c r="I719">
        <v>21.180504813737201</v>
      </c>
      <c r="J719">
        <v>0.20033937266681201</v>
      </c>
      <c r="K719">
        <v>3850.6919016352599</v>
      </c>
      <c r="L719">
        <v>3275.1597434466998</v>
      </c>
      <c r="M719">
        <v>65.206120827024293</v>
      </c>
      <c r="N719">
        <v>1.5993074035443899</v>
      </c>
      <c r="O719">
        <v>6.7164676849196399</v>
      </c>
      <c r="P719">
        <v>179.72014925373099</v>
      </c>
      <c r="Q719">
        <v>0.14294505894746101</v>
      </c>
    </row>
    <row r="720" spans="1:17" x14ac:dyDescent="0.3">
      <c r="A720" t="s">
        <v>1577</v>
      </c>
      <c r="B720" t="s">
        <v>1578</v>
      </c>
      <c r="C720" t="str">
        <f>IFERROR(VLOOKUP(Table1[[#This Row],[Ticker]],[1]!Table1[[Symbol]:[Industry]],2,FALSE),"-")</f>
        <v>-</v>
      </c>
      <c r="D720" t="s">
        <v>243</v>
      </c>
      <c r="E720">
        <v>5775.4472025599998</v>
      </c>
      <c r="F720">
        <v>786.45</v>
      </c>
      <c r="G720">
        <v>-9.1443729901656496</v>
      </c>
      <c r="H720">
        <v>-9.4566730207916301</v>
      </c>
      <c r="I720">
        <v>-15.2202936864203</v>
      </c>
      <c r="J720">
        <v>-0.11257428460607299</v>
      </c>
      <c r="K720">
        <v>774.93626392848205</v>
      </c>
      <c r="L720">
        <v>758.31326399439001</v>
      </c>
      <c r="M720">
        <v>57.953879971834297</v>
      </c>
      <c r="N720">
        <v>0.86463183998650694</v>
      </c>
      <c r="O720">
        <v>10.4711043295822</v>
      </c>
      <c r="P720">
        <v>26.235955056179701</v>
      </c>
      <c r="Q720">
        <v>4.7153972028496E-2</v>
      </c>
    </row>
    <row r="721" spans="1:17" hidden="1" x14ac:dyDescent="0.3">
      <c r="A721" t="s">
        <v>1579</v>
      </c>
      <c r="B721" t="s">
        <v>1580</v>
      </c>
      <c r="C721" t="str">
        <f>IFERROR(VLOOKUP(Table1[[#This Row],[Ticker]],[1]!Table1[[Symbol]:[Industry]],2,FALSE),"-")</f>
        <v>-</v>
      </c>
      <c r="D721" t="s">
        <v>59</v>
      </c>
      <c r="E721">
        <v>5753.3211085000003</v>
      </c>
      <c r="F721">
        <v>1134.3499999999999</v>
      </c>
      <c r="G721">
        <v>104.063746061868</v>
      </c>
      <c r="H721">
        <v>3.00375979574584</v>
      </c>
      <c r="I721">
        <v>42.7911119844672</v>
      </c>
      <c r="J721">
        <v>-10.4132555510774</v>
      </c>
      <c r="K721">
        <v>1088.1295684019999</v>
      </c>
      <c r="L721">
        <v>897.49000427061105</v>
      </c>
      <c r="M721">
        <v>49.942809494779901</v>
      </c>
      <c r="N721">
        <v>0.85066062961557398</v>
      </c>
      <c r="O721">
        <v>19.888041609732401</v>
      </c>
      <c r="P721">
        <v>162.550630714037</v>
      </c>
      <c r="Q721">
        <v>4.5164596046273001E-2</v>
      </c>
    </row>
    <row r="722" spans="1:17" hidden="1" x14ac:dyDescent="0.3">
      <c r="A722" t="s">
        <v>1581</v>
      </c>
      <c r="B722" t="s">
        <v>1582</v>
      </c>
      <c r="C722" t="str">
        <f>IFERROR(VLOOKUP(Table1[[#This Row],[Ticker]],[1]!Table1[[Symbol]:[Industry]],2,FALSE),"-")</f>
        <v>-</v>
      </c>
      <c r="D722" t="s">
        <v>285</v>
      </c>
      <c r="E722">
        <v>5742.2036386399996</v>
      </c>
      <c r="F722">
        <v>303.8</v>
      </c>
      <c r="G722">
        <v>279.93004015468699</v>
      </c>
      <c r="H722">
        <v>82.227832942038404</v>
      </c>
      <c r="I722">
        <v>195.11725799012399</v>
      </c>
      <c r="J722">
        <v>1.9262357536441901</v>
      </c>
      <c r="K722">
        <v>199.57697833159301</v>
      </c>
      <c r="L722">
        <v>131.89890416098899</v>
      </c>
      <c r="M722">
        <v>72.936381669474201</v>
      </c>
      <c r="N722">
        <v>1.61921687028197</v>
      </c>
      <c r="O722">
        <v>7.5707702435812996</v>
      </c>
      <c r="P722">
        <v>308.05910006715902</v>
      </c>
      <c r="Q722">
        <v>0.146386576186399</v>
      </c>
    </row>
    <row r="723" spans="1:17" hidden="1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-</v>
      </c>
      <c r="E723">
        <v>5733.7287283199903</v>
      </c>
      <c r="F723">
        <v>1417.6</v>
      </c>
      <c r="G723">
        <v>35.122873841147097</v>
      </c>
      <c r="H723">
        <v>9.2534849496596507</v>
      </c>
      <c r="I723">
        <v>-3.6760663422592699</v>
      </c>
      <c r="J723">
        <v>17.345023805788301</v>
      </c>
      <c r="K723">
        <v>1188.6863538724599</v>
      </c>
      <c r="M723">
        <v>86.248957277740402</v>
      </c>
      <c r="N723">
        <v>1.1269867912429501</v>
      </c>
      <c r="O723">
        <v>20.7674943566591</v>
      </c>
      <c r="P723">
        <v>82.916129032257999</v>
      </c>
    </row>
    <row r="724" spans="1:17" hidden="1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240</v>
      </c>
      <c r="E724">
        <v>5730.6090712499999</v>
      </c>
      <c r="F724">
        <v>5175.6499999999996</v>
      </c>
      <c r="G724">
        <v>145.45352235900901</v>
      </c>
      <c r="H724">
        <v>27.254731229268401</v>
      </c>
      <c r="I724">
        <v>54.082214171689003</v>
      </c>
      <c r="J724">
        <v>6.4502784376417397</v>
      </c>
      <c r="K724">
        <v>4131.1050230494402</v>
      </c>
      <c r="L724">
        <v>3326.99756576153</v>
      </c>
      <c r="M724">
        <v>86.201567685702699</v>
      </c>
      <c r="N724">
        <v>3.7895092614941399</v>
      </c>
      <c r="O724">
        <v>3.8903326152270798</v>
      </c>
      <c r="P724">
        <v>179.58351339671501</v>
      </c>
      <c r="Q724">
        <v>0.108814716904926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-</v>
      </c>
      <c r="D725" t="s">
        <v>59</v>
      </c>
      <c r="E725">
        <v>5688.5318404649997</v>
      </c>
      <c r="F725">
        <v>1390.65</v>
      </c>
      <c r="G725">
        <v>-15.1964962806566</v>
      </c>
      <c r="H725">
        <v>6.0177165151800098</v>
      </c>
      <c r="I725">
        <v>6.8811016925523401</v>
      </c>
      <c r="J725">
        <v>2.0596226537971201</v>
      </c>
      <c r="K725">
        <v>1262.9209058840199</v>
      </c>
      <c r="L725">
        <v>1185.1594636724501</v>
      </c>
      <c r="M725">
        <v>66.845683076182794</v>
      </c>
      <c r="N725">
        <v>0.90073660462844296</v>
      </c>
      <c r="O725">
        <v>5.6340560169704599</v>
      </c>
      <c r="P725">
        <v>38.448902384389399</v>
      </c>
      <c r="Q725">
        <v>-3.05748192587E-4</v>
      </c>
    </row>
    <row r="726" spans="1:17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59</v>
      </c>
      <c r="E726">
        <v>5668.4499822199996</v>
      </c>
      <c r="F726">
        <v>579.65</v>
      </c>
      <c r="G726">
        <v>64.302395065812206</v>
      </c>
      <c r="H726">
        <v>11.7281966853814</v>
      </c>
      <c r="I726">
        <v>61.982762760042199</v>
      </c>
      <c r="J726">
        <v>-1.68548842577669</v>
      </c>
      <c r="K726">
        <v>528.73726708976403</v>
      </c>
      <c r="L726">
        <v>440.69043066953998</v>
      </c>
      <c r="M726">
        <v>59.708033736865602</v>
      </c>
      <c r="N726">
        <v>0.83844246096595898</v>
      </c>
      <c r="O726">
        <v>4.8908824290520201</v>
      </c>
      <c r="P726">
        <v>105.987917555081</v>
      </c>
      <c r="Q726">
        <v>-2.4790020303846E-2</v>
      </c>
    </row>
    <row r="727" spans="1:17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243</v>
      </c>
      <c r="E727">
        <v>5654.3072096690003</v>
      </c>
      <c r="F727">
        <v>168.11</v>
      </c>
      <c r="G727">
        <v>-23.403207852285799</v>
      </c>
      <c r="H727">
        <v>-7.9358786179400003</v>
      </c>
      <c r="I727">
        <v>-2.4847109978853101</v>
      </c>
      <c r="J727">
        <v>0.74237211072037401</v>
      </c>
      <c r="K727">
        <v>166.20810050879601</v>
      </c>
      <c r="L727">
        <v>165.94121781556899</v>
      </c>
      <c r="M727">
        <v>60.885122201116801</v>
      </c>
      <c r="N727">
        <v>1.07291925315531</v>
      </c>
      <c r="O727">
        <v>30.628754981857099</v>
      </c>
      <c r="P727">
        <v>29.265667051134098</v>
      </c>
      <c r="Q727">
        <v>-7.0201361599255996E-2</v>
      </c>
    </row>
    <row r="728" spans="1:17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496</v>
      </c>
      <c r="E728">
        <v>5646.3692322799998</v>
      </c>
      <c r="F728">
        <v>1045.45</v>
      </c>
      <c r="G728">
        <v>-33.083229840675401</v>
      </c>
      <c r="H728">
        <v>-7.8617773189951503</v>
      </c>
      <c r="I728">
        <v>-26.842867876103298</v>
      </c>
      <c r="J728">
        <v>-2.82273699362772</v>
      </c>
      <c r="K728">
        <v>1047.78151178909</v>
      </c>
      <c r="L728">
        <v>1119.5877929128001</v>
      </c>
      <c r="M728">
        <v>51.844424668758997</v>
      </c>
      <c r="N728">
        <v>0.80201475769866004</v>
      </c>
      <c r="O728">
        <v>34.363192883447297</v>
      </c>
      <c r="P728">
        <v>12.0165005893067</v>
      </c>
      <c r="Q728">
        <v>-7.2498591980843005E-2</v>
      </c>
    </row>
    <row r="729" spans="1:17" hidden="1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-</v>
      </c>
      <c r="D729" t="s">
        <v>574</v>
      </c>
      <c r="E729">
        <v>5638.7744257949998</v>
      </c>
      <c r="F729">
        <v>5861.95</v>
      </c>
      <c r="G729">
        <v>-18.825132079705799</v>
      </c>
      <c r="H729">
        <v>-6.0112433213772603</v>
      </c>
      <c r="I729">
        <v>-8.3573041949774503</v>
      </c>
      <c r="J729">
        <v>-1.02299750619872</v>
      </c>
      <c r="K729">
        <v>5599.3973604655903</v>
      </c>
      <c r="L729">
        <v>5468.2887430655601</v>
      </c>
      <c r="M729">
        <v>56.923320137174699</v>
      </c>
      <c r="N729">
        <v>0.85408083964936599</v>
      </c>
      <c r="O729">
        <v>10.031644759849501</v>
      </c>
      <c r="P729">
        <v>17.6295300397319</v>
      </c>
      <c r="Q729">
        <v>3.3758617113978998E-2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207</v>
      </c>
      <c r="E730">
        <v>5575.3120121599904</v>
      </c>
      <c r="F730">
        <v>615.20000000000005</v>
      </c>
      <c r="G730">
        <v>39.969803297180398</v>
      </c>
      <c r="H730">
        <v>-7.8348047391409895E-2</v>
      </c>
      <c r="I730">
        <v>9.3639406909865901</v>
      </c>
      <c r="J730">
        <v>-1.1942576844847299</v>
      </c>
      <c r="K730">
        <v>582.67638949292802</v>
      </c>
      <c r="L730">
        <v>498.25376344998602</v>
      </c>
      <c r="M730">
        <v>46.6061912201559</v>
      </c>
      <c r="N730">
        <v>0.39567221623572402</v>
      </c>
      <c r="O730">
        <v>7.7373211963588799</v>
      </c>
      <c r="P730">
        <v>92.0699344364658</v>
      </c>
    </row>
    <row r="731" spans="1:17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D731" t="s">
        <v>46</v>
      </c>
      <c r="E731">
        <v>5570.2449513000001</v>
      </c>
      <c r="F731">
        <v>69</v>
      </c>
      <c r="G731">
        <v>61.838538798559199</v>
      </c>
      <c r="H731">
        <v>-9.2073537587495397E-2</v>
      </c>
      <c r="I731">
        <v>-4.5727812047666996</v>
      </c>
      <c r="J731">
        <v>-2.8088894829766402</v>
      </c>
      <c r="K731">
        <v>63.7890335715148</v>
      </c>
      <c r="L731">
        <v>57.512068700039798</v>
      </c>
      <c r="M731">
        <v>65.074325369311893</v>
      </c>
      <c r="N731">
        <v>0.884242382518591</v>
      </c>
      <c r="O731">
        <v>14.492753623188401</v>
      </c>
      <c r="P731">
        <v>101.45985401459799</v>
      </c>
      <c r="Q731">
        <v>0.12264992897245799</v>
      </c>
    </row>
    <row r="732" spans="1:17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D732" t="s">
        <v>1435</v>
      </c>
      <c r="E732">
        <v>5543.9185778900001</v>
      </c>
      <c r="F732">
        <v>856.9</v>
      </c>
      <c r="G732">
        <v>26.364017967430399</v>
      </c>
      <c r="H732">
        <v>6.1297096437701599</v>
      </c>
      <c r="I732">
        <v>-14.089403037690399</v>
      </c>
      <c r="J732">
        <v>7.0742999779943299</v>
      </c>
      <c r="K732">
        <v>729.23305349372902</v>
      </c>
      <c r="L732">
        <v>747.18690424794397</v>
      </c>
      <c r="M732">
        <v>89.142124616197194</v>
      </c>
      <c r="N732">
        <v>1.86919099087267</v>
      </c>
      <c r="O732">
        <v>27.086007702182201</v>
      </c>
      <c r="P732">
        <v>53.0041960539237</v>
      </c>
      <c r="Q732">
        <v>0.106647630568641</v>
      </c>
    </row>
    <row r="733" spans="1:17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-</v>
      </c>
      <c r="D733" t="s">
        <v>184</v>
      </c>
      <c r="E733">
        <v>5528.5662613860004</v>
      </c>
      <c r="F733">
        <v>217.42</v>
      </c>
      <c r="G733">
        <v>29.591885272511799</v>
      </c>
      <c r="H733">
        <v>21.1581272656253</v>
      </c>
      <c r="I733">
        <v>10.7928140131013</v>
      </c>
      <c r="J733">
        <v>3.4871077701970901</v>
      </c>
      <c r="K733">
        <v>185.76177565978699</v>
      </c>
      <c r="L733">
        <v>162.35388330069</v>
      </c>
      <c r="M733">
        <v>72.469691006574195</v>
      </c>
      <c r="N733">
        <v>2.2595462998354399</v>
      </c>
      <c r="O733">
        <v>3.8082973047557802</v>
      </c>
      <c r="P733">
        <v>72.487108290360894</v>
      </c>
      <c r="Q733">
        <v>5.8533532822555003E-2</v>
      </c>
    </row>
    <row r="734" spans="1:17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140</v>
      </c>
      <c r="E734">
        <v>5452.62</v>
      </c>
      <c r="F734">
        <v>191.32</v>
      </c>
      <c r="G734">
        <v>48.861345658852798</v>
      </c>
      <c r="H734">
        <v>-12.2819817944682</v>
      </c>
      <c r="I734">
        <v>3.0706502932645199</v>
      </c>
      <c r="J734">
        <v>-0.26522225470054001</v>
      </c>
      <c r="K734">
        <v>196.293418736051</v>
      </c>
      <c r="L734">
        <v>177.720775139127</v>
      </c>
      <c r="M734">
        <v>47.682374672641103</v>
      </c>
      <c r="N734">
        <v>0.74202573409378003</v>
      </c>
      <c r="O734">
        <v>38.485260296884697</v>
      </c>
      <c r="P734">
        <v>94.628687690742595</v>
      </c>
      <c r="Q734">
        <v>3.6681166875140001E-3</v>
      </c>
    </row>
    <row r="735" spans="1:17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-</v>
      </c>
      <c r="D735" t="s">
        <v>329</v>
      </c>
      <c r="E735">
        <v>5447.0138373</v>
      </c>
      <c r="F735">
        <v>2003.25</v>
      </c>
      <c r="G735">
        <v>68.204970765774206</v>
      </c>
      <c r="H735">
        <v>2.5559636759364399</v>
      </c>
      <c r="I735">
        <v>58.818131806353499</v>
      </c>
      <c r="J735">
        <v>-0.49181133316397901</v>
      </c>
      <c r="K735">
        <v>1660.1230781331601</v>
      </c>
      <c r="L735">
        <v>1334.77405398421</v>
      </c>
      <c r="M735">
        <v>66.177844533943798</v>
      </c>
      <c r="N735">
        <v>0.53937772057091404</v>
      </c>
      <c r="O735">
        <v>4.8296518157993296</v>
      </c>
      <c r="P735">
        <v>113.566098081023</v>
      </c>
      <c r="Q735">
        <v>-4.0031498853162997E-2</v>
      </c>
    </row>
    <row r="736" spans="1:17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-</v>
      </c>
      <c r="D736" t="s">
        <v>243</v>
      </c>
      <c r="E736">
        <v>5406.7939914899998</v>
      </c>
      <c r="F736">
        <v>564.65</v>
      </c>
      <c r="G736">
        <v>-15.693852073469101</v>
      </c>
      <c r="H736">
        <v>1.8624960868724501</v>
      </c>
      <c r="I736">
        <v>-18.7474627425993</v>
      </c>
      <c r="J736">
        <v>-0.85186371802873495</v>
      </c>
      <c r="K736">
        <v>526.13814895964697</v>
      </c>
      <c r="L736">
        <v>527.93324552478805</v>
      </c>
      <c r="M736">
        <v>66.192869046480595</v>
      </c>
      <c r="N736">
        <v>1.8516966167612501</v>
      </c>
      <c r="O736">
        <v>16.8688568139555</v>
      </c>
      <c r="P736">
        <v>29.819519484998199</v>
      </c>
      <c r="Q736">
        <v>6.3868074477628003E-2</v>
      </c>
    </row>
    <row r="737" spans="1:17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-</v>
      </c>
      <c r="D737" t="s">
        <v>524</v>
      </c>
      <c r="E737">
        <v>5404.2267447120003</v>
      </c>
      <c r="F737">
        <v>108.51</v>
      </c>
      <c r="G737">
        <v>-27.9752818851859</v>
      </c>
      <c r="H737">
        <v>-4.7059156254632803</v>
      </c>
      <c r="I737">
        <v>-16.529256289166899</v>
      </c>
      <c r="J737">
        <v>1.49906298570778</v>
      </c>
      <c r="K737">
        <v>104.78299610367201</v>
      </c>
      <c r="L737">
        <v>108.379847286049</v>
      </c>
      <c r="M737">
        <v>61.214192163602704</v>
      </c>
      <c r="N737">
        <v>1.7173127080666799</v>
      </c>
      <c r="O737">
        <v>26.900746474979201</v>
      </c>
      <c r="P737">
        <v>18.590163934426201</v>
      </c>
      <c r="Q737">
        <v>-0.11440240277685899</v>
      </c>
    </row>
    <row r="738" spans="1:17" hidden="1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-</v>
      </c>
      <c r="D738" t="s">
        <v>69</v>
      </c>
      <c r="E738">
        <v>5361.1265976960003</v>
      </c>
      <c r="F738">
        <v>88.82</v>
      </c>
      <c r="G738">
        <v>330.28824829304398</v>
      </c>
      <c r="H738">
        <v>21.231678957422499</v>
      </c>
      <c r="I738">
        <v>47.3875850805046</v>
      </c>
      <c r="J738">
        <v>-2.1676920837628901</v>
      </c>
      <c r="K738">
        <v>74.276507194724701</v>
      </c>
      <c r="L738">
        <v>55.0079092876978</v>
      </c>
      <c r="M738">
        <v>61.023298070242603</v>
      </c>
      <c r="N738">
        <v>0.799329217994727</v>
      </c>
      <c r="O738">
        <v>9.7725737446521208</v>
      </c>
      <c r="P738">
        <v>400.39436619718299</v>
      </c>
      <c r="Q738">
        <v>8.5711876877258994E-2</v>
      </c>
    </row>
    <row r="739" spans="1:17" hidden="1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D739" t="s">
        <v>140</v>
      </c>
      <c r="E739">
        <v>5323.9384883000002</v>
      </c>
      <c r="F739">
        <v>104.84</v>
      </c>
      <c r="G739">
        <v>-5.4671284057280998</v>
      </c>
      <c r="H739">
        <v>4.9322507867368302</v>
      </c>
      <c r="I739">
        <v>-6.9560428002907599</v>
      </c>
      <c r="J739">
        <v>2.1554939124860599</v>
      </c>
      <c r="K739">
        <v>95.373510877076399</v>
      </c>
      <c r="L739">
        <v>93.284062218363104</v>
      </c>
      <c r="M739">
        <v>71.735654948632899</v>
      </c>
      <c r="N739">
        <v>1.6509929547679001</v>
      </c>
      <c r="O739">
        <v>44.982830980541699</v>
      </c>
      <c r="P739">
        <v>49.344729344729302</v>
      </c>
      <c r="Q739">
        <v>5.5883672625125003E-2</v>
      </c>
    </row>
    <row r="740" spans="1:17" x14ac:dyDescent="0.3">
      <c r="A740" t="s">
        <v>1617</v>
      </c>
      <c r="B740" t="s">
        <v>1618</v>
      </c>
      <c r="C740" t="str">
        <f>IFERROR(VLOOKUP(Table1[[#This Row],[Ticker]],[1]!Table1[[Symbol]:[Industry]],2,FALSE),"-")</f>
        <v>-</v>
      </c>
      <c r="D740" t="s">
        <v>496</v>
      </c>
      <c r="E740">
        <v>5322.5708346649999</v>
      </c>
      <c r="F740">
        <v>320.95</v>
      </c>
      <c r="G740">
        <v>-21.670606805345098</v>
      </c>
      <c r="H740">
        <v>-12.5453302425683</v>
      </c>
      <c r="I740">
        <v>-35.544846174321997</v>
      </c>
      <c r="J740">
        <v>1.22586252457844</v>
      </c>
      <c r="K740">
        <v>346.98309234384499</v>
      </c>
      <c r="L740">
        <v>382.20299087211799</v>
      </c>
      <c r="M740">
        <v>47.487862879753798</v>
      </c>
      <c r="N740">
        <v>1.23287570123916</v>
      </c>
      <c r="O740">
        <v>68.998286337435701</v>
      </c>
      <c r="P740">
        <v>22.1968399010089</v>
      </c>
      <c r="Q740">
        <v>-0.13070868565420801</v>
      </c>
    </row>
    <row r="741" spans="1:17" hidden="1" x14ac:dyDescent="0.3">
      <c r="A741" t="s">
        <v>1619</v>
      </c>
      <c r="B741" t="s">
        <v>1620</v>
      </c>
      <c r="C741" t="str">
        <f>IFERROR(VLOOKUP(Table1[[#This Row],[Ticker]],[1]!Table1[[Symbol]:[Industry]],2,FALSE),"-")</f>
        <v>-</v>
      </c>
      <c r="D741" t="s">
        <v>226</v>
      </c>
      <c r="E741">
        <v>5304.2295573000001</v>
      </c>
      <c r="F741">
        <v>582.6</v>
      </c>
      <c r="G741">
        <v>2.0302382499394498</v>
      </c>
      <c r="H741">
        <v>17.015183521843401</v>
      </c>
      <c r="I741">
        <v>31.955147618399501</v>
      </c>
      <c r="J741">
        <v>5.01539291913942</v>
      </c>
      <c r="K741">
        <v>507.86225121917602</v>
      </c>
      <c r="L741">
        <v>442.83971388808101</v>
      </c>
      <c r="M741">
        <v>59.541191773985197</v>
      </c>
      <c r="N741">
        <v>0.90250956104277502</v>
      </c>
      <c r="O741">
        <v>4.6858908341915502</v>
      </c>
      <c r="P741">
        <v>61.788392113301803</v>
      </c>
    </row>
    <row r="742" spans="1:17" x14ac:dyDescent="0.3">
      <c r="A742" t="s">
        <v>1621</v>
      </c>
      <c r="B742" t="s">
        <v>1622</v>
      </c>
      <c r="C742" t="str">
        <f>IFERROR(VLOOKUP(Table1[[#This Row],[Ticker]],[1]!Table1[[Symbol]:[Industry]],2,FALSE),"-")</f>
        <v>-</v>
      </c>
      <c r="D742" t="s">
        <v>392</v>
      </c>
      <c r="E742">
        <v>5283.9223382399996</v>
      </c>
      <c r="F742">
        <v>291.2</v>
      </c>
      <c r="G742">
        <v>-11.695701446405399</v>
      </c>
      <c r="H742">
        <v>-5.5546339662670796</v>
      </c>
      <c r="I742">
        <v>-13.3935575652328</v>
      </c>
      <c r="J742">
        <v>-1.0819522136039399</v>
      </c>
      <c r="K742">
        <v>298.41990045519202</v>
      </c>
      <c r="L742">
        <v>295.04229438822301</v>
      </c>
      <c r="M742">
        <v>36.966734653809503</v>
      </c>
      <c r="N742">
        <v>1.8424846489218101</v>
      </c>
      <c r="O742">
        <v>33.224587912087898</v>
      </c>
      <c r="P742">
        <v>18.054054054053999</v>
      </c>
      <c r="Q742">
        <v>-2.4587955002340001E-2</v>
      </c>
    </row>
    <row r="743" spans="1:17" x14ac:dyDescent="0.3">
      <c r="A743" t="s">
        <v>1623</v>
      </c>
      <c r="B743" t="s">
        <v>1624</v>
      </c>
      <c r="C743" t="str">
        <f>IFERROR(VLOOKUP(Table1[[#This Row],[Ticker]],[1]!Table1[[Symbol]:[Industry]],2,FALSE),"-")</f>
        <v>-</v>
      </c>
      <c r="D743" t="s">
        <v>387</v>
      </c>
      <c r="E743">
        <v>5265.7463876040001</v>
      </c>
      <c r="F743">
        <v>105.39</v>
      </c>
      <c r="G743">
        <v>19.4417431999643</v>
      </c>
      <c r="H743">
        <v>-3.93992327411646</v>
      </c>
      <c r="I743">
        <v>-14.8591193095611</v>
      </c>
      <c r="J743">
        <v>0.55342614908232701</v>
      </c>
      <c r="K743">
        <v>103.483622119835</v>
      </c>
      <c r="L743">
        <v>99.368557818308901</v>
      </c>
      <c r="M743">
        <v>57.172683910818797</v>
      </c>
      <c r="N743">
        <v>0.81362216721343705</v>
      </c>
      <c r="O743">
        <v>15.3335231046588</v>
      </c>
      <c r="P743">
        <v>49.808102345415797</v>
      </c>
      <c r="Q743">
        <v>3.2775799481355998E-2</v>
      </c>
    </row>
    <row r="744" spans="1:17" x14ac:dyDescent="0.3">
      <c r="A744" t="s">
        <v>1625</v>
      </c>
      <c r="B744" t="s">
        <v>1626</v>
      </c>
      <c r="C744" t="str">
        <f>IFERROR(VLOOKUP(Table1[[#This Row],[Ticker]],[1]!Table1[[Symbol]:[Industry]],2,FALSE),"-")</f>
        <v>-</v>
      </c>
      <c r="D744" t="s">
        <v>49</v>
      </c>
      <c r="E744">
        <v>5265.5283586799997</v>
      </c>
      <c r="F744">
        <v>738.45</v>
      </c>
      <c r="G744">
        <v>-20.5214835798546</v>
      </c>
      <c r="H744">
        <v>-15.2716434300606</v>
      </c>
      <c r="I744">
        <v>-47.607961468445097</v>
      </c>
      <c r="J744">
        <v>1.7936021101210999</v>
      </c>
      <c r="K744">
        <v>783.14452712237005</v>
      </c>
      <c r="L744">
        <v>843.02615553483099</v>
      </c>
      <c r="M744">
        <v>48.6743746507032</v>
      </c>
      <c r="N744">
        <v>1.3353516230368501</v>
      </c>
      <c r="O744">
        <v>68.352630509851707</v>
      </c>
      <c r="P744">
        <v>8.9078976476661005</v>
      </c>
      <c r="Q744">
        <v>-9.6180561043859997E-3</v>
      </c>
    </row>
    <row r="745" spans="1:17" x14ac:dyDescent="0.3">
      <c r="A745" t="s">
        <v>1627</v>
      </c>
      <c r="B745" t="s">
        <v>1628</v>
      </c>
      <c r="C745" t="str">
        <f>IFERROR(VLOOKUP(Table1[[#This Row],[Ticker]],[1]!Table1[[Symbol]:[Industry]],2,FALSE),"-")</f>
        <v>-</v>
      </c>
      <c r="D745" t="s">
        <v>990</v>
      </c>
      <c r="E745">
        <v>5232.4289220840001</v>
      </c>
      <c r="F745">
        <v>41.02</v>
      </c>
      <c r="G745">
        <v>116.653122357033</v>
      </c>
      <c r="H745">
        <v>21.258720113206099</v>
      </c>
      <c r="I745">
        <v>31.7127375844059</v>
      </c>
      <c r="J745">
        <v>-0.13741358439590601</v>
      </c>
      <c r="K745">
        <v>36.574733792828198</v>
      </c>
      <c r="L745">
        <v>31.026525698309801</v>
      </c>
      <c r="M745">
        <v>56.318982485969897</v>
      </c>
      <c r="N745">
        <v>0.98632940936829705</v>
      </c>
      <c r="O745">
        <v>8.2398829839102703</v>
      </c>
      <c r="P745">
        <v>157.98742138364699</v>
      </c>
      <c r="Q745">
        <v>4.9449733133674997E-2</v>
      </c>
    </row>
    <row r="746" spans="1:17" x14ac:dyDescent="0.3">
      <c r="A746" t="s">
        <v>1629</v>
      </c>
      <c r="B746" t="s">
        <v>1630</v>
      </c>
      <c r="C746" t="str">
        <f>IFERROR(VLOOKUP(Table1[[#This Row],[Ticker]],[1]!Table1[[Symbol]:[Industry]],2,FALSE),"-")</f>
        <v>-</v>
      </c>
      <c r="D746" t="s">
        <v>80</v>
      </c>
      <c r="E746">
        <v>5214.1411860440003</v>
      </c>
      <c r="F746">
        <v>230.09</v>
      </c>
      <c r="G746">
        <v>7.5768650972325498</v>
      </c>
      <c r="H746">
        <v>1.3670023700032601</v>
      </c>
      <c r="I746">
        <v>-12.025491070182801</v>
      </c>
      <c r="J746">
        <v>-1.3235511593539999</v>
      </c>
      <c r="K746">
        <v>211.653785335404</v>
      </c>
      <c r="L746">
        <v>204.147317313146</v>
      </c>
      <c r="M746">
        <v>73.149684612802503</v>
      </c>
      <c r="N746">
        <v>1.9052390247258599</v>
      </c>
      <c r="O746">
        <v>7.3492981007431801</v>
      </c>
      <c r="P746">
        <v>33.579100145137801</v>
      </c>
      <c r="Q746">
        <v>-9.8900836211972001E-2</v>
      </c>
    </row>
    <row r="747" spans="1:17" x14ac:dyDescent="0.3">
      <c r="A747" t="s">
        <v>1631</v>
      </c>
      <c r="B747" t="s">
        <v>1632</v>
      </c>
      <c r="C747" t="str">
        <f>IFERROR(VLOOKUP(Table1[[#This Row],[Ticker]],[1]!Table1[[Symbol]:[Industry]],2,FALSE),"-")</f>
        <v>-</v>
      </c>
      <c r="D747" t="s">
        <v>387</v>
      </c>
      <c r="E747">
        <v>5178.5722464749997</v>
      </c>
      <c r="F747">
        <v>592.04999999999995</v>
      </c>
      <c r="G747">
        <v>-41.149724454831997</v>
      </c>
      <c r="H747">
        <v>-2.2914664786204102</v>
      </c>
      <c r="I747">
        <v>-31.230834326699998</v>
      </c>
      <c r="J747">
        <v>3.5027010774907201</v>
      </c>
      <c r="K747">
        <v>572.29964870925505</v>
      </c>
      <c r="L747">
        <v>613.15341671896795</v>
      </c>
      <c r="M747">
        <v>68.984083211409398</v>
      </c>
      <c r="N747">
        <v>1.5226849384761301</v>
      </c>
      <c r="O747">
        <v>34.954818005236</v>
      </c>
      <c r="P747">
        <v>15.804400977995</v>
      </c>
      <c r="Q747">
        <v>5.0639575666231999E-2</v>
      </c>
    </row>
    <row r="748" spans="1:17" hidden="1" x14ac:dyDescent="0.3">
      <c r="A748" t="s">
        <v>1633</v>
      </c>
      <c r="B748" t="s">
        <v>1634</v>
      </c>
      <c r="C748" t="str">
        <f>IFERROR(VLOOKUP(Table1[[#This Row],[Ticker]],[1]!Table1[[Symbol]:[Industry]],2,FALSE),"-")</f>
        <v>-</v>
      </c>
      <c r="D748" t="s">
        <v>295</v>
      </c>
      <c r="E748">
        <v>5175.3825658799997</v>
      </c>
      <c r="F748">
        <v>371.4</v>
      </c>
      <c r="G748">
        <v>-9.4514964982463603</v>
      </c>
      <c r="H748">
        <v>-5.6362049929865501</v>
      </c>
      <c r="I748">
        <v>-10.990594744781699</v>
      </c>
      <c r="J748">
        <v>-2.06091768522717</v>
      </c>
      <c r="K748">
        <v>368.65602644447699</v>
      </c>
      <c r="L748">
        <v>355.88922809142099</v>
      </c>
      <c r="M748">
        <v>41.812242084433102</v>
      </c>
      <c r="N748">
        <v>1.0493058371572901</v>
      </c>
      <c r="O748">
        <v>7.9698438341410904</v>
      </c>
      <c r="P748">
        <v>18.658146964856201</v>
      </c>
      <c r="Q748">
        <v>1.6813139879355E-2</v>
      </c>
    </row>
    <row r="749" spans="1:17" x14ac:dyDescent="0.3">
      <c r="A749" t="s">
        <v>1635</v>
      </c>
      <c r="B749" t="s">
        <v>1636</v>
      </c>
      <c r="C749" t="str">
        <f>IFERROR(VLOOKUP(Table1[[#This Row],[Ticker]],[1]!Table1[[Symbol]:[Industry]],2,FALSE),"-")</f>
        <v>-</v>
      </c>
      <c r="D749" t="s">
        <v>1442</v>
      </c>
      <c r="E749">
        <v>5172.4985561699996</v>
      </c>
      <c r="F749">
        <v>914.3</v>
      </c>
      <c r="G749">
        <v>41.313889318685803</v>
      </c>
      <c r="H749">
        <v>-2.84886001774644</v>
      </c>
      <c r="I749">
        <v>-7.8449408582761402</v>
      </c>
      <c r="J749">
        <v>0.42959199768004303</v>
      </c>
      <c r="K749">
        <v>909.611868532225</v>
      </c>
      <c r="L749">
        <v>849.10817831849897</v>
      </c>
      <c r="M749">
        <v>61.118701635775402</v>
      </c>
      <c r="N749">
        <v>0.36761571436399398</v>
      </c>
      <c r="O749">
        <v>20.955922563709901</v>
      </c>
      <c r="P749">
        <v>67.010685907388705</v>
      </c>
      <c r="Q749">
        <v>0.132058175067686</v>
      </c>
    </row>
    <row r="750" spans="1:17" hidden="1" x14ac:dyDescent="0.3">
      <c r="A750" t="s">
        <v>1637</v>
      </c>
      <c r="B750" t="s">
        <v>1638</v>
      </c>
      <c r="C750" t="str">
        <f>IFERROR(VLOOKUP(Table1[[#This Row],[Ticker]],[1]!Table1[[Symbol]:[Industry]],2,FALSE),"-")</f>
        <v>-</v>
      </c>
      <c r="D750" t="s">
        <v>1639</v>
      </c>
      <c r="E750">
        <v>5168.879891351</v>
      </c>
      <c r="F750">
        <v>61.29</v>
      </c>
      <c r="G750">
        <v>-2.5179738195124899</v>
      </c>
      <c r="H750">
        <v>-10.633138632802201</v>
      </c>
      <c r="I750">
        <v>2.7951104333983401</v>
      </c>
      <c r="J750">
        <v>0.72687619661842595</v>
      </c>
      <c r="K750">
        <v>60.410999121101398</v>
      </c>
      <c r="L750">
        <v>56.285064128794097</v>
      </c>
      <c r="M750">
        <v>56.425916595309197</v>
      </c>
      <c r="N750">
        <v>0.95861337705621497</v>
      </c>
      <c r="O750">
        <v>5.72687224669603</v>
      </c>
      <c r="P750">
        <v>28.221757322175701</v>
      </c>
      <c r="Q750">
        <v>-3.0196124243903E-2</v>
      </c>
    </row>
    <row r="751" spans="1:17" hidden="1" x14ac:dyDescent="0.3">
      <c r="A751" t="s">
        <v>1640</v>
      </c>
      <c r="B751" t="s">
        <v>1641</v>
      </c>
      <c r="C751" t="str">
        <f>IFERROR(VLOOKUP(Table1[[#This Row],[Ticker]],[1]!Table1[[Symbol]:[Industry]],2,FALSE),"-")</f>
        <v>-</v>
      </c>
      <c r="D751" t="s">
        <v>46</v>
      </c>
      <c r="E751">
        <v>5155.8992280000002</v>
      </c>
      <c r="F751">
        <v>2687.8</v>
      </c>
      <c r="G751">
        <v>722.96005771982095</v>
      </c>
      <c r="H751">
        <v>4.0799052498827297</v>
      </c>
      <c r="I751">
        <v>454.70972171315202</v>
      </c>
      <c r="J751">
        <v>-1.6659646311437299</v>
      </c>
      <c r="K751">
        <v>2203.5706667090499</v>
      </c>
      <c r="L751">
        <v>1114.00610244624</v>
      </c>
      <c r="M751">
        <v>62.552484641616502</v>
      </c>
      <c r="N751">
        <v>0.82322837165963603</v>
      </c>
      <c r="O751">
        <v>11.0201651908624</v>
      </c>
      <c r="P751">
        <v>888.52519308569299</v>
      </c>
    </row>
    <row r="752" spans="1:17" x14ac:dyDescent="0.3">
      <c r="A752" t="s">
        <v>1642</v>
      </c>
      <c r="B752" t="s">
        <v>1643</v>
      </c>
      <c r="C752" t="str">
        <f>IFERROR(VLOOKUP(Table1[[#This Row],[Ticker]],[1]!Table1[[Symbol]:[Industry]],2,FALSE),"-")</f>
        <v>-</v>
      </c>
      <c r="D752" t="s">
        <v>119</v>
      </c>
      <c r="E752">
        <v>5144.1462600000004</v>
      </c>
      <c r="F752">
        <v>554.35</v>
      </c>
      <c r="G752">
        <v>129.838731650634</v>
      </c>
      <c r="H752">
        <v>19.038911504650699</v>
      </c>
      <c r="I752">
        <v>70.766903780553093</v>
      </c>
      <c r="J752">
        <v>-3.7689087353430799</v>
      </c>
      <c r="K752">
        <v>482.76481461332401</v>
      </c>
      <c r="L752">
        <v>352.54611758855202</v>
      </c>
      <c r="M752">
        <v>45.511887943104597</v>
      </c>
      <c r="N752">
        <v>0.44218370838182602</v>
      </c>
      <c r="O752">
        <v>31.207720754036199</v>
      </c>
      <c r="P752">
        <v>164.85905398948799</v>
      </c>
      <c r="Q752">
        <v>6.3950896337564997E-2</v>
      </c>
    </row>
    <row r="753" spans="1:17" hidden="1" x14ac:dyDescent="0.3">
      <c r="A753" t="s">
        <v>1644</v>
      </c>
      <c r="B753" t="s">
        <v>1645</v>
      </c>
      <c r="C753" t="str">
        <f>IFERROR(VLOOKUP(Table1[[#This Row],[Ticker]],[1]!Table1[[Symbol]:[Industry]],2,FALSE),"-")</f>
        <v>-</v>
      </c>
      <c r="D753" t="s">
        <v>148</v>
      </c>
      <c r="E753">
        <v>5123.7183059999998</v>
      </c>
      <c r="F753">
        <v>174.51</v>
      </c>
      <c r="G753">
        <v>188.804928745209</v>
      </c>
      <c r="H753">
        <v>17.882000536486501</v>
      </c>
      <c r="I753">
        <v>9.8605625508093198</v>
      </c>
      <c r="J753">
        <v>-6.4786913440387304</v>
      </c>
      <c r="K753">
        <v>148.10342231289499</v>
      </c>
      <c r="L753">
        <v>118.06263586981601</v>
      </c>
      <c r="M753">
        <v>69.027831974819904</v>
      </c>
      <c r="N753">
        <v>2.68035855298676</v>
      </c>
      <c r="O753">
        <v>7.7302160334651298</v>
      </c>
      <c r="P753">
        <v>214.43243243243199</v>
      </c>
    </row>
    <row r="754" spans="1:17" x14ac:dyDescent="0.3">
      <c r="A754" t="s">
        <v>1646</v>
      </c>
      <c r="B754" t="s">
        <v>1647</v>
      </c>
      <c r="C754" t="str">
        <f>IFERROR(VLOOKUP(Table1[[#This Row],[Ticker]],[1]!Table1[[Symbol]:[Industry]],2,FALSE),"-")</f>
        <v>-</v>
      </c>
      <c r="D754" t="s">
        <v>184</v>
      </c>
      <c r="E754">
        <v>5094.082545065</v>
      </c>
      <c r="F754">
        <v>127.69</v>
      </c>
      <c r="G754">
        <v>-1.46928220234975</v>
      </c>
      <c r="H754">
        <v>-7.3559589672263499</v>
      </c>
      <c r="I754">
        <v>2.87079044526467</v>
      </c>
      <c r="J754">
        <v>-3.0748906208224698</v>
      </c>
      <c r="K754">
        <v>127.121077229755</v>
      </c>
      <c r="L754">
        <v>121.54988739090901</v>
      </c>
      <c r="M754">
        <v>57.540268277440497</v>
      </c>
      <c r="N754">
        <v>0.583035734425285</v>
      </c>
      <c r="O754">
        <v>12.7731224058266</v>
      </c>
      <c r="P754">
        <v>25.124938755512002</v>
      </c>
      <c r="Q754">
        <v>1.7188836854769001E-2</v>
      </c>
    </row>
    <row r="755" spans="1:17" hidden="1" x14ac:dyDescent="0.3">
      <c r="A755" t="s">
        <v>1648</v>
      </c>
      <c r="B755" t="s">
        <v>1649</v>
      </c>
      <c r="C755" t="str">
        <f>IFERROR(VLOOKUP(Table1[[#This Row],[Ticker]],[1]!Table1[[Symbol]:[Industry]],2,FALSE),"-")</f>
        <v>-</v>
      </c>
      <c r="D755" t="s">
        <v>246</v>
      </c>
      <c r="E755">
        <v>5045.9662531180002</v>
      </c>
      <c r="F755">
        <v>3.94</v>
      </c>
      <c r="G755">
        <v>367.14722265201902</v>
      </c>
      <c r="H755">
        <v>123.941259795745</v>
      </c>
      <c r="I755">
        <v>150.44957968966901</v>
      </c>
      <c r="J755">
        <v>19.818369329804401</v>
      </c>
      <c r="K755">
        <v>2.2718816369182799</v>
      </c>
      <c r="L755">
        <v>1.71669298532873</v>
      </c>
      <c r="M755">
        <v>98.057599903097</v>
      </c>
      <c r="N755">
        <v>1.81634016432375</v>
      </c>
      <c r="O755">
        <v>0</v>
      </c>
      <c r="P755">
        <v>462.85714285714198</v>
      </c>
      <c r="Q755">
        <v>5.0361263949890003E-2</v>
      </c>
    </row>
    <row r="756" spans="1:17" x14ac:dyDescent="0.3">
      <c r="A756" t="s">
        <v>1650</v>
      </c>
      <c r="B756" t="s">
        <v>1651</v>
      </c>
      <c r="C756" t="str">
        <f>IFERROR(VLOOKUP(Table1[[#This Row],[Ticker]],[1]!Table1[[Symbol]:[Industry]],2,FALSE),"-")</f>
        <v>-</v>
      </c>
      <c r="D756" t="s">
        <v>243</v>
      </c>
      <c r="E756">
        <v>5043.5322618250002</v>
      </c>
      <c r="F756">
        <v>302.64999999999998</v>
      </c>
      <c r="G756">
        <v>13.8764036568368</v>
      </c>
      <c r="H756">
        <v>5.10749562791925</v>
      </c>
      <c r="I756">
        <v>-3.4088899609990402</v>
      </c>
      <c r="J756">
        <v>2.4628900409157199</v>
      </c>
      <c r="K756">
        <v>271.03604232578198</v>
      </c>
      <c r="L756">
        <v>257.29355601377</v>
      </c>
      <c r="M756">
        <v>71.931331066670694</v>
      </c>
      <c r="N756">
        <v>2.3840425878145401</v>
      </c>
      <c r="O756">
        <v>2.8746076325788898</v>
      </c>
      <c r="P756">
        <v>48.1037435771959</v>
      </c>
      <c r="Q756">
        <v>-7.9521764078899996E-3</v>
      </c>
    </row>
    <row r="757" spans="1:17" hidden="1" x14ac:dyDescent="0.3">
      <c r="A757" t="s">
        <v>1652</v>
      </c>
      <c r="B757" t="s">
        <v>1653</v>
      </c>
      <c r="C757" t="str">
        <f>IFERROR(VLOOKUP(Table1[[#This Row],[Ticker]],[1]!Table1[[Symbol]:[Industry]],2,FALSE),"-")</f>
        <v>-</v>
      </c>
      <c r="D757" t="s">
        <v>285</v>
      </c>
      <c r="E757">
        <v>4984.51728</v>
      </c>
      <c r="F757">
        <v>228.5</v>
      </c>
      <c r="G757">
        <v>263.07346330463599</v>
      </c>
      <c r="H757">
        <v>111.72062942325201</v>
      </c>
      <c r="I757">
        <v>275.53108882480097</v>
      </c>
      <c r="J757">
        <v>10.6564864252093</v>
      </c>
      <c r="K757">
        <v>132.99568572047099</v>
      </c>
      <c r="L757">
        <v>85.242671166235695</v>
      </c>
      <c r="M757">
        <v>83.524606217319899</v>
      </c>
      <c r="N757">
        <v>1.09460142510723</v>
      </c>
      <c r="O757">
        <v>3.6542669584245</v>
      </c>
      <c r="P757">
        <v>395.87673611111097</v>
      </c>
      <c r="Q757">
        <v>0.23484418334812901</v>
      </c>
    </row>
    <row r="758" spans="1:17" x14ac:dyDescent="0.3">
      <c r="A758" t="s">
        <v>1654</v>
      </c>
      <c r="B758" t="s">
        <v>1655</v>
      </c>
      <c r="C758" t="str">
        <f>IFERROR(VLOOKUP(Table1[[#This Row],[Ticker]],[1]!Table1[[Symbol]:[Industry]],2,FALSE),"-")</f>
        <v>-</v>
      </c>
      <c r="D758" t="s">
        <v>1656</v>
      </c>
      <c r="E758">
        <v>4963.5306763119997</v>
      </c>
      <c r="F758">
        <v>73.38</v>
      </c>
      <c r="G758">
        <v>58.697855563411501</v>
      </c>
      <c r="H758">
        <v>8.4429209253139401</v>
      </c>
      <c r="I758">
        <v>6.2332762191282898</v>
      </c>
      <c r="J758">
        <v>-6.5608643145105301</v>
      </c>
      <c r="K758">
        <v>69.198386844948004</v>
      </c>
      <c r="L758">
        <v>61.178621467484703</v>
      </c>
      <c r="M758">
        <v>45.077355817569597</v>
      </c>
      <c r="N758">
        <v>0.94392044393158003</v>
      </c>
      <c r="O758">
        <v>14.7315344780594</v>
      </c>
      <c r="P758">
        <v>89.1237113402061</v>
      </c>
      <c r="Q758">
        <v>7.3411606453789996E-2</v>
      </c>
    </row>
    <row r="759" spans="1:17" hidden="1" x14ac:dyDescent="0.3">
      <c r="A759" t="s">
        <v>1657</v>
      </c>
      <c r="B759" t="s">
        <v>1658</v>
      </c>
      <c r="C759" t="str">
        <f>IFERROR(VLOOKUP(Table1[[#This Row],[Ticker]],[1]!Table1[[Symbol]:[Industry]],2,FALSE),"-")</f>
        <v>-</v>
      </c>
      <c r="D759" t="s">
        <v>375</v>
      </c>
      <c r="E759">
        <v>4952.5437810000003</v>
      </c>
      <c r="F759">
        <v>11656.5</v>
      </c>
      <c r="G759">
        <v>-3.2453198522495801</v>
      </c>
      <c r="H759">
        <v>3.0014904979450301</v>
      </c>
      <c r="I759">
        <v>16.996645272949699</v>
      </c>
      <c r="J759">
        <v>-4.5988997779772003</v>
      </c>
      <c r="K759">
        <v>10627.601638300601</v>
      </c>
      <c r="L759">
        <v>9696.0674092868594</v>
      </c>
      <c r="M759">
        <v>52.6496720772424</v>
      </c>
      <c r="N759">
        <v>1.46955117625052</v>
      </c>
      <c r="O759">
        <v>13.9012568095054</v>
      </c>
      <c r="P759">
        <v>39.887792145450099</v>
      </c>
      <c r="Q759">
        <v>-7.6026832114477999E-2</v>
      </c>
    </row>
    <row r="760" spans="1:17" x14ac:dyDescent="0.3">
      <c r="A760" t="s">
        <v>1659</v>
      </c>
      <c r="B760" t="s">
        <v>1660</v>
      </c>
      <c r="C760" t="str">
        <f>IFERROR(VLOOKUP(Table1[[#This Row],[Ticker]],[1]!Table1[[Symbol]:[Industry]],2,FALSE),"-")</f>
        <v>-</v>
      </c>
      <c r="D760" t="s">
        <v>501</v>
      </c>
      <c r="E760">
        <v>4946.6712230699904</v>
      </c>
      <c r="F760">
        <v>444.1</v>
      </c>
      <c r="G760">
        <v>40.724303270153598</v>
      </c>
      <c r="H760">
        <v>33.425593999401201</v>
      </c>
      <c r="I760">
        <v>11.2984185159797</v>
      </c>
      <c r="J760">
        <v>18.825956778811999</v>
      </c>
      <c r="K760">
        <v>342.84579519443599</v>
      </c>
      <c r="L760">
        <v>315.15802587229501</v>
      </c>
      <c r="M760">
        <v>86.302050673515595</v>
      </c>
      <c r="N760">
        <v>2.4609316730136301</v>
      </c>
      <c r="O760">
        <v>1.7563611799144201</v>
      </c>
      <c r="P760">
        <v>88.737781555461098</v>
      </c>
    </row>
    <row r="761" spans="1:17" hidden="1" x14ac:dyDescent="0.3">
      <c r="A761" t="s">
        <v>1661</v>
      </c>
      <c r="B761" t="s">
        <v>1662</v>
      </c>
      <c r="C761" t="str">
        <f>IFERROR(VLOOKUP(Table1[[#This Row],[Ticker]],[1]!Table1[[Symbol]:[Industry]],2,FALSE),"-")</f>
        <v>-</v>
      </c>
      <c r="D761" t="s">
        <v>184</v>
      </c>
      <c r="E761">
        <v>4939.5523227599997</v>
      </c>
      <c r="F761">
        <v>7273.2</v>
      </c>
      <c r="G761">
        <v>67.0883593948748</v>
      </c>
      <c r="H761">
        <v>-11.9825401371175</v>
      </c>
      <c r="I761">
        <v>26.265981539105599</v>
      </c>
      <c r="J761">
        <v>-1.85719813398156</v>
      </c>
      <c r="K761">
        <v>7638.9164514998602</v>
      </c>
      <c r="L761">
        <v>6432.8809742047297</v>
      </c>
      <c r="M761">
        <v>36.1075046459679</v>
      </c>
      <c r="N761">
        <v>0.63237632579842895</v>
      </c>
      <c r="O761">
        <v>24.881757685750401</v>
      </c>
      <c r="P761">
        <v>102.033333333333</v>
      </c>
      <c r="Q761">
        <v>0.14007548542282799</v>
      </c>
    </row>
    <row r="762" spans="1:17" hidden="1" x14ac:dyDescent="0.3">
      <c r="A762" t="s">
        <v>1663</v>
      </c>
      <c r="B762" t="s">
        <v>1664</v>
      </c>
      <c r="C762" t="str">
        <f>IFERROR(VLOOKUP(Table1[[#This Row],[Ticker]],[1]!Table1[[Symbol]:[Industry]],2,FALSE),"-")</f>
        <v>-</v>
      </c>
      <c r="D762" t="s">
        <v>127</v>
      </c>
      <c r="E762">
        <v>4938.2004639999996</v>
      </c>
      <c r="F762">
        <v>6474.8</v>
      </c>
      <c r="G762">
        <v>543.23817146434806</v>
      </c>
      <c r="H762">
        <v>11.829165967635801</v>
      </c>
      <c r="I762">
        <v>138.86093380786301</v>
      </c>
      <c r="J762">
        <v>21.8295862479345</v>
      </c>
      <c r="K762">
        <v>5325.3155234504502</v>
      </c>
      <c r="L762">
        <v>3906.5324532680502</v>
      </c>
      <c r="M762">
        <v>81.650945415812799</v>
      </c>
      <c r="N762">
        <v>0.75453110549427405</v>
      </c>
      <c r="O762">
        <v>4.5514919379748999</v>
      </c>
      <c r="P762">
        <v>623.44134078212198</v>
      </c>
      <c r="Q762">
        <v>0.31587853330912402</v>
      </c>
    </row>
    <row r="763" spans="1:17" x14ac:dyDescent="0.3">
      <c r="A763" t="s">
        <v>1665</v>
      </c>
      <c r="B763" t="s">
        <v>1666</v>
      </c>
      <c r="C763" t="str">
        <f>IFERROR(VLOOKUP(Table1[[#This Row],[Ticker]],[1]!Table1[[Symbol]:[Industry]],2,FALSE),"-")</f>
        <v>-</v>
      </c>
      <c r="D763" t="s">
        <v>1199</v>
      </c>
      <c r="E763">
        <v>4938.0841672500001</v>
      </c>
      <c r="F763">
        <v>2945.85</v>
      </c>
      <c r="G763">
        <v>-5.03884400785239</v>
      </c>
      <c r="H763">
        <v>-10.678135407590901</v>
      </c>
      <c r="I763">
        <v>-19.705388958594799</v>
      </c>
      <c r="J763">
        <v>-3.17704501807891</v>
      </c>
      <c r="K763">
        <v>2997.3969185321498</v>
      </c>
      <c r="L763">
        <v>2908.2933602162698</v>
      </c>
      <c r="M763">
        <v>53.2226953696238</v>
      </c>
      <c r="N763">
        <v>0.997586686921351</v>
      </c>
      <c r="O763">
        <v>25.600420931140398</v>
      </c>
      <c r="P763">
        <v>35.124535571762699</v>
      </c>
      <c r="Q763">
        <v>-6.5364987388614001E-2</v>
      </c>
    </row>
    <row r="764" spans="1:17" x14ac:dyDescent="0.3">
      <c r="A764" t="s">
        <v>1667</v>
      </c>
      <c r="B764" t="s">
        <v>1668</v>
      </c>
      <c r="C764" t="str">
        <f>IFERROR(VLOOKUP(Table1[[#This Row],[Ticker]],[1]!Table1[[Symbol]:[Industry]],2,FALSE),"-")</f>
        <v>-</v>
      </c>
      <c r="D764" t="s">
        <v>59</v>
      </c>
      <c r="E764">
        <v>4924.0385999999999</v>
      </c>
      <c r="F764">
        <v>535.6</v>
      </c>
      <c r="G764">
        <v>-8.6951953137499203</v>
      </c>
      <c r="H764">
        <v>1.9179547110000701</v>
      </c>
      <c r="I764">
        <v>-5.8839521745358097</v>
      </c>
      <c r="J764">
        <v>3.3437796967064402</v>
      </c>
      <c r="K764">
        <v>504.66337973861101</v>
      </c>
      <c r="L764">
        <v>497.60796765011401</v>
      </c>
      <c r="M764">
        <v>64.013462329814402</v>
      </c>
      <c r="N764">
        <v>1.2280949827183401</v>
      </c>
      <c r="O764">
        <v>20.565720687079899</v>
      </c>
      <c r="P764">
        <v>24.254726829834102</v>
      </c>
      <c r="Q764">
        <v>-7.7587849354152999E-2</v>
      </c>
    </row>
    <row r="765" spans="1:17" x14ac:dyDescent="0.3">
      <c r="A765" t="s">
        <v>1669</v>
      </c>
      <c r="B765" t="s">
        <v>1670</v>
      </c>
      <c r="C765" t="str">
        <f>IFERROR(VLOOKUP(Table1[[#This Row],[Ticker]],[1]!Table1[[Symbol]:[Industry]],2,FALSE),"-")</f>
        <v>-</v>
      </c>
      <c r="D765" t="s">
        <v>184</v>
      </c>
      <c r="E765">
        <v>4887.94213425</v>
      </c>
      <c r="F765">
        <v>683.45</v>
      </c>
      <c r="G765">
        <v>100.416516711588</v>
      </c>
      <c r="H765">
        <v>5.9076463503676901</v>
      </c>
      <c r="I765">
        <v>-7.2001847028734298</v>
      </c>
      <c r="J765">
        <v>-3.1091219186789001</v>
      </c>
      <c r="K765">
        <v>633.67973775118503</v>
      </c>
      <c r="L765">
        <v>574.63161386151</v>
      </c>
      <c r="M765">
        <v>58.454277764064699</v>
      </c>
      <c r="N765">
        <v>3.1696288038250402</v>
      </c>
      <c r="O765">
        <v>8.8814104908917901</v>
      </c>
      <c r="P765">
        <v>128.884795713328</v>
      </c>
      <c r="Q765">
        <v>0.14517408831811701</v>
      </c>
    </row>
    <row r="766" spans="1:17" hidden="1" x14ac:dyDescent="0.3">
      <c r="A766" t="s">
        <v>1671</v>
      </c>
      <c r="B766" t="s">
        <v>1672</v>
      </c>
      <c r="C766" t="str">
        <f>IFERROR(VLOOKUP(Table1[[#This Row],[Ticker]],[1]!Table1[[Symbol]:[Industry]],2,FALSE),"-")</f>
        <v>-</v>
      </c>
      <c r="E766">
        <v>4872.0672000000004</v>
      </c>
      <c r="F766">
        <v>436.8</v>
      </c>
      <c r="G766">
        <v>290.894989179714</v>
      </c>
      <c r="H766">
        <v>-8.6695833009690695</v>
      </c>
      <c r="I766">
        <v>-25.698480425708802</v>
      </c>
      <c r="J766">
        <v>0.213502331850594</v>
      </c>
      <c r="K766">
        <v>457.07358861356698</v>
      </c>
      <c r="L766">
        <v>412.56082744136103</v>
      </c>
      <c r="M766">
        <v>32.947139814665697</v>
      </c>
      <c r="N766">
        <v>3.3788578011509798</v>
      </c>
      <c r="O766">
        <v>46.176739926739899</v>
      </c>
      <c r="P766">
        <v>316.24776652769498</v>
      </c>
      <c r="Q766">
        <v>0.27691356680406898</v>
      </c>
    </row>
    <row r="767" spans="1:17" x14ac:dyDescent="0.3">
      <c r="A767" t="s">
        <v>1673</v>
      </c>
      <c r="B767" t="s">
        <v>1674</v>
      </c>
      <c r="C767" t="str">
        <f>IFERROR(VLOOKUP(Table1[[#This Row],[Ticker]],[1]!Table1[[Symbol]:[Industry]],2,FALSE),"-")</f>
        <v>-</v>
      </c>
      <c r="D767" t="s">
        <v>1675</v>
      </c>
      <c r="E767">
        <v>4863.308397025</v>
      </c>
      <c r="F767">
        <v>960.65</v>
      </c>
      <c r="G767">
        <v>42.286849732266603</v>
      </c>
      <c r="H767">
        <v>1.0520268694152799</v>
      </c>
      <c r="I767">
        <v>34.424647109401398</v>
      </c>
      <c r="J767">
        <v>-0.193460546499165</v>
      </c>
      <c r="K767">
        <v>882.28783249876699</v>
      </c>
      <c r="L767">
        <v>732.17262831040796</v>
      </c>
      <c r="M767">
        <v>54.9473561773694</v>
      </c>
      <c r="N767">
        <v>0.81244623487794199</v>
      </c>
      <c r="O767">
        <v>8.2131889866236403</v>
      </c>
      <c r="P767">
        <v>88.325818466967206</v>
      </c>
      <c r="Q767">
        <v>-8.0060738537260003E-3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59</v>
      </c>
      <c r="E768">
        <v>4839.768922925</v>
      </c>
      <c r="F768">
        <v>1112.75</v>
      </c>
      <c r="G768">
        <v>-27.966843721779199</v>
      </c>
      <c r="H768">
        <v>-2.30788895413257</v>
      </c>
      <c r="I768">
        <v>-15.418339641083501</v>
      </c>
      <c r="J768">
        <v>4.1126085542876201</v>
      </c>
      <c r="K768">
        <v>1053.8262200839699</v>
      </c>
      <c r="M768">
        <v>70.470532578435098</v>
      </c>
      <c r="N768">
        <v>0.81997552069657698</v>
      </c>
      <c r="O768">
        <v>13.0532464614693</v>
      </c>
      <c r="P768">
        <v>14.716494845360801</v>
      </c>
    </row>
    <row r="769" spans="1:17" hidden="1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95</v>
      </c>
      <c r="E769">
        <v>4833.6831302399996</v>
      </c>
      <c r="F769">
        <v>1761.6</v>
      </c>
      <c r="G769">
        <v>107.31357909687701</v>
      </c>
      <c r="H769">
        <v>28.256065737288701</v>
      </c>
      <c r="I769">
        <v>16.994047361213401</v>
      </c>
      <c r="J769">
        <v>2.00565304566625</v>
      </c>
      <c r="K769">
        <v>1443.09558376988</v>
      </c>
      <c r="L769">
        <v>1287.0733956199199</v>
      </c>
      <c r="M769">
        <v>84.726658517007095</v>
      </c>
      <c r="N769">
        <v>2.8149186023172899</v>
      </c>
      <c r="O769">
        <v>1.5667574931880199</v>
      </c>
      <c r="P769">
        <v>135.665551839464</v>
      </c>
      <c r="Q769">
        <v>0.124083115472554</v>
      </c>
    </row>
    <row r="770" spans="1:17" hidden="1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46</v>
      </c>
      <c r="E770">
        <v>4790.9075135249996</v>
      </c>
      <c r="F770">
        <v>861.35</v>
      </c>
      <c r="G770">
        <v>-1.5459959787489299</v>
      </c>
      <c r="H770">
        <v>21.085849800597799</v>
      </c>
      <c r="I770">
        <v>11.7984626594576</v>
      </c>
      <c r="J770">
        <v>-6.5597402746867797</v>
      </c>
      <c r="M770">
        <v>70.606828180378599</v>
      </c>
      <c r="O770">
        <v>4.1678760085911604</v>
      </c>
      <c r="P770">
        <v>56.609090909090902</v>
      </c>
    </row>
    <row r="771" spans="1:17" hidden="1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387</v>
      </c>
      <c r="E771">
        <v>4783.4167161750001</v>
      </c>
      <c r="F771">
        <v>1247.55</v>
      </c>
      <c r="G771">
        <v>-44.586508576321201</v>
      </c>
      <c r="H771">
        <v>8.1173961593821993</v>
      </c>
      <c r="I771">
        <v>-24.1288257236878</v>
      </c>
      <c r="J771">
        <v>1.65274166394707</v>
      </c>
      <c r="K771">
        <v>1133.8146766520599</v>
      </c>
      <c r="L771">
        <v>1231.9728877464299</v>
      </c>
      <c r="M771">
        <v>68.203246188916097</v>
      </c>
      <c r="N771">
        <v>0.94051535682698795</v>
      </c>
      <c r="O771">
        <v>32.660013626708299</v>
      </c>
      <c r="P771">
        <v>25.023801172520901</v>
      </c>
      <c r="Q771">
        <v>-5.9188066454060002E-2</v>
      </c>
    </row>
    <row r="772" spans="1:17" hidden="1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184</v>
      </c>
      <c r="E772">
        <v>4752.9306726149998</v>
      </c>
      <c r="F772">
        <v>619.54999999999995</v>
      </c>
      <c r="G772">
        <v>6.4954426477556897</v>
      </c>
      <c r="H772">
        <v>6.8048060824307397</v>
      </c>
      <c r="I772">
        <v>-4.7775656035475</v>
      </c>
      <c r="J772">
        <v>7.1315289854949899</v>
      </c>
      <c r="K772">
        <v>559.58962041785503</v>
      </c>
      <c r="L772">
        <v>522.02708523929095</v>
      </c>
      <c r="M772">
        <v>81.2734346144764</v>
      </c>
      <c r="N772">
        <v>1.70217980842268</v>
      </c>
      <c r="O772">
        <v>4.7534500847389296</v>
      </c>
      <c r="P772">
        <v>54.404984423675998</v>
      </c>
      <c r="Q772">
        <v>0.149230248283102</v>
      </c>
    </row>
    <row r="773" spans="1:17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665</v>
      </c>
      <c r="E773">
        <v>4751.7237599999999</v>
      </c>
      <c r="F773">
        <v>1097.7</v>
      </c>
      <c r="G773">
        <v>94.981456615793803</v>
      </c>
      <c r="H773">
        <v>-15.115535336099899</v>
      </c>
      <c r="I773">
        <v>18.570474085792799</v>
      </c>
      <c r="J773">
        <v>-2.2807534124051299</v>
      </c>
      <c r="K773">
        <v>1137.9233587713099</v>
      </c>
      <c r="L773">
        <v>986.11580681132</v>
      </c>
      <c r="M773">
        <v>52.049607507251601</v>
      </c>
      <c r="N773">
        <v>0.81597562348881303</v>
      </c>
      <c r="O773">
        <v>36.189304910266898</v>
      </c>
      <c r="P773">
        <v>127.267080745341</v>
      </c>
      <c r="Q773">
        <v>0.16333018102227001</v>
      </c>
    </row>
    <row r="774" spans="1:17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D774" t="s">
        <v>280</v>
      </c>
      <c r="E774">
        <v>4750.7165305600001</v>
      </c>
      <c r="F774">
        <v>246.4</v>
      </c>
      <c r="G774">
        <v>33.082904617112902</v>
      </c>
      <c r="H774">
        <v>-5.4959696414835904</v>
      </c>
      <c r="I774">
        <v>-14.049756299706701</v>
      </c>
      <c r="J774">
        <v>-3.14235867195401</v>
      </c>
      <c r="K774">
        <v>244.799360961768</v>
      </c>
      <c r="L774">
        <v>223.415943688261</v>
      </c>
      <c r="M774">
        <v>38.988515852435199</v>
      </c>
      <c r="N774">
        <v>0.89447646646108503</v>
      </c>
      <c r="O774">
        <v>18.262987012987001</v>
      </c>
      <c r="P774">
        <v>73.155305692199505</v>
      </c>
      <c r="Q774">
        <v>0.15317773737295701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E775">
        <v>4733.5678298900002</v>
      </c>
      <c r="F775">
        <v>4325.95</v>
      </c>
      <c r="G775">
        <v>60.226682552064197</v>
      </c>
      <c r="H775">
        <v>-3.3377315986093299</v>
      </c>
      <c r="I775">
        <v>22.3778944327502</v>
      </c>
      <c r="J775">
        <v>2.6020144221699102</v>
      </c>
      <c r="K775">
        <v>4183.8583358220703</v>
      </c>
      <c r="L775">
        <v>3587.5692393295899</v>
      </c>
      <c r="M775">
        <v>50.677995022706398</v>
      </c>
      <c r="N775">
        <v>1.01201675978095</v>
      </c>
      <c r="O775">
        <v>10.426611495740801</v>
      </c>
      <c r="P775">
        <v>91.838137472283805</v>
      </c>
      <c r="Q775">
        <v>0.12776010738172899</v>
      </c>
    </row>
    <row r="776" spans="1:17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670</v>
      </c>
      <c r="E776">
        <v>4686.1700226000003</v>
      </c>
      <c r="F776">
        <v>709.5</v>
      </c>
      <c r="G776">
        <v>20.143829684715001</v>
      </c>
      <c r="H776">
        <v>10.585583569714901</v>
      </c>
      <c r="I776">
        <v>-12.9446649817548</v>
      </c>
      <c r="J776">
        <v>2.0916229159297401</v>
      </c>
      <c r="K776">
        <v>652.48768665020896</v>
      </c>
      <c r="L776">
        <v>641.25120844818196</v>
      </c>
      <c r="M776">
        <v>59.404595539485598</v>
      </c>
      <c r="N776">
        <v>2.5208437079114598</v>
      </c>
      <c r="O776">
        <v>14.8696264975334</v>
      </c>
      <c r="P776">
        <v>52.482269503546</v>
      </c>
      <c r="Q776">
        <v>9.6580420734391006E-2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184</v>
      </c>
      <c r="E777">
        <v>4663.3775887499996</v>
      </c>
      <c r="F777">
        <v>714.85</v>
      </c>
      <c r="G777">
        <v>40.123413128209599</v>
      </c>
      <c r="H777">
        <v>6.8647839093952303</v>
      </c>
      <c r="I777">
        <v>-7.7297669448409003</v>
      </c>
      <c r="J777">
        <v>5.5995292678775304</v>
      </c>
      <c r="K777">
        <v>636.89219482174406</v>
      </c>
      <c r="L777">
        <v>554.06586629551396</v>
      </c>
      <c r="M777">
        <v>60.5482672677457</v>
      </c>
      <c r="N777">
        <v>1.5443553411790201</v>
      </c>
      <c r="O777">
        <v>8.6661537385465301</v>
      </c>
      <c r="P777">
        <v>103.864252103236</v>
      </c>
      <c r="Q777">
        <v>7.0529485494599004E-2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392</v>
      </c>
      <c r="E778">
        <v>4639.6681167899997</v>
      </c>
      <c r="F778">
        <v>125.13</v>
      </c>
      <c r="G778">
        <v>-36.226217633185797</v>
      </c>
      <c r="H778">
        <v>-6.5399117523713004</v>
      </c>
      <c r="I778">
        <v>-21.543173933519299</v>
      </c>
      <c r="J778">
        <v>1.2950969667239201</v>
      </c>
      <c r="K778">
        <v>122.806155989736</v>
      </c>
      <c r="M778">
        <v>71.764607108569507</v>
      </c>
      <c r="N778">
        <v>0.92724419001883696</v>
      </c>
      <c r="O778">
        <v>22.752337568928301</v>
      </c>
      <c r="P778">
        <v>15.0620689655172</v>
      </c>
    </row>
    <row r="779" spans="1:17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104</v>
      </c>
      <c r="E779">
        <v>4638.4793227500004</v>
      </c>
      <c r="F779">
        <v>271.25</v>
      </c>
      <c r="G779">
        <v>77.483043547541499</v>
      </c>
      <c r="H779">
        <v>-10.412626118966999</v>
      </c>
      <c r="I779">
        <v>7.5136567881756298</v>
      </c>
      <c r="J779">
        <v>-1.5929011187134201</v>
      </c>
      <c r="K779">
        <v>268.82161945651501</v>
      </c>
      <c r="L779">
        <v>230.742852551515</v>
      </c>
      <c r="M779">
        <v>51.971833542654302</v>
      </c>
      <c r="N779">
        <v>0.436629764111581</v>
      </c>
      <c r="O779">
        <v>18.138248847926199</v>
      </c>
      <c r="P779">
        <v>109.621329211746</v>
      </c>
      <c r="Q779">
        <v>5.7604001152122997E-2</v>
      </c>
    </row>
    <row r="780" spans="1:17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49</v>
      </c>
      <c r="E780">
        <v>4636.5698303999998</v>
      </c>
      <c r="F780">
        <v>460.8</v>
      </c>
      <c r="G780">
        <v>-43.810369989707098</v>
      </c>
      <c r="H780">
        <v>-10.884827160775799</v>
      </c>
      <c r="I780">
        <v>-36.171208604194497</v>
      </c>
      <c r="J780">
        <v>0.651130908153424</v>
      </c>
      <c r="K780">
        <v>472.79645830384999</v>
      </c>
      <c r="L780">
        <v>509.03895000169598</v>
      </c>
      <c r="M780">
        <v>49.472053255421002</v>
      </c>
      <c r="N780">
        <v>0.842843833483362</v>
      </c>
      <c r="O780">
        <v>49.9565972222222</v>
      </c>
      <c r="P780">
        <v>10.716001922152801</v>
      </c>
    </row>
    <row r="781" spans="1:17" hidden="1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1465</v>
      </c>
      <c r="E781">
        <v>4621.6462042399999</v>
      </c>
      <c r="F781">
        <v>387.4</v>
      </c>
      <c r="G781">
        <v>-12.6907151781497</v>
      </c>
      <c r="H781">
        <v>12.2401956228983</v>
      </c>
      <c r="I781">
        <v>0.85938704518568398</v>
      </c>
      <c r="J781">
        <v>12.984276903341099</v>
      </c>
      <c r="K781">
        <v>345.71132953069599</v>
      </c>
      <c r="L781">
        <v>347.43123686127399</v>
      </c>
      <c r="M781">
        <v>79.937587931291503</v>
      </c>
      <c r="N781">
        <v>2.8486483291107301</v>
      </c>
      <c r="O781">
        <v>8.4150748580278805</v>
      </c>
      <c r="P781">
        <v>35.810692375109497</v>
      </c>
      <c r="Q781">
        <v>5.546721891459E-2</v>
      </c>
    </row>
    <row r="782" spans="1:17" hidden="1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130</v>
      </c>
      <c r="E782">
        <v>4610.2996625120004</v>
      </c>
      <c r="F782">
        <v>47.48</v>
      </c>
      <c r="G782">
        <v>80.787573529212096</v>
      </c>
      <c r="H782">
        <v>-8.4135789139315804</v>
      </c>
      <c r="I782">
        <v>-16.587681136111399</v>
      </c>
      <c r="J782">
        <v>-6.2101573418090803</v>
      </c>
      <c r="K782">
        <v>48.510166769733303</v>
      </c>
      <c r="L782">
        <v>45.676411917894001</v>
      </c>
      <c r="M782">
        <v>46.480048114964099</v>
      </c>
      <c r="N782">
        <v>1.7438156315358799</v>
      </c>
      <c r="O782">
        <v>37.742207245155797</v>
      </c>
      <c r="P782">
        <v>119.814814814814</v>
      </c>
      <c r="Q782">
        <v>5.1840430446046998E-2</v>
      </c>
    </row>
    <row r="783" spans="1:17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226</v>
      </c>
      <c r="E783">
        <v>4605.2674272000004</v>
      </c>
      <c r="F783">
        <v>1467</v>
      </c>
      <c r="G783">
        <v>3.30167453969054</v>
      </c>
      <c r="H783">
        <v>7.3004130117406403</v>
      </c>
      <c r="I783">
        <v>2.8597878268932</v>
      </c>
      <c r="J783">
        <v>8.3768483714764894</v>
      </c>
      <c r="K783">
        <v>1296.2160803029899</v>
      </c>
      <c r="L783">
        <v>1195.8951831793599</v>
      </c>
      <c r="M783">
        <v>84.858463934876895</v>
      </c>
      <c r="N783">
        <v>2.79117623319984</v>
      </c>
      <c r="O783">
        <v>4.0627130197682302</v>
      </c>
      <c r="P783">
        <v>52.1942110177404</v>
      </c>
      <c r="Q783">
        <v>0.12613147730732599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226</v>
      </c>
      <c r="E784">
        <v>4591.1624602000002</v>
      </c>
      <c r="F784">
        <v>4700.6499999999996</v>
      </c>
      <c r="G784">
        <v>39.469877817769401</v>
      </c>
      <c r="H784">
        <v>10.7769526540164</v>
      </c>
      <c r="I784">
        <v>8.9133937414387194</v>
      </c>
      <c r="J784">
        <v>8.6336875968225897</v>
      </c>
      <c r="K784">
        <v>4031.97334231991</v>
      </c>
      <c r="L784">
        <v>3550.3793119990801</v>
      </c>
      <c r="M784">
        <v>84.639894755889401</v>
      </c>
      <c r="N784">
        <v>1.47322879412718</v>
      </c>
      <c r="O784">
        <v>0.92221288545202196</v>
      </c>
      <c r="P784">
        <v>72.497752334819495</v>
      </c>
      <c r="Q784">
        <v>0.1292800725596</v>
      </c>
    </row>
    <row r="785" spans="1:17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539</v>
      </c>
      <c r="E785">
        <v>4580.5674060599904</v>
      </c>
      <c r="F785">
        <v>829.1</v>
      </c>
      <c r="G785">
        <v>-27.913860656782699</v>
      </c>
      <c r="H785">
        <v>10.5877133054849</v>
      </c>
      <c r="I785">
        <v>-11.1627875071944</v>
      </c>
      <c r="J785">
        <v>1.6365184914605899</v>
      </c>
      <c r="K785">
        <v>756.16395940860104</v>
      </c>
      <c r="L785">
        <v>756.59736377880097</v>
      </c>
      <c r="M785">
        <v>66.345471937157498</v>
      </c>
      <c r="N785">
        <v>2.08413349186005</v>
      </c>
      <c r="O785">
        <v>9.0158002653479592</v>
      </c>
      <c r="P785">
        <v>26.204429560849299</v>
      </c>
      <c r="Q785">
        <v>-0.122387181401682</v>
      </c>
    </row>
    <row r="786" spans="1:17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130</v>
      </c>
      <c r="E786">
        <v>4545.1344785599904</v>
      </c>
      <c r="F786">
        <v>252.2</v>
      </c>
      <c r="G786">
        <v>23.796283684883001</v>
      </c>
      <c r="H786">
        <v>2.6629268686193401</v>
      </c>
      <c r="I786">
        <v>9.2665353736767599</v>
      </c>
      <c r="J786">
        <v>8.0438254186520108</v>
      </c>
      <c r="K786">
        <v>214.37248911732701</v>
      </c>
      <c r="L786">
        <v>202.66545805052701</v>
      </c>
      <c r="M786">
        <v>87.251563203753705</v>
      </c>
      <c r="N786">
        <v>2.8049868922555699</v>
      </c>
      <c r="O786">
        <v>6.2648691514670896</v>
      </c>
      <c r="P786">
        <v>58.566488525620798</v>
      </c>
      <c r="Q786">
        <v>9.2652432906809995E-2</v>
      </c>
    </row>
    <row r="787" spans="1:17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D787" t="s">
        <v>496</v>
      </c>
      <c r="E787">
        <v>4511.5039420249996</v>
      </c>
      <c r="F787">
        <v>1500.25</v>
      </c>
      <c r="G787">
        <v>-25.612586821033901</v>
      </c>
      <c r="H787">
        <v>-4.0643979128821499</v>
      </c>
      <c r="I787">
        <v>3.2978312135702401</v>
      </c>
      <c r="J787">
        <v>1.70007163231473</v>
      </c>
      <c r="K787">
        <v>1430.8737041550201</v>
      </c>
      <c r="L787">
        <v>1378.32937279158</v>
      </c>
      <c r="M787">
        <v>59.2410351278278</v>
      </c>
      <c r="N787">
        <v>0.71509626121774805</v>
      </c>
      <c r="O787">
        <v>14.617563739376701</v>
      </c>
      <c r="P787">
        <v>39.981338931653802</v>
      </c>
      <c r="Q787">
        <v>-0.14965234443606101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130</v>
      </c>
      <c r="E788">
        <v>4505.9418158999997</v>
      </c>
      <c r="F788">
        <v>430.5</v>
      </c>
      <c r="G788">
        <v>3.3467742215259002</v>
      </c>
      <c r="I788">
        <v>-14.1756385597805</v>
      </c>
      <c r="K788">
        <v>425.76520424318301</v>
      </c>
      <c r="L788">
        <v>384.46648021701702</v>
      </c>
      <c r="M788">
        <v>38.331602171758398</v>
      </c>
      <c r="N788">
        <v>1</v>
      </c>
      <c r="O788">
        <v>7.2938443670151001</v>
      </c>
      <c r="P788">
        <v>29.668674698795101</v>
      </c>
      <c r="Q788">
        <v>9.3594908740256E-2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929</v>
      </c>
      <c r="E789">
        <v>4496.8381863000004</v>
      </c>
      <c r="F789">
        <v>184.85</v>
      </c>
      <c r="G789">
        <v>234.124135793769</v>
      </c>
      <c r="H789">
        <v>40.572581166055798</v>
      </c>
      <c r="I789">
        <v>48.0343217789625</v>
      </c>
      <c r="J789">
        <v>6.9994431352332596</v>
      </c>
      <c r="K789">
        <v>143.35419049812501</v>
      </c>
      <c r="L789">
        <v>112.482561072534</v>
      </c>
      <c r="M789">
        <v>71.031029986206704</v>
      </c>
      <c r="N789">
        <v>1.0625940592630101</v>
      </c>
      <c r="O789">
        <v>4.9499594265620797</v>
      </c>
      <c r="P789">
        <v>274.69594594594599</v>
      </c>
      <c r="Q789">
        <v>0.23932306660916899</v>
      </c>
    </row>
    <row r="790" spans="1:17" hidden="1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496</v>
      </c>
      <c r="E790">
        <v>4473.6803050750004</v>
      </c>
      <c r="F790">
        <v>725.95</v>
      </c>
      <c r="G790">
        <v>7.4590119724958504</v>
      </c>
      <c r="H790">
        <v>2.3682047672828399</v>
      </c>
      <c r="I790">
        <v>-16.665918829580601</v>
      </c>
      <c r="J790">
        <v>0.640190594918288</v>
      </c>
      <c r="K790">
        <v>704.97666376103803</v>
      </c>
      <c r="L790">
        <v>694.85143832214806</v>
      </c>
      <c r="M790">
        <v>49.423386775652602</v>
      </c>
      <c r="N790">
        <v>0.91746483459473904</v>
      </c>
      <c r="O790">
        <v>13.9816791790068</v>
      </c>
      <c r="P790">
        <v>36.085856218952102</v>
      </c>
      <c r="Q790">
        <v>0.13950864060665299</v>
      </c>
    </row>
    <row r="791" spans="1:17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539</v>
      </c>
      <c r="E791">
        <v>4458.4258702500001</v>
      </c>
      <c r="F791">
        <v>398.7</v>
      </c>
      <c r="G791">
        <v>15.5201684021517</v>
      </c>
      <c r="H791">
        <v>-5.6662391510313004</v>
      </c>
      <c r="I791">
        <v>-6.6431428488366002</v>
      </c>
      <c r="J791">
        <v>-1.0686259875911499</v>
      </c>
      <c r="K791">
        <v>375.32878703991099</v>
      </c>
      <c r="L791">
        <v>358.71340141134601</v>
      </c>
      <c r="M791">
        <v>66.5228229935922</v>
      </c>
      <c r="N791">
        <v>1.7558643597318999</v>
      </c>
      <c r="O791">
        <v>6.6340606972660998</v>
      </c>
      <c r="P791">
        <v>45.617238860482097</v>
      </c>
      <c r="Q791">
        <v>-5.6619941362374998E-2</v>
      </c>
    </row>
    <row r="792" spans="1:17" hidden="1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D792" t="s">
        <v>716</v>
      </c>
      <c r="E792">
        <v>4449.3999170859997</v>
      </c>
      <c r="F792">
        <v>270.52999999999997</v>
      </c>
      <c r="G792">
        <v>1.71471537707316</v>
      </c>
      <c r="H792">
        <v>-3.8800035037043799</v>
      </c>
      <c r="I792">
        <v>0.83347716842653297</v>
      </c>
      <c r="J792">
        <v>1.271211148058</v>
      </c>
      <c r="K792">
        <v>257.07466280725401</v>
      </c>
      <c r="L792">
        <v>240.189446561003</v>
      </c>
      <c r="M792">
        <v>58.987597709054498</v>
      </c>
      <c r="N792">
        <v>0.63177672846940802</v>
      </c>
      <c r="O792">
        <v>0.53968136620707796</v>
      </c>
      <c r="P792">
        <v>30.596186338402099</v>
      </c>
      <c r="Q792">
        <v>3.7892634135868998E-2</v>
      </c>
    </row>
    <row r="793" spans="1:17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D793" t="s">
        <v>98</v>
      </c>
      <c r="E793">
        <v>4437.18</v>
      </c>
      <c r="F793">
        <v>7395.3</v>
      </c>
      <c r="G793">
        <v>69.840824679099697</v>
      </c>
      <c r="H793">
        <v>17.245617872289401</v>
      </c>
      <c r="I793">
        <v>-10.044540503845299</v>
      </c>
      <c r="J793">
        <v>-1.79951978117152</v>
      </c>
      <c r="K793">
        <v>6744.3043279191297</v>
      </c>
      <c r="L793">
        <v>6186.1414758404999</v>
      </c>
      <c r="M793">
        <v>60.372444463853398</v>
      </c>
      <c r="N793">
        <v>0.855890378099607</v>
      </c>
      <c r="O793">
        <v>14.937865941882</v>
      </c>
      <c r="P793">
        <v>106.80079976510299</v>
      </c>
      <c r="Q793">
        <v>7.4775367386839001E-2</v>
      </c>
    </row>
    <row r="794" spans="1:17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610</v>
      </c>
      <c r="E794">
        <v>4432.6520238000003</v>
      </c>
      <c r="F794">
        <v>214.62</v>
      </c>
      <c r="G794">
        <v>68.767004866175199</v>
      </c>
      <c r="H794">
        <v>23.842616145930801</v>
      </c>
      <c r="I794">
        <v>21.004514512760299</v>
      </c>
      <c r="J794">
        <v>7.0791945980618802</v>
      </c>
      <c r="K794">
        <v>182.56997905630399</v>
      </c>
      <c r="L794">
        <v>161.51804836091699</v>
      </c>
      <c r="M794">
        <v>76.035029072083404</v>
      </c>
      <c r="N794">
        <v>2.72626754616011</v>
      </c>
      <c r="O794">
        <v>3.0658838878016899</v>
      </c>
      <c r="P794">
        <v>98.7222222222222</v>
      </c>
      <c r="Q794">
        <v>8.3876782846542999E-2</v>
      </c>
    </row>
    <row r="795" spans="1:17" x14ac:dyDescent="0.3">
      <c r="A795" t="s">
        <v>1730</v>
      </c>
      <c r="B795" t="s">
        <v>1731</v>
      </c>
      <c r="C795" t="str">
        <f>IFERROR(VLOOKUP(Table1[[#This Row],[Ticker]],[1]!Table1[[Symbol]:[Industry]],2,FALSE),"-")</f>
        <v>-</v>
      </c>
      <c r="D795" t="s">
        <v>539</v>
      </c>
      <c r="E795">
        <v>4373.8661444050003</v>
      </c>
      <c r="F795">
        <v>391.45</v>
      </c>
      <c r="G795">
        <v>5.7348713867267298</v>
      </c>
      <c r="H795">
        <v>2.7612251737031301</v>
      </c>
      <c r="I795">
        <v>-2.1045693961255898</v>
      </c>
      <c r="J795">
        <v>-1.0058487128429101</v>
      </c>
      <c r="K795">
        <v>372.63657944660702</v>
      </c>
      <c r="L795">
        <v>353.41388814347903</v>
      </c>
      <c r="M795">
        <v>62.871206389279301</v>
      </c>
      <c r="N795">
        <v>1.5879972235193001</v>
      </c>
      <c r="O795">
        <v>17.218035509004899</v>
      </c>
      <c r="P795">
        <v>47.161654135338303</v>
      </c>
      <c r="Q795">
        <v>0.14240141202090401</v>
      </c>
    </row>
    <row r="796" spans="1:17" hidden="1" x14ac:dyDescent="0.3">
      <c r="A796" t="s">
        <v>1732</v>
      </c>
      <c r="B796" t="s">
        <v>1733</v>
      </c>
      <c r="C796" t="str">
        <f>IFERROR(VLOOKUP(Table1[[#This Row],[Ticker]],[1]!Table1[[Symbol]:[Industry]],2,FALSE),"-")</f>
        <v>-</v>
      </c>
      <c r="D796" t="s">
        <v>375</v>
      </c>
      <c r="E796">
        <v>4363.5142406750001</v>
      </c>
      <c r="F796">
        <v>483.65</v>
      </c>
      <c r="G796">
        <v>-39.469698254426397</v>
      </c>
      <c r="H796">
        <v>23.967265818193098</v>
      </c>
      <c r="I796">
        <v>-4.1388746864948098</v>
      </c>
      <c r="J796">
        <v>11.7769884110385</v>
      </c>
      <c r="K796">
        <v>419.323402904494</v>
      </c>
      <c r="L796">
        <v>411.23839180839701</v>
      </c>
      <c r="M796">
        <v>68.683749263959399</v>
      </c>
      <c r="N796">
        <v>1.60615890523815</v>
      </c>
      <c r="O796">
        <v>19.507908611599301</v>
      </c>
      <c r="P796">
        <v>52.067285018078898</v>
      </c>
      <c r="Q796">
        <v>2.1802309251416001E-2</v>
      </c>
    </row>
    <row r="797" spans="1:17" x14ac:dyDescent="0.3">
      <c r="A797" t="s">
        <v>1734</v>
      </c>
      <c r="B797" t="s">
        <v>1735</v>
      </c>
      <c r="C797" t="str">
        <f>IFERROR(VLOOKUP(Table1[[#This Row],[Ticker]],[1]!Table1[[Symbol]:[Industry]],2,FALSE),"-")</f>
        <v>-</v>
      </c>
      <c r="D797" t="s">
        <v>24</v>
      </c>
      <c r="E797">
        <v>4361.8119669300004</v>
      </c>
      <c r="F797">
        <v>139.26</v>
      </c>
      <c r="G797">
        <v>-12.0791617128016</v>
      </c>
      <c r="H797">
        <v>-0.77616563596530896</v>
      </c>
      <c r="I797">
        <v>-22.110325411161298</v>
      </c>
      <c r="J797">
        <v>-0.89655575039802204</v>
      </c>
      <c r="K797">
        <v>134.27926126428201</v>
      </c>
      <c r="L797">
        <v>128.5891515655</v>
      </c>
      <c r="M797">
        <v>53.287547656333302</v>
      </c>
      <c r="N797">
        <v>1.06957288699983</v>
      </c>
      <c r="O797">
        <v>17.370386327732199</v>
      </c>
      <c r="P797">
        <v>26.715195632393002</v>
      </c>
      <c r="Q797">
        <v>9.0639961325029994E-3</v>
      </c>
    </row>
    <row r="798" spans="1:17" hidden="1" x14ac:dyDescent="0.3">
      <c r="A798" t="s">
        <v>1736</v>
      </c>
      <c r="B798" t="s">
        <v>1737</v>
      </c>
      <c r="C798" t="str">
        <f>IFERROR(VLOOKUP(Table1[[#This Row],[Ticker]],[1]!Table1[[Symbol]:[Industry]],2,FALSE),"-")</f>
        <v>-</v>
      </c>
      <c r="D798" t="s">
        <v>243</v>
      </c>
      <c r="E798">
        <v>4336.0510412499998</v>
      </c>
      <c r="F798">
        <v>627.5</v>
      </c>
      <c r="G798">
        <v>91.967597521856007</v>
      </c>
      <c r="H798">
        <v>10.4577992359494</v>
      </c>
      <c r="I798">
        <v>60.173022913112199</v>
      </c>
      <c r="J798">
        <v>3.3529673105388098</v>
      </c>
      <c r="K798">
        <v>526.86860476630704</v>
      </c>
      <c r="L798">
        <v>440.05544629932302</v>
      </c>
      <c r="M798">
        <v>79.883693966326604</v>
      </c>
      <c r="N798">
        <v>1.0129196258972999</v>
      </c>
      <c r="O798">
        <v>0.95617529880478402</v>
      </c>
      <c r="P798">
        <v>122.754703585374</v>
      </c>
      <c r="Q798">
        <v>6.4714317155052006E-2</v>
      </c>
    </row>
    <row r="799" spans="1:17" hidden="1" x14ac:dyDescent="0.3">
      <c r="A799" t="s">
        <v>1738</v>
      </c>
      <c r="B799" t="s">
        <v>1739</v>
      </c>
      <c r="C799" t="str">
        <f>IFERROR(VLOOKUP(Table1[[#This Row],[Ticker]],[1]!Table1[[Symbol]:[Industry]],2,FALSE),"-")</f>
        <v>-</v>
      </c>
      <c r="D799" t="s">
        <v>1740</v>
      </c>
      <c r="E799">
        <v>4316.6523153799999</v>
      </c>
      <c r="F799">
        <v>143.94999999999999</v>
      </c>
      <c r="G799">
        <v>-12.2734372065825</v>
      </c>
      <c r="H799">
        <v>27.118423134199499</v>
      </c>
      <c r="I799">
        <v>12.5229476850474</v>
      </c>
      <c r="J799">
        <v>5.3297197106862697</v>
      </c>
      <c r="K799">
        <v>109.831441435248</v>
      </c>
      <c r="L799">
        <v>105.278125327412</v>
      </c>
      <c r="M799">
        <v>74.085438988682895</v>
      </c>
      <c r="N799">
        <v>3.8092673213425798</v>
      </c>
      <c r="O799">
        <v>9.7603334491142792</v>
      </c>
      <c r="P799">
        <v>81.755050505050406</v>
      </c>
      <c r="Q799">
        <v>7.9503041897373006E-2</v>
      </c>
    </row>
    <row r="800" spans="1:17" hidden="1" x14ac:dyDescent="0.3">
      <c r="A800" t="s">
        <v>1741</v>
      </c>
      <c r="B800" t="s">
        <v>1742</v>
      </c>
      <c r="C800" t="str">
        <f>IFERROR(VLOOKUP(Table1[[#This Row],[Ticker]],[1]!Table1[[Symbol]:[Industry]],2,FALSE),"-")</f>
        <v>-</v>
      </c>
      <c r="D800" t="s">
        <v>539</v>
      </c>
      <c r="E800">
        <v>4292.5621765400001</v>
      </c>
      <c r="F800">
        <v>1627.1</v>
      </c>
      <c r="G800">
        <v>-25.457129444230201</v>
      </c>
      <c r="H800">
        <v>-3.06872345154467</v>
      </c>
      <c r="I800">
        <v>-0.676384320613719</v>
      </c>
      <c r="J800">
        <v>-8.1272729905315497</v>
      </c>
      <c r="K800">
        <v>1530.1168866990599</v>
      </c>
      <c r="L800">
        <v>1478.81492322741</v>
      </c>
      <c r="M800">
        <v>57.162831913614397</v>
      </c>
      <c r="N800">
        <v>2.9583238957879998</v>
      </c>
      <c r="O800">
        <v>14.270788519451701</v>
      </c>
      <c r="P800">
        <v>38.358843537414899</v>
      </c>
      <c r="Q800">
        <v>4.5297221117577002E-2</v>
      </c>
    </row>
    <row r="801" spans="1:17" hidden="1" x14ac:dyDescent="0.3">
      <c r="A801" t="s">
        <v>1743</v>
      </c>
      <c r="B801" t="s">
        <v>1744</v>
      </c>
      <c r="C801" t="str">
        <f>IFERROR(VLOOKUP(Table1[[#This Row],[Ticker]],[1]!Table1[[Symbol]:[Industry]],2,FALSE),"-")</f>
        <v>-</v>
      </c>
      <c r="D801" t="s">
        <v>130</v>
      </c>
      <c r="E801">
        <v>4283.0199818999999</v>
      </c>
      <c r="F801">
        <v>981.15</v>
      </c>
      <c r="G801">
        <v>155.85345389397901</v>
      </c>
      <c r="H801">
        <v>10.1273389083197</v>
      </c>
      <c r="I801">
        <v>73.8887552081313</v>
      </c>
      <c r="J801">
        <v>6.8605016409020196</v>
      </c>
      <c r="K801">
        <v>874.81733027702103</v>
      </c>
      <c r="L801">
        <v>721.74268732983296</v>
      </c>
      <c r="M801">
        <v>74.881748355408305</v>
      </c>
      <c r="N801">
        <v>2.5530473299435599</v>
      </c>
      <c r="O801">
        <v>9.5347296539774806</v>
      </c>
      <c r="P801">
        <v>186.508979413053</v>
      </c>
      <c r="Q801">
        <v>8.5757447127957007E-2</v>
      </c>
    </row>
    <row r="802" spans="1:17" hidden="1" x14ac:dyDescent="0.3">
      <c r="A802" t="s">
        <v>1745</v>
      </c>
      <c r="B802" t="s">
        <v>1746</v>
      </c>
      <c r="C802" t="str">
        <f>IFERROR(VLOOKUP(Table1[[#This Row],[Ticker]],[1]!Table1[[Symbol]:[Industry]],2,FALSE),"-")</f>
        <v>-</v>
      </c>
      <c r="E802">
        <v>4274.8646151960002</v>
      </c>
      <c r="F802">
        <v>53.88</v>
      </c>
      <c r="G802">
        <v>56.6216161830164</v>
      </c>
      <c r="H802">
        <v>-18.0951038406177</v>
      </c>
      <c r="I802">
        <v>-24.919614520743501</v>
      </c>
      <c r="J802">
        <v>-3.8026523658109399</v>
      </c>
      <c r="K802">
        <v>56.297257593278502</v>
      </c>
      <c r="L802">
        <v>54.517807816171597</v>
      </c>
      <c r="M802">
        <v>55.128242629221802</v>
      </c>
      <c r="N802">
        <v>0.54953379687677095</v>
      </c>
      <c r="O802">
        <v>43.838158871566399</v>
      </c>
      <c r="P802">
        <v>92.428571428571402</v>
      </c>
      <c r="Q802">
        <v>-5.6220763722548001E-2</v>
      </c>
    </row>
    <row r="803" spans="1:17" hidden="1" x14ac:dyDescent="0.3">
      <c r="A803" t="s">
        <v>1747</v>
      </c>
      <c r="B803" t="s">
        <v>1748</v>
      </c>
      <c r="C803" t="str">
        <f>IFERROR(VLOOKUP(Table1[[#This Row],[Ticker]],[1]!Table1[[Symbol]:[Industry]],2,FALSE),"-")</f>
        <v>-</v>
      </c>
      <c r="E803">
        <v>4273.5862231999999</v>
      </c>
      <c r="F803">
        <v>413</v>
      </c>
      <c r="G803">
        <v>82.306582692331602</v>
      </c>
      <c r="H803">
        <v>10.2120572713625</v>
      </c>
      <c r="I803">
        <v>91.131017405080101</v>
      </c>
      <c r="J803">
        <v>10.168047786396</v>
      </c>
      <c r="K803">
        <v>326.20188480953101</v>
      </c>
      <c r="L803">
        <v>238.19763232784101</v>
      </c>
      <c r="M803">
        <v>66.439990448673896</v>
      </c>
      <c r="N803">
        <v>0.88812190163931304</v>
      </c>
      <c r="O803">
        <v>6.4891041162227596</v>
      </c>
      <c r="P803">
        <v>158.12499999999901</v>
      </c>
    </row>
    <row r="804" spans="1:17" x14ac:dyDescent="0.3">
      <c r="A804" t="s">
        <v>1749</v>
      </c>
      <c r="B804" t="s">
        <v>1750</v>
      </c>
      <c r="C804" t="str">
        <f>IFERROR(VLOOKUP(Table1[[#This Row],[Ticker]],[1]!Table1[[Symbol]:[Industry]],2,FALSE),"-")</f>
        <v>-</v>
      </c>
      <c r="D804" t="s">
        <v>46</v>
      </c>
      <c r="E804">
        <v>4264.6598593299996</v>
      </c>
      <c r="F804">
        <v>616.29999999999995</v>
      </c>
      <c r="G804">
        <v>33.058075365197404</v>
      </c>
      <c r="H804">
        <v>14.0918160884885</v>
      </c>
      <c r="I804">
        <v>-33.931917081792697</v>
      </c>
      <c r="J804">
        <v>2.34276309639182</v>
      </c>
      <c r="K804">
        <v>549.86248577239905</v>
      </c>
      <c r="L804">
        <v>569.07965197497197</v>
      </c>
      <c r="M804">
        <v>73.074609306768195</v>
      </c>
      <c r="N804">
        <v>2.2837790405165599</v>
      </c>
      <c r="O804">
        <v>63.727080967061497</v>
      </c>
      <c r="P804">
        <v>63.2582781456953</v>
      </c>
      <c r="Q804">
        <v>0.108514226706484</v>
      </c>
    </row>
    <row r="805" spans="1:17" hidden="1" x14ac:dyDescent="0.3">
      <c r="A805" t="s">
        <v>1751</v>
      </c>
      <c r="B805" t="s">
        <v>1752</v>
      </c>
      <c r="C805" t="str">
        <f>IFERROR(VLOOKUP(Table1[[#This Row],[Ticker]],[1]!Table1[[Symbol]:[Industry]],2,FALSE),"-")</f>
        <v>-</v>
      </c>
      <c r="D805" t="s">
        <v>221</v>
      </c>
      <c r="E805">
        <v>4263.0212026549998</v>
      </c>
      <c r="F805">
        <v>390.7</v>
      </c>
      <c r="G805">
        <v>99.884125085305001</v>
      </c>
      <c r="H805">
        <v>9.4961768865355101</v>
      </c>
      <c r="I805">
        <v>54.796111914149698</v>
      </c>
      <c r="J805">
        <v>3.4149881592436202</v>
      </c>
      <c r="K805">
        <v>337.170462604335</v>
      </c>
      <c r="L805">
        <v>280.87778940357902</v>
      </c>
      <c r="M805">
        <v>77.213187925535095</v>
      </c>
      <c r="N805">
        <v>1.0180944660435101</v>
      </c>
      <c r="O805">
        <v>3.82646531865882</v>
      </c>
      <c r="P805">
        <v>153.59106198151699</v>
      </c>
      <c r="Q805">
        <v>0.13395738460624401</v>
      </c>
    </row>
    <row r="806" spans="1:17" hidden="1" x14ac:dyDescent="0.3">
      <c r="A806" t="s">
        <v>1753</v>
      </c>
      <c r="B806" t="s">
        <v>1754</v>
      </c>
      <c r="C806" t="str">
        <f>IFERROR(VLOOKUP(Table1[[#This Row],[Ticker]],[1]!Table1[[Symbol]:[Industry]],2,FALSE),"-")</f>
        <v>-</v>
      </c>
      <c r="E806">
        <v>4238.7259011719998</v>
      </c>
      <c r="F806">
        <v>33.32</v>
      </c>
      <c r="G806">
        <v>85.800581333894897</v>
      </c>
      <c r="H806">
        <v>-12.904894050408</v>
      </c>
      <c r="I806">
        <v>-21.820993650898799</v>
      </c>
      <c r="J806">
        <v>-4.85269127846066</v>
      </c>
      <c r="K806">
        <v>33.143958623413504</v>
      </c>
      <c r="L806">
        <v>32.379311651318801</v>
      </c>
      <c r="M806">
        <v>58.019685650978197</v>
      </c>
      <c r="N806">
        <v>0.75393684251317095</v>
      </c>
      <c r="O806">
        <v>43.307322929171598</v>
      </c>
      <c r="P806">
        <v>119.933993399339</v>
      </c>
      <c r="Q806">
        <v>0.11625986633053</v>
      </c>
    </row>
    <row r="807" spans="1:17" x14ac:dyDescent="0.3">
      <c r="A807" t="s">
        <v>1755</v>
      </c>
      <c r="B807" t="s">
        <v>1756</v>
      </c>
      <c r="C807" t="str">
        <f>IFERROR(VLOOKUP(Table1[[#This Row],[Ticker]],[1]!Table1[[Symbol]:[Industry]],2,FALSE),"-")</f>
        <v>-</v>
      </c>
      <c r="D807" t="s">
        <v>280</v>
      </c>
      <c r="E807">
        <v>4236.8613758000001</v>
      </c>
      <c r="F807">
        <v>502</v>
      </c>
      <c r="G807">
        <v>-12.115496843703401</v>
      </c>
      <c r="H807">
        <v>-12.7259001134975</v>
      </c>
      <c r="I807">
        <v>-11.3632446866912</v>
      </c>
      <c r="J807">
        <v>-1.79908368770753</v>
      </c>
      <c r="K807">
        <v>513.40512020759604</v>
      </c>
      <c r="L807">
        <v>511.84602531987503</v>
      </c>
      <c r="M807">
        <v>49.640401246951797</v>
      </c>
      <c r="N807">
        <v>0.65270162939751397</v>
      </c>
      <c r="O807">
        <v>39.2430278884462</v>
      </c>
      <c r="P807">
        <v>15.2565721501549</v>
      </c>
    </row>
    <row r="808" spans="1:17" hidden="1" x14ac:dyDescent="0.3">
      <c r="A808" t="s">
        <v>1757</v>
      </c>
      <c r="B808" t="s">
        <v>1758</v>
      </c>
      <c r="C808" t="str">
        <f>IFERROR(VLOOKUP(Table1[[#This Row],[Ticker]],[1]!Table1[[Symbol]:[Industry]],2,FALSE),"-")</f>
        <v>-</v>
      </c>
      <c r="D808" t="s">
        <v>140</v>
      </c>
      <c r="E808">
        <v>4221.5413697149997</v>
      </c>
      <c r="F808">
        <v>419.95</v>
      </c>
      <c r="G808">
        <v>90.095427250314103</v>
      </c>
      <c r="H808">
        <v>10.423671856047299</v>
      </c>
      <c r="I808">
        <v>39.444162571575802</v>
      </c>
      <c r="J808">
        <v>2.5622064144774899</v>
      </c>
      <c r="K808">
        <v>387.69213699773798</v>
      </c>
      <c r="L808">
        <v>312.42699688778703</v>
      </c>
      <c r="M808">
        <v>49.557873943840796</v>
      </c>
      <c r="N808">
        <v>0.66736261988565704</v>
      </c>
      <c r="O808">
        <v>11.6799619002262</v>
      </c>
      <c r="P808">
        <v>120.79390115667699</v>
      </c>
      <c r="Q808">
        <v>0.106597873359076</v>
      </c>
    </row>
    <row r="809" spans="1:17" hidden="1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D809" t="s">
        <v>130</v>
      </c>
      <c r="E809">
        <v>4178.3601656999999</v>
      </c>
      <c r="F809">
        <v>2058.6999999999998</v>
      </c>
      <c r="G809">
        <v>53.470956020025</v>
      </c>
      <c r="H809">
        <v>-14.3402438150842</v>
      </c>
      <c r="I809">
        <v>36.807488650060897</v>
      </c>
      <c r="J809">
        <v>-5.4922467757130704</v>
      </c>
      <c r="K809">
        <v>2056.8670618370102</v>
      </c>
      <c r="L809">
        <v>1705.83950775271</v>
      </c>
      <c r="M809">
        <v>40.915110028849099</v>
      </c>
      <c r="N809">
        <v>0.90207592239635703</v>
      </c>
      <c r="O809">
        <v>10.5066303978238</v>
      </c>
      <c r="P809">
        <v>79.799126637554494</v>
      </c>
      <c r="Q809">
        <v>0.31057666399199702</v>
      </c>
    </row>
    <row r="810" spans="1:17" hidden="1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D810" t="s">
        <v>1442</v>
      </c>
      <c r="E810">
        <v>4159.5897289699997</v>
      </c>
      <c r="F810">
        <v>76.7</v>
      </c>
      <c r="G810">
        <v>45.5704707054118</v>
      </c>
      <c r="H810">
        <v>-10.5406054892282</v>
      </c>
      <c r="I810">
        <v>13.417638657728</v>
      </c>
      <c r="J810">
        <v>-5.0423482532079102</v>
      </c>
      <c r="K810">
        <v>78.666892665492099</v>
      </c>
      <c r="L810">
        <v>70.150297821950105</v>
      </c>
      <c r="M810">
        <v>36.114267689948697</v>
      </c>
      <c r="N810">
        <v>1.12067728336901</v>
      </c>
      <c r="O810">
        <v>18.252933507170699</v>
      </c>
      <c r="P810">
        <v>78.787878787878796</v>
      </c>
      <c r="Q810">
        <v>0.16730041473274401</v>
      </c>
    </row>
    <row r="811" spans="1:17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59</v>
      </c>
      <c r="E811">
        <v>4156.4682825</v>
      </c>
      <c r="F811">
        <v>337.1</v>
      </c>
      <c r="G811">
        <v>-16.486099933826299</v>
      </c>
      <c r="H811">
        <v>7.9518605024596196</v>
      </c>
      <c r="I811">
        <v>7.4718486027057496E-2</v>
      </c>
      <c r="J811">
        <v>-1.5106292276468101</v>
      </c>
      <c r="K811">
        <v>308.16511439781499</v>
      </c>
      <c r="L811">
        <v>298.03659019175501</v>
      </c>
      <c r="M811">
        <v>60.564247785475501</v>
      </c>
      <c r="N811">
        <v>2.4729035147894298</v>
      </c>
      <c r="O811">
        <v>5.8142984277662402</v>
      </c>
      <c r="P811">
        <v>34.786085565773597</v>
      </c>
      <c r="Q811">
        <v>-6.4425412084028993E-2</v>
      </c>
    </row>
    <row r="812" spans="1:17" hidden="1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-</v>
      </c>
      <c r="D812" t="s">
        <v>226</v>
      </c>
      <c r="E812">
        <v>4156.3769190249996</v>
      </c>
      <c r="F812">
        <v>4097.75</v>
      </c>
      <c r="G812">
        <v>64.586451341623302</v>
      </c>
      <c r="H812">
        <v>31.8146487267541</v>
      </c>
      <c r="I812">
        <v>58.725490667288298</v>
      </c>
      <c r="J812">
        <v>-0.69441209454522601</v>
      </c>
      <c r="K812">
        <v>3066.9473000484199</v>
      </c>
      <c r="L812">
        <v>2615.19811269826</v>
      </c>
      <c r="M812">
        <v>86.4863099232319</v>
      </c>
      <c r="N812">
        <v>0.79703015812028599</v>
      </c>
      <c r="O812">
        <v>2.00597889085474</v>
      </c>
      <c r="P812">
        <v>94.658211011353302</v>
      </c>
      <c r="Q812">
        <v>0.110232969612999</v>
      </c>
    </row>
    <row r="813" spans="1:17" hidden="1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-</v>
      </c>
      <c r="D813" t="s">
        <v>130</v>
      </c>
      <c r="E813">
        <v>4131.2930134839999</v>
      </c>
      <c r="F813">
        <v>137.47999999999999</v>
      </c>
      <c r="G813">
        <v>53.089792411915298</v>
      </c>
      <c r="H813">
        <v>9.1718319562923796</v>
      </c>
      <c r="I813">
        <v>41.134837172472501</v>
      </c>
      <c r="J813">
        <v>2.67661510896956</v>
      </c>
      <c r="K813">
        <v>119.804469538782</v>
      </c>
      <c r="L813">
        <v>100.064411333257</v>
      </c>
      <c r="M813">
        <v>63.867828335004397</v>
      </c>
      <c r="N813">
        <v>1.16262429811622</v>
      </c>
      <c r="O813">
        <v>6.8882746581320804</v>
      </c>
      <c r="P813">
        <v>101.583577712609</v>
      </c>
      <c r="Q813">
        <v>0.13211763831123499</v>
      </c>
    </row>
    <row r="814" spans="1:17" hidden="1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-</v>
      </c>
      <c r="D814" t="s">
        <v>302</v>
      </c>
      <c r="E814">
        <v>4125.3267670919904</v>
      </c>
      <c r="F814">
        <v>187.47</v>
      </c>
      <c r="G814">
        <v>5.6793007552269898</v>
      </c>
      <c r="H814">
        <v>-6.7821150313634302</v>
      </c>
      <c r="I814">
        <v>-8.8993685972786594</v>
      </c>
      <c r="J814">
        <v>-2.9714946632421801</v>
      </c>
      <c r="K814">
        <v>191.32861984515901</v>
      </c>
      <c r="M814">
        <v>42.852813193448704</v>
      </c>
      <c r="N814">
        <v>1.1801922736347501</v>
      </c>
      <c r="O814">
        <v>26.873633114631598</v>
      </c>
      <c r="P814">
        <v>47.324165029469498</v>
      </c>
    </row>
    <row r="815" spans="1:17" x14ac:dyDescent="0.3">
      <c r="A815" t="s">
        <v>1771</v>
      </c>
      <c r="B815" t="s">
        <v>1772</v>
      </c>
      <c r="C815" t="str">
        <f>IFERROR(VLOOKUP(Table1[[#This Row],[Ticker]],[1]!Table1[[Symbol]:[Industry]],2,FALSE),"-")</f>
        <v>-</v>
      </c>
      <c r="D815" t="s">
        <v>913</v>
      </c>
      <c r="E815">
        <v>4118.0387455999999</v>
      </c>
      <c r="F815">
        <v>332.8</v>
      </c>
      <c r="G815">
        <v>65.014195129083404</v>
      </c>
      <c r="H815">
        <v>22.307793660287601</v>
      </c>
      <c r="I815">
        <v>17.1260921912884</v>
      </c>
      <c r="J815">
        <v>3.23403407495947</v>
      </c>
      <c r="K815">
        <v>284.60892877148802</v>
      </c>
      <c r="L815">
        <v>240.05479555501799</v>
      </c>
      <c r="M815">
        <v>67.839880589287901</v>
      </c>
      <c r="N815">
        <v>1.2565423072404101</v>
      </c>
      <c r="O815">
        <v>1.6826923076922899</v>
      </c>
      <c r="P815">
        <v>123.5807860262</v>
      </c>
      <c r="Q815">
        <v>3.6460863540024001E-2</v>
      </c>
    </row>
    <row r="816" spans="1:17" hidden="1" x14ac:dyDescent="0.3">
      <c r="A816" t="s">
        <v>1773</v>
      </c>
      <c r="B816" t="s">
        <v>1774</v>
      </c>
      <c r="C816" t="str">
        <f>IFERROR(VLOOKUP(Table1[[#This Row],[Ticker]],[1]!Table1[[Symbol]:[Industry]],2,FALSE),"-")</f>
        <v>-</v>
      </c>
      <c r="D816" t="s">
        <v>119</v>
      </c>
      <c r="E816">
        <v>4106.3370133500002</v>
      </c>
      <c r="F816">
        <v>329.55</v>
      </c>
      <c r="G816">
        <v>-35.168051679384099</v>
      </c>
      <c r="H816">
        <v>-6.1888163463861297</v>
      </c>
      <c r="I816">
        <v>-21.356871923234099</v>
      </c>
      <c r="J816">
        <v>-3.0831381015375299</v>
      </c>
      <c r="K816">
        <v>332.50903367564501</v>
      </c>
      <c r="M816">
        <v>47.903174626971698</v>
      </c>
      <c r="N816">
        <v>0.82562441199965997</v>
      </c>
      <c r="O816">
        <v>19.208010923987199</v>
      </c>
      <c r="P816">
        <v>9.4668659691081292</v>
      </c>
    </row>
    <row r="817" spans="1:17" x14ac:dyDescent="0.3">
      <c r="A817" t="s">
        <v>1775</v>
      </c>
      <c r="B817" t="s">
        <v>1776</v>
      </c>
      <c r="C817" t="str">
        <f>IFERROR(VLOOKUP(Table1[[#This Row],[Ticker]],[1]!Table1[[Symbol]:[Industry]],2,FALSE),"-")</f>
        <v>-</v>
      </c>
      <c r="D817" t="s">
        <v>1777</v>
      </c>
      <c r="E817">
        <v>4096.0218130000003</v>
      </c>
      <c r="F817">
        <v>23.14</v>
      </c>
      <c r="G817">
        <v>31.189595533375101</v>
      </c>
      <c r="H817">
        <v>4.55702334254386</v>
      </c>
      <c r="I817">
        <v>-10.2787609858081</v>
      </c>
      <c r="J817">
        <v>5.1652184518555302</v>
      </c>
      <c r="K817">
        <v>21.829171490127901</v>
      </c>
      <c r="L817">
        <v>20.892516221410499</v>
      </c>
      <c r="M817">
        <v>62.985035199940697</v>
      </c>
      <c r="N817">
        <v>1.25049884523841</v>
      </c>
      <c r="O817">
        <v>20.7865168539325</v>
      </c>
      <c r="P817">
        <v>58.4931506849315</v>
      </c>
      <c r="Q817">
        <v>-6.9046079216281003E-2</v>
      </c>
    </row>
    <row r="818" spans="1:17" hidden="1" x14ac:dyDescent="0.3">
      <c r="A818" t="s">
        <v>1778</v>
      </c>
      <c r="B818" t="s">
        <v>1779</v>
      </c>
      <c r="C818" t="str">
        <f>IFERROR(VLOOKUP(Table1[[#This Row],[Ticker]],[1]!Table1[[Symbol]:[Industry]],2,FALSE),"-")</f>
        <v>-</v>
      </c>
      <c r="D818" t="s">
        <v>302</v>
      </c>
      <c r="E818">
        <v>4094.0116580019999</v>
      </c>
      <c r="F818">
        <v>191.87</v>
      </c>
      <c r="G818">
        <v>-31.395518689174601</v>
      </c>
      <c r="H818">
        <v>-0.79145909826337002</v>
      </c>
      <c r="I818">
        <v>-17.955234852212499</v>
      </c>
      <c r="J818">
        <v>-4.2074582864784302</v>
      </c>
      <c r="K818">
        <v>183.50226056854601</v>
      </c>
      <c r="M818">
        <v>70.948452279329501</v>
      </c>
      <c r="N818">
        <v>0.97138248639145197</v>
      </c>
      <c r="O818">
        <v>22.478761661541601</v>
      </c>
      <c r="P818">
        <v>30.969283276450501</v>
      </c>
    </row>
    <row r="819" spans="1:17" hidden="1" x14ac:dyDescent="0.3">
      <c r="A819" t="s">
        <v>1780</v>
      </c>
      <c r="B819" t="s">
        <v>1781</v>
      </c>
      <c r="C819" t="str">
        <f>IFERROR(VLOOKUP(Table1[[#This Row],[Ticker]],[1]!Table1[[Symbol]:[Industry]],2,FALSE),"-")</f>
        <v>-</v>
      </c>
      <c r="D819" t="s">
        <v>1465</v>
      </c>
      <c r="E819">
        <v>4091.7641251499999</v>
      </c>
      <c r="F819">
        <v>7738.1</v>
      </c>
      <c r="G819">
        <v>-4.4591320720365797</v>
      </c>
      <c r="H819">
        <v>-2.9123116080031402</v>
      </c>
      <c r="I819">
        <v>-9.6829170915487097</v>
      </c>
      <c r="J819">
        <v>-4.2917058836711197</v>
      </c>
      <c r="K819">
        <v>7268.1253376186096</v>
      </c>
      <c r="L819">
        <v>6937.8945618567104</v>
      </c>
      <c r="M819">
        <v>47.090413928254101</v>
      </c>
      <c r="N819">
        <v>0.47167712365950198</v>
      </c>
      <c r="O819">
        <v>11.3968545250126</v>
      </c>
      <c r="P819">
        <v>33.184740234593498</v>
      </c>
      <c r="Q819">
        <v>-2.2534804207272999E-2</v>
      </c>
    </row>
    <row r="820" spans="1:17" x14ac:dyDescent="0.3">
      <c r="A820" t="s">
        <v>1782</v>
      </c>
      <c r="B820" t="s">
        <v>1783</v>
      </c>
      <c r="C820" t="str">
        <f>IFERROR(VLOOKUP(Table1[[#This Row],[Ticker]],[1]!Table1[[Symbol]:[Industry]],2,FALSE),"-")</f>
        <v>-</v>
      </c>
      <c r="D820" t="s">
        <v>913</v>
      </c>
      <c r="E820">
        <v>4067.55069215</v>
      </c>
      <c r="F820">
        <v>331.7</v>
      </c>
      <c r="G820">
        <v>-27.8457704148048</v>
      </c>
      <c r="H820">
        <v>2.1494509220257001</v>
      </c>
      <c r="I820">
        <v>-36.805014679623497</v>
      </c>
      <c r="J820">
        <v>3.1442850212742801</v>
      </c>
      <c r="K820">
        <v>315.89058373154398</v>
      </c>
      <c r="L820">
        <v>336.75824702497999</v>
      </c>
      <c r="M820">
        <v>71.119479881419196</v>
      </c>
      <c r="N820">
        <v>1.1007129332777801</v>
      </c>
      <c r="O820">
        <v>35.634609586976097</v>
      </c>
      <c r="P820">
        <v>23.791752192573199</v>
      </c>
      <c r="Q820">
        <v>9.4707491641149999E-3</v>
      </c>
    </row>
    <row r="821" spans="1:17" x14ac:dyDescent="0.3">
      <c r="A821" t="s">
        <v>1784</v>
      </c>
      <c r="B821" t="s">
        <v>1785</v>
      </c>
      <c r="C821" t="str">
        <f>IFERROR(VLOOKUP(Table1[[#This Row],[Ticker]],[1]!Table1[[Symbol]:[Industry]],2,FALSE),"-")</f>
        <v>-</v>
      </c>
      <c r="D821" t="s">
        <v>1435</v>
      </c>
      <c r="E821">
        <v>4066.2287766599902</v>
      </c>
      <c r="F821">
        <v>563.1</v>
      </c>
      <c r="G821">
        <v>8.5922854036175593</v>
      </c>
      <c r="H821">
        <v>21.410163808888299</v>
      </c>
      <c r="I821">
        <v>3.4804679849913001</v>
      </c>
      <c r="J821">
        <v>7.95890550879537</v>
      </c>
      <c r="K821">
        <v>471.62730718785201</v>
      </c>
      <c r="L821">
        <v>454.29419161196103</v>
      </c>
      <c r="M821">
        <v>86.975416697575199</v>
      </c>
      <c r="N821">
        <v>2.7876650645590701</v>
      </c>
      <c r="O821">
        <v>2.4329603977979</v>
      </c>
      <c r="P821">
        <v>51.799433885968398</v>
      </c>
      <c r="Q821">
        <v>-2.5767692121256E-2</v>
      </c>
    </row>
    <row r="822" spans="1:17" hidden="1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-</v>
      </c>
      <c r="D822" t="s">
        <v>1016</v>
      </c>
      <c r="E822">
        <v>4060.8879999999999</v>
      </c>
      <c r="F822">
        <v>118</v>
      </c>
      <c r="G822">
        <v>-23.628639416946299</v>
      </c>
      <c r="I822">
        <v>-10.492949045963099</v>
      </c>
      <c r="K822">
        <v>104.378999999999</v>
      </c>
      <c r="M822">
        <v>99.990560428137201</v>
      </c>
      <c r="N822">
        <v>1</v>
      </c>
      <c r="O822">
        <v>0</v>
      </c>
      <c r="P822">
        <v>5.3571428571428603</v>
      </c>
    </row>
    <row r="823" spans="1:17" hidden="1" x14ac:dyDescent="0.3">
      <c r="A823" t="s">
        <v>1788</v>
      </c>
      <c r="B823" t="s">
        <v>1789</v>
      </c>
      <c r="C823" t="str">
        <f>IFERROR(VLOOKUP(Table1[[#This Row],[Ticker]],[1]!Table1[[Symbol]:[Industry]],2,FALSE),"-")</f>
        <v>-</v>
      </c>
      <c r="D823" t="s">
        <v>1790</v>
      </c>
      <c r="E823">
        <v>4057.2384182400001</v>
      </c>
      <c r="F823">
        <v>242.56</v>
      </c>
      <c r="G823">
        <v>-34.426607894664997</v>
      </c>
      <c r="H823">
        <v>2.2079884202811599</v>
      </c>
      <c r="I823">
        <v>-15.656577422857399</v>
      </c>
      <c r="J823">
        <v>-0.81457253445956102</v>
      </c>
      <c r="K823">
        <v>232.68832987600399</v>
      </c>
      <c r="M823">
        <v>56.289875474686298</v>
      </c>
      <c r="N823">
        <v>1.3745342836290699</v>
      </c>
      <c r="O823">
        <v>15.8476253298152</v>
      </c>
      <c r="P823">
        <v>23.377416073245101</v>
      </c>
    </row>
    <row r="824" spans="1:17" hidden="1" x14ac:dyDescent="0.3">
      <c r="A824" t="s">
        <v>1791</v>
      </c>
      <c r="B824" t="s">
        <v>1792</v>
      </c>
      <c r="C824" t="str">
        <f>IFERROR(VLOOKUP(Table1[[#This Row],[Ticker]],[1]!Table1[[Symbol]:[Industry]],2,FALSE),"-")</f>
        <v>-</v>
      </c>
      <c r="D824" t="s">
        <v>226</v>
      </c>
      <c r="E824">
        <v>4044.5970318</v>
      </c>
      <c r="F824">
        <v>881.8</v>
      </c>
      <c r="G824">
        <v>173.20000071091999</v>
      </c>
      <c r="H824">
        <v>27.067990032596001</v>
      </c>
      <c r="I824">
        <v>151.08539137474901</v>
      </c>
      <c r="J824">
        <v>9.7467020715814598</v>
      </c>
      <c r="K824">
        <v>695.56977187144605</v>
      </c>
      <c r="L824">
        <v>519.09357485065595</v>
      </c>
      <c r="M824">
        <v>78.298316880858195</v>
      </c>
      <c r="N824">
        <v>1.1878381857826701</v>
      </c>
      <c r="O824">
        <v>4.8707189838965697</v>
      </c>
      <c r="P824">
        <v>238.86711244331701</v>
      </c>
      <c r="Q824">
        <v>8.8765536875931E-2</v>
      </c>
    </row>
    <row r="825" spans="1:17" hidden="1" x14ac:dyDescent="0.3">
      <c r="A825" t="s">
        <v>1793</v>
      </c>
      <c r="B825" t="s">
        <v>1794</v>
      </c>
      <c r="C825" t="str">
        <f>IFERROR(VLOOKUP(Table1[[#This Row],[Ticker]],[1]!Table1[[Symbol]:[Industry]],2,FALSE),"-")</f>
        <v>-</v>
      </c>
      <c r="D825" t="s">
        <v>243</v>
      </c>
      <c r="E825">
        <v>4027.9874062499998</v>
      </c>
      <c r="F825">
        <v>2290.5</v>
      </c>
      <c r="G825">
        <v>85.303714009135703</v>
      </c>
      <c r="H825">
        <v>17.5719417742453</v>
      </c>
      <c r="I825">
        <v>40.127442454329298</v>
      </c>
      <c r="J825">
        <v>19.5212223895706</v>
      </c>
      <c r="K825">
        <v>1904.9756627648201</v>
      </c>
      <c r="L825">
        <v>1557.1998705306501</v>
      </c>
      <c r="M825">
        <v>70.728573311598694</v>
      </c>
      <c r="N825">
        <v>3.27252386620588</v>
      </c>
      <c r="O825">
        <v>0.85134250163718606</v>
      </c>
      <c r="P825">
        <v>131.07187894073101</v>
      </c>
      <c r="Q825">
        <v>4.0784745136245998E-2</v>
      </c>
    </row>
    <row r="826" spans="1:17" x14ac:dyDescent="0.3">
      <c r="A826" t="s">
        <v>1795</v>
      </c>
      <c r="B826" t="s">
        <v>1796</v>
      </c>
      <c r="C826" t="str">
        <f>IFERROR(VLOOKUP(Table1[[#This Row],[Ticker]],[1]!Table1[[Symbol]:[Industry]],2,FALSE),"-")</f>
        <v>-</v>
      </c>
      <c r="D826" t="s">
        <v>243</v>
      </c>
      <c r="E826">
        <v>4008.2377310000002</v>
      </c>
      <c r="F826">
        <v>2358.5</v>
      </c>
      <c r="G826">
        <v>107.10682060235401</v>
      </c>
      <c r="H826">
        <v>22.289391090659901</v>
      </c>
      <c r="I826">
        <v>57.918170011280097</v>
      </c>
      <c r="J826">
        <v>9.1474055845611897</v>
      </c>
      <c r="K826">
        <v>1938.3172543768001</v>
      </c>
      <c r="L826">
        <v>1589.4248569024001</v>
      </c>
      <c r="M826">
        <v>80.900758476712994</v>
      </c>
      <c r="N826">
        <v>2.0197880443482101</v>
      </c>
      <c r="O826">
        <v>4.4307822768708798</v>
      </c>
      <c r="P826">
        <v>135.496754867698</v>
      </c>
      <c r="Q826">
        <v>-7.2784597026749998E-2</v>
      </c>
    </row>
    <row r="827" spans="1:17" hidden="1" x14ac:dyDescent="0.3">
      <c r="A827" t="s">
        <v>1797</v>
      </c>
      <c r="B827" t="s">
        <v>1798</v>
      </c>
      <c r="C827" t="str">
        <f>IFERROR(VLOOKUP(Table1[[#This Row],[Ticker]],[1]!Table1[[Symbol]:[Industry]],2,FALSE),"-")</f>
        <v>-</v>
      </c>
      <c r="D827" t="s">
        <v>243</v>
      </c>
      <c r="E827">
        <v>4006.5530573750002</v>
      </c>
      <c r="F827">
        <v>745.25</v>
      </c>
      <c r="G827">
        <v>739.90244306965201</v>
      </c>
      <c r="H827">
        <v>29.679123873415701</v>
      </c>
      <c r="I827">
        <v>127.09764280046601</v>
      </c>
      <c r="J827">
        <v>-11.48986321484</v>
      </c>
      <c r="K827">
        <v>606.06875329235402</v>
      </c>
      <c r="L827">
        <v>395.40977533604803</v>
      </c>
      <c r="M827">
        <v>50.870230599450899</v>
      </c>
      <c r="N827">
        <v>0.72629053159159895</v>
      </c>
      <c r="O827">
        <v>21.945655820194499</v>
      </c>
      <c r="P827">
        <v>765.16136521940996</v>
      </c>
      <c r="Q827">
        <v>0.220488337188084</v>
      </c>
    </row>
    <row r="828" spans="1:17" hidden="1" x14ac:dyDescent="0.3">
      <c r="A828" t="s">
        <v>1799</v>
      </c>
      <c r="B828" t="s">
        <v>1800</v>
      </c>
      <c r="C828" t="str">
        <f>IFERROR(VLOOKUP(Table1[[#This Row],[Ticker]],[1]!Table1[[Symbol]:[Industry]],2,FALSE),"-")</f>
        <v>-</v>
      </c>
      <c r="D828" t="s">
        <v>916</v>
      </c>
      <c r="E828">
        <v>3999.8141043000001</v>
      </c>
      <c r="F828">
        <v>859.8</v>
      </c>
      <c r="G828">
        <v>-44.988583544849803</v>
      </c>
      <c r="H828">
        <v>-6.3441459432235998</v>
      </c>
      <c r="I828">
        <v>-24.807947547322399</v>
      </c>
      <c r="J828">
        <v>-0.72711159618127397</v>
      </c>
      <c r="K828">
        <v>842.41965772003095</v>
      </c>
      <c r="L828">
        <v>911.39944475341895</v>
      </c>
      <c r="M828">
        <v>60.689389069561798</v>
      </c>
      <c r="N828">
        <v>1.5279809916299401</v>
      </c>
      <c r="O828">
        <v>28.489183531053701</v>
      </c>
      <c r="P828">
        <v>19.616026711185299</v>
      </c>
      <c r="Q828">
        <v>-7.4969286237604002E-2</v>
      </c>
    </row>
    <row r="829" spans="1:17" x14ac:dyDescent="0.3">
      <c r="A829" t="s">
        <v>1801</v>
      </c>
      <c r="B829" t="s">
        <v>1802</v>
      </c>
      <c r="C829" t="str">
        <f>IFERROR(VLOOKUP(Table1[[#This Row],[Ticker]],[1]!Table1[[Symbol]:[Industry]],2,FALSE),"-")</f>
        <v>-</v>
      </c>
      <c r="D829" t="s">
        <v>130</v>
      </c>
      <c r="E829">
        <v>3988.5572860500001</v>
      </c>
      <c r="F829">
        <v>739.25</v>
      </c>
      <c r="G829">
        <v>102.129546660626</v>
      </c>
      <c r="H829">
        <v>-5.7671328073835904</v>
      </c>
      <c r="I829">
        <v>32.975881696281398</v>
      </c>
      <c r="J829">
        <v>-3.5460449794492401</v>
      </c>
      <c r="K829">
        <v>729.22055911029599</v>
      </c>
      <c r="L829">
        <v>601.24819330127502</v>
      </c>
      <c r="M829">
        <v>41.981804880756798</v>
      </c>
      <c r="N829">
        <v>0.29851117040556502</v>
      </c>
      <c r="O829">
        <v>19.039567128846802</v>
      </c>
      <c r="P829">
        <v>130.29595015576299</v>
      </c>
      <c r="Q829">
        <v>7.8290308688948998E-2</v>
      </c>
    </row>
    <row r="830" spans="1:17" x14ac:dyDescent="0.3">
      <c r="A830" t="s">
        <v>1803</v>
      </c>
      <c r="B830" t="s">
        <v>1804</v>
      </c>
      <c r="C830" t="str">
        <f>IFERROR(VLOOKUP(Table1[[#This Row],[Ticker]],[1]!Table1[[Symbol]:[Industry]],2,FALSE),"-")</f>
        <v>-</v>
      </c>
      <c r="D830" t="s">
        <v>151</v>
      </c>
      <c r="E830">
        <v>3975.0049570000001</v>
      </c>
      <c r="F830">
        <v>842</v>
      </c>
      <c r="G830">
        <v>45.634312211844303</v>
      </c>
      <c r="H830">
        <v>-13.579139116312099</v>
      </c>
      <c r="I830">
        <v>4.6462024053757398</v>
      </c>
      <c r="J830">
        <v>1.1233709803123899</v>
      </c>
      <c r="K830">
        <v>808.63868382349801</v>
      </c>
      <c r="L830">
        <v>729.87930588790198</v>
      </c>
      <c r="M830">
        <v>63.075799091723098</v>
      </c>
      <c r="N830">
        <v>1.46149606007088</v>
      </c>
      <c r="O830">
        <v>15.629453681710199</v>
      </c>
      <c r="P830">
        <v>73.931005990497795</v>
      </c>
      <c r="Q830">
        <v>-6.3928961413783E-2</v>
      </c>
    </row>
    <row r="831" spans="1:17" hidden="1" x14ac:dyDescent="0.3">
      <c r="A831" t="s">
        <v>1805</v>
      </c>
      <c r="B831" t="s">
        <v>1806</v>
      </c>
      <c r="C831" t="str">
        <f>IFERROR(VLOOKUP(Table1[[#This Row],[Ticker]],[1]!Table1[[Symbol]:[Industry]],2,FALSE),"-")</f>
        <v>-</v>
      </c>
      <c r="D831" t="s">
        <v>410</v>
      </c>
      <c r="E831">
        <v>3959.760882</v>
      </c>
      <c r="F831">
        <v>664.4</v>
      </c>
      <c r="G831">
        <v>78.338436092450806</v>
      </c>
      <c r="H831">
        <v>-3.0304540145702901</v>
      </c>
      <c r="I831">
        <v>41.753852282810897</v>
      </c>
      <c r="J831">
        <v>-2.7107400923918199</v>
      </c>
      <c r="K831">
        <v>610.22987699649104</v>
      </c>
      <c r="L831">
        <v>478.84035981081502</v>
      </c>
      <c r="M831">
        <v>53.972911637125698</v>
      </c>
      <c r="N831">
        <v>0.32032570893205298</v>
      </c>
      <c r="O831">
        <v>9.7983142685129394</v>
      </c>
      <c r="P831">
        <v>120.328303763886</v>
      </c>
      <c r="Q831">
        <v>0.14264872350833699</v>
      </c>
    </row>
    <row r="832" spans="1:17" x14ac:dyDescent="0.3">
      <c r="A832" t="s">
        <v>1807</v>
      </c>
      <c r="B832" t="s">
        <v>1808</v>
      </c>
      <c r="C832" t="str">
        <f>IFERROR(VLOOKUP(Table1[[#This Row],[Ticker]],[1]!Table1[[Symbol]:[Industry]],2,FALSE),"-")</f>
        <v>-</v>
      </c>
      <c r="D832" t="s">
        <v>21</v>
      </c>
      <c r="E832">
        <v>3940.3556287500001</v>
      </c>
      <c r="F832">
        <v>667.5</v>
      </c>
      <c r="G832">
        <v>-5.8525542332998697</v>
      </c>
      <c r="H832">
        <v>13.8703828771809</v>
      </c>
      <c r="I832">
        <v>-21.947291859004501</v>
      </c>
      <c r="J832">
        <v>4.2771045923981896</v>
      </c>
      <c r="K832">
        <v>595.74191645716201</v>
      </c>
      <c r="L832">
        <v>587.86075588761798</v>
      </c>
      <c r="M832">
        <v>76.285342463385902</v>
      </c>
      <c r="N832">
        <v>2.2068765636934899</v>
      </c>
      <c r="O832">
        <v>18.576779026217199</v>
      </c>
      <c r="P832">
        <v>48.3333333333333</v>
      </c>
      <c r="Q832">
        <v>0.114322949656454</v>
      </c>
    </row>
    <row r="833" spans="1:17" hidden="1" x14ac:dyDescent="0.3">
      <c r="A833" t="s">
        <v>1809</v>
      </c>
      <c r="B833" t="s">
        <v>1810</v>
      </c>
      <c r="C833" t="str">
        <f>IFERROR(VLOOKUP(Table1[[#This Row],[Ticker]],[1]!Table1[[Symbol]:[Industry]],2,FALSE),"-")</f>
        <v>-</v>
      </c>
      <c r="D833" t="s">
        <v>184</v>
      </c>
      <c r="E833">
        <v>3930.6548473500002</v>
      </c>
      <c r="F833">
        <v>576.70000000000005</v>
      </c>
      <c r="G833">
        <v>38.585369906948898</v>
      </c>
      <c r="H833">
        <v>13.853241018406599</v>
      </c>
      <c r="I833">
        <v>37.633504162407299</v>
      </c>
      <c r="J833">
        <v>-1.43091808303965</v>
      </c>
      <c r="K833">
        <v>513.74253681985397</v>
      </c>
      <c r="L833">
        <v>441.05290236472501</v>
      </c>
      <c r="M833">
        <v>61.727241119092199</v>
      </c>
      <c r="N833">
        <v>1.65419577828869</v>
      </c>
      <c r="O833">
        <v>5.76556268423791</v>
      </c>
      <c r="P833">
        <v>73.521889574244</v>
      </c>
      <c r="Q833">
        <v>0.12505563018017399</v>
      </c>
    </row>
    <row r="834" spans="1:17" hidden="1" x14ac:dyDescent="0.3">
      <c r="A834" t="s">
        <v>1811</v>
      </c>
      <c r="B834" t="s">
        <v>1812</v>
      </c>
      <c r="C834" t="str">
        <f>IFERROR(VLOOKUP(Table1[[#This Row],[Ticker]],[1]!Table1[[Symbol]:[Industry]],2,FALSE),"-")</f>
        <v>-</v>
      </c>
      <c r="D834" t="s">
        <v>990</v>
      </c>
      <c r="E834">
        <v>3922.0419689999999</v>
      </c>
      <c r="F834">
        <v>3127.7</v>
      </c>
      <c r="G834">
        <v>-10.937983939900001</v>
      </c>
      <c r="H834">
        <v>20.748387678345399</v>
      </c>
      <c r="I834">
        <v>11.2975738977185</v>
      </c>
      <c r="J834">
        <v>-5.27115993674136</v>
      </c>
      <c r="K834">
        <v>2765.1377966895302</v>
      </c>
      <c r="L834">
        <v>2627.3331296992801</v>
      </c>
      <c r="M834">
        <v>58.626032033933399</v>
      </c>
      <c r="N834">
        <v>2.1116494505010102</v>
      </c>
      <c r="O834">
        <v>8.6741055727851109</v>
      </c>
      <c r="P834">
        <v>42.869541384980799</v>
      </c>
      <c r="Q834">
        <v>4.1505861796489997E-2</v>
      </c>
    </row>
    <row r="835" spans="1:17" hidden="1" x14ac:dyDescent="0.3">
      <c r="A835" t="s">
        <v>1813</v>
      </c>
      <c r="B835" t="s">
        <v>1814</v>
      </c>
      <c r="C835" t="str">
        <f>IFERROR(VLOOKUP(Table1[[#This Row],[Ticker]],[1]!Table1[[Symbol]:[Industry]],2,FALSE),"-")</f>
        <v>-</v>
      </c>
      <c r="E835">
        <v>3912.0344220000002</v>
      </c>
      <c r="F835">
        <v>86.28</v>
      </c>
      <c r="G835">
        <v>30.058243428893601</v>
      </c>
      <c r="H835">
        <v>-3.97745941607681</v>
      </c>
      <c r="I835">
        <v>12.8717133129625</v>
      </c>
      <c r="J835">
        <v>-2.72222370681662</v>
      </c>
      <c r="K835">
        <v>88.355215153369798</v>
      </c>
      <c r="L835">
        <v>79.670079800951001</v>
      </c>
      <c r="M835">
        <v>33.775433141223999</v>
      </c>
      <c r="N835">
        <v>0.787795345193114</v>
      </c>
      <c r="O835">
        <v>22.566063977746801</v>
      </c>
      <c r="P835">
        <v>62.562411681582603</v>
      </c>
      <c r="Q835">
        <v>8.2643594158124001E-2</v>
      </c>
    </row>
    <row r="836" spans="1:17" hidden="1" x14ac:dyDescent="0.3">
      <c r="A836" t="s">
        <v>1815</v>
      </c>
      <c r="B836" t="s">
        <v>1816</v>
      </c>
      <c r="C836" t="str">
        <f>IFERROR(VLOOKUP(Table1[[#This Row],[Ticker]],[1]!Table1[[Symbol]:[Industry]],2,FALSE),"-")</f>
        <v>-</v>
      </c>
      <c r="D836" t="s">
        <v>95</v>
      </c>
      <c r="E836">
        <v>3889.89129159</v>
      </c>
      <c r="F836">
        <v>3102.7</v>
      </c>
      <c r="G836">
        <v>101.224549707433</v>
      </c>
      <c r="H836">
        <v>14.916551736780701</v>
      </c>
      <c r="I836">
        <v>-3.32367455991271</v>
      </c>
      <c r="J836">
        <v>10.0517789201271</v>
      </c>
      <c r="K836">
        <v>2720.8776107817398</v>
      </c>
      <c r="L836">
        <v>2443.8499569843202</v>
      </c>
      <c r="M836">
        <v>65.526814629632398</v>
      </c>
      <c r="N836">
        <v>1.8611599404375501</v>
      </c>
      <c r="O836">
        <v>12.3859863989428</v>
      </c>
      <c r="P836">
        <v>129.05762061201099</v>
      </c>
      <c r="Q836">
        <v>0.20773773894602701</v>
      </c>
    </row>
    <row r="837" spans="1:17" hidden="1" x14ac:dyDescent="0.3">
      <c r="A837" t="s">
        <v>1817</v>
      </c>
      <c r="B837" t="s">
        <v>1818</v>
      </c>
      <c r="C837" t="str">
        <f>IFERROR(VLOOKUP(Table1[[#This Row],[Ticker]],[1]!Table1[[Symbol]:[Industry]],2,FALSE),"-")</f>
        <v>-</v>
      </c>
      <c r="D837" t="s">
        <v>46</v>
      </c>
      <c r="E837">
        <v>3885.042423075</v>
      </c>
      <c r="F837">
        <v>3583.25</v>
      </c>
      <c r="G837">
        <v>85.426634416724994</v>
      </c>
      <c r="H837">
        <v>23.969940484082301</v>
      </c>
      <c r="I837">
        <v>77.032411280106004</v>
      </c>
      <c r="J837">
        <v>19.228790912226501</v>
      </c>
      <c r="K837">
        <v>2900.5171752065198</v>
      </c>
      <c r="L837">
        <v>2366.80692998733</v>
      </c>
      <c r="M837">
        <v>85.245982018890103</v>
      </c>
      <c r="N837">
        <v>2.3555171851772001</v>
      </c>
      <c r="O837">
        <v>3.47868555082677</v>
      </c>
      <c r="P837">
        <v>147.09512809019699</v>
      </c>
      <c r="Q837">
        <v>0.13173734778425999</v>
      </c>
    </row>
    <row r="838" spans="1:17" hidden="1" x14ac:dyDescent="0.3">
      <c r="A838" t="s">
        <v>1819</v>
      </c>
      <c r="B838" t="s">
        <v>1820</v>
      </c>
      <c r="C838" t="str">
        <f>IFERROR(VLOOKUP(Table1[[#This Row],[Ticker]],[1]!Table1[[Symbol]:[Industry]],2,FALSE),"-")</f>
        <v>-</v>
      </c>
      <c r="D838" t="s">
        <v>140</v>
      </c>
      <c r="E838">
        <v>3884.7637433999998</v>
      </c>
      <c r="F838">
        <v>83.4</v>
      </c>
      <c r="G838">
        <v>63.160736165532697</v>
      </c>
      <c r="H838">
        <v>14.4719025461195</v>
      </c>
      <c r="I838">
        <v>75.620750860840204</v>
      </c>
      <c r="J838">
        <v>0.62568978712272005</v>
      </c>
      <c r="K838">
        <v>70.418045270741004</v>
      </c>
      <c r="M838">
        <v>71.980314671362905</v>
      </c>
      <c r="N838">
        <v>1.2054446762658899</v>
      </c>
      <c r="O838">
        <v>6.5947242206235002</v>
      </c>
      <c r="P838">
        <v>131.666666666666</v>
      </c>
    </row>
    <row r="839" spans="1:17" hidden="1" x14ac:dyDescent="0.3">
      <c r="A839" t="s">
        <v>1821</v>
      </c>
      <c r="B839" t="s">
        <v>1822</v>
      </c>
      <c r="C839" t="str">
        <f>IFERROR(VLOOKUP(Table1[[#This Row],[Ticker]],[1]!Table1[[Symbol]:[Industry]],2,FALSE),"-")</f>
        <v>-</v>
      </c>
      <c r="D839" t="s">
        <v>665</v>
      </c>
      <c r="E839">
        <v>3843.4226870699899</v>
      </c>
      <c r="F839">
        <v>553.65</v>
      </c>
      <c r="G839">
        <v>6.24176918432505</v>
      </c>
      <c r="H839">
        <v>15.1514276381199</v>
      </c>
      <c r="I839">
        <v>19.057364712391799</v>
      </c>
      <c r="J839">
        <v>-7.7636068898629302</v>
      </c>
      <c r="M839">
        <v>72.421306160940304</v>
      </c>
      <c r="O839">
        <v>4.5696739817574397</v>
      </c>
      <c r="P839">
        <v>49.071082390953102</v>
      </c>
    </row>
    <row r="840" spans="1:17" x14ac:dyDescent="0.3">
      <c r="A840" t="s">
        <v>1823</v>
      </c>
      <c r="B840" t="s">
        <v>1824</v>
      </c>
      <c r="C840" t="str">
        <f>IFERROR(VLOOKUP(Table1[[#This Row],[Ticker]],[1]!Table1[[Symbol]:[Industry]],2,FALSE),"-")</f>
        <v>-</v>
      </c>
      <c r="D840" t="s">
        <v>130</v>
      </c>
      <c r="E840">
        <v>3837.32331281999</v>
      </c>
      <c r="F840">
        <v>216.54</v>
      </c>
      <c r="G840">
        <v>-5.1751475949971901</v>
      </c>
      <c r="H840">
        <v>-11.501258452429299</v>
      </c>
      <c r="I840">
        <v>-25.1658306955905</v>
      </c>
      <c r="J840">
        <v>-4.4943625880396398</v>
      </c>
      <c r="K840">
        <v>219.202690100713</v>
      </c>
      <c r="L840">
        <v>216.95623930598401</v>
      </c>
      <c r="M840">
        <v>42.481538751502598</v>
      </c>
      <c r="N840">
        <v>0.81066286778820296</v>
      </c>
      <c r="O840">
        <v>28.3827468366121</v>
      </c>
      <c r="P840">
        <v>29.7423606950269</v>
      </c>
      <c r="Q840">
        <v>6.8210643226261997E-2</v>
      </c>
    </row>
    <row r="841" spans="1:17" hidden="1" x14ac:dyDescent="0.3">
      <c r="A841" t="s">
        <v>1825</v>
      </c>
      <c r="B841" t="s">
        <v>1826</v>
      </c>
      <c r="C841" t="str">
        <f>IFERROR(VLOOKUP(Table1[[#This Row],[Ticker]],[1]!Table1[[Symbol]:[Industry]],2,FALSE),"-")</f>
        <v>-</v>
      </c>
      <c r="D841" t="s">
        <v>156</v>
      </c>
      <c r="E841">
        <v>3836.4695196299999</v>
      </c>
      <c r="F841">
        <v>419.35</v>
      </c>
      <c r="G841">
        <v>213.07165995105399</v>
      </c>
      <c r="H841">
        <v>5.6170839715700103</v>
      </c>
      <c r="I841">
        <v>-11.677647993540401</v>
      </c>
      <c r="J841">
        <v>-2.42922282916724</v>
      </c>
      <c r="K841">
        <v>380.28395340917899</v>
      </c>
      <c r="L841">
        <v>340.59040822105601</v>
      </c>
      <c r="M841">
        <v>58.263991338198601</v>
      </c>
      <c r="N841">
        <v>1.4856724415545</v>
      </c>
      <c r="O841">
        <v>15.225944914749</v>
      </c>
      <c r="P841">
        <v>257.197614991482</v>
      </c>
      <c r="Q841">
        <v>8.9541353783548994E-2</v>
      </c>
    </row>
    <row r="842" spans="1:17" x14ac:dyDescent="0.3">
      <c r="A842" t="s">
        <v>1827</v>
      </c>
      <c r="B842" t="s">
        <v>1828</v>
      </c>
      <c r="C842" t="str">
        <f>IFERROR(VLOOKUP(Table1[[#This Row],[Ticker]],[1]!Table1[[Symbol]:[Industry]],2,FALSE),"-")</f>
        <v>-</v>
      </c>
      <c r="D842" t="s">
        <v>285</v>
      </c>
      <c r="E842">
        <v>3833.0029304599998</v>
      </c>
      <c r="F842">
        <v>1431.65</v>
      </c>
      <c r="G842">
        <v>7.2702939231433596</v>
      </c>
      <c r="H842">
        <v>6.8851078552008298</v>
      </c>
      <c r="I842">
        <v>-11.4427935197773</v>
      </c>
      <c r="J842">
        <v>0.86665592344101505</v>
      </c>
      <c r="K842">
        <v>1334.0575294380999</v>
      </c>
      <c r="L842">
        <v>1283.802784275</v>
      </c>
      <c r="M842">
        <v>69.654239461782097</v>
      </c>
      <c r="N842">
        <v>1.01152379972577</v>
      </c>
      <c r="O842">
        <v>27.332099325952498</v>
      </c>
      <c r="P842">
        <v>51.4973544973545</v>
      </c>
      <c r="Q842">
        <v>6.0510863272416997E-2</v>
      </c>
    </row>
    <row r="843" spans="1:17" hidden="1" x14ac:dyDescent="0.3">
      <c r="A843" t="s">
        <v>1829</v>
      </c>
      <c r="B843" t="s">
        <v>1830</v>
      </c>
      <c r="C843" t="str">
        <f>IFERROR(VLOOKUP(Table1[[#This Row],[Ticker]],[1]!Table1[[Symbol]:[Industry]],2,FALSE),"-")</f>
        <v>-</v>
      </c>
      <c r="D843" t="s">
        <v>140</v>
      </c>
      <c r="E843">
        <v>3824.1590274</v>
      </c>
      <c r="F843">
        <v>424.35</v>
      </c>
      <c r="G843">
        <v>-15.164587860634899</v>
      </c>
      <c r="H843">
        <v>-9.9045769725971091</v>
      </c>
      <c r="I843">
        <v>-8.9940268942926593</v>
      </c>
      <c r="J843">
        <v>-3.48933900745396E-2</v>
      </c>
      <c r="K843">
        <v>427.18876443490001</v>
      </c>
      <c r="L843">
        <v>421.35655717186302</v>
      </c>
      <c r="M843">
        <v>46.623753022058999</v>
      </c>
      <c r="N843">
        <v>9.3470074321314905E-2</v>
      </c>
      <c r="O843">
        <v>11.9476846942382</v>
      </c>
      <c r="P843">
        <v>14.642712413886199</v>
      </c>
      <c r="Q843">
        <v>5.8678717230949999E-3</v>
      </c>
    </row>
    <row r="844" spans="1:17" x14ac:dyDescent="0.3">
      <c r="A844" t="s">
        <v>1831</v>
      </c>
      <c r="B844" t="s">
        <v>1832</v>
      </c>
      <c r="C844" t="str">
        <f>IFERROR(VLOOKUP(Table1[[#This Row],[Ticker]],[1]!Table1[[Symbol]:[Industry]],2,FALSE),"-")</f>
        <v>-</v>
      </c>
      <c r="D844" t="s">
        <v>1465</v>
      </c>
      <c r="E844">
        <v>3800.085</v>
      </c>
      <c r="F844">
        <v>342.35</v>
      </c>
      <c r="G844">
        <v>-49.191993470907001</v>
      </c>
      <c r="H844">
        <v>-2.2037288516754998</v>
      </c>
      <c r="I844">
        <v>-16.508392540318798</v>
      </c>
      <c r="J844">
        <v>0.26184968885718501</v>
      </c>
      <c r="K844">
        <v>326.26713629211099</v>
      </c>
      <c r="L844">
        <v>350.74734537363298</v>
      </c>
      <c r="M844">
        <v>67.818486214607404</v>
      </c>
      <c r="N844">
        <v>1.08311557869916</v>
      </c>
      <c r="O844">
        <v>40.134365415510402</v>
      </c>
      <c r="P844">
        <v>17.889118457300299</v>
      </c>
      <c r="Q844">
        <v>-4.5184499619830001E-3</v>
      </c>
    </row>
    <row r="845" spans="1:17" hidden="1" x14ac:dyDescent="0.3">
      <c r="A845" t="s">
        <v>1833</v>
      </c>
      <c r="B845" t="s">
        <v>1834</v>
      </c>
      <c r="C845" t="str">
        <f>IFERROR(VLOOKUP(Table1[[#This Row],[Ticker]],[1]!Table1[[Symbol]:[Industry]],2,FALSE),"-")</f>
        <v>-</v>
      </c>
      <c r="D845" t="s">
        <v>37</v>
      </c>
      <c r="E845">
        <v>3797.0177760000001</v>
      </c>
      <c r="F845">
        <v>540</v>
      </c>
      <c r="G845">
        <v>-8.7938460831671996</v>
      </c>
      <c r="H845">
        <v>5.5429663163399798</v>
      </c>
      <c r="I845">
        <v>4.13714702429521</v>
      </c>
      <c r="J845">
        <v>-5.6595384205004899</v>
      </c>
      <c r="K845">
        <v>530.52240271265396</v>
      </c>
      <c r="M845">
        <v>37.832161471733698</v>
      </c>
      <c r="N845">
        <v>0.91587568119353302</v>
      </c>
      <c r="O845">
        <v>12.037037037037001</v>
      </c>
      <c r="P845">
        <v>25.420973173847301</v>
      </c>
    </row>
    <row r="846" spans="1:17" x14ac:dyDescent="0.3">
      <c r="A846" t="s">
        <v>1835</v>
      </c>
      <c r="B846" t="s">
        <v>1836</v>
      </c>
      <c r="C846" t="str">
        <f>IFERROR(VLOOKUP(Table1[[#This Row],[Ticker]],[1]!Table1[[Symbol]:[Industry]],2,FALSE),"-")</f>
        <v>-</v>
      </c>
      <c r="D846" t="s">
        <v>285</v>
      </c>
      <c r="E846">
        <v>3774.236613</v>
      </c>
      <c r="F846">
        <v>1382.5</v>
      </c>
      <c r="G846">
        <v>45.323123956823999</v>
      </c>
      <c r="H846">
        <v>-5.2163178108440302</v>
      </c>
      <c r="I846">
        <v>20.7283885494953</v>
      </c>
      <c r="J846">
        <v>1.33133191923738</v>
      </c>
      <c r="K846">
        <v>1320.5621620245099</v>
      </c>
      <c r="L846">
        <v>1145.62558837909</v>
      </c>
      <c r="M846">
        <v>75.821172334361293</v>
      </c>
      <c r="N846">
        <v>1.63371026207463</v>
      </c>
      <c r="O846">
        <v>2.3508137432188101</v>
      </c>
      <c r="P846">
        <v>82.375832728711799</v>
      </c>
      <c r="Q846">
        <v>7.3129663437830006E-2</v>
      </c>
    </row>
    <row r="847" spans="1:17" hidden="1" x14ac:dyDescent="0.3">
      <c r="A847" t="s">
        <v>1837</v>
      </c>
      <c r="B847" t="s">
        <v>1838</v>
      </c>
      <c r="C847" t="str">
        <f>IFERROR(VLOOKUP(Table1[[#This Row],[Ticker]],[1]!Table1[[Symbol]:[Industry]],2,FALSE),"-")</f>
        <v>-</v>
      </c>
      <c r="D847" t="s">
        <v>226</v>
      </c>
      <c r="E847">
        <v>3755.9473517299998</v>
      </c>
      <c r="F847">
        <v>1171.9000000000001</v>
      </c>
      <c r="G847">
        <v>186.415060777684</v>
      </c>
      <c r="H847">
        <v>9.1500143724986494</v>
      </c>
      <c r="I847">
        <v>54.7797067529632</v>
      </c>
      <c r="J847">
        <v>8.3068786581449992</v>
      </c>
      <c r="K847">
        <v>937.61159854139498</v>
      </c>
      <c r="L847">
        <v>760.52894297119997</v>
      </c>
      <c r="M847">
        <v>90.657733820495494</v>
      </c>
      <c r="N847">
        <v>1.1083352237377</v>
      </c>
      <c r="O847">
        <v>0.68691867906818205</v>
      </c>
      <c r="P847">
        <v>221.508916323731</v>
      </c>
      <c r="Q847">
        <v>0.19709808610406099</v>
      </c>
    </row>
    <row r="848" spans="1:17" hidden="1" x14ac:dyDescent="0.3">
      <c r="A848" t="s">
        <v>1839</v>
      </c>
      <c r="B848" t="s">
        <v>1840</v>
      </c>
      <c r="C848" t="str">
        <f>IFERROR(VLOOKUP(Table1[[#This Row],[Ticker]],[1]!Table1[[Symbol]:[Industry]],2,FALSE),"-")</f>
        <v>-</v>
      </c>
      <c r="D848" t="s">
        <v>1841</v>
      </c>
      <c r="E848">
        <v>3750.18</v>
      </c>
      <c r="F848">
        <v>1339.35</v>
      </c>
      <c r="G848">
        <v>270.233938519177</v>
      </c>
      <c r="H848">
        <v>31.602784499523999</v>
      </c>
      <c r="I848">
        <v>105.61653097860101</v>
      </c>
      <c r="J848">
        <v>10.1865743775032</v>
      </c>
      <c r="K848">
        <v>994.90071624817006</v>
      </c>
      <c r="L848">
        <v>747.65109032894202</v>
      </c>
      <c r="M848">
        <v>81.851213662750396</v>
      </c>
      <c r="N848">
        <v>1.4608014368184099</v>
      </c>
      <c r="O848">
        <v>5.22641579870919E-2</v>
      </c>
      <c r="P848">
        <v>297.31533669534201</v>
      </c>
      <c r="Q848">
        <v>0.106511878083191</v>
      </c>
    </row>
    <row r="849" spans="1:17" hidden="1" x14ac:dyDescent="0.3">
      <c r="A849" t="s">
        <v>1842</v>
      </c>
      <c r="B849" t="s">
        <v>1843</v>
      </c>
      <c r="C849" t="str">
        <f>IFERROR(VLOOKUP(Table1[[#This Row],[Ticker]],[1]!Table1[[Symbol]:[Industry]],2,FALSE),"-")</f>
        <v>-</v>
      </c>
      <c r="D849" t="s">
        <v>59</v>
      </c>
      <c r="E849">
        <v>3750.1622737500002</v>
      </c>
      <c r="F849">
        <v>532.65</v>
      </c>
      <c r="G849">
        <v>14.1574374241511</v>
      </c>
      <c r="H849">
        <v>-10.546110881856899</v>
      </c>
      <c r="I849">
        <v>5.2619602219437196</v>
      </c>
      <c r="J849">
        <v>-1.05412548138985</v>
      </c>
      <c r="K849">
        <v>539.99837733060895</v>
      </c>
      <c r="L849">
        <v>491.27493445225099</v>
      </c>
      <c r="M849">
        <v>46.846075653257401</v>
      </c>
      <c r="N849">
        <v>0.69780586735572003</v>
      </c>
      <c r="O849">
        <v>15.582465033323899</v>
      </c>
      <c r="P849">
        <v>41.7942233461999</v>
      </c>
      <c r="Q849">
        <v>3.1777849727466001E-2</v>
      </c>
    </row>
    <row r="850" spans="1:17" x14ac:dyDescent="0.3">
      <c r="A850" t="s">
        <v>1844</v>
      </c>
      <c r="B850" t="s">
        <v>1845</v>
      </c>
      <c r="C850" t="str">
        <f>IFERROR(VLOOKUP(Table1[[#This Row],[Ticker]],[1]!Table1[[Symbol]:[Industry]],2,FALSE),"-")</f>
        <v>-</v>
      </c>
      <c r="D850" t="s">
        <v>189</v>
      </c>
      <c r="E850">
        <v>3746.1954217050002</v>
      </c>
      <c r="F850">
        <v>262.35000000000002</v>
      </c>
      <c r="G850">
        <v>11.345188223224101</v>
      </c>
      <c r="H850">
        <v>3.1959788237345599</v>
      </c>
      <c r="I850">
        <v>2.7730510900635399</v>
      </c>
      <c r="J850">
        <v>-1.81336527347425</v>
      </c>
      <c r="K850">
        <v>249.958592948372</v>
      </c>
      <c r="L850">
        <v>230.32811487578201</v>
      </c>
      <c r="M850">
        <v>50.347438407748399</v>
      </c>
      <c r="N850">
        <v>0.75736197134107297</v>
      </c>
      <c r="O850">
        <v>4.8218029350104601</v>
      </c>
      <c r="P850">
        <v>39.399574920297503</v>
      </c>
      <c r="Q850">
        <v>-7.3942693084565997E-2</v>
      </c>
    </row>
    <row r="851" spans="1:17" hidden="1" x14ac:dyDescent="0.3">
      <c r="A851" t="s">
        <v>1846</v>
      </c>
      <c r="B851" t="s">
        <v>1847</v>
      </c>
      <c r="C851" t="str">
        <f>IFERROR(VLOOKUP(Table1[[#This Row],[Ticker]],[1]!Table1[[Symbol]:[Industry]],2,FALSE),"-")</f>
        <v>-</v>
      </c>
      <c r="D851" t="s">
        <v>1016</v>
      </c>
      <c r="E851">
        <v>3730.8735000000001</v>
      </c>
      <c r="F851">
        <v>66.84</v>
      </c>
      <c r="G851">
        <v>-31.357558672688999</v>
      </c>
      <c r="H851">
        <v>-9.2419463111243907</v>
      </c>
      <c r="I851">
        <v>-14.796885840137</v>
      </c>
      <c r="J851">
        <v>0.73484167952581803</v>
      </c>
      <c r="K851">
        <v>66.085993864155498</v>
      </c>
      <c r="L851">
        <v>67.598501187398398</v>
      </c>
      <c r="M851">
        <v>80.428401478298795</v>
      </c>
      <c r="N851">
        <v>0.82560541911346597</v>
      </c>
      <c r="O851">
        <v>11.7444643925792</v>
      </c>
      <c r="P851">
        <v>5.2598425196850496</v>
      </c>
      <c r="Q851">
        <v>-6.679688381315E-3</v>
      </c>
    </row>
    <row r="852" spans="1:17" x14ac:dyDescent="0.3">
      <c r="A852" t="s">
        <v>1848</v>
      </c>
      <c r="B852" t="s">
        <v>1849</v>
      </c>
      <c r="C852" t="str">
        <f>IFERROR(VLOOKUP(Table1[[#This Row],[Ticker]],[1]!Table1[[Symbol]:[Industry]],2,FALSE),"-")</f>
        <v>-</v>
      </c>
      <c r="D852" t="s">
        <v>387</v>
      </c>
      <c r="E852">
        <v>3730.7666569799999</v>
      </c>
      <c r="F852">
        <v>517.79999999999995</v>
      </c>
      <c r="G852">
        <v>11.1659939830772</v>
      </c>
      <c r="H852">
        <v>16.583150083088501</v>
      </c>
      <c r="I852">
        <v>6.5988836517311498</v>
      </c>
      <c r="J852">
        <v>10.8972144530627</v>
      </c>
      <c r="K852">
        <v>467.69080965572903</v>
      </c>
      <c r="L852">
        <v>430.311681167046</v>
      </c>
      <c r="M852">
        <v>60.149582895146402</v>
      </c>
      <c r="N852">
        <v>1.77848258077187</v>
      </c>
      <c r="O852">
        <v>7.1263035921205198</v>
      </c>
      <c r="P852">
        <v>48.7717281999712</v>
      </c>
      <c r="Q852">
        <v>-4.2924815322979003E-2</v>
      </c>
    </row>
    <row r="853" spans="1:17" hidden="1" x14ac:dyDescent="0.3">
      <c r="A853" t="s">
        <v>1850</v>
      </c>
      <c r="B853" t="s">
        <v>1851</v>
      </c>
      <c r="C853" t="str">
        <f>IFERROR(VLOOKUP(Table1[[#This Row],[Ticker]],[1]!Table1[[Symbol]:[Industry]],2,FALSE),"-")</f>
        <v>-</v>
      </c>
      <c r="D853" t="s">
        <v>716</v>
      </c>
      <c r="E853">
        <v>3724.7253936799998</v>
      </c>
      <c r="F853">
        <v>165.26</v>
      </c>
      <c r="G853">
        <v>11.4440459478497</v>
      </c>
      <c r="H853">
        <v>-1.9389098755160901</v>
      </c>
      <c r="I853">
        <v>10.973371465044799</v>
      </c>
      <c r="J853">
        <v>0.78662840760628605</v>
      </c>
      <c r="K853">
        <v>154.90667575169601</v>
      </c>
      <c r="L853">
        <v>140.90833412663301</v>
      </c>
      <c r="M853">
        <v>58.331342908403499</v>
      </c>
      <c r="N853">
        <v>0.72605030027241302</v>
      </c>
      <c r="O853">
        <v>0.75033280890717202</v>
      </c>
      <c r="P853">
        <v>46.442179884802798</v>
      </c>
      <c r="Q853">
        <v>8.2626113561340003E-3</v>
      </c>
    </row>
    <row r="854" spans="1:17" x14ac:dyDescent="0.3">
      <c r="A854" t="s">
        <v>1852</v>
      </c>
      <c r="B854" t="s">
        <v>1853</v>
      </c>
      <c r="C854" t="str">
        <f>IFERROR(VLOOKUP(Table1[[#This Row],[Ticker]],[1]!Table1[[Symbol]:[Industry]],2,FALSE),"-")</f>
        <v>-</v>
      </c>
      <c r="D854" t="s">
        <v>226</v>
      </c>
      <c r="E854">
        <v>3713.89333635</v>
      </c>
      <c r="F854">
        <v>159.75</v>
      </c>
      <c r="G854">
        <v>-7.5905912327666503</v>
      </c>
      <c r="H854">
        <v>10.1682536607765</v>
      </c>
      <c r="I854">
        <v>-13.3312931051313</v>
      </c>
      <c r="J854">
        <v>9.0957297431278903</v>
      </c>
      <c r="K854">
        <v>134.66830419299501</v>
      </c>
      <c r="L854">
        <v>138.75461000943901</v>
      </c>
      <c r="M854">
        <v>87.012557428818297</v>
      </c>
      <c r="N854">
        <v>2.2068822176135101</v>
      </c>
      <c r="O854">
        <v>9.9843505477308092</v>
      </c>
      <c r="P854">
        <v>42.570281124497903</v>
      </c>
      <c r="Q854">
        <v>-2.5071078315111999E-2</v>
      </c>
    </row>
    <row r="855" spans="1:17" x14ac:dyDescent="0.3">
      <c r="A855" t="s">
        <v>1854</v>
      </c>
      <c r="B855" t="s">
        <v>1855</v>
      </c>
      <c r="C855" t="str">
        <f>IFERROR(VLOOKUP(Table1[[#This Row],[Ticker]],[1]!Table1[[Symbol]:[Industry]],2,FALSE),"-")</f>
        <v>-</v>
      </c>
      <c r="D855" t="s">
        <v>295</v>
      </c>
      <c r="E855">
        <v>3702.2912981250001</v>
      </c>
      <c r="F855">
        <v>431.25</v>
      </c>
      <c r="G855">
        <v>3.7321410285355601</v>
      </c>
      <c r="H855">
        <v>-11.4679843063244</v>
      </c>
      <c r="I855">
        <v>2.78291302300239</v>
      </c>
      <c r="J855">
        <v>-1.15441598171989</v>
      </c>
      <c r="K855">
        <v>424.90192412223399</v>
      </c>
      <c r="L855">
        <v>404.58932933228402</v>
      </c>
      <c r="M855">
        <v>65.407997925026393</v>
      </c>
      <c r="N855">
        <v>1.47554369975777</v>
      </c>
      <c r="O855">
        <v>17.078260869565199</v>
      </c>
      <c r="P855">
        <v>40.885331590983299</v>
      </c>
    </row>
    <row r="856" spans="1:17" x14ac:dyDescent="0.3">
      <c r="A856" t="s">
        <v>1856</v>
      </c>
      <c r="B856" t="s">
        <v>1857</v>
      </c>
      <c r="C856" t="str">
        <f>IFERROR(VLOOKUP(Table1[[#This Row],[Ticker]],[1]!Table1[[Symbol]:[Industry]],2,FALSE),"-")</f>
        <v>-</v>
      </c>
      <c r="D856" t="s">
        <v>59</v>
      </c>
      <c r="E856">
        <v>3695.2260961000002</v>
      </c>
      <c r="F856">
        <v>368.5</v>
      </c>
      <c r="G856">
        <v>30.956872705041398</v>
      </c>
      <c r="H856">
        <v>5.04552974616964</v>
      </c>
      <c r="I856">
        <v>1.27228783051702</v>
      </c>
      <c r="J856">
        <v>-0.33257669320428401</v>
      </c>
      <c r="K856">
        <v>339.17633004236399</v>
      </c>
      <c r="L856">
        <v>310.77804897391297</v>
      </c>
      <c r="M856">
        <v>67.745065322887001</v>
      </c>
      <c r="N856">
        <v>0.62265612004348703</v>
      </c>
      <c r="O856">
        <v>5.0067842605155901</v>
      </c>
      <c r="P856">
        <v>74.644549763033098</v>
      </c>
      <c r="Q856">
        <v>5.5118403869449002E-2</v>
      </c>
    </row>
    <row r="857" spans="1:17" x14ac:dyDescent="0.3">
      <c r="A857" t="s">
        <v>1858</v>
      </c>
      <c r="B857" t="s">
        <v>1859</v>
      </c>
      <c r="C857" t="str">
        <f>IFERROR(VLOOKUP(Table1[[#This Row],[Ticker]],[1]!Table1[[Symbol]:[Industry]],2,FALSE),"-")</f>
        <v>-</v>
      </c>
      <c r="D857" t="s">
        <v>184</v>
      </c>
      <c r="E857">
        <v>3689.8792187250001</v>
      </c>
      <c r="F857">
        <v>235.13</v>
      </c>
      <c r="G857">
        <v>-11.1500190610221</v>
      </c>
      <c r="H857">
        <v>-4.1494774443297704</v>
      </c>
      <c r="I857">
        <v>-21.063762689344902</v>
      </c>
      <c r="J857">
        <v>3.4076551766962799</v>
      </c>
      <c r="K857">
        <v>221.80313386078001</v>
      </c>
      <c r="L857">
        <v>233.039813131996</v>
      </c>
      <c r="M857">
        <v>77.4579922697298</v>
      </c>
      <c r="N857">
        <v>1.25459030883175</v>
      </c>
      <c r="O857">
        <v>27.163696678433201</v>
      </c>
      <c r="P857">
        <v>23.395434269220601</v>
      </c>
      <c r="Q857">
        <v>7.8119258400612998E-2</v>
      </c>
    </row>
    <row r="858" spans="1:17" x14ac:dyDescent="0.3">
      <c r="A858" t="s">
        <v>1860</v>
      </c>
      <c r="B858" t="s">
        <v>1861</v>
      </c>
      <c r="C858" t="str">
        <f>IFERROR(VLOOKUP(Table1[[#This Row],[Ticker]],[1]!Table1[[Symbol]:[Industry]],2,FALSE),"-")</f>
        <v>-</v>
      </c>
      <c r="D858" t="s">
        <v>130</v>
      </c>
      <c r="E858">
        <v>3664.2707985000002</v>
      </c>
      <c r="F858">
        <v>1258.7</v>
      </c>
      <c r="G858">
        <v>1.45041038529871</v>
      </c>
      <c r="H858">
        <v>0.23851636623733599</v>
      </c>
      <c r="I858">
        <v>-4.7231717799353898</v>
      </c>
      <c r="J858">
        <v>2.3447364190154798</v>
      </c>
      <c r="K858">
        <v>1201.92090140296</v>
      </c>
      <c r="L858">
        <v>1130.1124717896701</v>
      </c>
      <c r="M858">
        <v>65.634882716167397</v>
      </c>
      <c r="N858">
        <v>0.58648880125029401</v>
      </c>
      <c r="O858">
        <v>7.9685389687773096</v>
      </c>
      <c r="P858">
        <v>31.801047120418801</v>
      </c>
      <c r="Q858">
        <v>-5.7840378128749996E-3</v>
      </c>
    </row>
    <row r="859" spans="1:17" hidden="1" x14ac:dyDescent="0.3">
      <c r="A859" t="s">
        <v>1862</v>
      </c>
      <c r="B859" t="s">
        <v>1863</v>
      </c>
      <c r="C859" t="str">
        <f>IFERROR(VLOOKUP(Table1[[#This Row],[Ticker]],[1]!Table1[[Symbol]:[Industry]],2,FALSE),"-")</f>
        <v>-</v>
      </c>
      <c r="D859" t="s">
        <v>69</v>
      </c>
      <c r="E859">
        <v>3660.8837543519999</v>
      </c>
      <c r="F859">
        <v>242.04</v>
      </c>
      <c r="G859">
        <v>114.58761013339</v>
      </c>
      <c r="H859">
        <v>11.2903211859031</v>
      </c>
      <c r="I859">
        <v>17.876973759363501</v>
      </c>
      <c r="J859">
        <v>-3.2404299188013299</v>
      </c>
      <c r="K859">
        <v>214.73538117030799</v>
      </c>
      <c r="L859">
        <v>179.911751109248</v>
      </c>
      <c r="M859">
        <v>54.896936460595299</v>
      </c>
      <c r="N859">
        <v>0.62665759042025304</v>
      </c>
      <c r="O859">
        <v>11.510494133201099</v>
      </c>
      <c r="P859">
        <v>142.890115403913</v>
      </c>
      <c r="Q859">
        <v>0.106596267572947</v>
      </c>
    </row>
    <row r="860" spans="1:17" hidden="1" x14ac:dyDescent="0.3">
      <c r="A860" t="s">
        <v>1864</v>
      </c>
      <c r="B860" t="s">
        <v>1865</v>
      </c>
      <c r="C860" t="str">
        <f>IFERROR(VLOOKUP(Table1[[#This Row],[Ticker]],[1]!Table1[[Symbol]:[Industry]],2,FALSE),"-")</f>
        <v>-</v>
      </c>
      <c r="D860" t="s">
        <v>218</v>
      </c>
      <c r="E860">
        <v>3650.92763165</v>
      </c>
      <c r="F860">
        <v>2339.35</v>
      </c>
      <c r="G860">
        <v>177.53451468283399</v>
      </c>
      <c r="H860">
        <v>28.350083325157598</v>
      </c>
      <c r="I860">
        <v>71.009856434006807</v>
      </c>
      <c r="J860">
        <v>6.3159722890470604</v>
      </c>
      <c r="K860">
        <v>1857.00940036631</v>
      </c>
      <c r="L860">
        <v>1384.6460730500801</v>
      </c>
      <c r="M860">
        <v>65.644332455675993</v>
      </c>
      <c r="N860">
        <v>1.8099559648612999</v>
      </c>
      <c r="O860">
        <v>7.7222305341227298</v>
      </c>
      <c r="P860">
        <v>204.20676202860801</v>
      </c>
    </row>
    <row r="861" spans="1:17" hidden="1" x14ac:dyDescent="0.3">
      <c r="A861" t="s">
        <v>1866</v>
      </c>
      <c r="B861" t="s">
        <v>1867</v>
      </c>
      <c r="C861" t="str">
        <f>IFERROR(VLOOKUP(Table1[[#This Row],[Ticker]],[1]!Table1[[Symbol]:[Industry]],2,FALSE),"-")</f>
        <v>-</v>
      </c>
      <c r="E861">
        <v>3650.7327614999999</v>
      </c>
      <c r="F861">
        <v>355.85</v>
      </c>
      <c r="G861">
        <v>99.821163195978698</v>
      </c>
      <c r="H861">
        <v>20.422057432378001</v>
      </c>
      <c r="I861">
        <v>20.587540752056299</v>
      </c>
      <c r="J861">
        <v>3.6694452562401301</v>
      </c>
      <c r="K861">
        <v>299.48982448575902</v>
      </c>
      <c r="L861">
        <v>247.447036398926</v>
      </c>
      <c r="M861">
        <v>75.0346387401501</v>
      </c>
      <c r="N861">
        <v>1.4043166140308401</v>
      </c>
      <c r="O861">
        <v>2.2902908528874502</v>
      </c>
      <c r="P861">
        <v>130.24911032028399</v>
      </c>
    </row>
    <row r="862" spans="1:17" hidden="1" x14ac:dyDescent="0.3">
      <c r="A862" t="s">
        <v>1868</v>
      </c>
      <c r="B862" t="s">
        <v>1869</v>
      </c>
      <c r="C862" t="str">
        <f>IFERROR(VLOOKUP(Table1[[#This Row],[Ticker]],[1]!Table1[[Symbol]:[Industry]],2,FALSE),"-")</f>
        <v>-</v>
      </c>
      <c r="D862" t="s">
        <v>46</v>
      </c>
      <c r="E862">
        <v>3646.4304416549999</v>
      </c>
      <c r="F862">
        <v>656.65</v>
      </c>
      <c r="G862">
        <v>111.392488818507</v>
      </c>
      <c r="H862">
        <v>30.847237247351799</v>
      </c>
      <c r="I862">
        <v>32.371705272259199</v>
      </c>
      <c r="J862">
        <v>-1.01445052606175</v>
      </c>
      <c r="K862">
        <v>529.72187210596803</v>
      </c>
      <c r="M862">
        <v>66.100855806787195</v>
      </c>
      <c r="N862">
        <v>2.2367440604484998</v>
      </c>
      <c r="O862">
        <v>8.5814360770577895</v>
      </c>
      <c r="P862">
        <v>166.38945233265699</v>
      </c>
    </row>
    <row r="863" spans="1:17" hidden="1" x14ac:dyDescent="0.3">
      <c r="A863" t="s">
        <v>1870</v>
      </c>
      <c r="B863" t="s">
        <v>1871</v>
      </c>
      <c r="C863" t="str">
        <f>IFERROR(VLOOKUP(Table1[[#This Row],[Ticker]],[1]!Table1[[Symbol]:[Industry]],2,FALSE),"-")</f>
        <v>-</v>
      </c>
      <c r="D863" t="s">
        <v>1435</v>
      </c>
      <c r="E863">
        <v>3642.3727654049999</v>
      </c>
      <c r="F863">
        <v>831.85</v>
      </c>
      <c r="G863">
        <v>1.48615854652332</v>
      </c>
      <c r="H863">
        <v>52.4818715032605</v>
      </c>
      <c r="I863">
        <v>12.9295957370087</v>
      </c>
      <c r="J863">
        <v>15.9071081355955</v>
      </c>
      <c r="K863">
        <v>601.85331061778595</v>
      </c>
      <c r="L863">
        <v>603.589281329698</v>
      </c>
      <c r="M863">
        <v>92.618803047829303</v>
      </c>
      <c r="N863">
        <v>2.7244666647992601</v>
      </c>
      <c r="O863">
        <v>1.8272525094668399</v>
      </c>
      <c r="P863">
        <v>85.184772929652695</v>
      </c>
      <c r="Q863">
        <v>-3.6476346877150997E-2</v>
      </c>
    </row>
    <row r="864" spans="1:17" hidden="1" x14ac:dyDescent="0.3">
      <c r="A864" t="s">
        <v>1872</v>
      </c>
      <c r="B864" t="s">
        <v>1873</v>
      </c>
      <c r="C864" t="str">
        <f>IFERROR(VLOOKUP(Table1[[#This Row],[Ticker]],[1]!Table1[[Symbol]:[Industry]],2,FALSE),"-")</f>
        <v>-</v>
      </c>
      <c r="D864" t="s">
        <v>130</v>
      </c>
      <c r="E864">
        <v>3624.437339521</v>
      </c>
      <c r="F864">
        <v>202.39</v>
      </c>
      <c r="G864">
        <v>147.20098609287899</v>
      </c>
      <c r="H864">
        <v>15.208775719312699</v>
      </c>
      <c r="I864">
        <v>-8.5071202847096306</v>
      </c>
      <c r="J864">
        <v>5.8782290748389103</v>
      </c>
      <c r="K864">
        <v>176.124034878305</v>
      </c>
      <c r="L864">
        <v>158.96491962769801</v>
      </c>
      <c r="M864">
        <v>81.221178684507706</v>
      </c>
      <c r="N864">
        <v>2.1051068707092</v>
      </c>
      <c r="O864">
        <v>10.4797667868965</v>
      </c>
      <c r="P864">
        <v>175.547991831177</v>
      </c>
      <c r="Q864">
        <v>7.9790353844907999E-2</v>
      </c>
    </row>
    <row r="865" spans="1:17" x14ac:dyDescent="0.3">
      <c r="A865" t="s">
        <v>1874</v>
      </c>
      <c r="B865" t="s">
        <v>1875</v>
      </c>
      <c r="C865" t="str">
        <f>IFERROR(VLOOKUP(Table1[[#This Row],[Ticker]],[1]!Table1[[Symbol]:[Industry]],2,FALSE),"-")</f>
        <v>-</v>
      </c>
      <c r="D865" t="s">
        <v>1509</v>
      </c>
      <c r="E865">
        <v>3597.6944306239998</v>
      </c>
      <c r="F865">
        <v>159.04</v>
      </c>
      <c r="G865">
        <v>4.4918669692718503</v>
      </c>
      <c r="H865">
        <v>-0.42282126644842799</v>
      </c>
      <c r="I865">
        <v>-10.820848532624</v>
      </c>
      <c r="J865">
        <v>2.7753030999620401</v>
      </c>
      <c r="K865">
        <v>151.61076280644301</v>
      </c>
      <c r="L865">
        <v>147.04058392477299</v>
      </c>
      <c r="M865">
        <v>68.3473532734521</v>
      </c>
      <c r="N865">
        <v>1.09969961820341</v>
      </c>
      <c r="O865">
        <v>10.601106639838999</v>
      </c>
      <c r="P865">
        <v>32.533333333333303</v>
      </c>
      <c r="Q865">
        <v>2.9230201085448E-2</v>
      </c>
    </row>
    <row r="866" spans="1:17" x14ac:dyDescent="0.3">
      <c r="A866" t="s">
        <v>1876</v>
      </c>
      <c r="B866" t="s">
        <v>1877</v>
      </c>
      <c r="C866" t="str">
        <f>IFERROR(VLOOKUP(Table1[[#This Row],[Ticker]],[1]!Table1[[Symbol]:[Industry]],2,FALSE),"-")</f>
        <v>-</v>
      </c>
      <c r="D866" t="s">
        <v>473</v>
      </c>
      <c r="E866">
        <v>3590.803825</v>
      </c>
      <c r="F866">
        <v>4156.25</v>
      </c>
      <c r="G866">
        <v>20.286924816038201</v>
      </c>
      <c r="H866">
        <v>10.4341439084382</v>
      </c>
      <c r="I866">
        <v>3.9019865848720201</v>
      </c>
      <c r="J866">
        <v>-3.1194229395992599</v>
      </c>
      <c r="K866">
        <v>3727.7834268270099</v>
      </c>
      <c r="L866">
        <v>3433.7076725583102</v>
      </c>
      <c r="M866">
        <v>59.804050714560198</v>
      </c>
      <c r="N866">
        <v>1.2028380696373999</v>
      </c>
      <c r="O866">
        <v>5.6721804511278204</v>
      </c>
      <c r="P866">
        <v>47.909252669039098</v>
      </c>
      <c r="Q866">
        <v>5.9358756201098997E-2</v>
      </c>
    </row>
    <row r="867" spans="1:17" x14ac:dyDescent="0.3">
      <c r="A867" t="s">
        <v>1878</v>
      </c>
      <c r="B867" t="s">
        <v>1879</v>
      </c>
      <c r="C867" t="str">
        <f>IFERROR(VLOOKUP(Table1[[#This Row],[Ticker]],[1]!Table1[[Symbol]:[Industry]],2,FALSE),"-")</f>
        <v>-</v>
      </c>
      <c r="D867" t="s">
        <v>1442</v>
      </c>
      <c r="E867">
        <v>3589.7393263819999</v>
      </c>
      <c r="F867">
        <v>134.06</v>
      </c>
      <c r="G867">
        <v>-71.645362518321406</v>
      </c>
      <c r="H867">
        <v>6.10940138866619</v>
      </c>
      <c r="I867">
        <v>-26.281189541100101</v>
      </c>
      <c r="J867">
        <v>-0.55044120373301697</v>
      </c>
      <c r="K867">
        <v>127.137401608459</v>
      </c>
      <c r="L867">
        <v>140.74520862018699</v>
      </c>
      <c r="M867">
        <v>55.949802416372499</v>
      </c>
      <c r="N867">
        <v>1.3820023236113801</v>
      </c>
      <c r="O867">
        <v>91.705206623899699</v>
      </c>
      <c r="P867">
        <v>28.348492101483899</v>
      </c>
      <c r="Q867">
        <v>-5.4990027922157E-2</v>
      </c>
    </row>
    <row r="868" spans="1:17" hidden="1" x14ac:dyDescent="0.3">
      <c r="A868" t="s">
        <v>1880</v>
      </c>
      <c r="B868" t="s">
        <v>1881</v>
      </c>
      <c r="C868" t="str">
        <f>IFERROR(VLOOKUP(Table1[[#This Row],[Ticker]],[1]!Table1[[Symbol]:[Industry]],2,FALSE),"-")</f>
        <v>-</v>
      </c>
      <c r="D868" t="s">
        <v>285</v>
      </c>
      <c r="E868">
        <v>3587.5122199699899</v>
      </c>
      <c r="F868">
        <v>292.89999999999998</v>
      </c>
      <c r="G868">
        <v>60.248738281952797</v>
      </c>
      <c r="H868">
        <v>3.3782184097978099</v>
      </c>
      <c r="I868">
        <v>21.649457812764702</v>
      </c>
      <c r="J868">
        <v>3.93482927376576</v>
      </c>
      <c r="K868">
        <v>288.88947251643299</v>
      </c>
      <c r="M868">
        <v>53.640337088181901</v>
      </c>
      <c r="N868">
        <v>0.53193663946640901</v>
      </c>
      <c r="O868">
        <v>32.963468760669102</v>
      </c>
      <c r="P868">
        <v>88.602704443013494</v>
      </c>
    </row>
    <row r="869" spans="1:17" hidden="1" x14ac:dyDescent="0.3">
      <c r="A869" t="s">
        <v>1882</v>
      </c>
      <c r="B869" t="s">
        <v>1883</v>
      </c>
      <c r="C869" t="str">
        <f>IFERROR(VLOOKUP(Table1[[#This Row],[Ticker]],[1]!Table1[[Symbol]:[Industry]],2,FALSE),"-")</f>
        <v>-</v>
      </c>
      <c r="D869" t="s">
        <v>610</v>
      </c>
      <c r="E869">
        <v>3582.1911355500001</v>
      </c>
      <c r="F869">
        <v>1415.45</v>
      </c>
      <c r="G869">
        <v>7.5285147365885701</v>
      </c>
      <c r="H869">
        <v>12.9460001723424</v>
      </c>
      <c r="I869">
        <v>36.6209782175344</v>
      </c>
      <c r="J869">
        <v>-1.22686438269172</v>
      </c>
      <c r="K869">
        <v>1222.76594704219</v>
      </c>
      <c r="L869">
        <v>1072.4914999914399</v>
      </c>
      <c r="M869">
        <v>69.997952522957604</v>
      </c>
      <c r="N869">
        <v>0.785624420417118</v>
      </c>
      <c r="O869">
        <v>2.4409198488113102</v>
      </c>
      <c r="P869">
        <v>74.499167848116798</v>
      </c>
      <c r="Q869">
        <v>0.105694817368835</v>
      </c>
    </row>
    <row r="870" spans="1:17" hidden="1" x14ac:dyDescent="0.3">
      <c r="A870" t="s">
        <v>1884</v>
      </c>
      <c r="B870" t="s">
        <v>1885</v>
      </c>
      <c r="C870" t="str">
        <f>IFERROR(VLOOKUP(Table1[[#This Row],[Ticker]],[1]!Table1[[Symbol]:[Industry]],2,FALSE),"-")</f>
        <v>-</v>
      </c>
      <c r="D870" t="s">
        <v>610</v>
      </c>
      <c r="E870">
        <v>3580.1837833999998</v>
      </c>
      <c r="F870">
        <v>1799</v>
      </c>
      <c r="G870">
        <v>83.239025075347996</v>
      </c>
      <c r="H870">
        <v>-5.5368761761660696</v>
      </c>
      <c r="I870">
        <v>20.582292948076599</v>
      </c>
      <c r="J870">
        <v>-0.62061350258983705</v>
      </c>
      <c r="K870">
        <v>1783.47821335604</v>
      </c>
      <c r="L870">
        <v>1487.02414644228</v>
      </c>
      <c r="M870">
        <v>41.478819069255898</v>
      </c>
      <c r="N870">
        <v>1.15137502652365</v>
      </c>
      <c r="O870">
        <v>21.456364647026099</v>
      </c>
      <c r="P870">
        <v>110.403204584661</v>
      </c>
      <c r="Q870">
        <v>0.15716028223124501</v>
      </c>
    </row>
    <row r="871" spans="1:17" x14ac:dyDescent="0.3">
      <c r="A871" t="s">
        <v>1886</v>
      </c>
      <c r="B871" t="s">
        <v>1887</v>
      </c>
      <c r="C871" t="str">
        <f>IFERROR(VLOOKUP(Table1[[#This Row],[Ticker]],[1]!Table1[[Symbol]:[Industry]],2,FALSE),"-")</f>
        <v>-</v>
      </c>
      <c r="D871" t="s">
        <v>496</v>
      </c>
      <c r="E871">
        <v>3570.8011277400001</v>
      </c>
      <c r="F871">
        <v>564.29999999999995</v>
      </c>
      <c r="G871">
        <v>10.7680685734693</v>
      </c>
      <c r="H871">
        <v>1.5659798120357999</v>
      </c>
      <c r="I871">
        <v>23.399351379166699</v>
      </c>
      <c r="J871">
        <v>1.35345847257069</v>
      </c>
      <c r="K871">
        <v>500.63961607959197</v>
      </c>
      <c r="L871">
        <v>440.185177751526</v>
      </c>
      <c r="M871">
        <v>68.775850874753502</v>
      </c>
      <c r="N871">
        <v>1.3266866439745599</v>
      </c>
      <c r="O871">
        <v>1.3024986709197299</v>
      </c>
      <c r="P871">
        <v>71.519756838905707</v>
      </c>
      <c r="Q871">
        <v>-3.0541282619803999E-2</v>
      </c>
    </row>
    <row r="872" spans="1:17" hidden="1" x14ac:dyDescent="0.3">
      <c r="A872" t="s">
        <v>1888</v>
      </c>
      <c r="B872" t="s">
        <v>1889</v>
      </c>
      <c r="C872" t="str">
        <f>IFERROR(VLOOKUP(Table1[[#This Row],[Ticker]],[1]!Table1[[Symbol]:[Industry]],2,FALSE),"-")</f>
        <v>-</v>
      </c>
      <c r="D872" t="s">
        <v>1509</v>
      </c>
      <c r="E872">
        <v>3555.4734276699901</v>
      </c>
      <c r="F872">
        <v>2096.3000000000002</v>
      </c>
      <c r="G872">
        <v>70.186568983903001</v>
      </c>
      <c r="H872">
        <v>11.641927462441901</v>
      </c>
      <c r="I872">
        <v>7.2131936098134002</v>
      </c>
      <c r="J872">
        <v>4.2640073823556399</v>
      </c>
      <c r="K872">
        <v>1858.7810537571499</v>
      </c>
      <c r="L872">
        <v>1629.29077311334</v>
      </c>
      <c r="M872">
        <v>66.508635224379205</v>
      </c>
      <c r="N872">
        <v>0.83105213510181597</v>
      </c>
      <c r="O872">
        <v>2.0798549825883499</v>
      </c>
      <c r="P872">
        <v>101.538239676969</v>
      </c>
      <c r="Q872">
        <v>0.106096641624999</v>
      </c>
    </row>
    <row r="873" spans="1:17" hidden="1" x14ac:dyDescent="0.3">
      <c r="A873" t="s">
        <v>1890</v>
      </c>
      <c r="B873" t="s">
        <v>1891</v>
      </c>
      <c r="C873" t="str">
        <f>IFERROR(VLOOKUP(Table1[[#This Row],[Ticker]],[1]!Table1[[Symbol]:[Industry]],2,FALSE),"-")</f>
        <v>-</v>
      </c>
      <c r="D873" t="s">
        <v>46</v>
      </c>
      <c r="E873">
        <v>3554.3713834499999</v>
      </c>
      <c r="F873">
        <v>1009.95</v>
      </c>
      <c r="G873">
        <v>95.059363111797495</v>
      </c>
      <c r="H873">
        <v>2.3986206825057201</v>
      </c>
      <c r="I873">
        <v>9.6986542108343698</v>
      </c>
      <c r="J873">
        <v>-4.0867141183658404</v>
      </c>
      <c r="K873">
        <v>985.96359240041897</v>
      </c>
      <c r="L873">
        <v>870.76136077874799</v>
      </c>
      <c r="M873">
        <v>46.850936373443702</v>
      </c>
      <c r="N873">
        <v>1.0556809706946699</v>
      </c>
      <c r="O873">
        <v>36.244368533095603</v>
      </c>
      <c r="P873">
        <v>131.24212936462499</v>
      </c>
      <c r="Q873">
        <v>0.261087050659144</v>
      </c>
    </row>
    <row r="874" spans="1:17" x14ac:dyDescent="0.3">
      <c r="A874" t="s">
        <v>1892</v>
      </c>
      <c r="B874" t="s">
        <v>1893</v>
      </c>
      <c r="C874" t="str">
        <f>IFERROR(VLOOKUP(Table1[[#This Row],[Ticker]],[1]!Table1[[Symbol]:[Industry]],2,FALSE),"-")</f>
        <v>-</v>
      </c>
      <c r="D874" t="s">
        <v>127</v>
      </c>
      <c r="E874">
        <v>3552.5539395800001</v>
      </c>
      <c r="F874">
        <v>540.20000000000005</v>
      </c>
      <c r="G874">
        <v>-35.783144450286599</v>
      </c>
      <c r="H874">
        <v>6.3867141839995797E-2</v>
      </c>
      <c r="I874">
        <v>-14.0167597637636</v>
      </c>
      <c r="J874">
        <v>-5.3002702373264103</v>
      </c>
      <c r="K874">
        <v>516.54834052557896</v>
      </c>
      <c r="L874">
        <v>511.52530449645798</v>
      </c>
      <c r="M874">
        <v>56.5526535008499</v>
      </c>
      <c r="N874">
        <v>1.40212738821066</v>
      </c>
      <c r="O874">
        <v>35.523880044427898</v>
      </c>
      <c r="P874">
        <v>20.244852531997701</v>
      </c>
    </row>
    <row r="875" spans="1:17" hidden="1" x14ac:dyDescent="0.3">
      <c r="A875" t="s">
        <v>1894</v>
      </c>
      <c r="B875" t="s">
        <v>1895</v>
      </c>
      <c r="C875" t="str">
        <f>IFERROR(VLOOKUP(Table1[[#This Row],[Ticker]],[1]!Table1[[Symbol]:[Industry]],2,FALSE),"-")</f>
        <v>-</v>
      </c>
      <c r="D875" t="s">
        <v>184</v>
      </c>
      <c r="E875">
        <v>3540.4174445599901</v>
      </c>
      <c r="F875">
        <v>588.20000000000005</v>
      </c>
      <c r="G875">
        <v>45.947150030377898</v>
      </c>
      <c r="H875">
        <v>1.1671421486870199</v>
      </c>
      <c r="I875">
        <v>8.8864748924691508</v>
      </c>
      <c r="J875">
        <v>3.5879916066207702</v>
      </c>
      <c r="K875">
        <v>542.828255765878</v>
      </c>
      <c r="L875">
        <v>480.09651438179799</v>
      </c>
      <c r="M875">
        <v>60.798000174789799</v>
      </c>
      <c r="N875">
        <v>1.4014075955966601</v>
      </c>
      <c r="O875">
        <v>6.9194151649098803</v>
      </c>
      <c r="P875">
        <v>77.703927492447093</v>
      </c>
      <c r="Q875">
        <v>7.3648996385477006E-2</v>
      </c>
    </row>
    <row r="876" spans="1:17" hidden="1" x14ac:dyDescent="0.3">
      <c r="A876" t="s">
        <v>1896</v>
      </c>
      <c r="B876" t="s">
        <v>1897</v>
      </c>
      <c r="C876" t="str">
        <f>IFERROR(VLOOKUP(Table1[[#This Row],[Ticker]],[1]!Table1[[Symbol]:[Industry]],2,FALSE),"-")</f>
        <v>-</v>
      </c>
      <c r="D876" t="s">
        <v>184</v>
      </c>
      <c r="E876">
        <v>3535.1555319199902</v>
      </c>
      <c r="F876">
        <v>1747.3</v>
      </c>
      <c r="G876">
        <v>-9.7714973744402194</v>
      </c>
      <c r="H876">
        <v>-2.7908582429755202</v>
      </c>
      <c r="I876">
        <v>-3.5000635822738602</v>
      </c>
      <c r="J876">
        <v>7.9045452648408103</v>
      </c>
      <c r="K876">
        <v>1566.93048535089</v>
      </c>
      <c r="M876">
        <v>82.935627900511605</v>
      </c>
      <c r="N876">
        <v>1.40437203050084</v>
      </c>
      <c r="O876">
        <v>5.5943455617237996</v>
      </c>
      <c r="P876">
        <v>45.136639255752101</v>
      </c>
    </row>
    <row r="877" spans="1:17" x14ac:dyDescent="0.3">
      <c r="A877" t="s">
        <v>1898</v>
      </c>
      <c r="B877" t="s">
        <v>1899</v>
      </c>
      <c r="C877" t="str">
        <f>IFERROR(VLOOKUP(Table1[[#This Row],[Ticker]],[1]!Table1[[Symbol]:[Industry]],2,FALSE),"-")</f>
        <v>-</v>
      </c>
      <c r="D877" t="s">
        <v>184</v>
      </c>
      <c r="E877">
        <v>3534.0723465000001</v>
      </c>
      <c r="F877">
        <v>1342.75</v>
      </c>
      <c r="G877">
        <v>27.4391152344133</v>
      </c>
      <c r="H877">
        <v>0.97837458288161105</v>
      </c>
      <c r="I877">
        <v>14.335067779016599</v>
      </c>
      <c r="J877">
        <v>-1.2390966742617</v>
      </c>
      <c r="K877">
        <v>1240.2934541408699</v>
      </c>
      <c r="L877">
        <v>1116.59387598279</v>
      </c>
      <c r="M877">
        <v>66.712384798802304</v>
      </c>
      <c r="N877">
        <v>1.4276993684774499</v>
      </c>
      <c r="O877">
        <v>2.9938558927573999</v>
      </c>
      <c r="P877">
        <v>63.3515815085158</v>
      </c>
      <c r="Q877">
        <v>0.11908007085650101</v>
      </c>
    </row>
    <row r="878" spans="1:17" x14ac:dyDescent="0.3">
      <c r="A878" t="s">
        <v>1900</v>
      </c>
      <c r="B878" t="s">
        <v>1901</v>
      </c>
      <c r="C878" t="str">
        <f>IFERROR(VLOOKUP(Table1[[#This Row],[Ticker]],[1]!Table1[[Symbol]:[Industry]],2,FALSE),"-")</f>
        <v>-</v>
      </c>
      <c r="D878" t="s">
        <v>243</v>
      </c>
      <c r="E878">
        <v>3514.37917211999</v>
      </c>
      <c r="F878">
        <v>141.22</v>
      </c>
      <c r="G878">
        <v>39.198288216244102</v>
      </c>
      <c r="H878">
        <v>34.811854219733199</v>
      </c>
      <c r="I878">
        <v>16.164731204820502</v>
      </c>
      <c r="J878">
        <v>6.3154141690451597</v>
      </c>
      <c r="K878">
        <v>110.41231951000201</v>
      </c>
      <c r="L878">
        <v>99.700022136396299</v>
      </c>
      <c r="M878">
        <v>78.429385209721104</v>
      </c>
      <c r="N878">
        <v>2.8443598537099999</v>
      </c>
      <c r="O878">
        <v>2.6058631921824098</v>
      </c>
      <c r="P878">
        <v>73.063725490196006</v>
      </c>
      <c r="Q878">
        <v>1.1911131668560001E-3</v>
      </c>
    </row>
    <row r="879" spans="1:17" hidden="1" x14ac:dyDescent="0.3">
      <c r="A879" t="s">
        <v>1902</v>
      </c>
      <c r="B879" t="s">
        <v>1903</v>
      </c>
      <c r="C879" t="str">
        <f>IFERROR(VLOOKUP(Table1[[#This Row],[Ticker]],[1]!Table1[[Symbol]:[Industry]],2,FALSE),"-")</f>
        <v>-</v>
      </c>
      <c r="D879" t="s">
        <v>473</v>
      </c>
      <c r="E879">
        <v>3502.8431880749999</v>
      </c>
      <c r="F879">
        <v>2883.65</v>
      </c>
      <c r="G879">
        <v>2.8789505065156402</v>
      </c>
      <c r="H879">
        <v>7.91625979574584</v>
      </c>
      <c r="I879">
        <v>4.3387627430969697</v>
      </c>
      <c r="J879">
        <v>-6.0887721344263301</v>
      </c>
      <c r="K879">
        <v>2662.3861871562099</v>
      </c>
      <c r="L879">
        <v>2367.02634814569</v>
      </c>
      <c r="M879">
        <v>53.138973274328997</v>
      </c>
      <c r="N879">
        <v>1.6622331866250999</v>
      </c>
      <c r="O879">
        <v>9.4931770499193604</v>
      </c>
      <c r="P879">
        <v>50.323202835844199</v>
      </c>
      <c r="Q879">
        <v>2.3086508735528002E-2</v>
      </c>
    </row>
    <row r="880" spans="1:17" x14ac:dyDescent="0.3">
      <c r="A880" t="s">
        <v>1904</v>
      </c>
      <c r="B880" t="s">
        <v>1905</v>
      </c>
      <c r="C880" t="str">
        <f>IFERROR(VLOOKUP(Table1[[#This Row],[Ticker]],[1]!Table1[[Symbol]:[Industry]],2,FALSE),"-")</f>
        <v>-</v>
      </c>
      <c r="D880" t="s">
        <v>62</v>
      </c>
      <c r="E880">
        <v>3494.2483000000002</v>
      </c>
      <c r="F880">
        <v>814.7</v>
      </c>
      <c r="G880">
        <v>-62.415984421612997</v>
      </c>
      <c r="H880">
        <v>8.1657917137762208</v>
      </c>
      <c r="I880">
        <v>-14.6248493152822</v>
      </c>
      <c r="J880">
        <v>-0.196223670689774</v>
      </c>
      <c r="K880">
        <v>738.13814958661806</v>
      </c>
      <c r="L880">
        <v>804.1539417212</v>
      </c>
      <c r="M880">
        <v>66.971741652536394</v>
      </c>
      <c r="N880">
        <v>1.5715351431378399</v>
      </c>
      <c r="O880">
        <v>64.962562906591302</v>
      </c>
      <c r="P880">
        <v>31.658047834518399</v>
      </c>
    </row>
    <row r="881" spans="1:17" x14ac:dyDescent="0.3">
      <c r="A881" t="s">
        <v>1906</v>
      </c>
      <c r="B881" t="s">
        <v>1907</v>
      </c>
      <c r="C881" t="str">
        <f>IFERROR(VLOOKUP(Table1[[#This Row],[Ticker]],[1]!Table1[[Symbol]:[Industry]],2,FALSE),"-")</f>
        <v>-</v>
      </c>
      <c r="D881" t="s">
        <v>104</v>
      </c>
      <c r="E881">
        <v>3484.7590427999999</v>
      </c>
      <c r="F881">
        <v>20.69</v>
      </c>
      <c r="G881">
        <v>-35.3964454702515</v>
      </c>
      <c r="H881">
        <v>-17.618373231776999</v>
      </c>
      <c r="I881">
        <v>-29.457086976997601</v>
      </c>
      <c r="J881">
        <v>-7.7699961897834999</v>
      </c>
      <c r="K881">
        <v>23.129219792744799</v>
      </c>
      <c r="L881">
        <v>25.694577568017301</v>
      </c>
      <c r="M881">
        <v>40.499942296388298</v>
      </c>
      <c r="N881">
        <v>0.93675994047674904</v>
      </c>
      <c r="O881">
        <v>118.22136297728299</v>
      </c>
      <c r="P881">
        <v>23.892215568862198</v>
      </c>
    </row>
    <row r="882" spans="1:17" hidden="1" x14ac:dyDescent="0.3">
      <c r="A882" t="s">
        <v>1908</v>
      </c>
      <c r="B882" t="s">
        <v>1909</v>
      </c>
      <c r="C882" t="str">
        <f>IFERROR(VLOOKUP(Table1[[#This Row],[Ticker]],[1]!Table1[[Symbol]:[Industry]],2,FALSE),"-")</f>
        <v>-</v>
      </c>
      <c r="D882" t="s">
        <v>49</v>
      </c>
      <c r="E882">
        <v>3475.2836591</v>
      </c>
      <c r="F882">
        <v>555.5</v>
      </c>
      <c r="G882">
        <v>56.588495082687999</v>
      </c>
      <c r="H882">
        <v>5.8490166091630202</v>
      </c>
      <c r="I882">
        <v>20.1709015835362</v>
      </c>
      <c r="J882">
        <v>3.5428132648200599</v>
      </c>
      <c r="K882">
        <v>509.49210393921499</v>
      </c>
      <c r="L882">
        <v>439.67767762815299</v>
      </c>
      <c r="M882">
        <v>65.301812798791701</v>
      </c>
      <c r="N882">
        <v>0.91035448396784002</v>
      </c>
      <c r="O882">
        <v>2.3762376237623699</v>
      </c>
      <c r="P882">
        <v>87.4472751813733</v>
      </c>
      <c r="Q882">
        <v>3.2166674562325998E-2</v>
      </c>
    </row>
    <row r="883" spans="1:17" hidden="1" x14ac:dyDescent="0.3">
      <c r="A883" t="s">
        <v>1910</v>
      </c>
      <c r="B883" t="s">
        <v>1911</v>
      </c>
      <c r="C883" t="str">
        <f>IFERROR(VLOOKUP(Table1[[#This Row],[Ticker]],[1]!Table1[[Symbol]:[Industry]],2,FALSE),"-")</f>
        <v>-</v>
      </c>
      <c r="D883" t="s">
        <v>59</v>
      </c>
      <c r="E883">
        <v>3474.17586575</v>
      </c>
      <c r="F883">
        <v>478.25</v>
      </c>
      <c r="G883">
        <v>177.177824542042</v>
      </c>
      <c r="H883">
        <v>12.058142912628901</v>
      </c>
      <c r="I883">
        <v>54.886337201898201</v>
      </c>
      <c r="J883">
        <v>-6.2629884208453896</v>
      </c>
      <c r="K883">
        <v>433.20755323501299</v>
      </c>
      <c r="L883">
        <v>334.30514476617901</v>
      </c>
      <c r="M883">
        <v>54.786273095536203</v>
      </c>
      <c r="N883">
        <v>0.591617782808043</v>
      </c>
      <c r="O883">
        <v>8.7297438578149507</v>
      </c>
      <c r="P883">
        <v>219.68582887700501</v>
      </c>
      <c r="Q883">
        <v>0.16431244405345499</v>
      </c>
    </row>
    <row r="884" spans="1:17" hidden="1" x14ac:dyDescent="0.3">
      <c r="A884" t="s">
        <v>1912</v>
      </c>
      <c r="B884" t="s">
        <v>1913</v>
      </c>
      <c r="C884" t="str">
        <f>IFERROR(VLOOKUP(Table1[[#This Row],[Ticker]],[1]!Table1[[Symbol]:[Industry]],2,FALSE),"-")</f>
        <v>-</v>
      </c>
      <c r="D884" t="s">
        <v>1914</v>
      </c>
      <c r="E884">
        <v>3463.0820588000001</v>
      </c>
      <c r="F884">
        <v>300.25</v>
      </c>
      <c r="G884">
        <v>32.673538441492802</v>
      </c>
      <c r="H884">
        <v>10.225996001947999</v>
      </c>
      <c r="I884">
        <v>148.529764955264</v>
      </c>
      <c r="J884">
        <v>-2.6347472446598399</v>
      </c>
      <c r="K884">
        <v>272.12346341716602</v>
      </c>
      <c r="M884">
        <v>57.389614503107303</v>
      </c>
      <c r="N884">
        <v>0.83097781270495696</v>
      </c>
      <c r="O884">
        <v>8.1765195670274693</v>
      </c>
      <c r="P884">
        <v>177.367205542725</v>
      </c>
    </row>
    <row r="885" spans="1:17" x14ac:dyDescent="0.3">
      <c r="A885" t="s">
        <v>1915</v>
      </c>
      <c r="B885" t="s">
        <v>1916</v>
      </c>
      <c r="C885" t="str">
        <f>IFERROR(VLOOKUP(Table1[[#This Row],[Ticker]],[1]!Table1[[Symbol]:[Industry]],2,FALSE),"-")</f>
        <v>-</v>
      </c>
      <c r="D885" t="s">
        <v>130</v>
      </c>
      <c r="E885">
        <v>3442.4269920000002</v>
      </c>
      <c r="F885">
        <v>597.6</v>
      </c>
      <c r="G885">
        <v>-29.841336703796799</v>
      </c>
      <c r="H885">
        <v>9.8200507075664802</v>
      </c>
      <c r="I885">
        <v>-9.8970801282688807</v>
      </c>
      <c r="J885">
        <v>0.57629694464521297</v>
      </c>
      <c r="K885">
        <v>550.30229247074794</v>
      </c>
      <c r="L885">
        <v>545.04532804012604</v>
      </c>
      <c r="M885">
        <v>71.810439080302004</v>
      </c>
      <c r="N885">
        <v>2.2140088968799398</v>
      </c>
      <c r="O885">
        <v>25.502008032128501</v>
      </c>
      <c r="P885">
        <v>29.9130434782608</v>
      </c>
      <c r="Q885">
        <v>0.18818248953698299</v>
      </c>
    </row>
    <row r="886" spans="1:17" hidden="1" x14ac:dyDescent="0.3">
      <c r="A886" t="s">
        <v>1917</v>
      </c>
      <c r="B886" t="s">
        <v>1918</v>
      </c>
      <c r="C886" t="str">
        <f>IFERROR(VLOOKUP(Table1[[#This Row],[Ticker]],[1]!Table1[[Symbol]:[Industry]],2,FALSE),"-")</f>
        <v>-</v>
      </c>
      <c r="D886" t="s">
        <v>49</v>
      </c>
      <c r="E886">
        <v>3438.7237846500002</v>
      </c>
      <c r="F886">
        <v>252.7</v>
      </c>
      <c r="G886">
        <v>46.979643992648398</v>
      </c>
      <c r="H886">
        <v>2.6139870684731199</v>
      </c>
      <c r="I886">
        <v>33.473313714844402</v>
      </c>
      <c r="J886">
        <v>-1.2296862922623499</v>
      </c>
      <c r="K886">
        <v>239.82050130635</v>
      </c>
      <c r="L886">
        <v>208.80713200311499</v>
      </c>
      <c r="M886">
        <v>54.281737095056897</v>
      </c>
      <c r="N886">
        <v>0.84244527704572403</v>
      </c>
      <c r="O886">
        <v>10.803324099723</v>
      </c>
      <c r="P886">
        <v>79.219858156028295</v>
      </c>
      <c r="Q886">
        <v>-3.3607483146315002E-2</v>
      </c>
    </row>
    <row r="887" spans="1:17" hidden="1" x14ac:dyDescent="0.3">
      <c r="A887" t="s">
        <v>1919</v>
      </c>
      <c r="B887" t="s">
        <v>1920</v>
      </c>
      <c r="C887" t="str">
        <f>IFERROR(VLOOKUP(Table1[[#This Row],[Ticker]],[1]!Table1[[Symbol]:[Industry]],2,FALSE),"-")</f>
        <v>-</v>
      </c>
      <c r="D887" t="s">
        <v>285</v>
      </c>
      <c r="E887">
        <v>3425.7000600000001</v>
      </c>
      <c r="F887">
        <v>1767.1</v>
      </c>
      <c r="G887">
        <v>539.387034564244</v>
      </c>
      <c r="H887">
        <v>17.843223411108202</v>
      </c>
      <c r="I887">
        <v>105.053758737053</v>
      </c>
      <c r="J887">
        <v>12.647347149453299</v>
      </c>
      <c r="K887">
        <v>1498.1383603399599</v>
      </c>
      <c r="L887">
        <v>1091.91733432825</v>
      </c>
      <c r="M887">
        <v>71.274658184748503</v>
      </c>
      <c r="N887">
        <v>0.93200501077962705</v>
      </c>
      <c r="O887">
        <v>4.6347122403938599</v>
      </c>
      <c r="P887">
        <v>626.20547945205396</v>
      </c>
      <c r="Q887">
        <v>0.29261993470584502</v>
      </c>
    </row>
    <row r="888" spans="1:17" hidden="1" x14ac:dyDescent="0.3">
      <c r="A888" t="s">
        <v>1921</v>
      </c>
      <c r="B888" t="s">
        <v>1922</v>
      </c>
      <c r="C888" t="str">
        <f>IFERROR(VLOOKUP(Table1[[#This Row],[Ticker]],[1]!Table1[[Symbol]:[Industry]],2,FALSE),"-")</f>
        <v>-</v>
      </c>
      <c r="D888" t="s">
        <v>295</v>
      </c>
      <c r="E888">
        <v>3415.9536471199999</v>
      </c>
      <c r="F888">
        <v>645.1</v>
      </c>
      <c r="G888">
        <v>-1.82280224742536</v>
      </c>
      <c r="H888">
        <v>-4.79837536179976</v>
      </c>
      <c r="I888">
        <v>-13.517576573080801</v>
      </c>
      <c r="J888">
        <v>0.66477267722574496</v>
      </c>
      <c r="K888">
        <v>633.15991245411897</v>
      </c>
      <c r="L888">
        <v>613.18608216041503</v>
      </c>
      <c r="M888">
        <v>56.237849941429602</v>
      </c>
      <c r="N888">
        <v>1.45767954586951</v>
      </c>
      <c r="O888">
        <v>12.021392032243</v>
      </c>
      <c r="P888">
        <v>27.288871349644801</v>
      </c>
      <c r="Q888">
        <v>-0.157405372685018</v>
      </c>
    </row>
    <row r="889" spans="1:17" x14ac:dyDescent="0.3">
      <c r="A889" t="s">
        <v>1923</v>
      </c>
      <c r="B889" t="s">
        <v>1924</v>
      </c>
      <c r="C889" t="str">
        <f>IFERROR(VLOOKUP(Table1[[#This Row],[Ticker]],[1]!Table1[[Symbol]:[Industry]],2,FALSE),"-")</f>
        <v>-</v>
      </c>
      <c r="D889" t="s">
        <v>243</v>
      </c>
      <c r="E889">
        <v>3403.41376773</v>
      </c>
      <c r="F889">
        <v>1084.1500000000001</v>
      </c>
      <c r="G889">
        <v>-44.9486472269638</v>
      </c>
      <c r="H889">
        <v>27.287171745431301</v>
      </c>
      <c r="I889">
        <v>-16.397563356864101</v>
      </c>
      <c r="J889">
        <v>6.7200570978393097</v>
      </c>
      <c r="K889">
        <v>918.48127418855495</v>
      </c>
      <c r="L889">
        <v>999.89419112627502</v>
      </c>
      <c r="M889">
        <v>79.5127500003709</v>
      </c>
      <c r="N889">
        <v>2.6837131118182498</v>
      </c>
      <c r="O889">
        <v>26.177189503297502</v>
      </c>
      <c r="P889">
        <v>44.236014102308197</v>
      </c>
      <c r="Q889">
        <v>-5.6458484740960997E-2</v>
      </c>
    </row>
    <row r="890" spans="1:17" x14ac:dyDescent="0.3">
      <c r="A890" t="s">
        <v>1925</v>
      </c>
      <c r="B890" t="s">
        <v>1926</v>
      </c>
      <c r="C890" t="str">
        <f>IFERROR(VLOOKUP(Table1[[#This Row],[Ticker]],[1]!Table1[[Symbol]:[Industry]],2,FALSE),"-")</f>
        <v>-</v>
      </c>
      <c r="D890" t="s">
        <v>1120</v>
      </c>
      <c r="E890">
        <v>3400.8224208000001</v>
      </c>
      <c r="F890">
        <v>470.4</v>
      </c>
      <c r="G890">
        <v>-37.754719820898202</v>
      </c>
      <c r="H890">
        <v>18.376400300996998</v>
      </c>
      <c r="I890">
        <v>-18.800345839076801</v>
      </c>
      <c r="J890">
        <v>0.47706783093948102</v>
      </c>
      <c r="K890">
        <v>403.37500905271497</v>
      </c>
      <c r="L890">
        <v>429.69253921535699</v>
      </c>
      <c r="M890">
        <v>77.425627751219494</v>
      </c>
      <c r="N890">
        <v>1.6274658130342301</v>
      </c>
      <c r="O890">
        <v>41.177721088435298</v>
      </c>
      <c r="P890">
        <v>49.3333333333333</v>
      </c>
      <c r="Q890">
        <v>1.283042937061E-2</v>
      </c>
    </row>
    <row r="891" spans="1:17" x14ac:dyDescent="0.3">
      <c r="A891" t="s">
        <v>1927</v>
      </c>
      <c r="B891" t="s">
        <v>1928</v>
      </c>
      <c r="C891" t="str">
        <f>IFERROR(VLOOKUP(Table1[[#This Row],[Ticker]],[1]!Table1[[Symbol]:[Industry]],2,FALSE),"-")</f>
        <v>-</v>
      </c>
      <c r="D891" t="s">
        <v>226</v>
      </c>
      <c r="E891">
        <v>3387.3331176000002</v>
      </c>
      <c r="F891">
        <v>496.2</v>
      </c>
      <c r="G891">
        <v>-51.6232721918119</v>
      </c>
      <c r="H891">
        <v>8.4650693195553597</v>
      </c>
      <c r="I891">
        <v>-24.3396407713835</v>
      </c>
      <c r="J891">
        <v>3.0566226230312501</v>
      </c>
      <c r="K891">
        <v>458.27551733647198</v>
      </c>
      <c r="L891">
        <v>498.611272298914</v>
      </c>
      <c r="M891">
        <v>63.091248588878003</v>
      </c>
      <c r="N891">
        <v>2.3505700020719802</v>
      </c>
      <c r="O891">
        <v>38.855300282144299</v>
      </c>
      <c r="P891">
        <v>24.049999999999901</v>
      </c>
      <c r="Q891">
        <v>-6.8881670328894001E-2</v>
      </c>
    </row>
    <row r="892" spans="1:17" x14ac:dyDescent="0.3">
      <c r="A892" t="s">
        <v>1929</v>
      </c>
      <c r="B892" t="s">
        <v>1930</v>
      </c>
      <c r="C892" t="str">
        <f>IFERROR(VLOOKUP(Table1[[#This Row],[Ticker]],[1]!Table1[[Symbol]:[Industry]],2,FALSE),"-")</f>
        <v>-</v>
      </c>
      <c r="D892" t="s">
        <v>226</v>
      </c>
      <c r="E892">
        <v>3386.9602570000002</v>
      </c>
      <c r="F892">
        <v>349.45</v>
      </c>
      <c r="G892">
        <v>61.3603220358927</v>
      </c>
      <c r="H892">
        <v>0.54320154331866399</v>
      </c>
      <c r="I892">
        <v>-21.533293023448799</v>
      </c>
      <c r="J892">
        <v>-6.9891827729490998</v>
      </c>
      <c r="K892">
        <v>327.91810292486798</v>
      </c>
      <c r="L892">
        <v>298.52485328848098</v>
      </c>
      <c r="M892">
        <v>61.296707554768503</v>
      </c>
      <c r="N892">
        <v>1.3868074163058299</v>
      </c>
      <c r="O892">
        <v>14.9091429389039</v>
      </c>
      <c r="P892">
        <v>92.534435261707998</v>
      </c>
      <c r="Q892">
        <v>7.8243571626151004E-2</v>
      </c>
    </row>
    <row r="893" spans="1:17" hidden="1" x14ac:dyDescent="0.3">
      <c r="A893" t="s">
        <v>1931</v>
      </c>
      <c r="B893" t="s">
        <v>1932</v>
      </c>
      <c r="C893" t="str">
        <f>IFERROR(VLOOKUP(Table1[[#This Row],[Ticker]],[1]!Table1[[Symbol]:[Industry]],2,FALSE),"-")</f>
        <v>-</v>
      </c>
      <c r="D893" t="s">
        <v>397</v>
      </c>
      <c r="E893">
        <v>3367.91515725</v>
      </c>
      <c r="F893">
        <v>4398.45</v>
      </c>
      <c r="G893">
        <v>24.578196012849499</v>
      </c>
      <c r="H893">
        <v>2.5034089796580599E-2</v>
      </c>
      <c r="I893">
        <v>-13.644649923111</v>
      </c>
      <c r="J893">
        <v>5.7730159733497199</v>
      </c>
      <c r="K893">
        <v>4212.7079116796504</v>
      </c>
      <c r="L893">
        <v>4032.39745583083</v>
      </c>
      <c r="M893">
        <v>58.465470741767902</v>
      </c>
      <c r="N893">
        <v>1.0464641604429401</v>
      </c>
      <c r="O893">
        <v>15.8817310643522</v>
      </c>
      <c r="P893">
        <v>59.653357531760399</v>
      </c>
      <c r="Q893">
        <v>5.5871932044607997E-2</v>
      </c>
    </row>
    <row r="894" spans="1:17" hidden="1" x14ac:dyDescent="0.3">
      <c r="A894" t="s">
        <v>1933</v>
      </c>
      <c r="B894" t="s">
        <v>1934</v>
      </c>
      <c r="C894" t="str">
        <f>IFERROR(VLOOKUP(Table1[[#This Row],[Ticker]],[1]!Table1[[Symbol]:[Industry]],2,FALSE),"-")</f>
        <v>-</v>
      </c>
      <c r="D894" t="s">
        <v>470</v>
      </c>
      <c r="E894">
        <v>3357.3697661900001</v>
      </c>
      <c r="F894">
        <v>318.55</v>
      </c>
      <c r="G894">
        <v>-54.605383247293297</v>
      </c>
      <c r="H894">
        <v>-0.62320013456775103</v>
      </c>
      <c r="I894">
        <v>-21.861109101518899</v>
      </c>
      <c r="J894">
        <v>5.5813491493440601</v>
      </c>
      <c r="K894">
        <v>297.099777398041</v>
      </c>
      <c r="M894">
        <v>83.099927491961793</v>
      </c>
      <c r="N894">
        <v>1.34943288646981</v>
      </c>
      <c r="O894">
        <v>61.481714016637802</v>
      </c>
      <c r="P894">
        <v>29.439252336448501</v>
      </c>
    </row>
    <row r="895" spans="1:17" hidden="1" x14ac:dyDescent="0.3">
      <c r="A895" t="s">
        <v>1935</v>
      </c>
      <c r="B895" t="s">
        <v>1936</v>
      </c>
      <c r="C895" t="str">
        <f>IFERROR(VLOOKUP(Table1[[#This Row],[Ticker]],[1]!Table1[[Symbol]:[Industry]],2,FALSE),"-")</f>
        <v>-</v>
      </c>
      <c r="D895" t="s">
        <v>699</v>
      </c>
      <c r="E895">
        <v>3348.9706634999998</v>
      </c>
      <c r="F895">
        <v>816.75</v>
      </c>
      <c r="G895">
        <v>-8.8937469500310709</v>
      </c>
      <c r="H895">
        <v>5.5142935036110003</v>
      </c>
      <c r="I895">
        <v>1.90195731530363</v>
      </c>
      <c r="J895">
        <v>-2.3899189199059698</v>
      </c>
      <c r="K895">
        <v>728.83444745055897</v>
      </c>
      <c r="L895">
        <v>682.84412593395405</v>
      </c>
      <c r="M895">
        <v>63.286528083657402</v>
      </c>
      <c r="N895">
        <v>1.51206365799219</v>
      </c>
      <c r="O895">
        <v>6.8380777471686596</v>
      </c>
      <c r="P895">
        <v>45.536350677120403</v>
      </c>
      <c r="Q895">
        <v>-6.6417509465719997E-3</v>
      </c>
    </row>
    <row r="896" spans="1:17" hidden="1" x14ac:dyDescent="0.3">
      <c r="A896" t="s">
        <v>1937</v>
      </c>
      <c r="B896" t="s">
        <v>1938</v>
      </c>
      <c r="C896" t="str">
        <f>IFERROR(VLOOKUP(Table1[[#This Row],[Ticker]],[1]!Table1[[Symbol]:[Industry]],2,FALSE),"-")</f>
        <v>-</v>
      </c>
      <c r="D896" t="s">
        <v>1939</v>
      </c>
      <c r="E896">
        <v>3347.0741250000001</v>
      </c>
      <c r="F896">
        <v>1316.45</v>
      </c>
      <c r="G896">
        <v>59.932233207965702</v>
      </c>
      <c r="H896">
        <v>11.269831224317199</v>
      </c>
      <c r="I896">
        <v>11.736587520436601</v>
      </c>
      <c r="J896">
        <v>1.2442776210903299</v>
      </c>
      <c r="K896">
        <v>1140.76763923831</v>
      </c>
      <c r="L896">
        <v>1021.94701941135</v>
      </c>
      <c r="M896">
        <v>78.903962970015002</v>
      </c>
      <c r="N896">
        <v>2.72271953087504</v>
      </c>
      <c r="O896">
        <v>1.94082570549583</v>
      </c>
      <c r="P896">
        <v>116.878088962108</v>
      </c>
      <c r="Q896">
        <v>8.6036819431293002E-2</v>
      </c>
    </row>
    <row r="897" spans="1:17" x14ac:dyDescent="0.3">
      <c r="A897" t="s">
        <v>1940</v>
      </c>
      <c r="B897" t="s">
        <v>1941</v>
      </c>
      <c r="C897" t="str">
        <f>IFERROR(VLOOKUP(Table1[[#This Row],[Ticker]],[1]!Table1[[Symbol]:[Industry]],2,FALSE),"-")</f>
        <v>-</v>
      </c>
      <c r="D897" t="s">
        <v>46</v>
      </c>
      <c r="E897">
        <v>3331.4801542</v>
      </c>
      <c r="F897">
        <v>1965.7</v>
      </c>
      <c r="G897">
        <v>1.2115825915359499</v>
      </c>
      <c r="H897">
        <v>13.843634803747801</v>
      </c>
      <c r="I897">
        <v>6.3592966755434901</v>
      </c>
      <c r="J897">
        <v>3.5346697703102499</v>
      </c>
      <c r="K897">
        <v>1698.0645513939501</v>
      </c>
      <c r="L897">
        <v>1629.14450625114</v>
      </c>
      <c r="M897">
        <v>78.128120162544903</v>
      </c>
      <c r="N897">
        <v>2.47519963022815</v>
      </c>
      <c r="O897">
        <v>3.0167370402401201</v>
      </c>
      <c r="P897">
        <v>39.016973125884</v>
      </c>
      <c r="Q897">
        <v>2.3448465075360001E-2</v>
      </c>
    </row>
    <row r="898" spans="1:17" x14ac:dyDescent="0.3">
      <c r="A898" t="s">
        <v>1942</v>
      </c>
      <c r="B898" t="s">
        <v>1943</v>
      </c>
      <c r="C898" t="str">
        <f>IFERROR(VLOOKUP(Table1[[#This Row],[Ticker]],[1]!Table1[[Symbol]:[Industry]],2,FALSE),"-")</f>
        <v>-</v>
      </c>
      <c r="D898" t="s">
        <v>59</v>
      </c>
      <c r="E898">
        <v>3322.07892081</v>
      </c>
      <c r="F898">
        <v>133.38</v>
      </c>
      <c r="G898">
        <v>24.647222652019099</v>
      </c>
      <c r="H898">
        <v>11.082732663962799</v>
      </c>
      <c r="I898">
        <v>-9.9318109033779791</v>
      </c>
      <c r="J898">
        <v>3.7064757521454799</v>
      </c>
      <c r="K898">
        <v>119.467975936727</v>
      </c>
      <c r="L898">
        <v>116.076621104152</v>
      </c>
      <c r="M898">
        <v>78.850510330977897</v>
      </c>
      <c r="N898">
        <v>1.4226337089254</v>
      </c>
      <c r="O898">
        <v>16.5841955315639</v>
      </c>
      <c r="P898">
        <v>54.374999999999901</v>
      </c>
      <c r="Q898">
        <v>-7.9983838052531994E-2</v>
      </c>
    </row>
    <row r="899" spans="1:17" hidden="1" x14ac:dyDescent="0.3">
      <c r="A899" t="s">
        <v>1944</v>
      </c>
      <c r="B899" t="s">
        <v>1945</v>
      </c>
      <c r="C899" t="str">
        <f>IFERROR(VLOOKUP(Table1[[#This Row],[Ticker]],[1]!Table1[[Symbol]:[Industry]],2,FALSE),"-")</f>
        <v>-</v>
      </c>
      <c r="D899" t="s">
        <v>140</v>
      </c>
      <c r="E899">
        <v>3308.4955217249999</v>
      </c>
      <c r="F899">
        <v>727.75</v>
      </c>
      <c r="G899">
        <v>92.231592101397496</v>
      </c>
      <c r="H899">
        <v>4.1329530864806596</v>
      </c>
      <c r="I899">
        <v>43.701498989793997</v>
      </c>
      <c r="J899">
        <v>-5.0377327144030799</v>
      </c>
      <c r="K899">
        <v>675.56249413708997</v>
      </c>
      <c r="L899">
        <v>559.49407510910203</v>
      </c>
      <c r="M899">
        <v>65.665781275767898</v>
      </c>
      <c r="N899">
        <v>1.00120680997912</v>
      </c>
      <c r="O899">
        <v>4.9811061490896602</v>
      </c>
      <c r="P899">
        <v>135.51779935274999</v>
      </c>
      <c r="Q899">
        <v>0.17988622149178801</v>
      </c>
    </row>
    <row r="900" spans="1:17" x14ac:dyDescent="0.3">
      <c r="A900" t="s">
        <v>1946</v>
      </c>
      <c r="B900" t="s">
        <v>1947</v>
      </c>
      <c r="C900" t="str">
        <f>IFERROR(VLOOKUP(Table1[[#This Row],[Ticker]],[1]!Table1[[Symbol]:[Industry]],2,FALSE),"-")</f>
        <v>-</v>
      </c>
      <c r="D900" t="s">
        <v>990</v>
      </c>
      <c r="E900">
        <v>3307.5846170949999</v>
      </c>
      <c r="F900">
        <v>408.65</v>
      </c>
      <c r="G900">
        <v>-14.407436238527399</v>
      </c>
      <c r="H900">
        <v>-1.77349430261481</v>
      </c>
      <c r="I900">
        <v>-12.278226619942</v>
      </c>
      <c r="J900">
        <v>-2.33802520803457</v>
      </c>
      <c r="K900">
        <v>399.16381556620598</v>
      </c>
      <c r="L900">
        <v>394.58398447061899</v>
      </c>
      <c r="M900">
        <v>44.251858492097497</v>
      </c>
      <c r="N900">
        <v>1.00950325366775</v>
      </c>
      <c r="O900">
        <v>19.907010889514201</v>
      </c>
      <c r="P900">
        <v>20.884484543706499</v>
      </c>
      <c r="Q900">
        <v>-4.4004839473090002E-2</v>
      </c>
    </row>
    <row r="901" spans="1:17" x14ac:dyDescent="0.3">
      <c r="A901" t="s">
        <v>1948</v>
      </c>
      <c r="B901" t="s">
        <v>1949</v>
      </c>
      <c r="C901" t="str">
        <f>IFERROR(VLOOKUP(Table1[[#This Row],[Ticker]],[1]!Table1[[Symbol]:[Industry]],2,FALSE),"-")</f>
        <v>-</v>
      </c>
      <c r="D901" t="s">
        <v>80</v>
      </c>
      <c r="E901">
        <v>3291.8695963800001</v>
      </c>
      <c r="F901">
        <v>251.85</v>
      </c>
      <c r="G901">
        <v>-6.8081764090136803</v>
      </c>
      <c r="H901">
        <v>4.7283389586211699</v>
      </c>
      <c r="I901">
        <v>-22.8451920160323</v>
      </c>
      <c r="J901">
        <v>-1.5084164727690099</v>
      </c>
      <c r="K901">
        <v>236.89128753294199</v>
      </c>
      <c r="L901">
        <v>235.61832505855099</v>
      </c>
      <c r="M901">
        <v>54.653657805561203</v>
      </c>
      <c r="N901">
        <v>1.4899007143437899</v>
      </c>
      <c r="O901">
        <v>21.1038316458209</v>
      </c>
      <c r="P901">
        <v>32.308904649330103</v>
      </c>
      <c r="Q901">
        <v>-2.1360199640357999E-2</v>
      </c>
    </row>
    <row r="902" spans="1:17" hidden="1" x14ac:dyDescent="0.3">
      <c r="A902" t="s">
        <v>1950</v>
      </c>
      <c r="B902" t="s">
        <v>1951</v>
      </c>
      <c r="C902" t="str">
        <f>IFERROR(VLOOKUP(Table1[[#This Row],[Ticker]],[1]!Table1[[Symbol]:[Industry]],2,FALSE),"-")</f>
        <v>-</v>
      </c>
      <c r="D902" t="s">
        <v>80</v>
      </c>
      <c r="E902">
        <v>3282.3327336000002</v>
      </c>
      <c r="F902">
        <v>254.6</v>
      </c>
      <c r="G902">
        <v>112.509034043242</v>
      </c>
      <c r="H902">
        <v>29.846563877945201</v>
      </c>
      <c r="I902">
        <v>35.677191268718303</v>
      </c>
      <c r="J902">
        <v>1.31966231717303</v>
      </c>
      <c r="K902">
        <v>212.717414567291</v>
      </c>
      <c r="L902">
        <v>176.18767816840699</v>
      </c>
      <c r="M902">
        <v>73.262231495544199</v>
      </c>
      <c r="N902">
        <v>1.1711851357876899</v>
      </c>
      <c r="O902">
        <v>7.5962293794187001</v>
      </c>
      <c r="P902">
        <v>138.94885030502101</v>
      </c>
      <c r="Q902">
        <v>3.9120833613172999E-2</v>
      </c>
    </row>
    <row r="903" spans="1:17" hidden="1" x14ac:dyDescent="0.3">
      <c r="A903" t="s">
        <v>1952</v>
      </c>
      <c r="B903" t="s">
        <v>1953</v>
      </c>
      <c r="C903" t="str">
        <f>IFERROR(VLOOKUP(Table1[[#This Row],[Ticker]],[1]!Table1[[Symbol]:[Industry]],2,FALSE),"-")</f>
        <v>-</v>
      </c>
      <c r="D903" t="s">
        <v>130</v>
      </c>
      <c r="E903">
        <v>3277.4100104200002</v>
      </c>
      <c r="F903">
        <v>18.98</v>
      </c>
      <c r="G903">
        <v>69.416453421249898</v>
      </c>
      <c r="H903">
        <v>-14.232543730702499</v>
      </c>
      <c r="I903">
        <v>16.986452846011201</v>
      </c>
      <c r="J903">
        <v>-1.23779636944811</v>
      </c>
      <c r="K903">
        <v>20.017238245286698</v>
      </c>
      <c r="L903">
        <v>17.8466914309851</v>
      </c>
      <c r="M903">
        <v>44.016808863911201</v>
      </c>
      <c r="N903">
        <v>1.4663491227813099</v>
      </c>
      <c r="O903">
        <v>78.872497365648002</v>
      </c>
      <c r="P903">
        <v>117.41122565864799</v>
      </c>
      <c r="Q903">
        <v>8.2714747093633995E-2</v>
      </c>
    </row>
    <row r="904" spans="1:17" x14ac:dyDescent="0.3">
      <c r="A904" t="s">
        <v>1954</v>
      </c>
      <c r="B904" t="s">
        <v>1955</v>
      </c>
      <c r="C904" t="str">
        <f>IFERROR(VLOOKUP(Table1[[#This Row],[Ticker]],[1]!Table1[[Symbol]:[Industry]],2,FALSE),"-")</f>
        <v>-</v>
      </c>
      <c r="D904" t="s">
        <v>875</v>
      </c>
      <c r="E904">
        <v>3260.9392579999999</v>
      </c>
      <c r="F904">
        <v>380</v>
      </c>
      <c r="G904">
        <v>52.025909616814602</v>
      </c>
      <c r="H904">
        <v>15.379161920916401</v>
      </c>
      <c r="I904">
        <v>8.8405746986952902</v>
      </c>
      <c r="J904">
        <v>-2.3907332210609602</v>
      </c>
      <c r="K904">
        <v>290.66277898204697</v>
      </c>
      <c r="L904">
        <v>285.253720960659</v>
      </c>
      <c r="M904">
        <v>86.200892370197593</v>
      </c>
      <c r="N904">
        <v>2.8088657567863602</v>
      </c>
      <c r="O904">
        <v>2.3947368421052699</v>
      </c>
      <c r="P904">
        <v>88.165387472146506</v>
      </c>
      <c r="Q904">
        <v>6.8767559851504997E-2</v>
      </c>
    </row>
    <row r="905" spans="1:17" hidden="1" x14ac:dyDescent="0.3">
      <c r="A905" t="s">
        <v>1956</v>
      </c>
      <c r="B905" t="s">
        <v>1957</v>
      </c>
      <c r="C905" t="str">
        <f>IFERROR(VLOOKUP(Table1[[#This Row],[Ticker]],[1]!Table1[[Symbol]:[Industry]],2,FALSE),"-")</f>
        <v>-</v>
      </c>
      <c r="D905" t="s">
        <v>496</v>
      </c>
      <c r="E905">
        <v>3259.7644384800001</v>
      </c>
      <c r="F905">
        <v>747.7</v>
      </c>
      <c r="G905">
        <v>124.167055637405</v>
      </c>
      <c r="H905">
        <v>4.8022515958239298</v>
      </c>
      <c r="I905">
        <v>-3.6864670301234499</v>
      </c>
      <c r="J905">
        <v>-2.7195574645487199</v>
      </c>
      <c r="K905">
        <v>656.88282372245999</v>
      </c>
      <c r="L905">
        <v>579.498433022943</v>
      </c>
      <c r="M905">
        <v>59.606316309251604</v>
      </c>
      <c r="N905">
        <v>4.7686568867701498</v>
      </c>
      <c r="O905">
        <v>10.251437742409999</v>
      </c>
      <c r="P905">
        <v>161.845561197688</v>
      </c>
      <c r="Q905">
        <v>0.15932682040204799</v>
      </c>
    </row>
    <row r="906" spans="1:17" x14ac:dyDescent="0.3">
      <c r="A906" t="s">
        <v>1958</v>
      </c>
      <c r="B906" t="s">
        <v>1959</v>
      </c>
      <c r="C906" t="str">
        <f>IFERROR(VLOOKUP(Table1[[#This Row],[Ticker]],[1]!Table1[[Symbol]:[Industry]],2,FALSE),"-")</f>
        <v>-</v>
      </c>
      <c r="D906" t="s">
        <v>561</v>
      </c>
      <c r="E906">
        <v>3257.6311606300001</v>
      </c>
      <c r="F906">
        <v>55.93</v>
      </c>
      <c r="G906">
        <v>45.467891345028299</v>
      </c>
      <c r="H906">
        <v>15.410558041359799</v>
      </c>
      <c r="I906">
        <v>29.020286760376099</v>
      </c>
      <c r="J906">
        <v>10.271590941445201</v>
      </c>
      <c r="K906">
        <v>48.155751521421003</v>
      </c>
      <c r="L906">
        <v>43.952670345698699</v>
      </c>
      <c r="M906">
        <v>67.024941433129797</v>
      </c>
      <c r="N906">
        <v>1.3478682424906601</v>
      </c>
      <c r="O906">
        <v>6.9193634900768597</v>
      </c>
      <c r="P906">
        <v>87.056856187290904</v>
      </c>
      <c r="Q906">
        <v>-5.9288099187640997E-2</v>
      </c>
    </row>
    <row r="907" spans="1:17" x14ac:dyDescent="0.3">
      <c r="A907" t="s">
        <v>1960</v>
      </c>
      <c r="B907" t="s">
        <v>1961</v>
      </c>
      <c r="C907" t="str">
        <f>IFERROR(VLOOKUP(Table1[[#This Row],[Ticker]],[1]!Table1[[Symbol]:[Industry]],2,FALSE),"-")</f>
        <v>-</v>
      </c>
      <c r="D907" t="s">
        <v>59</v>
      </c>
      <c r="E907">
        <v>3257.1389159999999</v>
      </c>
      <c r="F907">
        <v>404.7</v>
      </c>
      <c r="G907">
        <v>40.1503027341547</v>
      </c>
      <c r="H907">
        <v>4.5468935985627299</v>
      </c>
      <c r="I907">
        <v>13.466142836666901</v>
      </c>
      <c r="J907">
        <v>3.0540538762209501</v>
      </c>
      <c r="K907">
        <v>379.88768678860498</v>
      </c>
      <c r="L907">
        <v>336.942125232465</v>
      </c>
      <c r="M907">
        <v>63.984943860906299</v>
      </c>
      <c r="N907">
        <v>0.57820450190205097</v>
      </c>
      <c r="O907">
        <v>4.7689646651840798</v>
      </c>
      <c r="P907">
        <v>73.467638234033402</v>
      </c>
      <c r="Q907">
        <v>-4.5389466338899002E-2</v>
      </c>
    </row>
    <row r="908" spans="1:17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D908" t="s">
        <v>574</v>
      </c>
      <c r="E908">
        <v>3254.5284067799998</v>
      </c>
      <c r="F908">
        <v>1089.3</v>
      </c>
      <c r="G908">
        <v>25.613254597335398</v>
      </c>
      <c r="H908">
        <v>-4.8471361086910099</v>
      </c>
      <c r="I908">
        <v>9.3460502123953404E-2</v>
      </c>
      <c r="J908">
        <v>1.19514999776747</v>
      </c>
      <c r="K908">
        <v>1080.3222859154801</v>
      </c>
      <c r="L908">
        <v>1008.73574713416</v>
      </c>
      <c r="M908">
        <v>62.559973664459903</v>
      </c>
      <c r="N908">
        <v>0.83072512244654095</v>
      </c>
      <c r="O908">
        <v>16.033232351051101</v>
      </c>
      <c r="P908">
        <v>57.812386816370797</v>
      </c>
      <c r="Q908">
        <v>1.4716199008721001E-2</v>
      </c>
    </row>
    <row r="909" spans="1:17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-</v>
      </c>
      <c r="D909" t="s">
        <v>140</v>
      </c>
      <c r="E909">
        <v>3244.2481981649998</v>
      </c>
      <c r="F909">
        <v>426.85</v>
      </c>
      <c r="G909">
        <v>-4.9437505496733296</v>
      </c>
      <c r="H909">
        <v>-15.3817327006143</v>
      </c>
      <c r="I909">
        <v>-36.928260801849802</v>
      </c>
      <c r="J909">
        <v>-4.9203133122081804</v>
      </c>
      <c r="K909">
        <v>464.87681811097298</v>
      </c>
      <c r="L909">
        <v>467.05880406045299</v>
      </c>
      <c r="M909">
        <v>30.419859960002899</v>
      </c>
      <c r="N909">
        <v>0.54508825999399602</v>
      </c>
      <c r="O909">
        <v>37.050486119245598</v>
      </c>
      <c r="P909">
        <v>22.852208950928201</v>
      </c>
      <c r="Q909">
        <v>5.6768244058296002E-2</v>
      </c>
    </row>
    <row r="910" spans="1:17" hidden="1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E910">
        <v>3224.4450000000002</v>
      </c>
      <c r="F910">
        <v>602.70000000000005</v>
      </c>
      <c r="G910">
        <v>376.89722265201902</v>
      </c>
      <c r="H910">
        <v>-0.36422136833200502</v>
      </c>
      <c r="I910">
        <v>140.59331570756601</v>
      </c>
      <c r="J910">
        <v>-0.17049388027061099</v>
      </c>
      <c r="K910">
        <v>598.45590340455396</v>
      </c>
      <c r="L910">
        <v>413.32843576927201</v>
      </c>
      <c r="M910">
        <v>34.4274739264388</v>
      </c>
      <c r="N910">
        <v>2.3952285122641199</v>
      </c>
      <c r="O910">
        <v>31.516509042641399</v>
      </c>
      <c r="P910">
        <v>802.24550898203597</v>
      </c>
      <c r="Q910">
        <v>0.23727940857534499</v>
      </c>
    </row>
    <row r="911" spans="1:17" hidden="1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107</v>
      </c>
      <c r="E911">
        <v>3219.0754888799902</v>
      </c>
      <c r="F911">
        <v>854.6</v>
      </c>
      <c r="G911">
        <v>103.18059150775299</v>
      </c>
      <c r="H911">
        <v>-12.3413787750283</v>
      </c>
      <c r="I911">
        <v>28.515724879733501</v>
      </c>
      <c r="J911">
        <v>-5.7912159765931097</v>
      </c>
      <c r="K911">
        <v>873.25220411583405</v>
      </c>
      <c r="L911">
        <v>741.66502445717504</v>
      </c>
      <c r="M911">
        <v>28.637105612035601</v>
      </c>
      <c r="N911">
        <v>0.68603732798672501</v>
      </c>
      <c r="O911">
        <v>18.886028551369002</v>
      </c>
      <c r="P911">
        <v>132.63917245133999</v>
      </c>
      <c r="Q911">
        <v>4.7160160700373002E-2</v>
      </c>
    </row>
    <row r="912" spans="1:17" hidden="1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D912" t="s">
        <v>72</v>
      </c>
      <c r="E912">
        <v>3215.7254499999999</v>
      </c>
      <c r="F912">
        <v>1199.45</v>
      </c>
      <c r="G912">
        <v>556.34656905724796</v>
      </c>
      <c r="H912">
        <v>-17.4383011313558</v>
      </c>
      <c r="I912">
        <v>94.299786301239294</v>
      </c>
      <c r="J912">
        <v>-4.0971271412952097</v>
      </c>
      <c r="K912">
        <v>1247.65721621748</v>
      </c>
      <c r="L912">
        <v>874.52969464572504</v>
      </c>
      <c r="M912">
        <v>35.156999065683301</v>
      </c>
      <c r="N912">
        <v>0.80613751549201196</v>
      </c>
      <c r="O912">
        <v>32.394013923048</v>
      </c>
      <c r="P912">
        <v>605.55882352941103</v>
      </c>
      <c r="Q912">
        <v>0.19374295808259701</v>
      </c>
    </row>
    <row r="913" spans="1:17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243</v>
      </c>
      <c r="E913">
        <v>3212.4272649999998</v>
      </c>
      <c r="F913">
        <v>313.75</v>
      </c>
      <c r="G913">
        <v>34.586293482179101</v>
      </c>
      <c r="H913">
        <v>13.370393654013499</v>
      </c>
      <c r="I913">
        <v>21.892765555594799</v>
      </c>
      <c r="J913">
        <v>3.83091085693547</v>
      </c>
      <c r="K913">
        <v>281.62743534597001</v>
      </c>
      <c r="L913">
        <v>246.672321197538</v>
      </c>
      <c r="M913">
        <v>62.424757756763803</v>
      </c>
      <c r="N913">
        <v>0.84653435902226404</v>
      </c>
      <c r="O913">
        <v>5.4980079681274896</v>
      </c>
      <c r="P913">
        <v>69.778138528138498</v>
      </c>
      <c r="Q913">
        <v>6.1012559333437001E-2</v>
      </c>
    </row>
    <row r="914" spans="1:17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59</v>
      </c>
      <c r="E914">
        <v>3202.870712725</v>
      </c>
      <c r="F914">
        <v>347.45</v>
      </c>
      <c r="G914">
        <v>-19.248702878272201</v>
      </c>
      <c r="H914">
        <v>0.90554551003156303</v>
      </c>
      <c r="I914">
        <v>-24.299576855540099</v>
      </c>
      <c r="J914">
        <v>4.0552429083472701</v>
      </c>
      <c r="K914">
        <v>327.83957271380501</v>
      </c>
      <c r="L914">
        <v>340.38233674129401</v>
      </c>
      <c r="M914">
        <v>83.516364634424605</v>
      </c>
      <c r="N914">
        <v>1.0271398875817599</v>
      </c>
      <c r="O914">
        <v>19.441646280040299</v>
      </c>
      <c r="P914">
        <v>21.231681786461898</v>
      </c>
      <c r="Q914">
        <v>-9.8164293368955005E-2</v>
      </c>
    </row>
    <row r="915" spans="1:17" hidden="1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127</v>
      </c>
      <c r="E915">
        <v>3201.8964333200001</v>
      </c>
      <c r="F915">
        <v>104.47</v>
      </c>
      <c r="G915">
        <v>84.928347150011106</v>
      </c>
      <c r="H915">
        <v>-11.125375139999001</v>
      </c>
      <c r="I915">
        <v>-31.607519075763001</v>
      </c>
      <c r="J915">
        <v>-2.8780233080847699</v>
      </c>
      <c r="K915">
        <v>107.449839960476</v>
      </c>
      <c r="L915">
        <v>100.14932848780199</v>
      </c>
      <c r="M915">
        <v>38.501028100214903</v>
      </c>
      <c r="N915">
        <v>1.84180453466368</v>
      </c>
      <c r="O915">
        <v>54.781276921604203</v>
      </c>
      <c r="P915">
        <v>131.12831858407</v>
      </c>
      <c r="Q915">
        <v>0.18292992585978199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375</v>
      </c>
      <c r="E916">
        <v>3198.97446584</v>
      </c>
      <c r="F916">
        <v>257.08</v>
      </c>
      <c r="G916">
        <v>48.367532142845903</v>
      </c>
      <c r="H916">
        <v>22.4989274042739</v>
      </c>
      <c r="I916">
        <v>56.9534457114503</v>
      </c>
      <c r="J916">
        <v>-0.74617452159314002</v>
      </c>
      <c r="K916">
        <v>223.79112123359201</v>
      </c>
      <c r="L916">
        <v>179.378618037091</v>
      </c>
      <c r="M916">
        <v>52.426659135287103</v>
      </c>
      <c r="N916">
        <v>1.52315978807421</v>
      </c>
      <c r="O916">
        <v>10.860432550178899</v>
      </c>
      <c r="P916">
        <v>128.525712253877</v>
      </c>
      <c r="Q916">
        <v>0.15987218760002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1435</v>
      </c>
      <c r="E917">
        <v>3181.04884128</v>
      </c>
      <c r="F917">
        <v>216.2</v>
      </c>
      <c r="G917">
        <v>-18.7189918979191</v>
      </c>
      <c r="K917">
        <v>198.53034696656701</v>
      </c>
      <c r="L917">
        <v>172.215069946667</v>
      </c>
      <c r="M917">
        <v>81.1750791682543</v>
      </c>
      <c r="N917">
        <v>1</v>
      </c>
      <c r="O917">
        <v>2.8445883441258202</v>
      </c>
      <c r="P917">
        <v>14.1499472016895</v>
      </c>
      <c r="Q917">
        <v>0.14788253940821999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119</v>
      </c>
      <c r="E918">
        <v>3160.45291185</v>
      </c>
      <c r="F918">
        <v>4396.95</v>
      </c>
      <c r="G918">
        <v>33.016475525582401</v>
      </c>
      <c r="H918">
        <v>-8.3331455502983705</v>
      </c>
      <c r="I918">
        <v>75.274118276397601</v>
      </c>
      <c r="J918">
        <v>2.3627131432741901</v>
      </c>
      <c r="K918">
        <v>4368.5721208465502</v>
      </c>
      <c r="L918">
        <v>3621.6004263866298</v>
      </c>
      <c r="M918">
        <v>52.3589852928868</v>
      </c>
      <c r="N918">
        <v>0.57337853808310402</v>
      </c>
      <c r="O918">
        <v>16.967443341407101</v>
      </c>
      <c r="P918">
        <v>106.11991374460899</v>
      </c>
      <c r="Q918">
        <v>0.142374070708087</v>
      </c>
    </row>
    <row r="919" spans="1:17" hidden="1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243</v>
      </c>
      <c r="E919">
        <v>3145.2683786150001</v>
      </c>
      <c r="F919">
        <v>2597.15</v>
      </c>
      <c r="G919">
        <v>4.9869797532939</v>
      </c>
      <c r="H919">
        <v>23.276931345157799</v>
      </c>
      <c r="I919">
        <v>2.8283172311973002</v>
      </c>
      <c r="J919">
        <v>27.1585263801575</v>
      </c>
      <c r="K919">
        <v>2052.03979980236</v>
      </c>
      <c r="L919">
        <v>2015.0424133660999</v>
      </c>
      <c r="M919">
        <v>85.467549406596106</v>
      </c>
      <c r="N919">
        <v>3.6071958600042202</v>
      </c>
      <c r="O919">
        <v>9.9647690737924197</v>
      </c>
      <c r="P919">
        <v>72.150598216948893</v>
      </c>
      <c r="Q919">
        <v>6.1277108322616999E-2</v>
      </c>
    </row>
    <row r="920" spans="1:17" hidden="1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184</v>
      </c>
      <c r="E920">
        <v>3134.7525341249998</v>
      </c>
      <c r="F920">
        <v>2074.35</v>
      </c>
      <c r="G920">
        <v>-32.445087107464801</v>
      </c>
      <c r="H920">
        <v>-3.8327172276180499</v>
      </c>
      <c r="I920">
        <v>-17.851242194903101</v>
      </c>
      <c r="J920">
        <v>-1.2406060597577999</v>
      </c>
      <c r="K920">
        <v>1992.11747919547</v>
      </c>
      <c r="L920">
        <v>2037.3649174416</v>
      </c>
      <c r="M920">
        <v>55.774371663959002</v>
      </c>
      <c r="N920">
        <v>1.2384769968195899</v>
      </c>
      <c r="O920">
        <v>18.591365970062899</v>
      </c>
      <c r="P920">
        <v>19.0683925035157</v>
      </c>
      <c r="Q920">
        <v>2.8627329279248E-2</v>
      </c>
    </row>
    <row r="921" spans="1:17" hidden="1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130</v>
      </c>
      <c r="E921">
        <v>3119.836288</v>
      </c>
      <c r="F921">
        <v>1292.3499999999999</v>
      </c>
      <c r="G921">
        <v>14.815335450283801</v>
      </c>
      <c r="H921">
        <v>0.80610154082711105</v>
      </c>
      <c r="I921">
        <v>19.3800822099073</v>
      </c>
      <c r="J921">
        <v>7.6167718627021097</v>
      </c>
      <c r="K921">
        <v>1165.8921760803901</v>
      </c>
      <c r="L921">
        <v>1020.71221888164</v>
      </c>
      <c r="M921">
        <v>68.694863328405603</v>
      </c>
      <c r="N921">
        <v>0.85694789103706104</v>
      </c>
      <c r="O921">
        <v>4.6156227028281798</v>
      </c>
      <c r="P921">
        <v>56.648484848484799</v>
      </c>
      <c r="Q921">
        <v>3.4936836901099E-2</v>
      </c>
    </row>
    <row r="922" spans="1:17" hidden="1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397</v>
      </c>
      <c r="E922">
        <v>3116.5412299999998</v>
      </c>
      <c r="F922">
        <v>1819.4</v>
      </c>
      <c r="G922">
        <v>583.93599062714497</v>
      </c>
      <c r="H922">
        <v>34.7570287262688</v>
      </c>
      <c r="I922">
        <v>202.748722769388</v>
      </c>
      <c r="J922">
        <v>-10.1733037491079</v>
      </c>
      <c r="K922">
        <v>1399.2138850931501</v>
      </c>
      <c r="L922">
        <v>875.35614756487598</v>
      </c>
      <c r="M922">
        <v>52.860226222127402</v>
      </c>
      <c r="N922">
        <v>1.74092529843648</v>
      </c>
      <c r="O922">
        <v>19.775750247334202</v>
      </c>
      <c r="P922">
        <v>621.98412698412699</v>
      </c>
      <c r="Q922">
        <v>0.27592414425386302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226</v>
      </c>
      <c r="E923">
        <v>3114.58</v>
      </c>
      <c r="F923">
        <v>15572.9</v>
      </c>
      <c r="G923">
        <v>29.454346231105699</v>
      </c>
      <c r="H923">
        <v>-5.3872190324383498</v>
      </c>
      <c r="I923">
        <v>-2.7419005980393498</v>
      </c>
      <c r="J923">
        <v>-0.49990466262671601</v>
      </c>
      <c r="K923">
        <v>14608.2600328189</v>
      </c>
      <c r="L923">
        <v>13169.728047963499</v>
      </c>
      <c r="M923">
        <v>50.069123401060303</v>
      </c>
      <c r="N923">
        <v>0.71239333604225896</v>
      </c>
      <c r="O923">
        <v>9.1643175002729098</v>
      </c>
      <c r="P923">
        <v>57.578179941614799</v>
      </c>
      <c r="Q923">
        <v>0.142006097651529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46</v>
      </c>
      <c r="E924">
        <v>3106.5814349099901</v>
      </c>
      <c r="F924">
        <v>462.1</v>
      </c>
      <c r="G924">
        <v>172.743382703648</v>
      </c>
      <c r="H924">
        <v>17.181135185153899</v>
      </c>
      <c r="I924">
        <v>80.646018198294499</v>
      </c>
      <c r="J924">
        <v>3.12004753326352</v>
      </c>
      <c r="K924">
        <v>359.54993670833198</v>
      </c>
      <c r="L924">
        <v>282.77718083756201</v>
      </c>
      <c r="M924">
        <v>84.449259665476504</v>
      </c>
      <c r="N924">
        <v>1.3735145268959701</v>
      </c>
      <c r="O924">
        <v>4.26314650508548</v>
      </c>
      <c r="P924">
        <v>202.81782437745699</v>
      </c>
      <c r="Q924">
        <v>2.4956253041733999E-2</v>
      </c>
    </row>
    <row r="925" spans="1:17" hidden="1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124</v>
      </c>
      <c r="E925">
        <v>3094.5211080300001</v>
      </c>
      <c r="F925">
        <v>48.18</v>
      </c>
      <c r="G925">
        <v>118.33409133888701</v>
      </c>
      <c r="H925">
        <v>12.337486210840099</v>
      </c>
      <c r="I925">
        <v>-4.4318520776687498</v>
      </c>
      <c r="J925">
        <v>7.1722962966586703</v>
      </c>
      <c r="K925">
        <v>43.297944767077297</v>
      </c>
      <c r="L925">
        <v>38.622970230164398</v>
      </c>
      <c r="M925">
        <v>59.579257497433197</v>
      </c>
      <c r="N925">
        <v>1.7960195345219701</v>
      </c>
      <c r="O925">
        <v>41.033623910336203</v>
      </c>
      <c r="P925">
        <v>159.03225806451599</v>
      </c>
      <c r="Q925">
        <v>8.0715208476294001E-2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140</v>
      </c>
      <c r="E926">
        <v>3075.3048477000002</v>
      </c>
      <c r="F926">
        <v>600.54999999999995</v>
      </c>
      <c r="G926">
        <v>64.625021573680996</v>
      </c>
      <c r="H926">
        <v>48.151786111535301</v>
      </c>
      <c r="I926">
        <v>29.255233399916399</v>
      </c>
      <c r="J926">
        <v>4.3948462366910199</v>
      </c>
      <c r="K926">
        <v>497.27062863292502</v>
      </c>
      <c r="L926">
        <v>439.23270695222402</v>
      </c>
      <c r="M926">
        <v>69.035795214987601</v>
      </c>
      <c r="N926">
        <v>1.0708912207022301</v>
      </c>
      <c r="O926">
        <v>5.6364998751144704</v>
      </c>
      <c r="P926">
        <v>92.514826093925294</v>
      </c>
      <c r="Q926">
        <v>0.18910391337312199</v>
      </c>
    </row>
    <row r="927" spans="1:17" hidden="1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130</v>
      </c>
      <c r="E927">
        <v>3069.3989112949998</v>
      </c>
      <c r="F927">
        <v>937.55</v>
      </c>
      <c r="G927">
        <v>83.549200869400806</v>
      </c>
      <c r="H927">
        <v>-6.6459693946760403</v>
      </c>
      <c r="I927">
        <v>-19.192331308991399</v>
      </c>
      <c r="J927">
        <v>0.91181031702649096</v>
      </c>
      <c r="K927">
        <v>905.07099375913901</v>
      </c>
      <c r="L927">
        <v>851.47698390888695</v>
      </c>
      <c r="M927">
        <v>66.840641447941593</v>
      </c>
      <c r="N927">
        <v>1.4860395300166001</v>
      </c>
      <c r="O927">
        <v>24.660018132366201</v>
      </c>
      <c r="P927">
        <v>122.141926312048</v>
      </c>
      <c r="Q927">
        <v>0.17274602792848201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46</v>
      </c>
      <c r="E928">
        <v>3035.063644626</v>
      </c>
      <c r="F928">
        <v>19.41</v>
      </c>
      <c r="G928">
        <v>74.258886661934397</v>
      </c>
      <c r="H928">
        <v>1.02737656578842</v>
      </c>
      <c r="I928">
        <v>-20.915465755085702</v>
      </c>
      <c r="J928">
        <v>2.6296066411150201</v>
      </c>
      <c r="K928">
        <v>19.1852953931168</v>
      </c>
      <c r="L928">
        <v>18.2659523033014</v>
      </c>
      <c r="M928">
        <v>49.548708818871702</v>
      </c>
      <c r="N928">
        <v>0.96789995379202798</v>
      </c>
      <c r="O928">
        <v>37.591842384821703</v>
      </c>
      <c r="P928">
        <v>118.64425695304899</v>
      </c>
      <c r="Q928">
        <v>0.108461540840694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95</v>
      </c>
      <c r="E929">
        <v>3028.9963592499998</v>
      </c>
      <c r="F929">
        <v>1361.05</v>
      </c>
      <c r="G929">
        <v>377.62209330981602</v>
      </c>
      <c r="H929">
        <v>-0.65325899582400304</v>
      </c>
      <c r="I929">
        <v>82.747817764443397</v>
      </c>
      <c r="J929">
        <v>9.3191055210809299</v>
      </c>
      <c r="K929">
        <v>1214.0801664481701</v>
      </c>
      <c r="L929">
        <v>889.79860817859401</v>
      </c>
      <c r="M929">
        <v>66.928698983541807</v>
      </c>
      <c r="N929">
        <v>0.95418553196764</v>
      </c>
      <c r="O929">
        <v>6.83295984717682</v>
      </c>
      <c r="P929">
        <v>433.74509803921501</v>
      </c>
      <c r="Q929">
        <v>0.18304755390137301</v>
      </c>
    </row>
    <row r="930" spans="1:17" hidden="1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166</v>
      </c>
      <c r="E930">
        <v>3012.2851541499999</v>
      </c>
      <c r="F930">
        <v>459.7</v>
      </c>
      <c r="G930">
        <v>2.63947393194168</v>
      </c>
      <c r="H930">
        <v>40.806992238307302</v>
      </c>
      <c r="I930">
        <v>21.669617551908701</v>
      </c>
      <c r="J930">
        <v>-0.80220183701689995</v>
      </c>
      <c r="K930">
        <v>371.14421754241999</v>
      </c>
      <c r="L930">
        <v>332.34700886579401</v>
      </c>
      <c r="M930">
        <v>66.584439932997796</v>
      </c>
      <c r="N930">
        <v>1.3907220684010999</v>
      </c>
      <c r="O930">
        <v>5.2860561235588301</v>
      </c>
      <c r="P930">
        <v>86.113360323886596</v>
      </c>
      <c r="Q930">
        <v>0.11760412276636199</v>
      </c>
    </row>
    <row r="931" spans="1:17" hidden="1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496</v>
      </c>
      <c r="E931">
        <v>2994.3275554000002</v>
      </c>
      <c r="F931">
        <v>527.95000000000005</v>
      </c>
      <c r="G931">
        <v>17.2087590328685</v>
      </c>
      <c r="H931">
        <v>-15.0222649424267</v>
      </c>
      <c r="I931">
        <v>-1.5357452579200199</v>
      </c>
      <c r="J931">
        <v>-5.0107816933727296</v>
      </c>
      <c r="K931">
        <v>554.47393309940696</v>
      </c>
      <c r="L931">
        <v>503.532549878802</v>
      </c>
      <c r="M931">
        <v>27.358843733684999</v>
      </c>
      <c r="N931">
        <v>0.75228938596843797</v>
      </c>
      <c r="O931">
        <v>25.0023676484515</v>
      </c>
      <c r="P931">
        <v>47.472067039106101</v>
      </c>
      <c r="Q931">
        <v>3.6908684478389998E-2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202</v>
      </c>
      <c r="E932">
        <v>2981.7379418400001</v>
      </c>
      <c r="F932">
        <v>2060.4</v>
      </c>
      <c r="G932">
        <v>66.624860667392994</v>
      </c>
      <c r="H932">
        <v>-10.218883907711099</v>
      </c>
      <c r="I932">
        <v>38.144147789111997</v>
      </c>
      <c r="J932">
        <v>0.80266317101142703</v>
      </c>
      <c r="K932">
        <v>2085.9036518396701</v>
      </c>
      <c r="L932">
        <v>1753.365679731</v>
      </c>
      <c r="M932">
        <v>41.328225341770597</v>
      </c>
      <c r="N932">
        <v>0.98846129565504004</v>
      </c>
      <c r="O932">
        <v>20.364977674237998</v>
      </c>
      <c r="P932">
        <v>107.900711366732</v>
      </c>
      <c r="Q932">
        <v>0.13081602590312399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107</v>
      </c>
      <c r="E933">
        <v>2981.0430000000001</v>
      </c>
      <c r="F933">
        <v>447</v>
      </c>
      <c r="G933">
        <v>229.412270170498</v>
      </c>
      <c r="H933">
        <v>-0.40498717761977598</v>
      </c>
      <c r="I933">
        <v>60.670168872934703</v>
      </c>
      <c r="J933">
        <v>16.097534965883199</v>
      </c>
      <c r="K933">
        <v>415.75777409183002</v>
      </c>
      <c r="L933">
        <v>326.27847824918399</v>
      </c>
      <c r="M933">
        <v>67.533159099450302</v>
      </c>
      <c r="N933">
        <v>0.96123579135231696</v>
      </c>
      <c r="O933">
        <v>14.966442953020101</v>
      </c>
      <c r="P933">
        <v>303.126409138734</v>
      </c>
      <c r="Q933">
        <v>0.24877113765889</v>
      </c>
    </row>
    <row r="934" spans="1:17" hidden="1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631</v>
      </c>
      <c r="E934">
        <v>2978.2996348450001</v>
      </c>
      <c r="F934">
        <v>2513.15</v>
      </c>
      <c r="G934">
        <v>12.0003406495051</v>
      </c>
      <c r="H934">
        <v>1.8173619682756199</v>
      </c>
      <c r="I934">
        <v>-3.9476573716210601</v>
      </c>
      <c r="J934">
        <v>2.9172102654580199</v>
      </c>
      <c r="K934">
        <v>2375.2671425674298</v>
      </c>
      <c r="L934">
        <v>2305.1600076074501</v>
      </c>
      <c r="M934">
        <v>67.213961912466402</v>
      </c>
      <c r="N934">
        <v>1.1737297557419399</v>
      </c>
      <c r="O934">
        <v>15.341304737082901</v>
      </c>
      <c r="P934">
        <v>38.161077515118102</v>
      </c>
      <c r="Q934">
        <v>4.8634244433314003E-2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E935">
        <v>2976.75</v>
      </c>
      <c r="F935">
        <v>595.35</v>
      </c>
      <c r="G935">
        <v>157.76627027106599</v>
      </c>
      <c r="H935">
        <v>-4.9257114721567801</v>
      </c>
      <c r="I935">
        <v>171.28291302300201</v>
      </c>
      <c r="J935">
        <v>4.5037121220603904</v>
      </c>
      <c r="K935">
        <v>554.94221123319096</v>
      </c>
      <c r="M935">
        <v>50.240712821660601</v>
      </c>
      <c r="N935">
        <v>0.445599677128798</v>
      </c>
      <c r="O935">
        <v>20.391366423112402</v>
      </c>
      <c r="P935">
        <v>197.67500000000001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295</v>
      </c>
      <c r="E936">
        <v>2976.7289213499998</v>
      </c>
      <c r="F936">
        <v>277.7</v>
      </c>
      <c r="G936">
        <v>29.2938559297042</v>
      </c>
      <c r="H936">
        <v>-6.7773369601953197</v>
      </c>
      <c r="I936">
        <v>-21.554338038048801</v>
      </c>
      <c r="J936">
        <v>0.70376207211032404</v>
      </c>
      <c r="K936">
        <v>272.23335853520803</v>
      </c>
      <c r="L936">
        <v>261.511581146043</v>
      </c>
      <c r="M936">
        <v>58.705382972924802</v>
      </c>
      <c r="N936">
        <v>0.660889111639967</v>
      </c>
      <c r="O936">
        <v>22.254231184731701</v>
      </c>
      <c r="P936">
        <v>60.057636887607998</v>
      </c>
      <c r="Q936">
        <v>1.1371678212324E-2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130</v>
      </c>
      <c r="E937">
        <v>2974.16518</v>
      </c>
      <c r="F937">
        <v>585.79999999999995</v>
      </c>
      <c r="G937">
        <v>-54.678802765074103</v>
      </c>
      <c r="H937">
        <v>-1.72217665598729</v>
      </c>
      <c r="I937">
        <v>-36.776005199792202</v>
      </c>
      <c r="J937">
        <v>-2.4851956385262</v>
      </c>
      <c r="K937">
        <v>585.48217673363399</v>
      </c>
      <c r="L937">
        <v>658.56026675780197</v>
      </c>
      <c r="M937">
        <v>60.2080729455095</v>
      </c>
      <c r="N937">
        <v>1.04771769722798</v>
      </c>
      <c r="O937">
        <v>46.748036872652698</v>
      </c>
      <c r="P937">
        <v>16.9261477045908</v>
      </c>
      <c r="Q937">
        <v>4.5856829185682998E-2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59</v>
      </c>
      <c r="E938">
        <v>2973.0200045840002</v>
      </c>
      <c r="F938">
        <v>115.78</v>
      </c>
      <c r="G938">
        <v>35.384357561615801</v>
      </c>
      <c r="H938">
        <v>9.2211975873476995</v>
      </c>
      <c r="I938">
        <v>12.010380834161101</v>
      </c>
      <c r="J938">
        <v>6.0569469367469901</v>
      </c>
      <c r="K938">
        <v>102.94330345821101</v>
      </c>
      <c r="L938">
        <v>92.730353153126998</v>
      </c>
      <c r="M938">
        <v>71.9624525595558</v>
      </c>
      <c r="N938">
        <v>1.9776448672106199</v>
      </c>
      <c r="O938">
        <v>2.2370012091898301</v>
      </c>
      <c r="P938">
        <v>62.270497547302</v>
      </c>
      <c r="Q938">
        <v>-5.5738386349586E-2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1435</v>
      </c>
      <c r="E939">
        <v>2968.3896158699999</v>
      </c>
      <c r="F939">
        <v>393.05</v>
      </c>
      <c r="G939">
        <v>17.818222285852901</v>
      </c>
      <c r="H939">
        <v>14.8818538551517</v>
      </c>
      <c r="I939">
        <v>15.541729860317499</v>
      </c>
      <c r="J939">
        <v>-6.2759625913671305E-2</v>
      </c>
      <c r="K939">
        <v>336.89738294901798</v>
      </c>
      <c r="L939">
        <v>309.73801231572901</v>
      </c>
      <c r="M939">
        <v>75.911019805934899</v>
      </c>
      <c r="N939">
        <v>2.86948967788295</v>
      </c>
      <c r="O939">
        <v>1.5138023152270601</v>
      </c>
      <c r="P939">
        <v>61.020073740270298</v>
      </c>
      <c r="Q939">
        <v>-1.8006146979230001E-3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218</v>
      </c>
      <c r="E940">
        <v>2967.3303067749998</v>
      </c>
      <c r="F940">
        <v>166.09</v>
      </c>
      <c r="G940">
        <v>62.962594177827398</v>
      </c>
      <c r="H940">
        <v>28.2355661309503</v>
      </c>
      <c r="I940">
        <v>15.7906201520968</v>
      </c>
      <c r="J940">
        <v>3.4747202717990402</v>
      </c>
      <c r="K940">
        <v>143.607396831492</v>
      </c>
      <c r="L940">
        <v>127.234578992435</v>
      </c>
      <c r="M940">
        <v>61.3206109208231</v>
      </c>
      <c r="N940">
        <v>3.0680667125104799</v>
      </c>
      <c r="O940">
        <v>5.6656029863327104</v>
      </c>
      <c r="P940">
        <v>90.579460699942601</v>
      </c>
      <c r="Q940">
        <v>0.14585969099271701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384</v>
      </c>
      <c r="E941">
        <v>2938.65385926</v>
      </c>
      <c r="F941">
        <v>453.95</v>
      </c>
      <c r="G941">
        <v>182.3343433533</v>
      </c>
      <c r="H941">
        <v>15.115847838780001</v>
      </c>
      <c r="I941">
        <v>39.681858982513802</v>
      </c>
      <c r="J941">
        <v>13.019033008070901</v>
      </c>
      <c r="K941">
        <v>393.99286407749901</v>
      </c>
      <c r="L941">
        <v>328.98667276100599</v>
      </c>
      <c r="M941">
        <v>66.584752129239803</v>
      </c>
      <c r="N941">
        <v>2.2322451609740601</v>
      </c>
      <c r="O941">
        <v>7.1263354995043597</v>
      </c>
      <c r="P941">
        <v>250.94704290684101</v>
      </c>
      <c r="Q941">
        <v>0.13642356288076801</v>
      </c>
    </row>
    <row r="942" spans="1:17" hidden="1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821</v>
      </c>
      <c r="E942">
        <v>2925.5197499999999</v>
      </c>
      <c r="F942">
        <v>34.325000000000003</v>
      </c>
      <c r="G942">
        <v>184.020814359995</v>
      </c>
      <c r="H942">
        <v>-10.0954340788037</v>
      </c>
      <c r="I942">
        <v>28.531247210598501</v>
      </c>
      <c r="J942">
        <v>-6.90539689430907</v>
      </c>
      <c r="K942">
        <v>36.741789240138601</v>
      </c>
      <c r="L942">
        <v>30.794569665618901</v>
      </c>
      <c r="M942">
        <v>36.097267920034497</v>
      </c>
      <c r="N942">
        <v>1.7314107451149701</v>
      </c>
      <c r="O942">
        <v>31.828113619810601</v>
      </c>
      <c r="P942">
        <v>214.90825688073301</v>
      </c>
      <c r="Q942">
        <v>0.110930835673762</v>
      </c>
    </row>
    <row r="943" spans="1:17" hidden="1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D943" t="s">
        <v>326</v>
      </c>
      <c r="E943">
        <v>2924.4418368749998</v>
      </c>
      <c r="F943">
        <v>1959.75</v>
      </c>
      <c r="G943">
        <v>-44.785859220167197</v>
      </c>
      <c r="H943">
        <v>-3.12467427018822</v>
      </c>
      <c r="I943">
        <v>-24.302410979419999</v>
      </c>
      <c r="J943">
        <v>-3.9210065216462802</v>
      </c>
      <c r="K943">
        <v>1924.9297109128499</v>
      </c>
      <c r="L943">
        <v>2021.90527939358</v>
      </c>
      <c r="M943">
        <v>48.677788474454502</v>
      </c>
      <c r="N943">
        <v>0.97843209557284805</v>
      </c>
      <c r="O943">
        <v>43.130501339456501</v>
      </c>
      <c r="P943">
        <v>15.9615384615384</v>
      </c>
      <c r="Q943">
        <v>-7.2633683641523006E-2</v>
      </c>
    </row>
    <row r="944" spans="1:17" hidden="1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E944">
        <v>2922.0010670339998</v>
      </c>
      <c r="F944">
        <v>54.54</v>
      </c>
      <c r="G944">
        <v>8191.07962745651</v>
      </c>
      <c r="H944">
        <v>60.296594624326403</v>
      </c>
      <c r="I944">
        <v>562.28857152318801</v>
      </c>
      <c r="J944">
        <v>7.0895688219947504</v>
      </c>
      <c r="K944">
        <v>38.676732853793602</v>
      </c>
      <c r="L944">
        <v>21.957395455182098</v>
      </c>
      <c r="M944">
        <v>98.170349416663797</v>
      </c>
      <c r="N944">
        <v>0.42285676645061099</v>
      </c>
      <c r="O944">
        <v>0</v>
      </c>
      <c r="P944">
        <v>8632.25402504472</v>
      </c>
      <c r="Q944">
        <v>0.32504892612668901</v>
      </c>
    </row>
    <row r="945" spans="1:17" hidden="1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140</v>
      </c>
      <c r="E945">
        <v>2911.9430653109998</v>
      </c>
      <c r="F945">
        <v>11.13</v>
      </c>
      <c r="G945">
        <v>672.50436550916197</v>
      </c>
      <c r="H945">
        <v>1.2489521034381399</v>
      </c>
      <c r="I945">
        <v>26.043782588219699</v>
      </c>
      <c r="J945">
        <v>-6.3587688226004904</v>
      </c>
      <c r="K945">
        <v>10.906464477699901</v>
      </c>
      <c r="L945">
        <v>9.1160924245120292</v>
      </c>
      <c r="M945">
        <v>52.313848179276697</v>
      </c>
      <c r="N945">
        <v>1.06564378198214</v>
      </c>
      <c r="O945">
        <v>77.897574123989202</v>
      </c>
      <c r="P945">
        <v>756.15384615384596</v>
      </c>
      <c r="Q945">
        <v>0.12013746401281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59</v>
      </c>
      <c r="E946">
        <v>2909.0292657149998</v>
      </c>
      <c r="F946">
        <v>508.35</v>
      </c>
      <c r="G946">
        <v>-31.5589095977037</v>
      </c>
      <c r="H946">
        <v>-6.3410698149419797</v>
      </c>
      <c r="I946">
        <v>-17.640342790950999</v>
      </c>
      <c r="J946">
        <v>-2.23466157320986</v>
      </c>
      <c r="K946">
        <v>492.55582942857501</v>
      </c>
      <c r="M946">
        <v>58.7556709847088</v>
      </c>
      <c r="N946">
        <v>1.0261079088867699</v>
      </c>
      <c r="O946">
        <v>15.668338742992001</v>
      </c>
      <c r="P946">
        <v>20.647917408330301</v>
      </c>
    </row>
    <row r="947" spans="1:17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1576</v>
      </c>
      <c r="E947">
        <v>2906.1083112000001</v>
      </c>
      <c r="F947">
        <v>703.2</v>
      </c>
      <c r="G947">
        <v>-28.6162606870395</v>
      </c>
      <c r="H947">
        <v>-4.2125169120483203</v>
      </c>
      <c r="I947">
        <v>-24.0249505250003</v>
      </c>
      <c r="J947">
        <v>-3.4737047909235299</v>
      </c>
      <c r="K947">
        <v>723.48541687313195</v>
      </c>
      <c r="L947">
        <v>731.81812938789301</v>
      </c>
      <c r="M947">
        <v>40.788220201540199</v>
      </c>
      <c r="N947">
        <v>0.64248167992916705</v>
      </c>
      <c r="O947">
        <v>28.6973833902161</v>
      </c>
      <c r="P947">
        <v>10.0469483568075</v>
      </c>
    </row>
    <row r="948" spans="1:17" hidden="1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21</v>
      </c>
      <c r="E948">
        <v>2895.0204359999998</v>
      </c>
      <c r="F948">
        <v>287.39999999999998</v>
      </c>
      <c r="G948">
        <v>-38.963762710890101</v>
      </c>
      <c r="H948">
        <v>6.6888406069461599</v>
      </c>
      <c r="I948">
        <v>-22.376511797253901</v>
      </c>
      <c r="J948">
        <v>-0.41659982326388401</v>
      </c>
      <c r="K948">
        <v>274.79582094729199</v>
      </c>
      <c r="L948">
        <v>280.314699260152</v>
      </c>
      <c r="M948">
        <v>59.549015003728996</v>
      </c>
      <c r="N948">
        <v>0.73271436333415896</v>
      </c>
      <c r="O948">
        <v>39.944328462073699</v>
      </c>
      <c r="P948">
        <v>36.889735651345497</v>
      </c>
      <c r="Q948">
        <v>0.145340604443394</v>
      </c>
    </row>
    <row r="949" spans="1:17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1777</v>
      </c>
      <c r="E949">
        <v>2881.5658810099999</v>
      </c>
      <c r="F949">
        <v>15.65</v>
      </c>
      <c r="G949">
        <v>-23.8592708544743</v>
      </c>
      <c r="H949">
        <v>-5.17245257883609</v>
      </c>
      <c r="I949">
        <v>-31.960676720587301</v>
      </c>
      <c r="J949">
        <v>-0.57401570566743998</v>
      </c>
      <c r="K949">
        <v>16.337937422750901</v>
      </c>
      <c r="L949">
        <v>17.729442096664599</v>
      </c>
      <c r="M949">
        <v>46.125372595781002</v>
      </c>
      <c r="N949">
        <v>0.77347443510347802</v>
      </c>
      <c r="O949">
        <v>66.453674121405697</v>
      </c>
      <c r="P949">
        <v>21.789883268482502</v>
      </c>
      <c r="Q949">
        <v>3.3232604750869999E-3</v>
      </c>
    </row>
    <row r="950" spans="1:17" hidden="1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D950" t="s">
        <v>302</v>
      </c>
      <c r="E950">
        <v>2876.0407360650001</v>
      </c>
      <c r="F950">
        <v>943.95</v>
      </c>
      <c r="G950">
        <v>58.818762613032803</v>
      </c>
      <c r="H950">
        <v>24.062489003526998</v>
      </c>
      <c r="I950">
        <v>77.445360280386296</v>
      </c>
      <c r="J950">
        <v>2.42757750941316</v>
      </c>
      <c r="K950">
        <v>824.68135871532604</v>
      </c>
      <c r="L950">
        <v>675.08539592272302</v>
      </c>
      <c r="M950">
        <v>67.805569221258196</v>
      </c>
      <c r="N950">
        <v>0.39993434451021498</v>
      </c>
      <c r="O950">
        <v>5.1379840033899997</v>
      </c>
      <c r="P950">
        <v>128.117448042532</v>
      </c>
      <c r="Q950">
        <v>9.1412390974801999E-2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218</v>
      </c>
      <c r="E951">
        <v>2875.8392363500002</v>
      </c>
      <c r="F951">
        <v>447.25</v>
      </c>
      <c r="G951">
        <v>162.63820784197401</v>
      </c>
      <c r="H951">
        <v>7.6765615987246703</v>
      </c>
      <c r="I951">
        <v>37.314842143697803</v>
      </c>
      <c r="J951">
        <v>0.80145585814492504</v>
      </c>
      <c r="K951">
        <v>415.78358751919097</v>
      </c>
      <c r="L951">
        <v>319.26522871093698</v>
      </c>
      <c r="M951">
        <v>50.778918185483199</v>
      </c>
      <c r="N951">
        <v>0.613352050704707</v>
      </c>
      <c r="O951">
        <v>10.9558412520961</v>
      </c>
      <c r="P951">
        <v>242.06500956022899</v>
      </c>
      <c r="Q951">
        <v>0.14875208794920899</v>
      </c>
    </row>
    <row r="952" spans="1:17" hidden="1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E952">
        <v>2856.6841243200001</v>
      </c>
      <c r="F952">
        <v>573.9</v>
      </c>
      <c r="G952">
        <v>202.553405049833</v>
      </c>
      <c r="H952">
        <v>32.713189620307197</v>
      </c>
      <c r="I952">
        <v>35.828830732276202</v>
      </c>
      <c r="J952">
        <v>2.2690972414000998</v>
      </c>
      <c r="K952">
        <v>475.35804554282799</v>
      </c>
      <c r="L952">
        <v>373.69050459350098</v>
      </c>
      <c r="M952">
        <v>62.9670256189005</v>
      </c>
      <c r="N952">
        <v>1.18525422682718</v>
      </c>
      <c r="O952">
        <v>7.6842655514898199</v>
      </c>
      <c r="P952">
        <v>247.39709443099201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59</v>
      </c>
      <c r="E953">
        <v>2853.3437280560001</v>
      </c>
      <c r="F953">
        <v>55.82</v>
      </c>
      <c r="G953">
        <v>61.079383456039203</v>
      </c>
      <c r="H953">
        <v>10.6747375855616</v>
      </c>
      <c r="I953">
        <v>-2.1184676476090498</v>
      </c>
      <c r="J953">
        <v>0.125037517975949</v>
      </c>
      <c r="K953">
        <v>51.1864774370842</v>
      </c>
      <c r="L953">
        <v>45.750855340779097</v>
      </c>
      <c r="M953">
        <v>55.985647236531499</v>
      </c>
      <c r="N953">
        <v>1.52198462205467</v>
      </c>
      <c r="O953">
        <v>7.1300609100680701</v>
      </c>
      <c r="P953">
        <v>95.174825174825102</v>
      </c>
      <c r="Q953">
        <v>-3.6853651376848998E-2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610</v>
      </c>
      <c r="E954">
        <v>2850.545873</v>
      </c>
      <c r="F954">
        <v>648.54999999999995</v>
      </c>
      <c r="G954">
        <v>3.8343039438899802</v>
      </c>
      <c r="H954">
        <v>9.9356312779221998</v>
      </c>
      <c r="I954">
        <v>1.85379509142206</v>
      </c>
      <c r="J954">
        <v>-0.94220066080892095</v>
      </c>
      <c r="K954">
        <v>584.28228153058103</v>
      </c>
      <c r="L954">
        <v>538.62627850811305</v>
      </c>
      <c r="M954">
        <v>62.8533386698793</v>
      </c>
      <c r="N954">
        <v>0.71172109579328402</v>
      </c>
      <c r="O954">
        <v>7.2931925063603504</v>
      </c>
      <c r="P954">
        <v>42.538461538461497</v>
      </c>
      <c r="Q954">
        <v>-2.9153070672260002E-3</v>
      </c>
    </row>
    <row r="955" spans="1:17" hidden="1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375</v>
      </c>
      <c r="E955">
        <v>2846.4299647500002</v>
      </c>
      <c r="F955">
        <v>1451.5</v>
      </c>
      <c r="G955">
        <v>-18.6366063374305</v>
      </c>
      <c r="H955">
        <v>16.231138956610099</v>
      </c>
      <c r="I955">
        <v>21.759283707883299</v>
      </c>
      <c r="J955">
        <v>7.3812056811328901</v>
      </c>
      <c r="K955">
        <v>1233.33461168294</v>
      </c>
      <c r="L955">
        <v>1199.63361545968</v>
      </c>
      <c r="M955">
        <v>82.973477095137596</v>
      </c>
      <c r="N955">
        <v>1.68599489370588</v>
      </c>
      <c r="O955">
        <v>2.6524285222183801</v>
      </c>
      <c r="P955">
        <v>75.928731592024704</v>
      </c>
      <c r="Q955">
        <v>-3.0244696822080998E-2</v>
      </c>
    </row>
    <row r="956" spans="1:17" hidden="1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D956" t="s">
        <v>240</v>
      </c>
      <c r="E956">
        <v>2839.6097264700002</v>
      </c>
      <c r="F956">
        <v>6504.95</v>
      </c>
      <c r="G956">
        <v>222.285217684999</v>
      </c>
      <c r="H956">
        <v>38.453770875039403</v>
      </c>
      <c r="I956">
        <v>85.772564522013198</v>
      </c>
      <c r="J956">
        <v>11.488953237239199</v>
      </c>
      <c r="K956">
        <v>4890.5034186611201</v>
      </c>
      <c r="L956">
        <v>3830.7953535060801</v>
      </c>
      <c r="M956">
        <v>82.178730189801399</v>
      </c>
      <c r="N956">
        <v>2.7838251320499299</v>
      </c>
      <c r="O956">
        <v>3.9231662041983402</v>
      </c>
      <c r="P956">
        <v>264.41276154729502</v>
      </c>
      <c r="Q956">
        <v>0.115604403156243</v>
      </c>
    </row>
    <row r="957" spans="1:17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D957" t="s">
        <v>243</v>
      </c>
      <c r="E957">
        <v>2820.2830349999999</v>
      </c>
      <c r="F957">
        <v>910.9</v>
      </c>
      <c r="G957">
        <v>19.706542661574002</v>
      </c>
      <c r="H957">
        <v>9.0645304009520604</v>
      </c>
      <c r="I957">
        <v>-11.520646561344201</v>
      </c>
      <c r="J957">
        <v>1.8393961010027899</v>
      </c>
      <c r="K957">
        <v>853.30432970846198</v>
      </c>
      <c r="L957">
        <v>801.73334334035803</v>
      </c>
      <c r="M957">
        <v>59.182512100812303</v>
      </c>
      <c r="N957">
        <v>1.5199056643298801</v>
      </c>
      <c r="O957">
        <v>7.1467779119552102</v>
      </c>
      <c r="P957">
        <v>54.246041825416903</v>
      </c>
      <c r="Q957">
        <v>9.5376071872390004E-3</v>
      </c>
    </row>
    <row r="958" spans="1:17" hidden="1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285</v>
      </c>
      <c r="E958">
        <v>2810.2266435799902</v>
      </c>
      <c r="F958">
        <v>1863.8</v>
      </c>
      <c r="G958">
        <v>67.069442592464796</v>
      </c>
      <c r="H958">
        <v>12.653734779067999</v>
      </c>
      <c r="I958">
        <v>18.745917625468699</v>
      </c>
      <c r="J958">
        <v>9.0528618973355908</v>
      </c>
      <c r="K958">
        <v>1597.2164655193501</v>
      </c>
      <c r="L958">
        <v>1428.8699105339599</v>
      </c>
      <c r="M958">
        <v>82.329041426910607</v>
      </c>
      <c r="N958">
        <v>1.8921752773053699</v>
      </c>
      <c r="O958">
        <v>4.9039596523232198</v>
      </c>
      <c r="P958">
        <v>105.865135030651</v>
      </c>
      <c r="Q958">
        <v>3.0852913106004E-2</v>
      </c>
    </row>
    <row r="959" spans="1:17" hidden="1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D959" t="s">
        <v>610</v>
      </c>
      <c r="E959">
        <v>2786.3878759700001</v>
      </c>
      <c r="F959">
        <v>189.1</v>
      </c>
      <c r="G959">
        <v>-48.1784204676214</v>
      </c>
      <c r="H959">
        <v>1.81899912677235</v>
      </c>
      <c r="I959">
        <v>-44.256619771247301</v>
      </c>
      <c r="J959">
        <v>2.9799330540870401</v>
      </c>
      <c r="K959">
        <v>186.964068333016</v>
      </c>
      <c r="M959">
        <v>55.964902721292098</v>
      </c>
      <c r="N959">
        <v>1.8180294909174499</v>
      </c>
      <c r="O959">
        <v>64.9920676890534</v>
      </c>
      <c r="P959">
        <v>31.3194444444444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1939</v>
      </c>
      <c r="E960">
        <v>2785.1188596000002</v>
      </c>
      <c r="F960">
        <v>696.2</v>
      </c>
      <c r="G960">
        <v>5957.6529019879699</v>
      </c>
      <c r="H960">
        <v>-10.8474007493642</v>
      </c>
      <c r="I960">
        <v>389.51251809651001</v>
      </c>
      <c r="J960">
        <v>-3.5571295185684901</v>
      </c>
      <c r="K960">
        <v>661.89784256068901</v>
      </c>
      <c r="L960">
        <v>312.92644661377898</v>
      </c>
      <c r="M960">
        <v>38.830459719704699</v>
      </c>
      <c r="N960">
        <v>0.53582070693703698</v>
      </c>
      <c r="O960">
        <v>36.268313702958899</v>
      </c>
    </row>
    <row r="961" spans="1:17" hidden="1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D961" t="s">
        <v>89</v>
      </c>
      <c r="E961">
        <v>2783.0106058199999</v>
      </c>
      <c r="F961">
        <v>488.1</v>
      </c>
      <c r="G961">
        <v>-22.9620453837891</v>
      </c>
      <c r="H961">
        <v>-10.442516343257999</v>
      </c>
      <c r="I961">
        <v>-9.4050806578822694</v>
      </c>
      <c r="J961">
        <v>-0.46572835260788598</v>
      </c>
      <c r="M961">
        <v>55.340000583715998</v>
      </c>
      <c r="O961">
        <v>6.2692071296865404</v>
      </c>
      <c r="P961">
        <v>3.8068906848149799</v>
      </c>
    </row>
    <row r="962" spans="1:17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-</v>
      </c>
      <c r="D962" t="s">
        <v>410</v>
      </c>
      <c r="E962">
        <v>2781.3331831599999</v>
      </c>
      <c r="F962">
        <v>1974.35</v>
      </c>
      <c r="G962">
        <v>-10.2120660472414</v>
      </c>
      <c r="H962">
        <v>1.8662171578834099</v>
      </c>
      <c r="I962">
        <v>-12.8086986783218</v>
      </c>
      <c r="J962">
        <v>-0.66742348726874501</v>
      </c>
      <c r="K962">
        <v>1862.7668274692401</v>
      </c>
      <c r="L962">
        <v>1852.44398599072</v>
      </c>
      <c r="M962">
        <v>57.0395268105162</v>
      </c>
      <c r="N962">
        <v>0.89586515020726398</v>
      </c>
      <c r="O962">
        <v>17.2487147668853</v>
      </c>
      <c r="P962">
        <v>28.958197256694898</v>
      </c>
      <c r="Q962">
        <v>-0.108929861292589</v>
      </c>
    </row>
    <row r="963" spans="1:17" hidden="1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D963" t="s">
        <v>21</v>
      </c>
      <c r="E963">
        <v>2779.2179815049999</v>
      </c>
      <c r="F963">
        <v>519.04999999999995</v>
      </c>
      <c r="G963">
        <v>195.29238394234099</v>
      </c>
      <c r="H963">
        <v>3.7723743297980001</v>
      </c>
      <c r="I963">
        <v>26.901111897298801</v>
      </c>
      <c r="J963">
        <v>0.257983702504406</v>
      </c>
      <c r="K963">
        <v>483.764404231105</v>
      </c>
      <c r="L963">
        <v>417.74748129401797</v>
      </c>
      <c r="M963">
        <v>58.465026039749297</v>
      </c>
      <c r="N963">
        <v>1.0257142908427499</v>
      </c>
      <c r="O963">
        <v>15.5380021192563</v>
      </c>
      <c r="P963">
        <v>250.709459459459</v>
      </c>
      <c r="Q963">
        <v>4.6960148538491002E-2</v>
      </c>
    </row>
    <row r="964" spans="1:17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D964" t="s">
        <v>75</v>
      </c>
      <c r="E964">
        <v>2762.4300639210001</v>
      </c>
      <c r="F964">
        <v>208.89</v>
      </c>
      <c r="G964">
        <v>-23.569492605512401</v>
      </c>
      <c r="H964">
        <v>2.3956111038077599</v>
      </c>
      <c r="I964">
        <v>4.0266525889456304</v>
      </c>
      <c r="J964">
        <v>1.52548380764182</v>
      </c>
      <c r="K964">
        <v>194.318894612252</v>
      </c>
      <c r="L964">
        <v>185.10964239912701</v>
      </c>
      <c r="M964">
        <v>64.574501305920606</v>
      </c>
      <c r="N964">
        <v>1.51897817540942</v>
      </c>
      <c r="O964">
        <v>23.4860452869931</v>
      </c>
      <c r="P964">
        <v>35.029088558500298</v>
      </c>
      <c r="Q964">
        <v>5.2609145639937002E-2</v>
      </c>
    </row>
    <row r="965" spans="1:17" hidden="1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D965" t="s">
        <v>107</v>
      </c>
      <c r="E965">
        <v>2758.156217496</v>
      </c>
      <c r="F965">
        <v>261.93</v>
      </c>
      <c r="G965">
        <v>11515.980555985299</v>
      </c>
      <c r="H965">
        <v>36.632266280098797</v>
      </c>
      <c r="I965">
        <v>854.31427833665498</v>
      </c>
      <c r="J965">
        <v>-1.0819522136039399</v>
      </c>
      <c r="K965">
        <v>84.505088654204101</v>
      </c>
      <c r="L965">
        <v>26.934256903812301</v>
      </c>
      <c r="M965">
        <v>97.008982332239199</v>
      </c>
      <c r="N965">
        <v>7.3805170431660199E-3</v>
      </c>
      <c r="O965">
        <v>0</v>
      </c>
      <c r="P965">
        <v>12996.5</v>
      </c>
      <c r="Q965">
        <v>0.103364083685271</v>
      </c>
    </row>
    <row r="966" spans="1:17" hidden="1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539</v>
      </c>
      <c r="E966">
        <v>2751.8613185099998</v>
      </c>
      <c r="F966">
        <v>4308.8999999999996</v>
      </c>
      <c r="G966">
        <v>40.027483259591698</v>
      </c>
      <c r="H966">
        <v>5.11385708665102</v>
      </c>
      <c r="I966">
        <v>1.8549476504528499</v>
      </c>
      <c r="J966">
        <v>-1.5413649942602401</v>
      </c>
      <c r="K966">
        <v>3817.70592963528</v>
      </c>
      <c r="L966">
        <v>3472.3538682175599</v>
      </c>
      <c r="M966">
        <v>72.633590848447</v>
      </c>
      <c r="N966">
        <v>0.92892384940928296</v>
      </c>
      <c r="O966">
        <v>1.27758824758059</v>
      </c>
      <c r="P966">
        <v>68.185011709601795</v>
      </c>
      <c r="Q966">
        <v>0.103138789802124</v>
      </c>
    </row>
    <row r="967" spans="1:17" hidden="1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D967" t="s">
        <v>59</v>
      </c>
      <c r="E967">
        <v>2751.1480570899998</v>
      </c>
      <c r="F967">
        <v>1106.6500000000001</v>
      </c>
      <c r="G967">
        <v>256.345570154168</v>
      </c>
      <c r="H967">
        <v>-8.44436111928683</v>
      </c>
      <c r="I967">
        <v>69.827657224351299</v>
      </c>
      <c r="J967">
        <v>1.9171105792732701</v>
      </c>
      <c r="K967">
        <v>1062.1981692931299</v>
      </c>
      <c r="L967">
        <v>830.28367770098896</v>
      </c>
      <c r="M967">
        <v>62.645112156362799</v>
      </c>
      <c r="N967">
        <v>0.49271625951141301</v>
      </c>
      <c r="O967">
        <v>10.857091221253301</v>
      </c>
      <c r="P967">
        <v>313.014721127928</v>
      </c>
      <c r="Q967">
        <v>0.22525153969735401</v>
      </c>
    </row>
    <row r="968" spans="1:17" hidden="1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E968">
        <v>2748.9509717249998</v>
      </c>
      <c r="F968">
        <v>1191.75</v>
      </c>
      <c r="G968">
        <v>-25.716992192875502</v>
      </c>
      <c r="H968">
        <v>-6.0471918537072398</v>
      </c>
      <c r="I968">
        <v>-22.338132265281399</v>
      </c>
      <c r="J968">
        <v>1.9847714818622499</v>
      </c>
      <c r="K968">
        <v>1179.7873837682901</v>
      </c>
      <c r="L968">
        <v>1221.45674811446</v>
      </c>
      <c r="M968">
        <v>56.185376656370003</v>
      </c>
      <c r="N968">
        <v>1.49172401658847</v>
      </c>
      <c r="O968">
        <v>21.753723515838001</v>
      </c>
      <c r="P968">
        <v>9.2346471127405998</v>
      </c>
      <c r="Q968">
        <v>-3.6234531924794998E-2</v>
      </c>
    </row>
    <row r="969" spans="1:17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-</v>
      </c>
      <c r="D969" t="s">
        <v>449</v>
      </c>
      <c r="E969">
        <v>2742.6498099649998</v>
      </c>
      <c r="F969">
        <v>82.55</v>
      </c>
      <c r="G969">
        <v>-19.530640431794001</v>
      </c>
      <c r="H969">
        <v>-1.24270866680343</v>
      </c>
      <c r="I969">
        <v>-19.255375265285799</v>
      </c>
      <c r="J969">
        <v>0.387207572700074</v>
      </c>
      <c r="K969">
        <v>84.226127250738301</v>
      </c>
      <c r="L969">
        <v>86.320322994620398</v>
      </c>
      <c r="M969">
        <v>53.223159514467604</v>
      </c>
      <c r="N969">
        <v>0.67551984521422703</v>
      </c>
      <c r="O969">
        <v>45.366444579042998</v>
      </c>
      <c r="P969">
        <v>31.974420463629102</v>
      </c>
      <c r="Q969">
        <v>6.2641702383369998E-3</v>
      </c>
    </row>
    <row r="970" spans="1:17" hidden="1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-</v>
      </c>
      <c r="E970">
        <v>2736.7581661849999</v>
      </c>
      <c r="F970">
        <v>5542.45</v>
      </c>
      <c r="G970">
        <v>72.889228517960902</v>
      </c>
      <c r="H970">
        <v>45.536040015525998</v>
      </c>
      <c r="I970">
        <v>72.392788949390905</v>
      </c>
      <c r="J970">
        <v>-3.6452000768518</v>
      </c>
      <c r="K970">
        <v>4412.3249390819801</v>
      </c>
      <c r="L970">
        <v>3488.0297504926102</v>
      </c>
      <c r="M970">
        <v>58.239888966925001</v>
      </c>
      <c r="N970">
        <v>1.3825191957357199</v>
      </c>
      <c r="O970">
        <v>16.248229573564</v>
      </c>
      <c r="P970">
        <v>133.464616680707</v>
      </c>
      <c r="Q970">
        <v>0.159980467183333</v>
      </c>
    </row>
    <row r="971" spans="1:17" hidden="1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D971" t="s">
        <v>184</v>
      </c>
      <c r="E971">
        <v>2729.86491462</v>
      </c>
      <c r="F971">
        <v>2920.35</v>
      </c>
      <c r="G971">
        <v>13.492628467682501</v>
      </c>
      <c r="H971">
        <v>1.9690651775583401</v>
      </c>
      <c r="I971">
        <v>8.4410822960414205</v>
      </c>
      <c r="J971">
        <v>2.2657530315499699</v>
      </c>
      <c r="K971">
        <v>2690.9192246202601</v>
      </c>
      <c r="L971">
        <v>2456.9187527654199</v>
      </c>
      <c r="M971">
        <v>69.933440037989996</v>
      </c>
      <c r="N971">
        <v>1.1287408170393101</v>
      </c>
      <c r="O971">
        <v>3.88480832776894</v>
      </c>
      <c r="P971">
        <v>47.1172010780584</v>
      </c>
      <c r="Q971">
        <v>5.2963043957890997E-2</v>
      </c>
    </row>
    <row r="972" spans="1:17" hidden="1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D972" t="s">
        <v>143</v>
      </c>
      <c r="E972">
        <v>2729.4448983099901</v>
      </c>
      <c r="F972">
        <v>789.1</v>
      </c>
      <c r="G972">
        <v>478.16135557791603</v>
      </c>
      <c r="H972">
        <v>45.1912597957458</v>
      </c>
      <c r="I972">
        <v>104.44957968966899</v>
      </c>
      <c r="J972">
        <v>8.78552014786003</v>
      </c>
      <c r="K972">
        <v>588.56637330092701</v>
      </c>
      <c r="L972">
        <v>400.48305103028599</v>
      </c>
      <c r="M972">
        <v>75.0009363985764</v>
      </c>
      <c r="N972">
        <v>1.3110549467896</v>
      </c>
      <c r="O972">
        <v>2.92738562919783</v>
      </c>
      <c r="P972">
        <v>557.58333333333303</v>
      </c>
      <c r="Q972">
        <v>0.15710503344104901</v>
      </c>
    </row>
    <row r="973" spans="1:17" hidden="1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E973">
        <v>2713.8889522549998</v>
      </c>
      <c r="F973">
        <v>1099.1500000000001</v>
      </c>
      <c r="G973">
        <v>6.57424659728715</v>
      </c>
      <c r="H973">
        <v>-7.2851552985937804</v>
      </c>
      <c r="I973">
        <v>24.970881070930499</v>
      </c>
      <c r="J973">
        <v>-1.0955867179897201</v>
      </c>
      <c r="K973">
        <v>1065.95116129762</v>
      </c>
      <c r="L973">
        <v>935.69654931341597</v>
      </c>
      <c r="M973">
        <v>60.374236669310598</v>
      </c>
      <c r="N973">
        <v>0.78348697361924302</v>
      </c>
      <c r="O973">
        <v>11.358777236955801</v>
      </c>
      <c r="P973">
        <v>83.206933911159197</v>
      </c>
      <c r="Q973">
        <v>-4.1281506537026003E-2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539</v>
      </c>
      <c r="E974">
        <v>2713.1861204009901</v>
      </c>
      <c r="F974">
        <v>196.01</v>
      </c>
      <c r="G974">
        <v>40.961230269454603</v>
      </c>
      <c r="H974">
        <v>-4.6533347988487499</v>
      </c>
      <c r="I974">
        <v>0.88735618514894998</v>
      </c>
      <c r="J974">
        <v>0.44468660221945999</v>
      </c>
      <c r="K974">
        <v>196.76145971294599</v>
      </c>
      <c r="L974">
        <v>180.38982697054601</v>
      </c>
      <c r="M974">
        <v>50.228830496818098</v>
      </c>
      <c r="N974">
        <v>1.2097369238175599</v>
      </c>
      <c r="O974">
        <v>18.361308096525601</v>
      </c>
      <c r="P974">
        <v>76.426642664266396</v>
      </c>
      <c r="Q974">
        <v>-1.0786803655678001E-2</v>
      </c>
    </row>
    <row r="975" spans="1:17" hidden="1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D975" t="s">
        <v>539</v>
      </c>
      <c r="E975">
        <v>2710.9052539499999</v>
      </c>
      <c r="F975">
        <v>1158.9000000000001</v>
      </c>
      <c r="G975">
        <v>-61.874005084062297</v>
      </c>
      <c r="H975">
        <v>-2.014626094474</v>
      </c>
      <c r="I975">
        <v>-39.769989174353199</v>
      </c>
      <c r="J975">
        <v>-0.25010167979612702</v>
      </c>
      <c r="K975">
        <v>1118.83851763391</v>
      </c>
      <c r="L975">
        <v>1325.7871461827201</v>
      </c>
      <c r="M975">
        <v>73.127700701332998</v>
      </c>
      <c r="N975">
        <v>1.3580193486343</v>
      </c>
      <c r="O975">
        <v>59.634135818448499</v>
      </c>
      <c r="P975">
        <v>21.1351520852931</v>
      </c>
      <c r="Q975">
        <v>-0.146277996430664</v>
      </c>
    </row>
    <row r="976" spans="1:17" hidden="1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-</v>
      </c>
      <c r="D976" t="s">
        <v>24</v>
      </c>
      <c r="E976">
        <v>2710.8307322279902</v>
      </c>
      <c r="F976">
        <v>52.66</v>
      </c>
      <c r="G976">
        <v>-48.973342156090801</v>
      </c>
      <c r="H976">
        <v>-9.2300587798075799</v>
      </c>
      <c r="I976">
        <v>-39.432014413072203</v>
      </c>
      <c r="J976">
        <v>-3.46246522338435</v>
      </c>
      <c r="K976">
        <v>55.3002514812881</v>
      </c>
      <c r="M976">
        <v>32.207068319056901</v>
      </c>
      <c r="N976">
        <v>0.91728733973730103</v>
      </c>
      <c r="O976">
        <v>56.475503228256699</v>
      </c>
      <c r="P976">
        <v>7.4693877551020398</v>
      </c>
    </row>
    <row r="977" spans="1:17" x14ac:dyDescent="0.3">
      <c r="A977" t="s">
        <v>2100</v>
      </c>
      <c r="B977" t="s">
        <v>2101</v>
      </c>
      <c r="C977" t="str">
        <f>IFERROR(VLOOKUP(Table1[[#This Row],[Ticker]],[1]!Table1[[Symbol]:[Industry]],2,FALSE),"-")</f>
        <v>-</v>
      </c>
      <c r="D977" t="s">
        <v>46</v>
      </c>
      <c r="E977">
        <v>2706.1468626149999</v>
      </c>
      <c r="F977">
        <v>682.65</v>
      </c>
      <c r="G977">
        <v>-30.975740670451799</v>
      </c>
      <c r="H977">
        <v>-7.1503432576892703</v>
      </c>
      <c r="I977">
        <v>-19.785971954318001</v>
      </c>
      <c r="J977">
        <v>-0.289653065140413</v>
      </c>
      <c r="K977">
        <v>669.33197659146504</v>
      </c>
      <c r="L977">
        <v>699.72607665932196</v>
      </c>
      <c r="M977">
        <v>59.494901170110701</v>
      </c>
      <c r="N977">
        <v>1.0273231313453699</v>
      </c>
      <c r="O977">
        <v>23.9288068556361</v>
      </c>
      <c r="P977">
        <v>13.7939656609434</v>
      </c>
      <c r="Q977">
        <v>1.8096138997792999E-2</v>
      </c>
    </row>
    <row r="978" spans="1:17" x14ac:dyDescent="0.3">
      <c r="A978" t="s">
        <v>2102</v>
      </c>
      <c r="B978" t="s">
        <v>2103</v>
      </c>
      <c r="C978" t="str">
        <f>IFERROR(VLOOKUP(Table1[[#This Row],[Ticker]],[1]!Table1[[Symbol]:[Industry]],2,FALSE),"-")</f>
        <v>-</v>
      </c>
      <c r="D978" t="s">
        <v>207</v>
      </c>
      <c r="E978">
        <v>2700.2752451849901</v>
      </c>
      <c r="F978">
        <v>172.23</v>
      </c>
      <c r="G978">
        <v>-2.6287375186778101</v>
      </c>
      <c r="H978">
        <v>3.9562948776034998</v>
      </c>
      <c r="I978">
        <v>-20.556629286736801</v>
      </c>
      <c r="J978">
        <v>-1.3889316517736501</v>
      </c>
      <c r="K978">
        <v>184.822467609196</v>
      </c>
      <c r="L978">
        <v>186.27804795149001</v>
      </c>
      <c r="M978">
        <v>49.436408734180702</v>
      </c>
      <c r="N978">
        <v>0.88076297557945904</v>
      </c>
      <c r="O978">
        <v>64.315159960517903</v>
      </c>
      <c r="P978">
        <v>29.4962406015037</v>
      </c>
      <c r="Q978">
        <v>-2.9319241422187999E-2</v>
      </c>
    </row>
    <row r="979" spans="1:17" x14ac:dyDescent="0.3">
      <c r="A979" t="s">
        <v>2104</v>
      </c>
      <c r="B979" t="s">
        <v>2105</v>
      </c>
      <c r="C979" t="str">
        <f>IFERROR(VLOOKUP(Table1[[#This Row],[Ticker]],[1]!Table1[[Symbol]:[Industry]],2,FALSE),"-")</f>
        <v>-</v>
      </c>
      <c r="D979" t="s">
        <v>410</v>
      </c>
      <c r="E979">
        <v>2697.6467509899999</v>
      </c>
      <c r="F979">
        <v>53.87</v>
      </c>
      <c r="G979">
        <v>-32.976784861000503</v>
      </c>
      <c r="H979">
        <v>-7.7478643620982401</v>
      </c>
      <c r="I979">
        <v>-40.342503921627298</v>
      </c>
      <c r="J979">
        <v>-2.96495038545038</v>
      </c>
      <c r="K979">
        <v>55.845955819634398</v>
      </c>
      <c r="L979">
        <v>62.755439677568702</v>
      </c>
      <c r="M979">
        <v>42.792148682935</v>
      </c>
      <c r="N979">
        <v>0.78281418003563796</v>
      </c>
      <c r="O979">
        <v>56.023760905884501</v>
      </c>
      <c r="P979">
        <v>11.9958419958419</v>
      </c>
    </row>
    <row r="980" spans="1:17" hidden="1" x14ac:dyDescent="0.3">
      <c r="A980" t="s">
        <v>2106</v>
      </c>
      <c r="B980" t="s">
        <v>2107</v>
      </c>
      <c r="C980" t="str">
        <f>IFERROR(VLOOKUP(Table1[[#This Row],[Ticker]],[1]!Table1[[Symbol]:[Industry]],2,FALSE),"-")</f>
        <v>-</v>
      </c>
      <c r="D980" t="s">
        <v>326</v>
      </c>
      <c r="E980">
        <v>2690.5451665800001</v>
      </c>
      <c r="F980">
        <v>809.7</v>
      </c>
      <c r="G980">
        <v>-48.920258098134298</v>
      </c>
      <c r="H980">
        <v>-3.3334757779587898</v>
      </c>
      <c r="I980">
        <v>-23.273274157752201</v>
      </c>
      <c r="J980">
        <v>-0.839006969724294</v>
      </c>
      <c r="K980">
        <v>801.94401958801598</v>
      </c>
      <c r="L980">
        <v>849.40793838782997</v>
      </c>
      <c r="M980">
        <v>59.213743374934502</v>
      </c>
      <c r="N980">
        <v>0.88274482943471899</v>
      </c>
      <c r="O980">
        <v>35.852784982092103</v>
      </c>
      <c r="P980">
        <v>13.308144416456701</v>
      </c>
      <c r="Q980">
        <v>2.7068480632624001E-2</v>
      </c>
    </row>
    <row r="981" spans="1:17" hidden="1" x14ac:dyDescent="0.3">
      <c r="A981" t="s">
        <v>2108</v>
      </c>
      <c r="B981" t="s">
        <v>2109</v>
      </c>
      <c r="C981" t="str">
        <f>IFERROR(VLOOKUP(Table1[[#This Row],[Ticker]],[1]!Table1[[Symbol]:[Industry]],2,FALSE),"-")</f>
        <v>-</v>
      </c>
      <c r="E981">
        <v>2674.6321189499999</v>
      </c>
      <c r="F981">
        <v>2036.7</v>
      </c>
      <c r="G981">
        <v>451.085352049177</v>
      </c>
      <c r="H981">
        <v>10.3650402835507</v>
      </c>
      <c r="I981">
        <v>183.81488976718799</v>
      </c>
      <c r="J981">
        <v>1.30108120541918</v>
      </c>
      <c r="K981">
        <v>1731.1801554065501</v>
      </c>
      <c r="L981">
        <v>1225.03177382476</v>
      </c>
      <c r="M981">
        <v>69.369488011873003</v>
      </c>
      <c r="N981">
        <v>0.92705770870121096</v>
      </c>
      <c r="O981">
        <v>4.5637550940246401</v>
      </c>
      <c r="P981">
        <v>507.97014925373099</v>
      </c>
      <c r="Q981">
        <v>0.25500977085398802</v>
      </c>
    </row>
    <row r="982" spans="1:17" x14ac:dyDescent="0.3">
      <c r="A982" t="s">
        <v>2110</v>
      </c>
      <c r="B982" t="s">
        <v>2111</v>
      </c>
      <c r="C982" t="str">
        <f>IFERROR(VLOOKUP(Table1[[#This Row],[Ticker]],[1]!Table1[[Symbol]:[Industry]],2,FALSE),"-")</f>
        <v>-</v>
      </c>
      <c r="D982" t="s">
        <v>804</v>
      </c>
      <c r="E982">
        <v>2666.9648351249998</v>
      </c>
      <c r="F982">
        <v>501.25</v>
      </c>
      <c r="G982">
        <v>-39.831574442084502</v>
      </c>
      <c r="H982">
        <v>10.0417382646453</v>
      </c>
      <c r="I982">
        <v>-18.9612730235092</v>
      </c>
      <c r="J982">
        <v>-2.0115930786592302</v>
      </c>
      <c r="K982">
        <v>465.51181967760499</v>
      </c>
      <c r="L982">
        <v>484.61518832869302</v>
      </c>
      <c r="M982">
        <v>57.890912144747901</v>
      </c>
      <c r="N982">
        <v>1.24003195633021</v>
      </c>
      <c r="O982">
        <v>28.9576059850374</v>
      </c>
      <c r="P982">
        <v>28.822924698021001</v>
      </c>
      <c r="Q982">
        <v>-0.100198451071169</v>
      </c>
    </row>
    <row r="983" spans="1:17" hidden="1" x14ac:dyDescent="0.3">
      <c r="A983" t="s">
        <v>2112</v>
      </c>
      <c r="B983" t="s">
        <v>2113</v>
      </c>
      <c r="C983" t="str">
        <f>IFERROR(VLOOKUP(Table1[[#This Row],[Ticker]],[1]!Table1[[Symbol]:[Industry]],2,FALSE),"-")</f>
        <v>-</v>
      </c>
      <c r="D983" t="s">
        <v>184</v>
      </c>
      <c r="E983">
        <v>2666.62152216</v>
      </c>
      <c r="F983">
        <v>859.15</v>
      </c>
      <c r="G983">
        <v>17.295288382933201</v>
      </c>
      <c r="H983">
        <v>3.3102984288344302</v>
      </c>
      <c r="I983">
        <v>28.029403391921701</v>
      </c>
      <c r="J983">
        <v>4.3920384204929999</v>
      </c>
      <c r="K983">
        <v>734.90309571154</v>
      </c>
      <c r="L983">
        <v>651.42663353868204</v>
      </c>
      <c r="M983">
        <v>78.708661011737902</v>
      </c>
      <c r="N983">
        <v>0.90448430313131101</v>
      </c>
      <c r="O983">
        <v>0.68090554617936605</v>
      </c>
      <c r="P983">
        <v>55.629019110587798</v>
      </c>
      <c r="Q983">
        <v>7.2846344095841994E-2</v>
      </c>
    </row>
    <row r="984" spans="1:17" hidden="1" x14ac:dyDescent="0.3">
      <c r="A984" t="s">
        <v>2114</v>
      </c>
      <c r="B984" t="s">
        <v>2115</v>
      </c>
      <c r="C984" t="str">
        <f>IFERROR(VLOOKUP(Table1[[#This Row],[Ticker]],[1]!Table1[[Symbol]:[Industry]],2,FALSE),"-")</f>
        <v>-</v>
      </c>
      <c r="D984" t="s">
        <v>410</v>
      </c>
      <c r="E984">
        <v>2664.00837</v>
      </c>
      <c r="F984">
        <v>10381.950000000001</v>
      </c>
      <c r="G984">
        <v>-49.388645568401699</v>
      </c>
      <c r="H984">
        <v>-9.57458613306936</v>
      </c>
      <c r="I984">
        <v>-40.925460796323001</v>
      </c>
      <c r="J984">
        <v>-3.2772758734791299</v>
      </c>
      <c r="K984">
        <v>11007.8830360637</v>
      </c>
      <c r="L984">
        <v>12480.483651880701</v>
      </c>
      <c r="M984">
        <v>35.759742267043599</v>
      </c>
      <c r="N984">
        <v>0.79608516346019098</v>
      </c>
      <c r="O984">
        <v>90.638078588319104</v>
      </c>
      <c r="P984">
        <v>4.3406817051170696</v>
      </c>
      <c r="Q984">
        <v>-0.11679833714425999</v>
      </c>
    </row>
    <row r="985" spans="1:17" hidden="1" x14ac:dyDescent="0.3">
      <c r="A985" t="s">
        <v>2116</v>
      </c>
      <c r="B985" t="s">
        <v>2117</v>
      </c>
      <c r="C985" t="str">
        <f>IFERROR(VLOOKUP(Table1[[#This Row],[Ticker]],[1]!Table1[[Symbol]:[Industry]],2,FALSE),"-")</f>
        <v>-</v>
      </c>
      <c r="D985" t="s">
        <v>875</v>
      </c>
      <c r="E985">
        <v>2661.6874693499999</v>
      </c>
      <c r="F985">
        <v>403.9</v>
      </c>
      <c r="G985">
        <v>-12.5222952328952</v>
      </c>
      <c r="H985">
        <v>9.9385913501154093</v>
      </c>
      <c r="I985">
        <v>13.4127730541065</v>
      </c>
      <c r="J985">
        <v>6.8954253723463399</v>
      </c>
      <c r="K985">
        <v>333.959199453677</v>
      </c>
      <c r="M985">
        <v>83.330890342489795</v>
      </c>
      <c r="N985">
        <v>2.4524106524917202</v>
      </c>
      <c r="O985">
        <v>4.6051002723446404</v>
      </c>
      <c r="P985">
        <v>43.125442948263597</v>
      </c>
    </row>
    <row r="986" spans="1:17" hidden="1" x14ac:dyDescent="0.3">
      <c r="A986" t="s">
        <v>2118</v>
      </c>
      <c r="B986" t="s">
        <v>2119</v>
      </c>
      <c r="C986" t="str">
        <f>IFERROR(VLOOKUP(Table1[[#This Row],[Ticker]],[1]!Table1[[Symbol]:[Industry]],2,FALSE),"-")</f>
        <v>-</v>
      </c>
      <c r="D986" t="s">
        <v>2120</v>
      </c>
      <c r="E986">
        <v>2648.8019378099998</v>
      </c>
      <c r="F986">
        <v>597.1</v>
      </c>
      <c r="G986">
        <v>51.029883339612603</v>
      </c>
      <c r="H986">
        <v>40.815105137524696</v>
      </c>
      <c r="I986">
        <v>56.526731024980599</v>
      </c>
      <c r="J986">
        <v>17.9848799817198</v>
      </c>
      <c r="K986">
        <v>420.90189761600197</v>
      </c>
      <c r="M986">
        <v>90.861425932862602</v>
      </c>
      <c r="N986">
        <v>1.30833239930026</v>
      </c>
      <c r="O986">
        <v>5.4764696030815401</v>
      </c>
      <c r="P986">
        <v>133.424550430023</v>
      </c>
    </row>
    <row r="987" spans="1:17" hidden="1" x14ac:dyDescent="0.3">
      <c r="A987" t="s">
        <v>2121</v>
      </c>
      <c r="B987" t="s">
        <v>2122</v>
      </c>
      <c r="C987" t="str">
        <f>IFERROR(VLOOKUP(Table1[[#This Row],[Ticker]],[1]!Table1[[Symbol]:[Industry]],2,FALSE),"-")</f>
        <v>-</v>
      </c>
      <c r="D987" t="s">
        <v>1639</v>
      </c>
      <c r="E987">
        <v>2644.090741</v>
      </c>
      <c r="F987">
        <v>63.01</v>
      </c>
      <c r="G987">
        <v>-2.1856219227608702</v>
      </c>
      <c r="H987">
        <v>-10.8685055815528</v>
      </c>
      <c r="I987">
        <v>2.6389101064876201</v>
      </c>
      <c r="J987">
        <v>0.62387334159399499</v>
      </c>
      <c r="K987">
        <v>62.276883677172499</v>
      </c>
      <c r="L987">
        <v>57.969770799557303</v>
      </c>
      <c r="M987">
        <v>53.860821394049402</v>
      </c>
      <c r="N987">
        <v>0.81171017408891699</v>
      </c>
      <c r="O987">
        <v>4.6659260434851602</v>
      </c>
      <c r="P987">
        <v>28.303807778456498</v>
      </c>
      <c r="Q987">
        <v>-2.7484158448541001E-2</v>
      </c>
    </row>
    <row r="988" spans="1:17" hidden="1" x14ac:dyDescent="0.3">
      <c r="A988" t="s">
        <v>2123</v>
      </c>
      <c r="B988" t="s">
        <v>2124</v>
      </c>
      <c r="C988" t="str">
        <f>IFERROR(VLOOKUP(Table1[[#This Row],[Ticker]],[1]!Table1[[Symbol]:[Industry]],2,FALSE),"-")</f>
        <v>-</v>
      </c>
      <c r="D988" t="s">
        <v>501</v>
      </c>
      <c r="E988">
        <v>2620.7156038349999</v>
      </c>
      <c r="F988">
        <v>755.35</v>
      </c>
      <c r="G988">
        <v>72.465071861479501</v>
      </c>
      <c r="H988">
        <v>6.4552065231756997</v>
      </c>
      <c r="I988">
        <v>32.002483428730301</v>
      </c>
      <c r="J988">
        <v>2.6135341623233801</v>
      </c>
      <c r="K988">
        <v>650.36857393094601</v>
      </c>
      <c r="L988">
        <v>534.16542379293696</v>
      </c>
      <c r="M988">
        <v>65.492869936285203</v>
      </c>
      <c r="N988">
        <v>0.92385575548924603</v>
      </c>
      <c r="O988">
        <v>5.7787780499106196</v>
      </c>
      <c r="P988">
        <v>103.324360699865</v>
      </c>
      <c r="Q988">
        <v>0.14329835749946401</v>
      </c>
    </row>
    <row r="989" spans="1:17" hidden="1" x14ac:dyDescent="0.3">
      <c r="A989" t="s">
        <v>2125</v>
      </c>
      <c r="B989" t="s">
        <v>2126</v>
      </c>
      <c r="C989" t="str">
        <f>IFERROR(VLOOKUP(Table1[[#This Row],[Ticker]],[1]!Table1[[Symbol]:[Industry]],2,FALSE),"-")</f>
        <v>-</v>
      </c>
      <c r="D989" t="s">
        <v>46</v>
      </c>
      <c r="E989">
        <v>2611.4307042250002</v>
      </c>
      <c r="F989">
        <v>2087.0500000000002</v>
      </c>
      <c r="G989">
        <v>50.012216778550403</v>
      </c>
      <c r="H989">
        <v>-13.8006006693704</v>
      </c>
      <c r="I989">
        <v>24.6880263425602</v>
      </c>
      <c r="J989">
        <v>-10.3226041374738</v>
      </c>
      <c r="K989">
        <v>2149.4507638023601</v>
      </c>
      <c r="L989">
        <v>1774.5306131587499</v>
      </c>
      <c r="M989">
        <v>29.616919864761499</v>
      </c>
      <c r="N989">
        <v>0.59756665924409302</v>
      </c>
      <c r="O989">
        <v>22.277856304353001</v>
      </c>
      <c r="P989">
        <v>78.372719114567701</v>
      </c>
      <c r="Q989">
        <v>0.119694754460936</v>
      </c>
    </row>
    <row r="990" spans="1:17" x14ac:dyDescent="0.3">
      <c r="A990" t="s">
        <v>2127</v>
      </c>
      <c r="B990" t="s">
        <v>2128</v>
      </c>
      <c r="C990" t="str">
        <f>IFERROR(VLOOKUP(Table1[[#This Row],[Ticker]],[1]!Table1[[Symbol]:[Industry]],2,FALSE),"-")</f>
        <v>-</v>
      </c>
      <c r="D990" t="s">
        <v>457</v>
      </c>
      <c r="E990">
        <v>2610.1995065999999</v>
      </c>
      <c r="F990">
        <v>359.1</v>
      </c>
      <c r="G990">
        <v>-19.757242027082</v>
      </c>
      <c r="H990">
        <v>-3.7376087566668001</v>
      </c>
      <c r="I990">
        <v>-10.2724453872176</v>
      </c>
      <c r="J990">
        <v>-0.44365434126352299</v>
      </c>
      <c r="K990">
        <v>341.232364976415</v>
      </c>
      <c r="L990">
        <v>344.26438500195599</v>
      </c>
      <c r="M990">
        <v>72.151871925775694</v>
      </c>
      <c r="N990">
        <v>1.26995307517288</v>
      </c>
      <c r="O990">
        <v>23.0576441102756</v>
      </c>
      <c r="P990">
        <v>21.708185053380699</v>
      </c>
      <c r="Q990">
        <v>-2.3098690284345001E-2</v>
      </c>
    </row>
    <row r="991" spans="1:17" x14ac:dyDescent="0.3">
      <c r="A991" t="s">
        <v>2129</v>
      </c>
      <c r="B991" t="s">
        <v>2130</v>
      </c>
      <c r="C991" t="str">
        <f>IFERROR(VLOOKUP(Table1[[#This Row],[Ticker]],[1]!Table1[[Symbol]:[Industry]],2,FALSE),"-")</f>
        <v>-</v>
      </c>
      <c r="D991" t="s">
        <v>1777</v>
      </c>
      <c r="E991">
        <v>2606.0024859240002</v>
      </c>
      <c r="F991">
        <v>54.66</v>
      </c>
      <c r="G991">
        <v>32.396140400936901</v>
      </c>
      <c r="H991">
        <v>1.4713802776735501</v>
      </c>
      <c r="I991">
        <v>-17.894395001156301</v>
      </c>
      <c r="J991">
        <v>2.7727549769075299</v>
      </c>
      <c r="K991">
        <v>52.803429093936799</v>
      </c>
      <c r="L991">
        <v>51.186878539566798</v>
      </c>
      <c r="M991">
        <v>52.519766604508703</v>
      </c>
      <c r="N991">
        <v>1.3242268138892299</v>
      </c>
      <c r="O991">
        <v>26.9667032564947</v>
      </c>
      <c r="P991">
        <v>65.887708649468806</v>
      </c>
      <c r="Q991">
        <v>-3.7447127382309001E-2</v>
      </c>
    </row>
    <row r="992" spans="1:17" hidden="1" x14ac:dyDescent="0.3">
      <c r="A992" t="s">
        <v>2131</v>
      </c>
      <c r="B992" t="s">
        <v>2132</v>
      </c>
      <c r="C992" t="str">
        <f>IFERROR(VLOOKUP(Table1[[#This Row],[Ticker]],[1]!Table1[[Symbol]:[Industry]],2,FALSE),"-")</f>
        <v>-</v>
      </c>
      <c r="D992" t="s">
        <v>384</v>
      </c>
      <c r="E992">
        <v>2605.23379656</v>
      </c>
      <c r="F992">
        <v>632.6</v>
      </c>
      <c r="G992">
        <v>-35.810431956259499</v>
      </c>
      <c r="H992">
        <v>-18.985302931924199</v>
      </c>
      <c r="I992">
        <v>-19.385624654009799</v>
      </c>
      <c r="J992">
        <v>-2.3861302690510402</v>
      </c>
      <c r="K992">
        <v>649.42178096379405</v>
      </c>
      <c r="L992">
        <v>661.14098368418695</v>
      </c>
      <c r="M992">
        <v>42.060305730027402</v>
      </c>
      <c r="N992">
        <v>0.74457123144850001</v>
      </c>
      <c r="O992">
        <v>26.248814416693001</v>
      </c>
      <c r="P992">
        <v>7.5301716811150898</v>
      </c>
      <c r="Q992">
        <v>4.6286114129738001E-2</v>
      </c>
    </row>
    <row r="993" spans="1:17" x14ac:dyDescent="0.3">
      <c r="A993" t="s">
        <v>2133</v>
      </c>
      <c r="B993" t="s">
        <v>2134</v>
      </c>
      <c r="C993" t="str">
        <f>IFERROR(VLOOKUP(Table1[[#This Row],[Ticker]],[1]!Table1[[Symbol]:[Industry]],2,FALSE),"-")</f>
        <v>-</v>
      </c>
      <c r="D993" t="s">
        <v>285</v>
      </c>
      <c r="E993">
        <v>2604.408650585</v>
      </c>
      <c r="F993">
        <v>1744.85</v>
      </c>
      <c r="G993">
        <v>6.5112214484686897</v>
      </c>
      <c r="H993">
        <v>-2.3253339884178299</v>
      </c>
      <c r="I993">
        <v>10.8416618769413</v>
      </c>
      <c r="J993">
        <v>1.4239370679037</v>
      </c>
      <c r="K993">
        <v>1707.1779252302199</v>
      </c>
      <c r="L993">
        <v>1638.5176098996401</v>
      </c>
      <c r="M993">
        <v>59.391938063063797</v>
      </c>
      <c r="N993">
        <v>0.76721205489486899</v>
      </c>
      <c r="O993">
        <v>21.924520732441199</v>
      </c>
      <c r="P993">
        <v>36.316406249999901</v>
      </c>
      <c r="Q993">
        <v>-2.0624630615090002E-3</v>
      </c>
    </row>
    <row r="994" spans="1:17" x14ac:dyDescent="0.3">
      <c r="A994" t="s">
        <v>2135</v>
      </c>
      <c r="B994" t="s">
        <v>2136</v>
      </c>
      <c r="C994" t="str">
        <f>IFERROR(VLOOKUP(Table1[[#This Row],[Ticker]],[1]!Table1[[Symbol]:[Industry]],2,FALSE),"-")</f>
        <v>-</v>
      </c>
      <c r="D994" t="s">
        <v>375</v>
      </c>
      <c r="E994">
        <v>2602.349790276</v>
      </c>
      <c r="F994">
        <v>225.97</v>
      </c>
      <c r="G994">
        <v>-22.368042784298801</v>
      </c>
      <c r="H994">
        <v>-2.6457018982822298</v>
      </c>
      <c r="I994">
        <v>-51.036634831336301</v>
      </c>
      <c r="J994">
        <v>-3.5102177382292101</v>
      </c>
      <c r="K994">
        <v>237.51330694031799</v>
      </c>
      <c r="L994">
        <v>271.064679061893</v>
      </c>
      <c r="M994">
        <v>39.936754513819899</v>
      </c>
      <c r="N994">
        <v>0.609571684797522</v>
      </c>
      <c r="O994">
        <v>91.065185644112006</v>
      </c>
      <c r="P994">
        <v>17.999999999999901</v>
      </c>
      <c r="Q994">
        <v>-5.2708762853307001E-2</v>
      </c>
    </row>
    <row r="995" spans="1:17" hidden="1" x14ac:dyDescent="0.3">
      <c r="A995" t="s">
        <v>2137</v>
      </c>
      <c r="B995" t="s">
        <v>2138</v>
      </c>
      <c r="C995" t="str">
        <f>IFERROR(VLOOKUP(Table1[[#This Row],[Ticker]],[1]!Table1[[Symbol]:[Industry]],2,FALSE),"-")</f>
        <v>-</v>
      </c>
      <c r="D995" t="s">
        <v>59</v>
      </c>
      <c r="E995">
        <v>2595.3022338000001</v>
      </c>
      <c r="F995">
        <v>1569.2</v>
      </c>
      <c r="G995">
        <v>42.853111234946503</v>
      </c>
      <c r="H995">
        <v>-0.46370521243631802</v>
      </c>
      <c r="I995">
        <v>-0.119362220773712</v>
      </c>
      <c r="J995">
        <v>-4.7690352942588801</v>
      </c>
      <c r="K995">
        <v>1532.2114683631401</v>
      </c>
      <c r="L995">
        <v>1418.9714436291399</v>
      </c>
      <c r="M995">
        <v>46.938305374691701</v>
      </c>
      <c r="N995">
        <v>1.1162073428188499</v>
      </c>
      <c r="O995">
        <v>10.884527147591101</v>
      </c>
      <c r="P995">
        <v>72.971781305114604</v>
      </c>
      <c r="Q995">
        <v>0.131838534044357</v>
      </c>
    </row>
    <row r="996" spans="1:17" hidden="1" x14ac:dyDescent="0.3">
      <c r="A996" t="s">
        <v>2139</v>
      </c>
      <c r="B996" t="s">
        <v>2140</v>
      </c>
      <c r="C996" t="str">
        <f>IFERROR(VLOOKUP(Table1[[#This Row],[Ticker]],[1]!Table1[[Symbol]:[Industry]],2,FALSE),"-")</f>
        <v>-</v>
      </c>
      <c r="D996" t="s">
        <v>410</v>
      </c>
      <c r="E996">
        <v>2589.7046613399998</v>
      </c>
      <c r="F996">
        <v>235.72</v>
      </c>
      <c r="G996">
        <v>-12.508126896411</v>
      </c>
      <c r="H996">
        <v>0.46066138527365103</v>
      </c>
      <c r="I996">
        <v>1.2189091731467501</v>
      </c>
      <c r="J996">
        <v>-2.3485085049946699</v>
      </c>
      <c r="K996">
        <v>225.217554077123</v>
      </c>
      <c r="L996">
        <v>209.77600502033101</v>
      </c>
      <c r="M996">
        <v>49.726593381896599</v>
      </c>
      <c r="N996">
        <v>1.55513433360761</v>
      </c>
      <c r="O996">
        <v>11.127609027659901</v>
      </c>
      <c r="P996">
        <v>31.687150837988799</v>
      </c>
      <c r="Q996">
        <v>-5.0947279875120004E-3</v>
      </c>
    </row>
    <row r="997" spans="1:17" hidden="1" x14ac:dyDescent="0.3">
      <c r="A997" t="s">
        <v>2141</v>
      </c>
      <c r="B997" t="s">
        <v>2142</v>
      </c>
      <c r="C997" t="str">
        <f>IFERROR(VLOOKUP(Table1[[#This Row],[Ticker]],[1]!Table1[[Symbol]:[Industry]],2,FALSE),"-")</f>
        <v>-</v>
      </c>
      <c r="D997" t="s">
        <v>24</v>
      </c>
      <c r="E997">
        <v>2584.63622012</v>
      </c>
      <c r="F997">
        <v>310.60000000000002</v>
      </c>
      <c r="G997">
        <v>-8.5199768965984592</v>
      </c>
      <c r="H997">
        <v>-1.17397246928837</v>
      </c>
      <c r="I997">
        <v>1.28556239263515</v>
      </c>
      <c r="J997">
        <v>-0.835565879832595</v>
      </c>
      <c r="K997">
        <v>294.85288279679997</v>
      </c>
      <c r="L997">
        <v>291.245647091622</v>
      </c>
      <c r="M997">
        <v>54.069296908912001</v>
      </c>
      <c r="N997">
        <v>3.1343580482037399</v>
      </c>
      <c r="O997">
        <v>23.631680618158299</v>
      </c>
      <c r="P997">
        <v>24.538893344025599</v>
      </c>
      <c r="Q997">
        <v>-6.8729728039403998E-2</v>
      </c>
    </row>
    <row r="998" spans="1:17" hidden="1" x14ac:dyDescent="0.3">
      <c r="A998" t="s">
        <v>2143</v>
      </c>
      <c r="B998" t="s">
        <v>2144</v>
      </c>
      <c r="C998" t="str">
        <f>IFERROR(VLOOKUP(Table1[[#This Row],[Ticker]],[1]!Table1[[Symbol]:[Industry]],2,FALSE),"-")</f>
        <v>-</v>
      </c>
      <c r="D998" t="s">
        <v>1306</v>
      </c>
      <c r="E998">
        <v>2580.8388</v>
      </c>
      <c r="F998">
        <v>1000</v>
      </c>
      <c r="G998">
        <v>-25.352777347980801</v>
      </c>
      <c r="H998">
        <v>-11.057740204254101</v>
      </c>
      <c r="I998">
        <v>-12.217086976997599</v>
      </c>
      <c r="J998">
        <v>-1.08095221360394</v>
      </c>
      <c r="K998">
        <v>999.997122594095</v>
      </c>
      <c r="L998">
        <v>999.99698018291394</v>
      </c>
      <c r="M998">
        <v>55.379180563809697</v>
      </c>
      <c r="N998">
        <v>1.09048292678553</v>
      </c>
      <c r="O998">
        <v>3</v>
      </c>
      <c r="P998">
        <v>3.0927835051546202</v>
      </c>
      <c r="Q998">
        <v>-0.101916752053546</v>
      </c>
    </row>
    <row r="999" spans="1:17" x14ac:dyDescent="0.3">
      <c r="A999" t="s">
        <v>2145</v>
      </c>
      <c r="B999" t="s">
        <v>2146</v>
      </c>
      <c r="C999" t="str">
        <f>IFERROR(VLOOKUP(Table1[[#This Row],[Ticker]],[1]!Table1[[Symbol]:[Industry]],2,FALSE),"-")</f>
        <v>-</v>
      </c>
      <c r="D999" t="s">
        <v>80</v>
      </c>
      <c r="E999">
        <v>2579.901762</v>
      </c>
      <c r="F999">
        <v>99.87</v>
      </c>
      <c r="G999">
        <v>15.3931762058545</v>
      </c>
      <c r="H999">
        <v>0.26366416733053999</v>
      </c>
      <c r="I999">
        <v>-34.768463479517898</v>
      </c>
      <c r="J999">
        <v>-1.89986847455818</v>
      </c>
      <c r="K999">
        <v>97.414466629234298</v>
      </c>
      <c r="L999">
        <v>100.875493433065</v>
      </c>
      <c r="M999">
        <v>49.222666525650801</v>
      </c>
      <c r="N999">
        <v>2.02994704302139</v>
      </c>
      <c r="O999">
        <v>56.203063983178097</v>
      </c>
      <c r="P999">
        <v>45.583090379008702</v>
      </c>
      <c r="Q999">
        <v>5.2173077582991001E-2</v>
      </c>
    </row>
    <row r="1000" spans="1:17" hidden="1" x14ac:dyDescent="0.3">
      <c r="A1000" t="s">
        <v>2147</v>
      </c>
      <c r="B1000" t="s">
        <v>2148</v>
      </c>
      <c r="C1000" t="str">
        <f>IFERROR(VLOOKUP(Table1[[#This Row],[Ticker]],[1]!Table1[[Symbol]:[Industry]],2,FALSE),"-")</f>
        <v>-</v>
      </c>
      <c r="D1000" t="s">
        <v>410</v>
      </c>
      <c r="E1000">
        <v>2572.4184467300001</v>
      </c>
      <c r="F1000">
        <v>174.35</v>
      </c>
      <c r="G1000">
        <v>38.962962960286298</v>
      </c>
      <c r="H1000">
        <v>13.195228049714</v>
      </c>
      <c r="I1000">
        <v>26.928962504247401</v>
      </c>
      <c r="J1000">
        <v>0.52173973909290705</v>
      </c>
      <c r="K1000">
        <v>153.253320976346</v>
      </c>
      <c r="L1000">
        <v>130.15801096616801</v>
      </c>
      <c r="M1000">
        <v>59.719119775264197</v>
      </c>
      <c r="N1000">
        <v>0.82745397131522003</v>
      </c>
      <c r="O1000">
        <v>5.7355893318038396</v>
      </c>
      <c r="P1000">
        <v>83.5263157894736</v>
      </c>
      <c r="Q1000">
        <v>0.115355020300254</v>
      </c>
    </row>
    <row r="1001" spans="1:17" hidden="1" x14ac:dyDescent="0.3">
      <c r="A1001" t="s">
        <v>2149</v>
      </c>
      <c r="B1001" t="s">
        <v>2150</v>
      </c>
      <c r="C1001" t="str">
        <f>IFERROR(VLOOKUP(Table1[[#This Row],[Ticker]],[1]!Table1[[Symbol]:[Industry]],2,FALSE),"-")</f>
        <v>-</v>
      </c>
      <c r="D1001" t="s">
        <v>46</v>
      </c>
      <c r="E1001">
        <v>2571.1564320000002</v>
      </c>
      <c r="F1001">
        <v>206.28</v>
      </c>
      <c r="G1001">
        <v>16.500345507201001</v>
      </c>
      <c r="H1001">
        <v>13.9723340780779</v>
      </c>
      <c r="I1001">
        <v>-17.917658405569</v>
      </c>
      <c r="J1001">
        <v>1.6013065847627601</v>
      </c>
      <c r="K1001">
        <v>182.166248825677</v>
      </c>
      <c r="L1001">
        <v>186.59557427117099</v>
      </c>
      <c r="M1001">
        <v>60.722753361598699</v>
      </c>
      <c r="N1001">
        <v>1.9084736590887701</v>
      </c>
      <c r="O1001">
        <v>17.316269148729798</v>
      </c>
      <c r="P1001">
        <v>46.297872340425499</v>
      </c>
    </row>
    <row r="1002" spans="1:17" hidden="1" x14ac:dyDescent="0.3">
      <c r="A1002" t="s">
        <v>2151</v>
      </c>
      <c r="B1002" t="s">
        <v>2152</v>
      </c>
      <c r="C1002" t="str">
        <f>IFERROR(VLOOKUP(Table1[[#This Row],[Ticker]],[1]!Table1[[Symbol]:[Industry]],2,FALSE),"-")</f>
        <v>-</v>
      </c>
      <c r="D1002" t="s">
        <v>337</v>
      </c>
      <c r="E1002">
        <v>2553.9216569999999</v>
      </c>
      <c r="F1002">
        <v>1043.55</v>
      </c>
      <c r="G1002">
        <v>173.40246943158201</v>
      </c>
      <c r="H1002">
        <v>59.378843266560501</v>
      </c>
      <c r="I1002">
        <v>189.867150973501</v>
      </c>
      <c r="J1002">
        <v>6.3190378854059501</v>
      </c>
      <c r="K1002">
        <v>747.39958892261598</v>
      </c>
      <c r="M1002">
        <v>67.061043554752402</v>
      </c>
      <c r="N1002">
        <v>0.94715389983786602</v>
      </c>
      <c r="O1002">
        <v>8.4471275933112899</v>
      </c>
      <c r="P1002">
        <v>344.063829787234</v>
      </c>
    </row>
    <row r="1003" spans="1:17" x14ac:dyDescent="0.3">
      <c r="A1003" t="s">
        <v>2153</v>
      </c>
      <c r="B1003" t="s">
        <v>2154</v>
      </c>
      <c r="C1003" t="str">
        <f>IFERROR(VLOOKUP(Table1[[#This Row],[Ticker]],[1]!Table1[[Symbol]:[Industry]],2,FALSE),"-")</f>
        <v>-</v>
      </c>
      <c r="D1003" t="s">
        <v>387</v>
      </c>
      <c r="E1003">
        <v>2551.8720149999999</v>
      </c>
      <c r="F1003">
        <v>481.25</v>
      </c>
      <c r="G1003">
        <v>-50.686524631433102</v>
      </c>
      <c r="H1003">
        <v>-7.2461392349488296</v>
      </c>
      <c r="I1003">
        <v>-25.152410360082101</v>
      </c>
      <c r="J1003">
        <v>-3.7576388048801999</v>
      </c>
      <c r="K1003">
        <v>492.81465833237502</v>
      </c>
      <c r="L1003">
        <v>507.82909759822502</v>
      </c>
      <c r="M1003">
        <v>45.868607470240597</v>
      </c>
      <c r="N1003">
        <v>0.67569560418498498</v>
      </c>
      <c r="O1003">
        <v>76</v>
      </c>
      <c r="P1003">
        <v>9.375</v>
      </c>
    </row>
    <row r="1004" spans="1:17" hidden="1" x14ac:dyDescent="0.3">
      <c r="A1004" t="s">
        <v>2155</v>
      </c>
      <c r="B1004" t="s">
        <v>2156</v>
      </c>
      <c r="C1004" t="str">
        <f>IFERROR(VLOOKUP(Table1[[#This Row],[Ticker]],[1]!Table1[[Symbol]:[Industry]],2,FALSE),"-")</f>
        <v>-</v>
      </c>
      <c r="D1004" t="s">
        <v>29</v>
      </c>
      <c r="E1004">
        <v>2548.98</v>
      </c>
      <c r="F1004">
        <v>40.46</v>
      </c>
      <c r="G1004">
        <v>78.940151944948397</v>
      </c>
      <c r="H1004">
        <v>-6.9342265855771004</v>
      </c>
      <c r="I1004">
        <v>1.1162463563357199</v>
      </c>
      <c r="J1004">
        <v>-10.267472575594899</v>
      </c>
      <c r="K1004">
        <v>39.466790111909702</v>
      </c>
      <c r="L1004">
        <v>35.236751978861903</v>
      </c>
      <c r="M1004">
        <v>42.832658666552199</v>
      </c>
      <c r="N1004">
        <v>1.3227430818263901</v>
      </c>
      <c r="O1004">
        <v>29.510627780523901</v>
      </c>
      <c r="P1004">
        <v>113.50923482849601</v>
      </c>
      <c r="Q1004">
        <v>5.4048463078402997E-2</v>
      </c>
    </row>
    <row r="1005" spans="1:17" hidden="1" x14ac:dyDescent="0.3">
      <c r="A1005" t="s">
        <v>2157</v>
      </c>
      <c r="B1005" t="s">
        <v>2158</v>
      </c>
      <c r="C1005" t="str">
        <f>IFERROR(VLOOKUP(Table1[[#This Row],[Ticker]],[1]!Table1[[Symbol]:[Industry]],2,FALSE),"-")</f>
        <v>-</v>
      </c>
      <c r="D1005" t="s">
        <v>240</v>
      </c>
      <c r="E1005">
        <v>2546.8966672199999</v>
      </c>
      <c r="F1005">
        <v>676.15</v>
      </c>
      <c r="G1005">
        <v>54.530139096936601</v>
      </c>
      <c r="H1005">
        <v>8.9500394270013306</v>
      </c>
      <c r="I1005">
        <v>11.8357522120676</v>
      </c>
      <c r="J1005">
        <v>2.60461381840698</v>
      </c>
      <c r="K1005">
        <v>603.29262737658598</v>
      </c>
      <c r="L1005">
        <v>540.69073764487405</v>
      </c>
      <c r="M1005">
        <v>62.286588543217903</v>
      </c>
      <c r="N1005">
        <v>1.9112870602410801</v>
      </c>
      <c r="O1005">
        <v>7.6684167714264602</v>
      </c>
      <c r="P1005">
        <v>81.030789825970501</v>
      </c>
      <c r="Q1005">
        <v>4.3582125591348997E-2</v>
      </c>
    </row>
    <row r="1006" spans="1:17" hidden="1" x14ac:dyDescent="0.3">
      <c r="A1006" t="s">
        <v>2159</v>
      </c>
      <c r="B1006" t="s">
        <v>2160</v>
      </c>
      <c r="C1006" t="str">
        <f>IFERROR(VLOOKUP(Table1[[#This Row],[Ticker]],[1]!Table1[[Symbol]:[Industry]],2,FALSE),"-")</f>
        <v>-</v>
      </c>
      <c r="D1006" t="s">
        <v>140</v>
      </c>
      <c r="E1006">
        <v>2542.4912937499998</v>
      </c>
      <c r="F1006">
        <v>716.5</v>
      </c>
      <c r="G1006">
        <v>70.972969841489899</v>
      </c>
      <c r="H1006">
        <v>-5.0560624297822896</v>
      </c>
      <c r="I1006">
        <v>42.634868933959801</v>
      </c>
      <c r="J1006">
        <v>1.60575494881138</v>
      </c>
      <c r="K1006">
        <v>712.77025880940096</v>
      </c>
      <c r="L1006">
        <v>614.32446038743205</v>
      </c>
      <c r="M1006">
        <v>62.347407999721497</v>
      </c>
      <c r="N1006">
        <v>0.379593437192699</v>
      </c>
      <c r="O1006">
        <v>23.859036985345401</v>
      </c>
      <c r="P1006">
        <v>119.549563352229</v>
      </c>
      <c r="Q1006">
        <v>8.2735694425456002E-2</v>
      </c>
    </row>
    <row r="1007" spans="1:17" hidden="1" x14ac:dyDescent="0.3">
      <c r="A1007" t="s">
        <v>2161</v>
      </c>
      <c r="B1007" t="s">
        <v>2162</v>
      </c>
      <c r="C1007" t="str">
        <f>IFERROR(VLOOKUP(Table1[[#This Row],[Ticker]],[1]!Table1[[Symbol]:[Industry]],2,FALSE),"-")</f>
        <v>-</v>
      </c>
      <c r="D1007" t="s">
        <v>46</v>
      </c>
      <c r="E1007">
        <v>2539.3903506450001</v>
      </c>
      <c r="F1007">
        <v>300.14999999999998</v>
      </c>
      <c r="G1007">
        <v>18.9771195592356</v>
      </c>
      <c r="H1007">
        <v>-10.7077457198817</v>
      </c>
      <c r="I1007">
        <v>-6.9751514931266403</v>
      </c>
      <c r="J1007">
        <v>-3.64605477770652</v>
      </c>
      <c r="K1007">
        <v>303.37035348831398</v>
      </c>
      <c r="L1007">
        <v>267.355547601105</v>
      </c>
      <c r="M1007">
        <v>34.471276019291899</v>
      </c>
      <c r="N1007">
        <v>0.28695956301922898</v>
      </c>
      <c r="O1007">
        <v>10.944527736131899</v>
      </c>
      <c r="P1007">
        <v>60.250934329951903</v>
      </c>
      <c r="Q1007">
        <v>2.7565073775448E-2</v>
      </c>
    </row>
    <row r="1008" spans="1:17" hidden="1" x14ac:dyDescent="0.3">
      <c r="A1008" t="s">
        <v>2163</v>
      </c>
      <c r="B1008" t="s">
        <v>2164</v>
      </c>
      <c r="C1008" t="str">
        <f>IFERROR(VLOOKUP(Table1[[#This Row],[Ticker]],[1]!Table1[[Symbol]:[Industry]],2,FALSE),"-")</f>
        <v>-</v>
      </c>
      <c r="D1008" t="s">
        <v>59</v>
      </c>
      <c r="E1008">
        <v>2526.3840114449999</v>
      </c>
      <c r="F1008">
        <v>115.85</v>
      </c>
      <c r="G1008">
        <v>49.573087561409601</v>
      </c>
      <c r="H1008">
        <v>3.1747186445893099</v>
      </c>
      <c r="I1008">
        <v>12.2858684233247</v>
      </c>
      <c r="J1008">
        <v>2.00542642717275</v>
      </c>
      <c r="K1008">
        <v>101.820543435682</v>
      </c>
      <c r="L1008">
        <v>94.556354458310807</v>
      </c>
      <c r="M1008">
        <v>80.741490690569606</v>
      </c>
      <c r="N1008">
        <v>1.7113452715063</v>
      </c>
      <c r="O1008">
        <v>11.350884764782</v>
      </c>
      <c r="P1008">
        <v>94.379194630872405</v>
      </c>
      <c r="Q1008">
        <v>2.0416428268412001E-2</v>
      </c>
    </row>
    <row r="1009" spans="1:17" hidden="1" x14ac:dyDescent="0.3">
      <c r="A1009" t="s">
        <v>2165</v>
      </c>
      <c r="B1009" t="s">
        <v>2166</v>
      </c>
      <c r="C1009" t="str">
        <f>IFERROR(VLOOKUP(Table1[[#This Row],[Ticker]],[1]!Table1[[Symbol]:[Industry]],2,FALSE),"-")</f>
        <v>-</v>
      </c>
      <c r="D1009" t="s">
        <v>80</v>
      </c>
      <c r="E1009">
        <v>2521.63971309</v>
      </c>
      <c r="F1009">
        <v>917.05</v>
      </c>
      <c r="G1009">
        <v>175.94763417465199</v>
      </c>
      <c r="H1009">
        <v>-9.5302442669849992</v>
      </c>
      <c r="I1009">
        <v>7.1749192721886903</v>
      </c>
      <c r="J1009">
        <v>0.94511339480123602</v>
      </c>
      <c r="K1009">
        <v>860.37265042091303</v>
      </c>
      <c r="L1009">
        <v>692.14263747954396</v>
      </c>
      <c r="M1009">
        <v>64.884553264153396</v>
      </c>
      <c r="N1009">
        <v>1.18652664194174</v>
      </c>
      <c r="O1009">
        <v>1.95736328444469</v>
      </c>
      <c r="P1009">
        <v>224.04593639575901</v>
      </c>
      <c r="Q1009">
        <v>9.1124075404995994E-2</v>
      </c>
    </row>
    <row r="1010" spans="1:17" hidden="1" x14ac:dyDescent="0.3">
      <c r="A1010" t="s">
        <v>2167</v>
      </c>
      <c r="B1010" t="s">
        <v>2168</v>
      </c>
      <c r="C1010" t="str">
        <f>IFERROR(VLOOKUP(Table1[[#This Row],[Ticker]],[1]!Table1[[Symbol]:[Industry]],2,FALSE),"-")</f>
        <v>-</v>
      </c>
      <c r="D1010" t="s">
        <v>665</v>
      </c>
      <c r="E1010">
        <v>2517.6084659200001</v>
      </c>
      <c r="F1010">
        <v>183.88</v>
      </c>
      <c r="G1010">
        <v>29.467004714047601</v>
      </c>
      <c r="H1010">
        <v>-6.7792897511702597</v>
      </c>
      <c r="I1010">
        <v>-11.184119944030501</v>
      </c>
      <c r="J1010">
        <v>-2.3057865252663698</v>
      </c>
      <c r="K1010">
        <v>178.815355338909</v>
      </c>
      <c r="L1010">
        <v>164.78779117197999</v>
      </c>
      <c r="M1010">
        <v>68.794432505938303</v>
      </c>
      <c r="N1010">
        <v>1.0880153886675901</v>
      </c>
      <c r="O1010">
        <v>8.7122036110506897</v>
      </c>
      <c r="P1010">
        <v>55.501057082452398</v>
      </c>
      <c r="Q1010">
        <v>0.17501031405216899</v>
      </c>
    </row>
    <row r="1011" spans="1:17" hidden="1" x14ac:dyDescent="0.3">
      <c r="A1011" t="s">
        <v>2169</v>
      </c>
      <c r="B1011" t="s">
        <v>2170</v>
      </c>
      <c r="C1011" t="str">
        <f>IFERROR(VLOOKUP(Table1[[#This Row],[Ticker]],[1]!Table1[[Symbol]:[Industry]],2,FALSE),"-")</f>
        <v>-</v>
      </c>
      <c r="D1011" t="s">
        <v>561</v>
      </c>
      <c r="E1011">
        <v>2503.6165272599901</v>
      </c>
      <c r="F1011">
        <v>273.14999999999998</v>
      </c>
      <c r="G1011">
        <v>-7.7563956981854201</v>
      </c>
      <c r="H1011">
        <v>-14.3489047124795</v>
      </c>
      <c r="I1011">
        <v>-14.5763363067563</v>
      </c>
      <c r="J1011">
        <v>-0.97325656143003103</v>
      </c>
      <c r="K1011">
        <v>272.138999579119</v>
      </c>
      <c r="L1011">
        <v>261.69228360198298</v>
      </c>
      <c r="M1011">
        <v>42.553809091820803</v>
      </c>
      <c r="N1011">
        <v>1.08654246521363</v>
      </c>
      <c r="O1011">
        <v>16.840563792787801</v>
      </c>
      <c r="P1011">
        <v>28.239436619718301</v>
      </c>
      <c r="Q1011">
        <v>7.6610051009262006E-2</v>
      </c>
    </row>
    <row r="1012" spans="1:17" hidden="1" x14ac:dyDescent="0.3">
      <c r="A1012" t="s">
        <v>2171</v>
      </c>
      <c r="B1012" t="s">
        <v>2172</v>
      </c>
      <c r="C1012" t="str">
        <f>IFERROR(VLOOKUP(Table1[[#This Row],[Ticker]],[1]!Table1[[Symbol]:[Industry]],2,FALSE),"-")</f>
        <v>-</v>
      </c>
      <c r="D1012" t="s">
        <v>130</v>
      </c>
      <c r="E1012">
        <v>2486.96854884</v>
      </c>
      <c r="F1012">
        <v>305.3</v>
      </c>
      <c r="G1012">
        <v>39.026823072629</v>
      </c>
      <c r="H1012">
        <v>-6.4410390163672702</v>
      </c>
      <c r="I1012">
        <v>24.9039550171636</v>
      </c>
      <c r="J1012">
        <v>-3.5008036493093102</v>
      </c>
      <c r="K1012">
        <v>292.97205982163598</v>
      </c>
      <c r="L1012">
        <v>244.29461961246901</v>
      </c>
      <c r="M1012">
        <v>42.690635376527602</v>
      </c>
      <c r="N1012">
        <v>0.45666835686044199</v>
      </c>
      <c r="O1012">
        <v>11.431378971503401</v>
      </c>
      <c r="P1012">
        <v>74.656750572082302</v>
      </c>
      <c r="Q1012">
        <v>7.6417321198604005E-2</v>
      </c>
    </row>
    <row r="1013" spans="1:17" x14ac:dyDescent="0.3">
      <c r="A1013" t="s">
        <v>2173</v>
      </c>
      <c r="B1013" t="s">
        <v>2174</v>
      </c>
      <c r="C1013" t="str">
        <f>IFERROR(VLOOKUP(Table1[[#This Row],[Ticker]],[1]!Table1[[Symbol]:[Industry]],2,FALSE),"-")</f>
        <v>-</v>
      </c>
      <c r="D1013" t="s">
        <v>243</v>
      </c>
      <c r="E1013">
        <v>2480.0139319899999</v>
      </c>
      <c r="F1013">
        <v>422.45</v>
      </c>
      <c r="G1013">
        <v>-11.581932807905501</v>
      </c>
      <c r="H1013">
        <v>10.0953746483377</v>
      </c>
      <c r="I1013">
        <v>-23.7180820539851</v>
      </c>
      <c r="J1013">
        <v>5.7827261201402003</v>
      </c>
      <c r="K1013">
        <v>394.11897971598</v>
      </c>
      <c r="L1013">
        <v>404.41715828847498</v>
      </c>
      <c r="M1013">
        <v>62.391734973977499</v>
      </c>
      <c r="N1013">
        <v>1.91111558176644</v>
      </c>
      <c r="O1013">
        <v>26.8552491419102</v>
      </c>
      <c r="P1013">
        <v>27.686262656793101</v>
      </c>
      <c r="Q1013">
        <v>-7.2651318926440001E-2</v>
      </c>
    </row>
    <row r="1014" spans="1:17" hidden="1" x14ac:dyDescent="0.3">
      <c r="A1014" t="s">
        <v>2175</v>
      </c>
      <c r="B1014" t="s">
        <v>2176</v>
      </c>
      <c r="C1014" t="str">
        <f>IFERROR(VLOOKUP(Table1[[#This Row],[Ticker]],[1]!Table1[[Symbol]:[Industry]],2,FALSE),"-")</f>
        <v>-</v>
      </c>
      <c r="D1014" t="s">
        <v>670</v>
      </c>
      <c r="E1014">
        <v>2467.1343693650001</v>
      </c>
      <c r="F1014">
        <v>620.35</v>
      </c>
      <c r="G1014">
        <v>24.623033005187999</v>
      </c>
      <c r="H1014">
        <v>13.6880183046599</v>
      </c>
      <c r="I1014">
        <v>-8.0266267821705899</v>
      </c>
      <c r="J1014">
        <v>9.4160289438657596</v>
      </c>
      <c r="K1014">
        <v>541.35601915712095</v>
      </c>
      <c r="L1014">
        <v>527.46674201124904</v>
      </c>
      <c r="M1014">
        <v>85.453460910902095</v>
      </c>
      <c r="N1014">
        <v>1.9627199727089799</v>
      </c>
      <c r="O1014">
        <v>8.7934230676231095</v>
      </c>
      <c r="P1014">
        <v>52.401424886377598</v>
      </c>
      <c r="Q1014">
        <v>8.1962932420215004E-2</v>
      </c>
    </row>
    <row r="1015" spans="1:17" hidden="1" x14ac:dyDescent="0.3">
      <c r="A1015" t="s">
        <v>2177</v>
      </c>
      <c r="B1015" t="s">
        <v>2178</v>
      </c>
      <c r="C1015" t="str">
        <f>IFERROR(VLOOKUP(Table1[[#This Row],[Ticker]],[1]!Table1[[Symbol]:[Industry]],2,FALSE),"-")</f>
        <v>-</v>
      </c>
      <c r="D1015" t="s">
        <v>184</v>
      </c>
      <c r="E1015">
        <v>2463.6359429499998</v>
      </c>
      <c r="F1015">
        <v>1725.5</v>
      </c>
      <c r="G1015">
        <v>28.2434483952985</v>
      </c>
      <c r="H1015">
        <v>36.432898591732403</v>
      </c>
      <c r="I1015">
        <v>18.775511238982599</v>
      </c>
      <c r="J1015">
        <v>27.771225288222201</v>
      </c>
      <c r="K1015">
        <v>1322.2427249222401</v>
      </c>
      <c r="L1015">
        <v>1205.16292779895</v>
      </c>
      <c r="M1015">
        <v>80.077431814813806</v>
      </c>
      <c r="N1015">
        <v>3.0987493990883799</v>
      </c>
      <c r="O1015">
        <v>9.2436974789915798</v>
      </c>
      <c r="P1015">
        <v>92.782526115859397</v>
      </c>
      <c r="Q1015">
        <v>9.9365513646113998E-2</v>
      </c>
    </row>
    <row r="1016" spans="1:17" hidden="1" x14ac:dyDescent="0.3">
      <c r="A1016" t="s">
        <v>2179</v>
      </c>
      <c r="B1016" t="s">
        <v>2180</v>
      </c>
      <c r="C1016" t="str">
        <f>IFERROR(VLOOKUP(Table1[[#This Row],[Ticker]],[1]!Table1[[Symbol]:[Industry]],2,FALSE),"-")</f>
        <v>-</v>
      </c>
      <c r="D1016" t="s">
        <v>539</v>
      </c>
      <c r="E1016">
        <v>2463.6017785499998</v>
      </c>
      <c r="F1016">
        <v>407.25</v>
      </c>
      <c r="G1016">
        <v>8.9928242364390591</v>
      </c>
      <c r="H1016">
        <v>3.5891471196895002</v>
      </c>
      <c r="I1016">
        <v>9.4590408987119794</v>
      </c>
      <c r="J1016">
        <v>0.50297228408730799</v>
      </c>
      <c r="K1016">
        <v>372.77200168222498</v>
      </c>
      <c r="L1016">
        <v>341.28364168007198</v>
      </c>
      <c r="M1016">
        <v>64.256623721196206</v>
      </c>
      <c r="N1016">
        <v>0.61122250949772505</v>
      </c>
      <c r="O1016">
        <v>3.3640270104358501</v>
      </c>
      <c r="P1016">
        <v>43.296973961998603</v>
      </c>
      <c r="Q1016">
        <v>3.2738251179385003E-2</v>
      </c>
    </row>
    <row r="1017" spans="1:17" hidden="1" x14ac:dyDescent="0.3">
      <c r="A1017" t="s">
        <v>2181</v>
      </c>
      <c r="B1017" t="s">
        <v>2182</v>
      </c>
      <c r="C1017" t="str">
        <f>IFERROR(VLOOKUP(Table1[[#This Row],[Ticker]],[1]!Table1[[Symbol]:[Industry]],2,FALSE),"-")</f>
        <v>-</v>
      </c>
      <c r="D1017" t="s">
        <v>561</v>
      </c>
      <c r="E1017">
        <v>2462.6676044999999</v>
      </c>
      <c r="F1017">
        <v>491.1</v>
      </c>
      <c r="G1017">
        <v>52.764826875576397</v>
      </c>
      <c r="H1017">
        <v>10.7316744965156</v>
      </c>
      <c r="I1017">
        <v>32.436815821235001</v>
      </c>
      <c r="J1017">
        <v>3.9394610626273101</v>
      </c>
      <c r="K1017">
        <v>431.86617355435601</v>
      </c>
      <c r="L1017">
        <v>360.39237522628599</v>
      </c>
      <c r="M1017">
        <v>67.507228024350198</v>
      </c>
      <c r="N1017">
        <v>0.62840685803560803</v>
      </c>
      <c r="O1017">
        <v>3.8281409081653202</v>
      </c>
      <c r="P1017">
        <v>90.164569215876099</v>
      </c>
    </row>
    <row r="1018" spans="1:17" hidden="1" x14ac:dyDescent="0.3">
      <c r="A1018" t="s">
        <v>2183</v>
      </c>
      <c r="B1018" t="s">
        <v>2184</v>
      </c>
      <c r="C1018" t="str">
        <f>IFERROR(VLOOKUP(Table1[[#This Row],[Ticker]],[1]!Table1[[Symbol]:[Industry]],2,FALSE),"-")</f>
        <v>-</v>
      </c>
      <c r="D1018" t="s">
        <v>46</v>
      </c>
      <c r="E1018">
        <v>2453.1309699200001</v>
      </c>
      <c r="F1018">
        <v>584.79999999999995</v>
      </c>
      <c r="G1018">
        <v>-1.42613683064804</v>
      </c>
      <c r="H1018">
        <v>8.7497275376813199</v>
      </c>
      <c r="I1018">
        <v>-31.1861877113747</v>
      </c>
      <c r="J1018">
        <v>6.5817854437925396</v>
      </c>
      <c r="K1018">
        <v>563.05146851461495</v>
      </c>
      <c r="L1018">
        <v>572.14598969095903</v>
      </c>
      <c r="M1018">
        <v>59.052472700584097</v>
      </c>
      <c r="N1018">
        <v>1.33403837752555</v>
      </c>
      <c r="O1018">
        <v>45.348837209302303</v>
      </c>
      <c r="P1018">
        <v>35.198242977690398</v>
      </c>
      <c r="Q1018">
        <v>0.15076804898686</v>
      </c>
    </row>
    <row r="1019" spans="1:17" hidden="1" x14ac:dyDescent="0.3">
      <c r="A1019" t="s">
        <v>2185</v>
      </c>
      <c r="B1019" t="s">
        <v>2186</v>
      </c>
      <c r="C1019" t="str">
        <f>IFERROR(VLOOKUP(Table1[[#This Row],[Ticker]],[1]!Table1[[Symbol]:[Industry]],2,FALSE),"-")</f>
        <v>-</v>
      </c>
      <c r="D1019" t="s">
        <v>302</v>
      </c>
      <c r="E1019">
        <v>2448.5947578</v>
      </c>
      <c r="F1019">
        <v>137.1</v>
      </c>
      <c r="G1019">
        <v>29.6133626068724</v>
      </c>
      <c r="H1019">
        <v>-10.2238676516128</v>
      </c>
      <c r="I1019">
        <v>-5.1495352393951199</v>
      </c>
      <c r="J1019">
        <v>-2.4621097394367299</v>
      </c>
      <c r="K1019">
        <v>137.739915198467</v>
      </c>
      <c r="L1019">
        <v>123.101349849828</v>
      </c>
      <c r="M1019">
        <v>42.136981855131801</v>
      </c>
      <c r="N1019">
        <v>0.39552269798487799</v>
      </c>
      <c r="O1019">
        <v>12.9102844638949</v>
      </c>
      <c r="P1019">
        <v>73.434535104364301</v>
      </c>
      <c r="Q1019">
        <v>0.128784438684025</v>
      </c>
    </row>
    <row r="1020" spans="1:17" hidden="1" x14ac:dyDescent="0.3">
      <c r="A1020" t="s">
        <v>2187</v>
      </c>
      <c r="B1020" t="s">
        <v>2188</v>
      </c>
      <c r="C1020" t="str">
        <f>IFERROR(VLOOKUP(Table1[[#This Row],[Ticker]],[1]!Table1[[Symbol]:[Industry]],2,FALSE),"-")</f>
        <v>-</v>
      </c>
      <c r="D1020" t="s">
        <v>337</v>
      </c>
      <c r="E1020">
        <v>2443.3254278300001</v>
      </c>
      <c r="F1020">
        <v>578.9</v>
      </c>
      <c r="G1020">
        <v>549.73453347856105</v>
      </c>
      <c r="H1020">
        <v>-6.8198021511568001</v>
      </c>
      <c r="I1020">
        <v>105.701226593489</v>
      </c>
      <c r="J1020">
        <v>-2.9236188802705998</v>
      </c>
      <c r="K1020">
        <v>585.81341892554997</v>
      </c>
      <c r="L1020">
        <v>418.990024737537</v>
      </c>
      <c r="M1020">
        <v>43.843602060413403</v>
      </c>
      <c r="N1020">
        <v>0.47413918348002498</v>
      </c>
      <c r="O1020">
        <v>28.510969079288301</v>
      </c>
      <c r="P1020">
        <v>604.25790754257901</v>
      </c>
      <c r="Q1020">
        <v>0.16159994387439</v>
      </c>
    </row>
    <row r="1021" spans="1:17" hidden="1" x14ac:dyDescent="0.3">
      <c r="A1021" t="s">
        <v>2189</v>
      </c>
      <c r="B1021" t="s">
        <v>2190</v>
      </c>
      <c r="C1021" t="str">
        <f>IFERROR(VLOOKUP(Table1[[#This Row],[Ticker]],[1]!Table1[[Symbol]:[Industry]],2,FALSE),"-")</f>
        <v>-</v>
      </c>
      <c r="D1021" t="s">
        <v>329</v>
      </c>
      <c r="E1021">
        <v>2430.41279067</v>
      </c>
      <c r="F1021">
        <v>253.7</v>
      </c>
      <c r="G1021">
        <v>-3.29112031522551</v>
      </c>
      <c r="H1021">
        <v>36.276487068473102</v>
      </c>
      <c r="I1021">
        <v>9.9890787262779206</v>
      </c>
      <c r="J1021">
        <v>4.8064058246989596</v>
      </c>
      <c r="K1021">
        <v>210.00317849243399</v>
      </c>
      <c r="M1021">
        <v>67.501881700015701</v>
      </c>
      <c r="N1021">
        <v>1.8795034694878201</v>
      </c>
      <c r="O1021">
        <v>6.1411115490736998</v>
      </c>
      <c r="P1021">
        <v>68.459495351925597</v>
      </c>
    </row>
    <row r="1022" spans="1:17" hidden="1" x14ac:dyDescent="0.3">
      <c r="A1022" t="s">
        <v>2191</v>
      </c>
      <c r="B1022" t="s">
        <v>2192</v>
      </c>
      <c r="C1022" t="str">
        <f>IFERROR(VLOOKUP(Table1[[#This Row],[Ticker]],[1]!Table1[[Symbol]:[Industry]],2,FALSE),"-")</f>
        <v>-</v>
      </c>
      <c r="D1022" t="s">
        <v>410</v>
      </c>
      <c r="E1022">
        <v>2429.038716735</v>
      </c>
      <c r="F1022">
        <v>734.15</v>
      </c>
      <c r="G1022">
        <v>40.130947787643002</v>
      </c>
      <c r="H1022">
        <v>1.1233008622490499</v>
      </c>
      <c r="I1022">
        <v>-11.9781465073089</v>
      </c>
      <c r="J1022">
        <v>-0.52567173836185399</v>
      </c>
      <c r="K1022">
        <v>693.06521755620895</v>
      </c>
      <c r="L1022">
        <v>662.62768667101295</v>
      </c>
      <c r="M1022">
        <v>62.698786356999904</v>
      </c>
      <c r="N1022">
        <v>1.6423514634591601</v>
      </c>
      <c r="O1022">
        <v>15.3715180821358</v>
      </c>
      <c r="P1022">
        <v>71.851591760299598</v>
      </c>
      <c r="Q1022">
        <v>8.0356817368659999E-3</v>
      </c>
    </row>
    <row r="1023" spans="1:17" hidden="1" x14ac:dyDescent="0.3">
      <c r="A1023" t="s">
        <v>2193</v>
      </c>
      <c r="B1023" t="s">
        <v>2194</v>
      </c>
      <c r="C1023" t="str">
        <f>IFERROR(VLOOKUP(Table1[[#This Row],[Ticker]],[1]!Table1[[Symbol]:[Industry]],2,FALSE),"-")</f>
        <v>-</v>
      </c>
      <c r="D1023" t="s">
        <v>49</v>
      </c>
      <c r="E1023">
        <v>2422.5961064939902</v>
      </c>
      <c r="F1023">
        <v>220.26</v>
      </c>
      <c r="G1023">
        <v>-0.58628994350869901</v>
      </c>
      <c r="H1023">
        <v>-9.1632856587996194</v>
      </c>
      <c r="I1023">
        <v>-31.224257412739401</v>
      </c>
      <c r="J1023">
        <v>-1.3622013239242401</v>
      </c>
      <c r="K1023">
        <v>232.30931433372899</v>
      </c>
      <c r="L1023">
        <v>228.72299253619599</v>
      </c>
      <c r="M1023">
        <v>34.850655675060302</v>
      </c>
      <c r="N1023">
        <v>0.87404842737940103</v>
      </c>
      <c r="O1023">
        <v>28.7342231907745</v>
      </c>
      <c r="P1023">
        <v>30.718100890207701</v>
      </c>
      <c r="Q1023">
        <v>8.0025109818321005E-2</v>
      </c>
    </row>
    <row r="1024" spans="1:17" hidden="1" x14ac:dyDescent="0.3">
      <c r="A1024" t="s">
        <v>2195</v>
      </c>
      <c r="B1024" t="s">
        <v>2196</v>
      </c>
      <c r="C1024" t="str">
        <f>IFERROR(VLOOKUP(Table1[[#This Row],[Ticker]],[1]!Table1[[Symbol]:[Industry]],2,FALSE),"-")</f>
        <v>-</v>
      </c>
      <c r="D1024" t="s">
        <v>184</v>
      </c>
      <c r="E1024">
        <v>2409.7057109500001</v>
      </c>
      <c r="F1024">
        <v>433.15</v>
      </c>
      <c r="G1024">
        <v>-7.4246531987839797</v>
      </c>
      <c r="H1024">
        <v>-0.61231163282558898</v>
      </c>
      <c r="I1024">
        <v>7.8855055642473699</v>
      </c>
      <c r="J1024">
        <v>-3.7898173821432701</v>
      </c>
      <c r="K1024">
        <v>405.82976971288599</v>
      </c>
      <c r="L1024">
        <v>373.83780252405001</v>
      </c>
      <c r="M1024">
        <v>48.890630692036801</v>
      </c>
      <c r="N1024">
        <v>0.79753335062789099</v>
      </c>
      <c r="O1024">
        <v>5.8755627380814897</v>
      </c>
      <c r="P1024">
        <v>38.3644785178086</v>
      </c>
      <c r="Q1024">
        <v>-1.6199368368199999E-4</v>
      </c>
    </row>
    <row r="1025" spans="1:17" hidden="1" x14ac:dyDescent="0.3">
      <c r="A1025" t="s">
        <v>2197</v>
      </c>
      <c r="B1025" t="s">
        <v>2198</v>
      </c>
      <c r="C1025" t="str">
        <f>IFERROR(VLOOKUP(Table1[[#This Row],[Ticker]],[1]!Table1[[Symbol]:[Industry]],2,FALSE),"-")</f>
        <v>-</v>
      </c>
      <c r="D1025" t="s">
        <v>21</v>
      </c>
      <c r="E1025">
        <v>2405.2173847599902</v>
      </c>
      <c r="F1025">
        <v>607.4</v>
      </c>
      <c r="G1025">
        <v>77.386033607263002</v>
      </c>
      <c r="H1025">
        <v>5.3146713304477</v>
      </c>
      <c r="I1025">
        <v>25.2192746023665</v>
      </c>
      <c r="J1025">
        <v>4.0858923093642403</v>
      </c>
      <c r="K1025">
        <v>561.17636119778399</v>
      </c>
      <c r="L1025">
        <v>503.09910979485699</v>
      </c>
      <c r="M1025">
        <v>64.2928382795575</v>
      </c>
      <c r="N1025">
        <v>1.3067504512227699</v>
      </c>
      <c r="O1025">
        <v>21.6496542640763</v>
      </c>
      <c r="P1025">
        <v>128.34586466165399</v>
      </c>
      <c r="Q1025">
        <v>0.113780703548668</v>
      </c>
    </row>
    <row r="1026" spans="1:17" hidden="1" x14ac:dyDescent="0.3">
      <c r="A1026" t="s">
        <v>2199</v>
      </c>
      <c r="B1026" t="s">
        <v>2200</v>
      </c>
      <c r="C1026" t="str">
        <f>IFERROR(VLOOKUP(Table1[[#This Row],[Ticker]],[1]!Table1[[Symbol]:[Industry]],2,FALSE),"-")</f>
        <v>-</v>
      </c>
      <c r="D1026" t="s">
        <v>243</v>
      </c>
      <c r="E1026">
        <v>2403.16519586</v>
      </c>
      <c r="F1026">
        <v>207.74</v>
      </c>
      <c r="G1026">
        <v>74.151153763962199</v>
      </c>
      <c r="H1026">
        <v>47.417096226972603</v>
      </c>
      <c r="I1026">
        <v>57.255910249303597</v>
      </c>
      <c r="J1026">
        <v>30.7688457574464</v>
      </c>
      <c r="K1026">
        <v>158.48510375111701</v>
      </c>
      <c r="L1026">
        <v>135.76698348668901</v>
      </c>
      <c r="M1026">
        <v>78.327825132707304</v>
      </c>
      <c r="N1026">
        <v>2.7630735034803799</v>
      </c>
      <c r="O1026">
        <v>8.2603254067584508</v>
      </c>
      <c r="P1026">
        <v>102.831478226908</v>
      </c>
      <c r="Q1026">
        <v>0.165441634302056</v>
      </c>
    </row>
    <row r="1027" spans="1:17" hidden="1" x14ac:dyDescent="0.3">
      <c r="A1027" t="s">
        <v>2201</v>
      </c>
      <c r="B1027" t="s">
        <v>2202</v>
      </c>
      <c r="C1027" t="str">
        <f>IFERROR(VLOOKUP(Table1[[#This Row],[Ticker]],[1]!Table1[[Symbol]:[Industry]],2,FALSE),"-")</f>
        <v>-</v>
      </c>
      <c r="D1027" t="s">
        <v>156</v>
      </c>
      <c r="E1027">
        <v>2402.8038956999999</v>
      </c>
      <c r="F1027">
        <v>1321.5</v>
      </c>
      <c r="G1027">
        <v>378.07579408059001</v>
      </c>
      <c r="H1027">
        <v>-7.85018405452153</v>
      </c>
      <c r="I1027">
        <v>391.21148445157303</v>
      </c>
      <c r="J1027">
        <v>-7.9095384205004997</v>
      </c>
      <c r="K1027">
        <v>1113.62872609537</v>
      </c>
      <c r="M1027">
        <v>46.029488674015198</v>
      </c>
      <c r="N1027">
        <v>0.879698339416499</v>
      </c>
      <c r="O1027">
        <v>18.7287173666288</v>
      </c>
      <c r="P1027">
        <v>471.21244867084499</v>
      </c>
    </row>
    <row r="1028" spans="1:17" hidden="1" x14ac:dyDescent="0.3">
      <c r="A1028" t="s">
        <v>2203</v>
      </c>
      <c r="B1028" t="s">
        <v>2204</v>
      </c>
      <c r="C1028" t="str">
        <f>IFERROR(VLOOKUP(Table1[[#This Row],[Ticker]],[1]!Table1[[Symbol]:[Industry]],2,FALSE),"-")</f>
        <v>-</v>
      </c>
      <c r="D1028" t="s">
        <v>166</v>
      </c>
      <c r="E1028">
        <v>2397.32644011</v>
      </c>
      <c r="F1028">
        <v>1591.1</v>
      </c>
      <c r="G1028">
        <v>163.716780014259</v>
      </c>
      <c r="H1028">
        <v>18.467314588039098</v>
      </c>
      <c r="I1028">
        <v>148.405353645443</v>
      </c>
      <c r="J1028">
        <v>-8.0153634285572206</v>
      </c>
      <c r="K1028">
        <v>1371.9301897128601</v>
      </c>
      <c r="L1028">
        <v>1016.22574883733</v>
      </c>
      <c r="M1028">
        <v>54.962650155466399</v>
      </c>
      <c r="N1028">
        <v>1.16889222131541</v>
      </c>
      <c r="O1028">
        <v>12.0639808937213</v>
      </c>
      <c r="P1028">
        <v>221.987250834766</v>
      </c>
      <c r="Q1028">
        <v>0.120807349384301</v>
      </c>
    </row>
    <row r="1029" spans="1:17" hidden="1" x14ac:dyDescent="0.3">
      <c r="A1029" t="s">
        <v>2205</v>
      </c>
      <c r="B1029" t="s">
        <v>2206</v>
      </c>
      <c r="C1029" t="str">
        <f>IFERROR(VLOOKUP(Table1[[#This Row],[Ticker]],[1]!Table1[[Symbol]:[Industry]],2,FALSE),"-")</f>
        <v>-</v>
      </c>
      <c r="D1029" t="s">
        <v>130</v>
      </c>
      <c r="E1029">
        <v>2396.025425666</v>
      </c>
      <c r="F1029">
        <v>165.82</v>
      </c>
      <c r="G1029">
        <v>11.0213470854761</v>
      </c>
      <c r="H1029">
        <v>-3.8030162442412601</v>
      </c>
      <c r="I1029">
        <v>-31.682847054705199</v>
      </c>
      <c r="J1029">
        <v>-0.26352238638356501</v>
      </c>
      <c r="K1029">
        <v>163.63278346646399</v>
      </c>
      <c r="L1029">
        <v>163.631039090217</v>
      </c>
      <c r="M1029">
        <v>52.832544229960597</v>
      </c>
      <c r="N1029">
        <v>0.89584412161515703</v>
      </c>
      <c r="O1029">
        <v>28.331926185019899</v>
      </c>
      <c r="P1029">
        <v>38.356278681685403</v>
      </c>
      <c r="Q1029">
        <v>6.9652458841320004E-3</v>
      </c>
    </row>
    <row r="1030" spans="1:17" hidden="1" x14ac:dyDescent="0.3">
      <c r="A1030" t="s">
        <v>2207</v>
      </c>
      <c r="B1030" t="s">
        <v>2208</v>
      </c>
      <c r="C1030" t="str">
        <f>IFERROR(VLOOKUP(Table1[[#This Row],[Ticker]],[1]!Table1[[Symbol]:[Industry]],2,FALSE),"-")</f>
        <v>-</v>
      </c>
      <c r="D1030" t="s">
        <v>916</v>
      </c>
      <c r="E1030">
        <v>2395.8991316820002</v>
      </c>
      <c r="F1030">
        <v>22.26</v>
      </c>
      <c r="G1030">
        <v>8.4840806580614601</v>
      </c>
      <c r="H1030">
        <v>-11.9340137272301</v>
      </c>
      <c r="I1030">
        <v>-8.9224234039117505</v>
      </c>
      <c r="J1030">
        <v>-1.69625673313005</v>
      </c>
      <c r="K1030">
        <v>23.512951541594202</v>
      </c>
      <c r="L1030">
        <v>22.4460397543344</v>
      </c>
      <c r="M1030">
        <v>29.892261897371299</v>
      </c>
      <c r="N1030">
        <v>0.47635677135849702</v>
      </c>
      <c r="O1030">
        <v>44.6540880503144</v>
      </c>
      <c r="P1030">
        <v>52.989690721649403</v>
      </c>
      <c r="Q1030">
        <v>-4.5771812451024997E-2</v>
      </c>
    </row>
    <row r="1031" spans="1:17" x14ac:dyDescent="0.3">
      <c r="A1031" t="s">
        <v>2209</v>
      </c>
      <c r="B1031" t="s">
        <v>2210</v>
      </c>
      <c r="C1031" t="str">
        <f>IFERROR(VLOOKUP(Table1[[#This Row],[Ticker]],[1]!Table1[[Symbol]:[Industry]],2,FALSE),"-")</f>
        <v>-</v>
      </c>
      <c r="D1031" t="s">
        <v>280</v>
      </c>
      <c r="E1031">
        <v>2392.8353590400002</v>
      </c>
      <c r="F1031">
        <v>828.8</v>
      </c>
      <c r="G1031">
        <v>-61.2534898634702</v>
      </c>
      <c r="H1031">
        <v>8.5651064955329197</v>
      </c>
      <c r="I1031">
        <v>-17.318134666927101</v>
      </c>
      <c r="J1031">
        <v>6.9421457162813303</v>
      </c>
      <c r="K1031">
        <v>777.28523526968399</v>
      </c>
      <c r="L1031">
        <v>816.825951917878</v>
      </c>
      <c r="M1031">
        <v>66.213328568322098</v>
      </c>
      <c r="N1031">
        <v>1.7098279899366899</v>
      </c>
      <c r="O1031">
        <v>60.195463320463297</v>
      </c>
      <c r="P1031">
        <v>25.328897625888398</v>
      </c>
      <c r="Q1031">
        <v>7.332888021465E-3</v>
      </c>
    </row>
    <row r="1032" spans="1:17" hidden="1" x14ac:dyDescent="0.3">
      <c r="A1032" t="s">
        <v>2211</v>
      </c>
      <c r="B1032" t="s">
        <v>2212</v>
      </c>
      <c r="C1032" t="str">
        <f>IFERROR(VLOOKUP(Table1[[#This Row],[Ticker]],[1]!Table1[[Symbol]:[Industry]],2,FALSE),"-")</f>
        <v>-</v>
      </c>
      <c r="D1032" t="s">
        <v>501</v>
      </c>
      <c r="E1032">
        <v>2392.28051508</v>
      </c>
      <c r="F1032">
        <v>78.84</v>
      </c>
      <c r="G1032">
        <v>93.9518123599468</v>
      </c>
      <c r="H1032">
        <v>-10.738098921689</v>
      </c>
      <c r="I1032">
        <v>-28.210693796390199</v>
      </c>
      <c r="J1032">
        <v>2.6335173996557102</v>
      </c>
      <c r="K1032">
        <v>75.094445750777894</v>
      </c>
      <c r="L1032">
        <v>72.296032451242397</v>
      </c>
      <c r="M1032">
        <v>71.802469557372106</v>
      </c>
      <c r="N1032">
        <v>0.60001584254504603</v>
      </c>
      <c r="O1032">
        <v>48.211567732115597</v>
      </c>
      <c r="P1032">
        <v>130.86383601756901</v>
      </c>
      <c r="Q1032">
        <v>0.116368003226421</v>
      </c>
    </row>
    <row r="1033" spans="1:17" hidden="1" x14ac:dyDescent="0.3">
      <c r="A1033" t="s">
        <v>2213</v>
      </c>
      <c r="B1033" t="s">
        <v>2214</v>
      </c>
      <c r="C1033" t="str">
        <f>IFERROR(VLOOKUP(Table1[[#This Row],[Ticker]],[1]!Table1[[Symbol]:[Industry]],2,FALSE),"-")</f>
        <v>-</v>
      </c>
      <c r="D1033" t="s">
        <v>95</v>
      </c>
      <c r="E1033">
        <v>2389.8490059599999</v>
      </c>
      <c r="F1033">
        <v>51.35</v>
      </c>
      <c r="G1033">
        <v>64.665706940373994</v>
      </c>
      <c r="H1033">
        <v>-3.46673179205647</v>
      </c>
      <c r="I1033">
        <v>-25.330454151278399</v>
      </c>
      <c r="J1033">
        <v>-2.6784130714612302</v>
      </c>
      <c r="K1033">
        <v>51.981746652295598</v>
      </c>
      <c r="L1033">
        <v>48.037991297383897</v>
      </c>
      <c r="M1033">
        <v>43.155666765795701</v>
      </c>
      <c r="N1033">
        <v>0.77743870513889701</v>
      </c>
      <c r="O1033">
        <v>29.503407984420601</v>
      </c>
      <c r="P1033">
        <v>101.768172888015</v>
      </c>
      <c r="Q1033">
        <v>6.2176338879886002E-2</v>
      </c>
    </row>
    <row r="1034" spans="1:17" hidden="1" x14ac:dyDescent="0.3">
      <c r="A1034" t="s">
        <v>2215</v>
      </c>
      <c r="B1034" t="s">
        <v>2216</v>
      </c>
      <c r="C1034" t="str">
        <f>IFERROR(VLOOKUP(Table1[[#This Row],[Ticker]],[1]!Table1[[Symbol]:[Industry]],2,FALSE),"-")</f>
        <v>-</v>
      </c>
      <c r="D1034" t="s">
        <v>561</v>
      </c>
      <c r="E1034">
        <v>2378.4739005419901</v>
      </c>
      <c r="F1034">
        <v>132.13</v>
      </c>
      <c r="G1034">
        <v>89.850474684539407</v>
      </c>
      <c r="H1034">
        <v>20.453117503255701</v>
      </c>
      <c r="I1034">
        <v>22.129633917765901</v>
      </c>
      <c r="J1034">
        <v>-1.6051602261609299</v>
      </c>
      <c r="K1034">
        <v>115.714670989553</v>
      </c>
      <c r="L1034">
        <v>101.867645389307</v>
      </c>
      <c r="M1034">
        <v>59.738788522536801</v>
      </c>
      <c r="N1034">
        <v>3.41960801336585</v>
      </c>
      <c r="O1034">
        <v>12.767728751986599</v>
      </c>
      <c r="P1034">
        <v>115.89869281045701</v>
      </c>
      <c r="Q1034">
        <v>4.4753800484441997E-2</v>
      </c>
    </row>
    <row r="1035" spans="1:17" hidden="1" x14ac:dyDescent="0.3">
      <c r="A1035" t="s">
        <v>2217</v>
      </c>
      <c r="B1035" t="s">
        <v>2218</v>
      </c>
      <c r="C1035" t="str">
        <f>IFERROR(VLOOKUP(Table1[[#This Row],[Ticker]],[1]!Table1[[Symbol]:[Industry]],2,FALSE),"-")</f>
        <v>-</v>
      </c>
      <c r="D1035" t="s">
        <v>285</v>
      </c>
      <c r="E1035">
        <v>2376.3363973999999</v>
      </c>
      <c r="F1035">
        <v>3728.3</v>
      </c>
      <c r="G1035">
        <v>1963.3306960413699</v>
      </c>
      <c r="H1035">
        <v>63.161175923402403</v>
      </c>
      <c r="I1035">
        <v>525.09915233924096</v>
      </c>
      <c r="J1035">
        <v>2.89570615743677</v>
      </c>
      <c r="K1035">
        <v>2346.6421239363399</v>
      </c>
      <c r="M1035">
        <v>77.953950026703197</v>
      </c>
      <c r="N1035">
        <v>1.04323077156605</v>
      </c>
      <c r="O1035">
        <v>3.5445109030925499</v>
      </c>
      <c r="P1035">
        <v>2106.0946745562101</v>
      </c>
    </row>
    <row r="1036" spans="1:17" hidden="1" x14ac:dyDescent="0.3">
      <c r="A1036" t="s">
        <v>2219</v>
      </c>
      <c r="B1036" t="s">
        <v>2220</v>
      </c>
      <c r="C1036" t="str">
        <f>IFERROR(VLOOKUP(Table1[[#This Row],[Ticker]],[1]!Table1[[Symbol]:[Industry]],2,FALSE),"-")</f>
        <v>-</v>
      </c>
      <c r="D1036" t="s">
        <v>218</v>
      </c>
      <c r="E1036">
        <v>2373.115992</v>
      </c>
      <c r="F1036">
        <v>178.88</v>
      </c>
      <c r="G1036">
        <v>242.71306627341801</v>
      </c>
      <c r="H1036">
        <v>49.667674890085401</v>
      </c>
      <c r="I1036">
        <v>64.804189618747003</v>
      </c>
      <c r="J1036">
        <v>3.9226702825439701</v>
      </c>
      <c r="K1036">
        <v>128.81604659687099</v>
      </c>
      <c r="L1036">
        <v>99.779781957689195</v>
      </c>
      <c r="M1036">
        <v>78.002327382081404</v>
      </c>
      <c r="N1036">
        <v>1.46747508157412</v>
      </c>
      <c r="O1036">
        <v>1.0398032200357801</v>
      </c>
      <c r="P1036">
        <v>273.05526590198099</v>
      </c>
      <c r="Q1036">
        <v>9.0382163686682004E-2</v>
      </c>
    </row>
    <row r="1037" spans="1:17" hidden="1" x14ac:dyDescent="0.3">
      <c r="A1037" t="s">
        <v>2221</v>
      </c>
      <c r="B1037" t="s">
        <v>2222</v>
      </c>
      <c r="C1037" t="str">
        <f>IFERROR(VLOOKUP(Table1[[#This Row],[Ticker]],[1]!Table1[[Symbol]:[Industry]],2,FALSE),"-")</f>
        <v>-</v>
      </c>
      <c r="D1037" t="s">
        <v>539</v>
      </c>
      <c r="E1037">
        <v>2364.9078503999999</v>
      </c>
      <c r="F1037">
        <v>456.15</v>
      </c>
      <c r="G1037">
        <v>-42.090935602977602</v>
      </c>
      <c r="H1037">
        <v>-1.34880903414599</v>
      </c>
      <c r="I1037">
        <v>-21.486107364864299</v>
      </c>
      <c r="J1037">
        <v>-0.348400695716577</v>
      </c>
      <c r="K1037">
        <v>433.96101038642303</v>
      </c>
      <c r="L1037">
        <v>461.99931465157499</v>
      </c>
      <c r="M1037">
        <v>64.866850376230602</v>
      </c>
      <c r="N1037">
        <v>0.86080465458150601</v>
      </c>
      <c r="O1037">
        <v>25.693302641674901</v>
      </c>
      <c r="P1037">
        <v>19.099216710182699</v>
      </c>
      <c r="Q1037">
        <v>1.3374366849877001E-2</v>
      </c>
    </row>
    <row r="1038" spans="1:17" hidden="1" x14ac:dyDescent="0.3">
      <c r="A1038" t="s">
        <v>2223</v>
      </c>
      <c r="B1038" t="s">
        <v>2224</v>
      </c>
      <c r="C1038" t="str">
        <f>IFERROR(VLOOKUP(Table1[[#This Row],[Ticker]],[1]!Table1[[Symbol]:[Industry]],2,FALSE),"-")</f>
        <v>-</v>
      </c>
      <c r="D1038" t="s">
        <v>59</v>
      </c>
      <c r="E1038">
        <v>2363.4188891399999</v>
      </c>
      <c r="F1038">
        <v>559.95000000000005</v>
      </c>
      <c r="G1038">
        <v>30.956198268290699</v>
      </c>
      <c r="H1038">
        <v>33.245057264100197</v>
      </c>
      <c r="I1038">
        <v>32.410103956777398</v>
      </c>
      <c r="J1038">
        <v>17.655679283115099</v>
      </c>
      <c r="K1038">
        <v>464.850977362366</v>
      </c>
      <c r="L1038">
        <v>407.262418581492</v>
      </c>
      <c r="M1038">
        <v>73.463593807176395</v>
      </c>
      <c r="N1038">
        <v>1.0526805062276501</v>
      </c>
      <c r="O1038">
        <v>6.67916778283774</v>
      </c>
      <c r="P1038">
        <v>112.465434513376</v>
      </c>
      <c r="Q1038">
        <v>-8.8474250421525999E-2</v>
      </c>
    </row>
    <row r="1039" spans="1:17" hidden="1" x14ac:dyDescent="0.3">
      <c r="A1039" t="s">
        <v>2225</v>
      </c>
      <c r="B1039" t="s">
        <v>2226</v>
      </c>
      <c r="C1039" t="str">
        <f>IFERROR(VLOOKUP(Table1[[#This Row],[Ticker]],[1]!Table1[[Symbol]:[Industry]],2,FALSE),"-")</f>
        <v>-</v>
      </c>
      <c r="D1039" t="s">
        <v>561</v>
      </c>
      <c r="E1039">
        <v>2359.2800000000002</v>
      </c>
      <c r="F1039">
        <v>134.05000000000001</v>
      </c>
      <c r="G1039">
        <v>174.647222652019</v>
      </c>
      <c r="H1039">
        <v>-13.2777183064439</v>
      </c>
      <c r="I1039">
        <v>92.595747247601295</v>
      </c>
      <c r="J1039">
        <v>-1.18635191531907</v>
      </c>
      <c r="K1039">
        <v>130.361070855067</v>
      </c>
      <c r="L1039">
        <v>94.811525003150507</v>
      </c>
      <c r="M1039">
        <v>40.863271538996401</v>
      </c>
      <c r="N1039">
        <v>0.371285765559701</v>
      </c>
      <c r="O1039">
        <v>26.184259604625101</v>
      </c>
      <c r="P1039">
        <v>210.30092592592499</v>
      </c>
      <c r="Q1039">
        <v>2.3908424617086001E-2</v>
      </c>
    </row>
    <row r="1040" spans="1:17" hidden="1" x14ac:dyDescent="0.3">
      <c r="A1040" t="s">
        <v>2227</v>
      </c>
      <c r="B1040" t="s">
        <v>2228</v>
      </c>
      <c r="C1040" t="str">
        <f>IFERROR(VLOOKUP(Table1[[#This Row],[Ticker]],[1]!Table1[[Symbol]:[Industry]],2,FALSE),"-")</f>
        <v>-</v>
      </c>
      <c r="D1040" t="s">
        <v>130</v>
      </c>
      <c r="E1040">
        <v>2357.5062229199998</v>
      </c>
      <c r="F1040">
        <v>341.4</v>
      </c>
      <c r="G1040">
        <v>-23.6588730177887</v>
      </c>
      <c r="H1040">
        <v>-11.300055821247501</v>
      </c>
      <c r="I1040">
        <v>-10.403893609468</v>
      </c>
      <c r="J1040">
        <v>2.4649585415447999</v>
      </c>
      <c r="O1040">
        <v>7.1177504393673097</v>
      </c>
      <c r="P1040">
        <v>10.1290322580645</v>
      </c>
    </row>
    <row r="1041" spans="1:17" hidden="1" x14ac:dyDescent="0.3">
      <c r="A1041" t="s">
        <v>2229</v>
      </c>
      <c r="B1041" t="s">
        <v>2230</v>
      </c>
      <c r="C1041" t="str">
        <f>IFERROR(VLOOKUP(Table1[[#This Row],[Ticker]],[1]!Table1[[Symbol]:[Industry]],2,FALSE),"-")</f>
        <v>-</v>
      </c>
      <c r="D1041" t="s">
        <v>561</v>
      </c>
      <c r="E1041">
        <v>2356.051436664</v>
      </c>
      <c r="F1041">
        <v>98.52</v>
      </c>
      <c r="G1041">
        <v>81.754140891012796</v>
      </c>
      <c r="H1041">
        <v>-6.2336749301027101</v>
      </c>
      <c r="I1041">
        <v>4.9988559141386197</v>
      </c>
      <c r="J1041">
        <v>-4.0686137252992696</v>
      </c>
      <c r="K1041">
        <v>98.445502069219799</v>
      </c>
      <c r="L1041">
        <v>80.966883161307393</v>
      </c>
      <c r="M1041">
        <v>39.840850282877803</v>
      </c>
      <c r="N1041">
        <v>0.76226608116083705</v>
      </c>
      <c r="O1041">
        <v>17.844092570036501</v>
      </c>
      <c r="P1041">
        <v>115.109170305676</v>
      </c>
      <c r="Q1041">
        <v>-1.2401609965883E-2</v>
      </c>
    </row>
    <row r="1042" spans="1:17" hidden="1" x14ac:dyDescent="0.3">
      <c r="A1042" t="s">
        <v>2231</v>
      </c>
      <c r="B1042" t="s">
        <v>2232</v>
      </c>
      <c r="C1042" t="str">
        <f>IFERROR(VLOOKUP(Table1[[#This Row],[Ticker]],[1]!Table1[[Symbol]:[Industry]],2,FALSE),"-")</f>
        <v>-</v>
      </c>
      <c r="D1042" t="s">
        <v>86</v>
      </c>
      <c r="E1042">
        <v>2352.2392139200001</v>
      </c>
      <c r="F1042">
        <v>27.76</v>
      </c>
      <c r="G1042">
        <v>219.453283617604</v>
      </c>
      <c r="H1042">
        <v>-10.831897104065099</v>
      </c>
      <c r="I1042">
        <v>38.367508490336803</v>
      </c>
      <c r="J1042">
        <v>-9.0333411024928303</v>
      </c>
      <c r="K1042">
        <v>26.1775312463425</v>
      </c>
      <c r="L1042">
        <v>21.7635607877118</v>
      </c>
      <c r="M1042">
        <v>54.948278473623503</v>
      </c>
      <c r="N1042">
        <v>1.50843983888886</v>
      </c>
      <c r="O1042">
        <v>20.85734870317</v>
      </c>
      <c r="P1042">
        <v>261.02890590304997</v>
      </c>
      <c r="Q1042">
        <v>8.9583788912382001E-2</v>
      </c>
    </row>
    <row r="1043" spans="1:17" hidden="1" x14ac:dyDescent="0.3">
      <c r="A1043" t="s">
        <v>2233</v>
      </c>
      <c r="B1043" t="s">
        <v>2234</v>
      </c>
      <c r="C1043" t="str">
        <f>IFERROR(VLOOKUP(Table1[[#This Row],[Ticker]],[1]!Table1[[Symbol]:[Industry]],2,FALSE),"-")</f>
        <v>-</v>
      </c>
      <c r="D1043" t="s">
        <v>226</v>
      </c>
      <c r="E1043">
        <v>2345.4384249599998</v>
      </c>
      <c r="F1043">
        <v>650.79999999999995</v>
      </c>
      <c r="G1043">
        <v>62.930167827774902</v>
      </c>
      <c r="H1043">
        <v>0.55990386354244304</v>
      </c>
      <c r="I1043">
        <v>-32.019921234545301</v>
      </c>
      <c r="J1043">
        <v>-3.2217842962252501</v>
      </c>
      <c r="K1043">
        <v>637.37091177220202</v>
      </c>
      <c r="L1043">
        <v>603.60538057792996</v>
      </c>
      <c r="M1043">
        <v>51.289389329088898</v>
      </c>
      <c r="N1043">
        <v>1.4642540581257599</v>
      </c>
      <c r="O1043">
        <v>43.6693300553165</v>
      </c>
      <c r="P1043">
        <v>94.268656716417894</v>
      </c>
      <c r="Q1043">
        <v>3.3896039717386001E-2</v>
      </c>
    </row>
    <row r="1044" spans="1:17" x14ac:dyDescent="0.3">
      <c r="A1044" t="s">
        <v>2235</v>
      </c>
      <c r="B1044" t="s">
        <v>2236</v>
      </c>
      <c r="C1044" t="str">
        <f>IFERROR(VLOOKUP(Table1[[#This Row],[Ticker]],[1]!Table1[[Symbol]:[Industry]],2,FALSE),"-")</f>
        <v>-</v>
      </c>
      <c r="D1044" t="s">
        <v>218</v>
      </c>
      <c r="E1044">
        <v>2340.8324332900002</v>
      </c>
      <c r="F1044">
        <v>302.89999999999998</v>
      </c>
      <c r="G1044">
        <v>-51.518264289645401</v>
      </c>
      <c r="H1044">
        <v>7.5499893358861296</v>
      </c>
      <c r="I1044">
        <v>-16.785454966915601</v>
      </c>
      <c r="J1044">
        <v>0.13188217282772099</v>
      </c>
      <c r="K1044">
        <v>292.13358300670501</v>
      </c>
      <c r="L1044">
        <v>322.75809950042901</v>
      </c>
      <c r="M1044">
        <v>55.288760777587299</v>
      </c>
      <c r="N1044">
        <v>1.8194128273543</v>
      </c>
      <c r="O1044">
        <v>44.503136348629901</v>
      </c>
      <c r="P1044">
        <v>23.4059889997962</v>
      </c>
    </row>
    <row r="1045" spans="1:17" hidden="1" x14ac:dyDescent="0.3">
      <c r="A1045" t="s">
        <v>2237</v>
      </c>
      <c r="B1045" t="s">
        <v>2238</v>
      </c>
      <c r="C1045" t="str">
        <f>IFERROR(VLOOKUP(Table1[[#This Row],[Ticker]],[1]!Table1[[Symbol]:[Industry]],2,FALSE),"-")</f>
        <v>-</v>
      </c>
      <c r="D1045" t="s">
        <v>610</v>
      </c>
      <c r="E1045">
        <v>2334.97157892</v>
      </c>
      <c r="F1045">
        <v>514.65</v>
      </c>
      <c r="G1045">
        <v>-30.488841246931301</v>
      </c>
      <c r="H1045">
        <v>4.6806365662840799</v>
      </c>
      <c r="I1045">
        <v>-14.680841359637601</v>
      </c>
      <c r="J1045">
        <v>3.3556755982569801</v>
      </c>
      <c r="K1045">
        <v>477.75773355305603</v>
      </c>
      <c r="L1045">
        <v>496.089153938913</v>
      </c>
      <c r="M1045">
        <v>75.163484382397897</v>
      </c>
      <c r="N1045">
        <v>1.8423958844257999</v>
      </c>
      <c r="O1045">
        <v>23.384824638103499</v>
      </c>
      <c r="P1045">
        <v>25.646972656249901</v>
      </c>
      <c r="Q1045">
        <v>2.2179757822926E-2</v>
      </c>
    </row>
    <row r="1046" spans="1:17" hidden="1" x14ac:dyDescent="0.3">
      <c r="A1046" t="s">
        <v>2239</v>
      </c>
      <c r="B1046" t="s">
        <v>2240</v>
      </c>
      <c r="C1046" t="str">
        <f>IFERROR(VLOOKUP(Table1[[#This Row],[Ticker]],[1]!Table1[[Symbol]:[Industry]],2,FALSE),"-")</f>
        <v>-</v>
      </c>
      <c r="D1046" t="s">
        <v>285</v>
      </c>
      <c r="E1046">
        <v>2332.4504541000001</v>
      </c>
      <c r="F1046">
        <v>1610.05</v>
      </c>
      <c r="G1046">
        <v>833.86676390909395</v>
      </c>
      <c r="H1046">
        <v>-1.91995016866696</v>
      </c>
      <c r="I1046">
        <v>89.202816694735603</v>
      </c>
      <c r="J1046">
        <v>-10.881952213603901</v>
      </c>
      <c r="K1046">
        <v>1440.0867975756601</v>
      </c>
      <c r="L1046">
        <v>961.66624240751503</v>
      </c>
      <c r="M1046">
        <v>44.469360246446897</v>
      </c>
      <c r="N1046">
        <v>1.75117797169282</v>
      </c>
      <c r="O1046">
        <v>24.219744728424502</v>
      </c>
      <c r="P1046">
        <v>881.43858579701305</v>
      </c>
      <c r="Q1046">
        <v>0.24445033361482199</v>
      </c>
    </row>
    <row r="1047" spans="1:17" hidden="1" x14ac:dyDescent="0.3">
      <c r="A1047" t="s">
        <v>2241</v>
      </c>
      <c r="B1047" t="s">
        <v>2242</v>
      </c>
      <c r="C1047" t="str">
        <f>IFERROR(VLOOKUP(Table1[[#This Row],[Ticker]],[1]!Table1[[Symbol]:[Industry]],2,FALSE),"-")</f>
        <v>-</v>
      </c>
      <c r="D1047" t="s">
        <v>189</v>
      </c>
      <c r="E1047">
        <v>2331.73642122</v>
      </c>
      <c r="F1047">
        <v>86.89</v>
      </c>
      <c r="G1047">
        <v>578.59219534066904</v>
      </c>
      <c r="H1047">
        <v>-15.171906689564199</v>
      </c>
      <c r="I1047">
        <v>26.496195270767402</v>
      </c>
      <c r="J1047">
        <v>-7.0872855469372702</v>
      </c>
      <c r="K1047">
        <v>96.480144323696095</v>
      </c>
      <c r="L1047">
        <v>80.059569569887998</v>
      </c>
      <c r="M1047">
        <v>17.995429530237899</v>
      </c>
      <c r="N1047">
        <v>1.28948848650341</v>
      </c>
      <c r="O1047">
        <v>61.123259293359403</v>
      </c>
      <c r="P1047">
        <v>618.99048407116197</v>
      </c>
      <c r="Q1047">
        <v>0.17561035401050901</v>
      </c>
    </row>
    <row r="1048" spans="1:17" hidden="1" x14ac:dyDescent="0.3">
      <c r="A1048" t="s">
        <v>2243</v>
      </c>
      <c r="B1048" t="s">
        <v>2244</v>
      </c>
      <c r="C1048" t="str">
        <f>IFERROR(VLOOKUP(Table1[[#This Row],[Ticker]],[1]!Table1[[Symbol]:[Industry]],2,FALSE),"-")</f>
        <v>-</v>
      </c>
      <c r="D1048" t="s">
        <v>240</v>
      </c>
      <c r="E1048">
        <v>2331.0475775499999</v>
      </c>
      <c r="F1048">
        <v>4538.5</v>
      </c>
      <c r="G1048">
        <v>67.111602599248698</v>
      </c>
      <c r="H1048">
        <v>24.008886964225599</v>
      </c>
      <c r="I1048">
        <v>29.986544487337799</v>
      </c>
      <c r="J1048">
        <v>6.42214326966306</v>
      </c>
      <c r="K1048">
        <v>3735.5290222651702</v>
      </c>
      <c r="L1048">
        <v>3261.4392498386201</v>
      </c>
      <c r="M1048">
        <v>75.252351298666497</v>
      </c>
      <c r="N1048">
        <v>3.9176404559804201</v>
      </c>
      <c r="O1048">
        <v>5.21097278836619</v>
      </c>
      <c r="P1048">
        <v>94.239370011341407</v>
      </c>
      <c r="Q1048">
        <v>8.9049477249545997E-2</v>
      </c>
    </row>
    <row r="1049" spans="1:17" x14ac:dyDescent="0.3">
      <c r="A1049" t="s">
        <v>2245</v>
      </c>
      <c r="B1049" t="s">
        <v>2246</v>
      </c>
      <c r="C1049" t="str">
        <f>IFERROR(VLOOKUP(Table1[[#This Row],[Ticker]],[1]!Table1[[Symbol]:[Industry]],2,FALSE),"-")</f>
        <v>-</v>
      </c>
      <c r="D1049" t="s">
        <v>226</v>
      </c>
      <c r="E1049">
        <v>2324.9089620149998</v>
      </c>
      <c r="F1049">
        <v>519.45000000000005</v>
      </c>
      <c r="G1049">
        <v>-32.510314654745102</v>
      </c>
      <c r="H1049">
        <v>-3.9268935286812399</v>
      </c>
      <c r="I1049">
        <v>-21.093501326616</v>
      </c>
      <c r="J1049">
        <v>-2.54698056899147</v>
      </c>
      <c r="K1049">
        <v>526.50376298418405</v>
      </c>
      <c r="L1049">
        <v>547.31085159601503</v>
      </c>
      <c r="M1049">
        <v>41.323724179011997</v>
      </c>
      <c r="N1049">
        <v>1.05535813047906</v>
      </c>
      <c r="O1049">
        <v>39.118298200019197</v>
      </c>
      <c r="P1049">
        <v>14.4162995594713</v>
      </c>
    </row>
    <row r="1050" spans="1:17" hidden="1" x14ac:dyDescent="0.3">
      <c r="A1050" t="s">
        <v>2247</v>
      </c>
      <c r="B1050" t="s">
        <v>2248</v>
      </c>
      <c r="C1050" t="str">
        <f>IFERROR(VLOOKUP(Table1[[#This Row],[Ticker]],[1]!Table1[[Symbol]:[Industry]],2,FALSE),"-")</f>
        <v>-</v>
      </c>
      <c r="D1050" t="s">
        <v>243</v>
      </c>
      <c r="E1050">
        <v>2317.2660450499998</v>
      </c>
      <c r="F1050">
        <v>467.45</v>
      </c>
      <c r="G1050">
        <v>24.880229240481299</v>
      </c>
      <c r="H1050">
        <v>10.131046581742099</v>
      </c>
      <c r="I1050">
        <v>-18.105953496023101</v>
      </c>
      <c r="J1050">
        <v>-4.3592631379737004</v>
      </c>
      <c r="K1050">
        <v>433.56635169185603</v>
      </c>
      <c r="L1050">
        <v>442.02072856149903</v>
      </c>
      <c r="M1050">
        <v>63.865632799881801</v>
      </c>
      <c r="N1050">
        <v>1.1093055457841301</v>
      </c>
      <c r="O1050">
        <v>37.094876457375101</v>
      </c>
      <c r="P1050">
        <v>52.016260162601597</v>
      </c>
      <c r="Q1050">
        <v>4.5795552113964001E-2</v>
      </c>
    </row>
    <row r="1051" spans="1:17" hidden="1" x14ac:dyDescent="0.3">
      <c r="A1051" t="s">
        <v>2249</v>
      </c>
      <c r="B1051" t="s">
        <v>2250</v>
      </c>
      <c r="C1051" t="str">
        <f>IFERROR(VLOOKUP(Table1[[#This Row],[Ticker]],[1]!Table1[[Symbol]:[Industry]],2,FALSE),"-")</f>
        <v>-</v>
      </c>
      <c r="D1051" t="s">
        <v>130</v>
      </c>
      <c r="E1051">
        <v>2311.7188093159998</v>
      </c>
      <c r="F1051">
        <v>43.61</v>
      </c>
      <c r="G1051">
        <v>27.347082399564702</v>
      </c>
      <c r="H1051">
        <v>8.7229787589109105</v>
      </c>
      <c r="I1051">
        <v>-0.396574156484785</v>
      </c>
      <c r="J1051">
        <v>3.4418573102055698</v>
      </c>
      <c r="K1051">
        <v>39.015560691726797</v>
      </c>
      <c r="L1051">
        <v>36.921642229523997</v>
      </c>
      <c r="M1051">
        <v>69.211596922975303</v>
      </c>
      <c r="N1051">
        <v>2.5212864660543</v>
      </c>
      <c r="O1051">
        <v>5.54918596652145</v>
      </c>
      <c r="P1051">
        <v>61.518518518518498</v>
      </c>
      <c r="Q1051">
        <v>5.4817374007712999E-2</v>
      </c>
    </row>
    <row r="1052" spans="1:17" hidden="1" x14ac:dyDescent="0.3">
      <c r="A1052" t="s">
        <v>2251</v>
      </c>
      <c r="B1052" t="s">
        <v>2252</v>
      </c>
      <c r="C1052" t="str">
        <f>IFERROR(VLOOKUP(Table1[[#This Row],[Ticker]],[1]!Table1[[Symbol]:[Industry]],2,FALSE),"-")</f>
        <v>-</v>
      </c>
      <c r="D1052" t="s">
        <v>80</v>
      </c>
      <c r="E1052">
        <v>2303.1321400000002</v>
      </c>
      <c r="F1052">
        <v>742.85</v>
      </c>
      <c r="G1052">
        <v>79.274047218254296</v>
      </c>
      <c r="H1052">
        <v>28.307734207537401</v>
      </c>
      <c r="I1052">
        <v>37.702186484152698</v>
      </c>
      <c r="J1052">
        <v>3.4644388309671599</v>
      </c>
      <c r="K1052">
        <v>615.33733891684699</v>
      </c>
      <c r="L1052">
        <v>520.90666193500897</v>
      </c>
      <c r="M1052">
        <v>63.865489744616298</v>
      </c>
      <c r="N1052">
        <v>1.68550125301441</v>
      </c>
      <c r="O1052">
        <v>7.2289156626505999</v>
      </c>
      <c r="P1052">
        <v>106.23264852859501</v>
      </c>
      <c r="Q1052">
        <v>6.6929414362320999E-2</v>
      </c>
    </row>
    <row r="1053" spans="1:17" hidden="1" x14ac:dyDescent="0.3">
      <c r="A1053" t="s">
        <v>2253</v>
      </c>
      <c r="B1053" t="s">
        <v>2254</v>
      </c>
      <c r="C1053" t="str">
        <f>IFERROR(VLOOKUP(Table1[[#This Row],[Ticker]],[1]!Table1[[Symbol]:[Industry]],2,FALSE),"-")</f>
        <v>-</v>
      </c>
      <c r="D1053" t="s">
        <v>280</v>
      </c>
      <c r="E1053">
        <v>2302.6184052970002</v>
      </c>
      <c r="F1053">
        <v>118.09</v>
      </c>
      <c r="G1053">
        <v>-24.394529572484501</v>
      </c>
      <c r="H1053">
        <v>-10.300406870920799</v>
      </c>
      <c r="I1053">
        <v>-7.24819808810871</v>
      </c>
      <c r="J1053">
        <v>4.0114854222065599</v>
      </c>
      <c r="K1053">
        <v>119.629644713982</v>
      </c>
      <c r="L1053">
        <v>114.206344003132</v>
      </c>
      <c r="M1053">
        <v>52.6244305939219</v>
      </c>
      <c r="N1053">
        <v>1.6523205601758699</v>
      </c>
      <c r="O1053">
        <v>32.102633584554098</v>
      </c>
      <c r="P1053">
        <v>36.583391163543801</v>
      </c>
      <c r="Q1053">
        <v>0.169859402240462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Row],[Ticker]],[1]!Table1[[Symbol]:[Industry]],2,FALSE),"-")</f>
        <v>-</v>
      </c>
      <c r="D1054" t="s">
        <v>130</v>
      </c>
      <c r="E1054">
        <v>2302.1827008599998</v>
      </c>
      <c r="F1054">
        <v>170.6</v>
      </c>
      <c r="G1054">
        <v>89.319766732623606</v>
      </c>
      <c r="H1054">
        <v>12.899442924801299</v>
      </c>
      <c r="I1054">
        <v>12.581742576769701</v>
      </c>
      <c r="J1054">
        <v>-0.53809256448113696</v>
      </c>
      <c r="K1054">
        <v>155.25449457116</v>
      </c>
      <c r="L1054">
        <v>130.99665739076201</v>
      </c>
      <c r="M1054">
        <v>51.089862034297198</v>
      </c>
      <c r="N1054">
        <v>1.08264365380459</v>
      </c>
      <c r="O1054">
        <v>12.3681125439624</v>
      </c>
      <c r="P1054">
        <v>122.715404699738</v>
      </c>
      <c r="Q1054">
        <v>0.15268637324176801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Row],[Ticker]],[1]!Table1[[Symbol]:[Industry]],2,FALSE),"-")</f>
        <v>-</v>
      </c>
      <c r="D1055" t="s">
        <v>1435</v>
      </c>
      <c r="E1055">
        <v>2294.0187187000001</v>
      </c>
      <c r="F1055">
        <v>885.4</v>
      </c>
      <c r="G1055">
        <v>5.0253191318105799</v>
      </c>
      <c r="H1055">
        <v>47.176042404441397</v>
      </c>
      <c r="I1055">
        <v>32.149454682875202</v>
      </c>
      <c r="J1055">
        <v>14.933349029622001</v>
      </c>
      <c r="K1055">
        <v>673.77078500678499</v>
      </c>
      <c r="L1055">
        <v>626.67794928173396</v>
      </c>
      <c r="M1055">
        <v>80.423174152582604</v>
      </c>
      <c r="N1055">
        <v>2.38816606597987</v>
      </c>
      <c r="O1055">
        <v>4.9299751524734603</v>
      </c>
      <c r="P1055">
        <v>96.101882613510497</v>
      </c>
      <c r="Q1055">
        <v>8.2355545455119993E-3</v>
      </c>
    </row>
    <row r="1056" spans="1:17" hidden="1" x14ac:dyDescent="0.3">
      <c r="A1056" t="s">
        <v>2259</v>
      </c>
      <c r="B1056" t="s">
        <v>2260</v>
      </c>
      <c r="C1056" t="str">
        <f>IFERROR(VLOOKUP(Table1[[#This Row],[Ticker]],[1]!Table1[[Symbol]:[Industry]],2,FALSE),"-")</f>
        <v>-</v>
      </c>
      <c r="D1056" t="s">
        <v>1120</v>
      </c>
      <c r="E1056">
        <v>2292.1820981750002</v>
      </c>
      <c r="F1056">
        <v>853.85</v>
      </c>
      <c r="G1056">
        <v>-2.6101339923437301</v>
      </c>
      <c r="H1056">
        <v>-2.4280933870056902</v>
      </c>
      <c r="I1056">
        <v>-10.671032389377901</v>
      </c>
      <c r="J1056">
        <v>0.90611935697259105</v>
      </c>
      <c r="K1056">
        <v>865.806582834045</v>
      </c>
      <c r="L1056">
        <v>846.382976909695</v>
      </c>
      <c r="M1056">
        <v>58.324626139013297</v>
      </c>
      <c r="N1056">
        <v>1.13946206212058</v>
      </c>
      <c r="O1056">
        <v>34.795338759735301</v>
      </c>
      <c r="P1056">
        <v>43.976055981789003</v>
      </c>
      <c r="Q1056">
        <v>1.7371858604873999E-2</v>
      </c>
    </row>
    <row r="1057" spans="1:17" hidden="1" x14ac:dyDescent="0.3">
      <c r="A1057" t="s">
        <v>2261</v>
      </c>
      <c r="B1057" t="s">
        <v>2262</v>
      </c>
      <c r="C1057" t="str">
        <f>IFERROR(VLOOKUP(Table1[[#This Row],[Ticker]],[1]!Table1[[Symbol]:[Industry]],2,FALSE),"-")</f>
        <v>-</v>
      </c>
      <c r="D1057" t="s">
        <v>140</v>
      </c>
      <c r="E1057">
        <v>2291.3779651200002</v>
      </c>
      <c r="F1057">
        <v>125.28</v>
      </c>
      <c r="G1057">
        <v>119.265617955346</v>
      </c>
      <c r="H1057">
        <v>26.185268510342699</v>
      </c>
      <c r="I1057">
        <v>43.024548710734699</v>
      </c>
      <c r="J1057">
        <v>14.3569336211037</v>
      </c>
      <c r="K1057">
        <v>101.29864195459299</v>
      </c>
      <c r="L1057">
        <v>89.334930799593494</v>
      </c>
      <c r="M1057">
        <v>75.813453039733901</v>
      </c>
      <c r="N1057">
        <v>3.1552468725043101</v>
      </c>
      <c r="O1057">
        <v>4.2065772669220998</v>
      </c>
      <c r="P1057">
        <v>197.93103448275801</v>
      </c>
      <c r="Q1057">
        <v>2.7140006616528999E-2</v>
      </c>
    </row>
    <row r="1058" spans="1:17" hidden="1" x14ac:dyDescent="0.3">
      <c r="A1058" t="s">
        <v>2263</v>
      </c>
      <c r="B1058" t="s">
        <v>2264</v>
      </c>
      <c r="C1058" t="str">
        <f>IFERROR(VLOOKUP(Table1[[#This Row],[Ticker]],[1]!Table1[[Symbol]:[Industry]],2,FALSE),"-")</f>
        <v>-</v>
      </c>
      <c r="D1058" t="s">
        <v>226</v>
      </c>
      <c r="E1058">
        <v>2291.2599400499998</v>
      </c>
      <c r="F1058">
        <v>15756.1</v>
      </c>
      <c r="G1058">
        <v>31.447740142191801</v>
      </c>
      <c r="H1058">
        <v>-8.9758475548623</v>
      </c>
      <c r="I1058">
        <v>-12.393215817144799</v>
      </c>
      <c r="J1058">
        <v>-2.1067551361188399</v>
      </c>
      <c r="K1058">
        <v>15261.9800558769</v>
      </c>
      <c r="L1058">
        <v>14071.259192284801</v>
      </c>
      <c r="M1058">
        <v>54.112700542529097</v>
      </c>
      <c r="N1058">
        <v>0.87336037194579097</v>
      </c>
      <c r="O1058">
        <v>12.1854392901796</v>
      </c>
      <c r="P1058">
        <v>57.536581829816399</v>
      </c>
      <c r="Q1058">
        <v>0.11279843250112</v>
      </c>
    </row>
    <row r="1059" spans="1:17" x14ac:dyDescent="0.3">
      <c r="A1059" t="s">
        <v>2265</v>
      </c>
      <c r="B1059" t="s">
        <v>2266</v>
      </c>
      <c r="C1059" t="str">
        <f>IFERROR(VLOOKUP(Table1[[#This Row],[Ticker]],[1]!Table1[[Symbol]:[Industry]],2,FALSE),"-")</f>
        <v>-</v>
      </c>
      <c r="D1059" t="s">
        <v>524</v>
      </c>
      <c r="E1059">
        <v>2286.8883156299999</v>
      </c>
      <c r="F1059">
        <v>585.29999999999995</v>
      </c>
      <c r="G1059">
        <v>-37.128648580233403</v>
      </c>
      <c r="H1059">
        <v>6.0696482378071899</v>
      </c>
      <c r="I1059">
        <v>-22.004386607083902</v>
      </c>
      <c r="J1059">
        <v>6.1641610694217599</v>
      </c>
      <c r="K1059">
        <v>551.11256075463996</v>
      </c>
      <c r="L1059">
        <v>602.32741997792903</v>
      </c>
      <c r="M1059">
        <v>63.4322345936734</v>
      </c>
      <c r="N1059">
        <v>1.34599480254707</v>
      </c>
      <c r="O1059">
        <v>35.263967196309601</v>
      </c>
      <c r="P1059">
        <v>26.949354733759801</v>
      </c>
      <c r="Q1059">
        <v>-7.3869985252519005E-2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Row],[Ticker]],[1]!Table1[[Symbol]:[Industry]],2,FALSE),"-")</f>
        <v>-</v>
      </c>
      <c r="D1060" t="s">
        <v>59</v>
      </c>
      <c r="E1060">
        <v>2284.1191394799998</v>
      </c>
      <c r="F1060">
        <v>790.6</v>
      </c>
      <c r="G1060">
        <v>-14.288469569266899</v>
      </c>
      <c r="H1060">
        <v>2.0658923648228602</v>
      </c>
      <c r="I1060">
        <v>15.309326443439501</v>
      </c>
      <c r="J1060">
        <v>0.46828197070900002</v>
      </c>
      <c r="K1060">
        <v>729.45754175807599</v>
      </c>
      <c r="L1060">
        <v>671.87338147297305</v>
      </c>
      <c r="M1060">
        <v>69.0962310634375</v>
      </c>
      <c r="N1060">
        <v>0.88584460684120803</v>
      </c>
      <c r="O1060">
        <v>4.3700986592461302</v>
      </c>
      <c r="P1060">
        <v>40.202163504167402</v>
      </c>
      <c r="Q1060">
        <v>-4.0501830632531002E-2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Row],[Ticker]],[1]!Table1[[Symbol]:[Industry]],2,FALSE),"-")</f>
        <v>-</v>
      </c>
      <c r="D1061" t="s">
        <v>95</v>
      </c>
      <c r="E1061">
        <v>2282.5275085200001</v>
      </c>
      <c r="F1061">
        <v>1755.15</v>
      </c>
      <c r="G1061">
        <v>475.61792191500598</v>
      </c>
      <c r="H1061">
        <v>33.668532523018499</v>
      </c>
      <c r="I1061">
        <v>63.131332024950503</v>
      </c>
      <c r="J1061">
        <v>1.4701950256598399</v>
      </c>
      <c r="K1061">
        <v>1347.12887096342</v>
      </c>
      <c r="L1061">
        <v>1024.9359059708099</v>
      </c>
      <c r="M1061">
        <v>69.653073872126797</v>
      </c>
      <c r="N1061">
        <v>1.53764665871387</v>
      </c>
      <c r="O1061">
        <v>0</v>
      </c>
      <c r="P1061">
        <v>610.58704453441203</v>
      </c>
    </row>
    <row r="1062" spans="1:17" hidden="1" x14ac:dyDescent="0.3">
      <c r="A1062" t="s">
        <v>2271</v>
      </c>
      <c r="B1062" t="s">
        <v>2272</v>
      </c>
      <c r="C1062" t="str">
        <f>IFERROR(VLOOKUP(Table1[[#This Row],[Ticker]],[1]!Table1[[Symbol]:[Industry]],2,FALSE),"-")</f>
        <v>-</v>
      </c>
      <c r="D1062" t="s">
        <v>1435</v>
      </c>
      <c r="E1062">
        <v>2278.8838828799999</v>
      </c>
      <c r="F1062">
        <v>2510.4</v>
      </c>
      <c r="G1062">
        <v>50.644398790388401</v>
      </c>
      <c r="H1062">
        <v>11.311442623118801</v>
      </c>
      <c r="I1062">
        <v>4.02127946278571</v>
      </c>
      <c r="J1062">
        <v>-2.4108884757007898</v>
      </c>
      <c r="K1062">
        <v>2270.9174418631401</v>
      </c>
      <c r="L1062">
        <v>2117.0528823690101</v>
      </c>
      <c r="M1062">
        <v>65.3010769999551</v>
      </c>
      <c r="N1062">
        <v>3.0582729177493602</v>
      </c>
      <c r="O1062">
        <v>9.19574569789674</v>
      </c>
      <c r="P1062">
        <v>79.950539407189694</v>
      </c>
      <c r="Q1062">
        <v>0.150101068726369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Row],[Ticker]],[1]!Table1[[Symbol]:[Industry]],2,FALSE),"-")</f>
        <v>-</v>
      </c>
      <c r="D1063" t="s">
        <v>21</v>
      </c>
      <c r="E1063">
        <v>2275.95494925</v>
      </c>
      <c r="F1063">
        <v>250.5</v>
      </c>
      <c r="G1063">
        <v>-56.773542375303201</v>
      </c>
      <c r="H1063">
        <v>-8.3081289573103891</v>
      </c>
      <c r="I1063">
        <v>-43.774464026177903</v>
      </c>
      <c r="J1063">
        <v>-3.0644595022336798</v>
      </c>
      <c r="K1063">
        <v>272.910259829094</v>
      </c>
      <c r="M1063">
        <v>34.5120302798314</v>
      </c>
      <c r="N1063">
        <v>0.99426810566038903</v>
      </c>
      <c r="O1063">
        <v>69.141716566866194</v>
      </c>
      <c r="P1063">
        <v>13.2203389830508</v>
      </c>
    </row>
    <row r="1064" spans="1:17" hidden="1" x14ac:dyDescent="0.3">
      <c r="A1064" t="s">
        <v>2275</v>
      </c>
      <c r="B1064" t="s">
        <v>2276</v>
      </c>
      <c r="C1064" t="str">
        <f>IFERROR(VLOOKUP(Table1[[#This Row],[Ticker]],[1]!Table1[[Symbol]:[Industry]],2,FALSE),"-")</f>
        <v>-</v>
      </c>
      <c r="D1064" t="s">
        <v>80</v>
      </c>
      <c r="E1064">
        <v>2268.3207378000002</v>
      </c>
      <c r="F1064">
        <v>261.3</v>
      </c>
      <c r="G1064">
        <v>29.667607043399499</v>
      </c>
      <c r="H1064">
        <v>4.66734675226758</v>
      </c>
      <c r="I1064">
        <v>3.7101534844043398</v>
      </c>
      <c r="J1064">
        <v>1.54769883709973</v>
      </c>
      <c r="K1064">
        <v>240.39023422145999</v>
      </c>
      <c r="L1064">
        <v>219.85438858402401</v>
      </c>
      <c r="M1064">
        <v>60.964886101453203</v>
      </c>
      <c r="N1064">
        <v>1.4912795592299899</v>
      </c>
      <c r="O1064">
        <v>5.0516647531572803</v>
      </c>
      <c r="P1064">
        <v>56.936936936936902</v>
      </c>
      <c r="Q1064">
        <v>-5.2204879896071997E-2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Row],[Ticker]],[1]!Table1[[Symbol]:[Industry]],2,FALSE),"-")</f>
        <v>-</v>
      </c>
      <c r="D1065" t="s">
        <v>496</v>
      </c>
      <c r="E1065">
        <v>2263.6666003999999</v>
      </c>
      <c r="F1065">
        <v>284.64999999999998</v>
      </c>
      <c r="G1065">
        <v>-19.554598570801801</v>
      </c>
      <c r="H1065">
        <v>5.8018435883565802</v>
      </c>
      <c r="I1065">
        <v>-8.4249265394406301</v>
      </c>
      <c r="J1065">
        <v>-2.0335093070295498</v>
      </c>
      <c r="K1065">
        <v>267.280426337135</v>
      </c>
      <c r="L1065">
        <v>266.62976823468398</v>
      </c>
      <c r="M1065">
        <v>62.261078740507699</v>
      </c>
      <c r="N1065">
        <v>2.1342700204524498</v>
      </c>
      <c r="O1065">
        <v>8.4314069910416301</v>
      </c>
      <c r="P1065">
        <v>25.4793916685034</v>
      </c>
      <c r="Q1065">
        <v>-8.9523040698031006E-2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Row],[Ticker]],[1]!Table1[[Symbol]:[Industry]],2,FALSE),"-")</f>
        <v>-</v>
      </c>
      <c r="D1066" t="s">
        <v>1675</v>
      </c>
      <c r="E1066">
        <v>2260.1391366399998</v>
      </c>
      <c r="F1066">
        <v>215.38</v>
      </c>
      <c r="G1066">
        <v>-50.865487014243897</v>
      </c>
      <c r="H1066">
        <v>-3.1577501052442498</v>
      </c>
      <c r="I1066">
        <v>-30.895584239599</v>
      </c>
      <c r="J1066">
        <v>9.5520257570574501</v>
      </c>
      <c r="K1066">
        <v>205.16916527427901</v>
      </c>
      <c r="L1066">
        <v>229.08944981430301</v>
      </c>
      <c r="M1066">
        <v>75.456499024675594</v>
      </c>
      <c r="N1066">
        <v>2.07711714365615</v>
      </c>
      <c r="O1066">
        <v>54.610455938341502</v>
      </c>
      <c r="P1066">
        <v>17.6939890710382</v>
      </c>
      <c r="Q1066">
        <v>0.16471115650864901</v>
      </c>
    </row>
    <row r="1067" spans="1:17" hidden="1" x14ac:dyDescent="0.3">
      <c r="A1067" t="s">
        <v>2281</v>
      </c>
      <c r="B1067" t="s">
        <v>2282</v>
      </c>
      <c r="C1067" t="str">
        <f>IFERROR(VLOOKUP(Table1[[#This Row],[Ticker]],[1]!Table1[[Symbol]:[Industry]],2,FALSE),"-")</f>
        <v>-</v>
      </c>
      <c r="D1067" t="s">
        <v>670</v>
      </c>
      <c r="E1067">
        <v>2257.5240712999998</v>
      </c>
      <c r="F1067">
        <v>357.95</v>
      </c>
      <c r="G1067">
        <v>-1.0124995702030299</v>
      </c>
      <c r="H1067">
        <v>3.4437354386143801</v>
      </c>
      <c r="I1067">
        <v>-12.5234509931513</v>
      </c>
      <c r="J1067">
        <v>2.5312866937526</v>
      </c>
      <c r="K1067">
        <v>335.11180379585198</v>
      </c>
      <c r="L1067">
        <v>327.76883803230498</v>
      </c>
      <c r="M1067">
        <v>65.252584700464297</v>
      </c>
      <c r="N1067">
        <v>2.0477065997855899</v>
      </c>
      <c r="O1067">
        <v>17.851655259114398</v>
      </c>
      <c r="P1067">
        <v>40.842022427700101</v>
      </c>
      <c r="Q1067">
        <v>3.4545273870809003E-2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Row],[Ticker]],[1]!Table1[[Symbol]:[Industry]],2,FALSE),"-")</f>
        <v>-</v>
      </c>
      <c r="D1068" t="s">
        <v>539</v>
      </c>
      <c r="E1068">
        <v>2232.134348</v>
      </c>
      <c r="F1068">
        <v>1958.15</v>
      </c>
      <c r="G1068">
        <v>-18.647420691667801</v>
      </c>
      <c r="H1068">
        <v>-1.19061324850985</v>
      </c>
      <c r="I1068">
        <v>4.3880461141713401</v>
      </c>
      <c r="J1068">
        <v>-2.7842394277021798</v>
      </c>
      <c r="K1068">
        <v>1871.4609385398401</v>
      </c>
      <c r="L1068">
        <v>1775.2436259537001</v>
      </c>
      <c r="M1068">
        <v>59.857402043256201</v>
      </c>
      <c r="N1068">
        <v>1.1382564797307499</v>
      </c>
      <c r="O1068">
        <v>23.9256441028521</v>
      </c>
      <c r="P1068">
        <v>29.2508250825082</v>
      </c>
    </row>
    <row r="1069" spans="1:17" hidden="1" x14ac:dyDescent="0.3">
      <c r="A1069" t="s">
        <v>2285</v>
      </c>
      <c r="B1069" t="s">
        <v>2286</v>
      </c>
      <c r="C1069" t="str">
        <f>IFERROR(VLOOKUP(Table1[[#This Row],[Ticker]],[1]!Table1[[Symbol]:[Industry]],2,FALSE),"-")</f>
        <v>-</v>
      </c>
      <c r="D1069" t="s">
        <v>1320</v>
      </c>
      <c r="E1069">
        <v>2226.8584178999999</v>
      </c>
      <c r="F1069">
        <v>422.7</v>
      </c>
      <c r="G1069">
        <v>61.599898459184097</v>
      </c>
      <c r="H1069">
        <v>23.0825779199537</v>
      </c>
      <c r="I1069">
        <v>54.429867487816097</v>
      </c>
      <c r="J1069">
        <v>1.9229139664447099</v>
      </c>
      <c r="K1069">
        <v>349.09542311118503</v>
      </c>
      <c r="L1069">
        <v>284.33616550400399</v>
      </c>
      <c r="M1069">
        <v>67.322391425098203</v>
      </c>
      <c r="N1069">
        <v>1.0315719327602599</v>
      </c>
      <c r="O1069">
        <v>3.9507925242488802</v>
      </c>
      <c r="P1069">
        <v>99.716513111268597</v>
      </c>
      <c r="Q1069">
        <v>5.028546434522E-2</v>
      </c>
    </row>
    <row r="1070" spans="1:17" x14ac:dyDescent="0.3">
      <c r="A1070" t="s">
        <v>2287</v>
      </c>
      <c r="B1070" t="s">
        <v>2288</v>
      </c>
      <c r="C1070" t="str">
        <f>IFERROR(VLOOKUP(Table1[[#This Row],[Ticker]],[1]!Table1[[Symbol]:[Industry]],2,FALSE),"-")</f>
        <v>-</v>
      </c>
      <c r="D1070" t="s">
        <v>295</v>
      </c>
      <c r="E1070">
        <v>2219.2754109900002</v>
      </c>
      <c r="F1070">
        <v>687.3</v>
      </c>
      <c r="G1070">
        <v>-7.58354657875004</v>
      </c>
      <c r="H1070">
        <v>8.0746751587270307</v>
      </c>
      <c r="I1070">
        <v>-17.488949701827</v>
      </c>
      <c r="J1070">
        <v>6.4888754984824004</v>
      </c>
      <c r="K1070">
        <v>614.47091966674395</v>
      </c>
      <c r="L1070">
        <v>618.97471889247697</v>
      </c>
      <c r="M1070">
        <v>76.450596801170704</v>
      </c>
      <c r="N1070">
        <v>2.0647037714983898</v>
      </c>
      <c r="O1070">
        <v>11.7270478684708</v>
      </c>
      <c r="P1070">
        <v>53.209986625055699</v>
      </c>
      <c r="Q1070">
        <v>-5.6233524771784997E-2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Row],[Ticker]],[1]!Table1[[Symbol]:[Industry]],2,FALSE),"-")</f>
        <v>-</v>
      </c>
      <c r="D1071" t="s">
        <v>226</v>
      </c>
      <c r="E1071">
        <v>2218.7828374999999</v>
      </c>
      <c r="F1071">
        <v>706.45</v>
      </c>
      <c r="G1071">
        <v>52.397912329314302</v>
      </c>
      <c r="H1071">
        <v>53.8579264624125</v>
      </c>
      <c r="I1071">
        <v>60.256057554252301</v>
      </c>
      <c r="J1071">
        <v>27.1865663049145</v>
      </c>
      <c r="K1071">
        <v>484.00354431238202</v>
      </c>
      <c r="L1071">
        <v>413.106345128832</v>
      </c>
      <c r="M1071">
        <v>92.4495969996577</v>
      </c>
      <c r="N1071">
        <v>2.68662083162187</v>
      </c>
      <c r="O1071">
        <v>5.6833463090098402</v>
      </c>
      <c r="P1071">
        <v>136.90476190476099</v>
      </c>
      <c r="Q1071">
        <v>0.15513786309863301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Row],[Ticker]],[1]!Table1[[Symbol]:[Industry]],2,FALSE),"-")</f>
        <v>-</v>
      </c>
      <c r="E1072">
        <v>2208.6909249999999</v>
      </c>
      <c r="F1072">
        <v>395.15</v>
      </c>
      <c r="G1072">
        <v>-57.264744335601101</v>
      </c>
      <c r="H1072">
        <v>-19.444927660209</v>
      </c>
      <c r="I1072">
        <v>-28.383417729092599</v>
      </c>
      <c r="J1072">
        <v>0.50700324354635595</v>
      </c>
      <c r="K1072">
        <v>415.118233036802</v>
      </c>
      <c r="L1072">
        <v>453.12458085398703</v>
      </c>
      <c r="M1072">
        <v>51.828914249885202</v>
      </c>
      <c r="N1072">
        <v>2.7096380017379098</v>
      </c>
      <c r="O1072">
        <v>65.481462735669993</v>
      </c>
      <c r="P1072">
        <v>16.032887975333999</v>
      </c>
      <c r="Q1072">
        <v>0.32816321325300002</v>
      </c>
    </row>
    <row r="1073" spans="1:17" hidden="1" x14ac:dyDescent="0.3">
      <c r="A1073" t="s">
        <v>2293</v>
      </c>
      <c r="B1073" t="s">
        <v>2294</v>
      </c>
      <c r="C1073" t="str">
        <f>IFERROR(VLOOKUP(Table1[[#This Row],[Ticker]],[1]!Table1[[Symbol]:[Industry]],2,FALSE),"-")</f>
        <v>-</v>
      </c>
      <c r="D1073" t="s">
        <v>80</v>
      </c>
      <c r="E1073">
        <v>2206.3162294200001</v>
      </c>
      <c r="F1073">
        <v>2925.8</v>
      </c>
      <c r="G1073">
        <v>-29.3536963449612</v>
      </c>
      <c r="H1073">
        <v>6.4887568552143398</v>
      </c>
      <c r="I1073">
        <v>-10.151922670850899</v>
      </c>
      <c r="J1073">
        <v>1.2133288412190899</v>
      </c>
      <c r="K1073">
        <v>2747.2224794086801</v>
      </c>
      <c r="L1073">
        <v>2771.35055539835</v>
      </c>
      <c r="M1073">
        <v>62.4312866352792</v>
      </c>
      <c r="N1073">
        <v>1.0235690153635499</v>
      </c>
      <c r="O1073">
        <v>9.9186547269122904</v>
      </c>
      <c r="P1073">
        <v>24.733016434676902</v>
      </c>
      <c r="Q1073">
        <v>-9.0460518745019994E-2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Row],[Ticker]],[1]!Table1[[Symbol]:[Industry]],2,FALSE),"-")</f>
        <v>-</v>
      </c>
      <c r="D1074" t="s">
        <v>140</v>
      </c>
      <c r="E1074">
        <v>2204.4354120200001</v>
      </c>
      <c r="F1074">
        <v>71.41</v>
      </c>
      <c r="G1074">
        <v>163.518190393954</v>
      </c>
      <c r="H1074">
        <v>14.0019183746019</v>
      </c>
      <c r="I1074">
        <v>21.509504783301999</v>
      </c>
      <c r="J1074">
        <v>1.2726577154740599</v>
      </c>
      <c r="K1074">
        <v>64.073413910469696</v>
      </c>
      <c r="L1074">
        <v>52.289816804395599</v>
      </c>
      <c r="M1074">
        <v>54.324200763581601</v>
      </c>
      <c r="N1074">
        <v>1.08129125160216</v>
      </c>
      <c r="O1074">
        <v>9.5504831256126597</v>
      </c>
      <c r="P1074">
        <v>209.13419913419901</v>
      </c>
      <c r="Q1074">
        <v>0.14110982914257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Row],[Ticker]],[1]!Table1[[Symbol]:[Industry]],2,FALSE),"-")</f>
        <v>-</v>
      </c>
      <c r="D1075" t="s">
        <v>2299</v>
      </c>
      <c r="E1075">
        <v>2203.8679011999998</v>
      </c>
      <c r="F1075">
        <v>794.15</v>
      </c>
      <c r="G1075">
        <v>107.001028117784</v>
      </c>
      <c r="H1075">
        <v>34.3046917927484</v>
      </c>
      <c r="I1075">
        <v>28.5522119683183</v>
      </c>
      <c r="J1075">
        <v>31.2536834988544</v>
      </c>
      <c r="K1075">
        <v>583.04355055891097</v>
      </c>
      <c r="L1075">
        <v>536.46426845187204</v>
      </c>
      <c r="M1075">
        <v>83.473382956499094</v>
      </c>
      <c r="N1075">
        <v>3.32571757703142</v>
      </c>
      <c r="O1075">
        <v>6.3275199899263299</v>
      </c>
      <c r="P1075">
        <v>144.35384615384601</v>
      </c>
      <c r="Q1075">
        <v>0.12015804778103301</v>
      </c>
    </row>
    <row r="1076" spans="1:17" hidden="1" x14ac:dyDescent="0.3">
      <c r="A1076" t="s">
        <v>2300</v>
      </c>
      <c r="B1076" t="s">
        <v>2301</v>
      </c>
      <c r="C1076" t="str">
        <f>IFERROR(VLOOKUP(Table1[[#This Row],[Ticker]],[1]!Table1[[Symbol]:[Industry]],2,FALSE),"-")</f>
        <v>-</v>
      </c>
      <c r="D1076" t="s">
        <v>49</v>
      </c>
      <c r="E1076">
        <v>2197.43242822</v>
      </c>
      <c r="F1076">
        <v>2097.0500000000002</v>
      </c>
      <c r="G1076">
        <v>-28.772285965509202</v>
      </c>
      <c r="H1076">
        <v>-4.9215832848859602</v>
      </c>
      <c r="I1076">
        <v>-31.232708054832599</v>
      </c>
      <c r="J1076">
        <v>-1.7750587405528699</v>
      </c>
      <c r="K1076">
        <v>2156.2066737075002</v>
      </c>
      <c r="L1076">
        <v>2119.3854813349299</v>
      </c>
      <c r="M1076">
        <v>36.761124101506702</v>
      </c>
      <c r="N1076">
        <v>1.1097160523418099</v>
      </c>
      <c r="O1076">
        <v>27.7985741875491</v>
      </c>
      <c r="P1076">
        <v>23.603088530001099</v>
      </c>
      <c r="Q1076">
        <v>9.8699427613922003E-2</v>
      </c>
    </row>
    <row r="1077" spans="1:17" hidden="1" x14ac:dyDescent="0.3">
      <c r="A1077" t="s">
        <v>2302</v>
      </c>
      <c r="B1077" t="s">
        <v>2303</v>
      </c>
      <c r="C1077" t="str">
        <f>IFERROR(VLOOKUP(Table1[[#This Row],[Ticker]],[1]!Table1[[Symbol]:[Industry]],2,FALSE),"-")</f>
        <v>-</v>
      </c>
      <c r="D1077" t="s">
        <v>166</v>
      </c>
      <c r="E1077">
        <v>2196.0461249999998</v>
      </c>
      <c r="F1077">
        <v>2201.5500000000002</v>
      </c>
      <c r="G1077">
        <v>-9.1504797116411893</v>
      </c>
      <c r="H1077">
        <v>2.6268216161244098</v>
      </c>
      <c r="I1077">
        <v>-20.317354133451001</v>
      </c>
      <c r="J1077">
        <v>-1.5557292078745499</v>
      </c>
      <c r="K1077">
        <v>2119.76769382764</v>
      </c>
      <c r="L1077">
        <v>2034.77258828611</v>
      </c>
      <c r="M1077">
        <v>55.152997117400702</v>
      </c>
      <c r="N1077">
        <v>2.40038798290069</v>
      </c>
      <c r="O1077">
        <v>26.215620812609199</v>
      </c>
      <c r="P1077">
        <v>31.118787409547</v>
      </c>
      <c r="Q1077">
        <v>0.171256782093691</v>
      </c>
    </row>
    <row r="1078" spans="1:17" hidden="1" x14ac:dyDescent="0.3">
      <c r="A1078" t="s">
        <v>2304</v>
      </c>
      <c r="B1078" t="s">
        <v>2305</v>
      </c>
      <c r="C1078" t="str">
        <f>IFERROR(VLOOKUP(Table1[[#This Row],[Ticker]],[1]!Table1[[Symbol]:[Industry]],2,FALSE),"-")</f>
        <v>-</v>
      </c>
      <c r="D1078" t="s">
        <v>243</v>
      </c>
      <c r="E1078">
        <v>2187.5909999999999</v>
      </c>
      <c r="F1078">
        <v>438</v>
      </c>
      <c r="G1078">
        <v>-13.762617571161099</v>
      </c>
      <c r="H1078">
        <v>-15.6290652766712</v>
      </c>
      <c r="I1078">
        <v>-7.9686042922421496</v>
      </c>
      <c r="J1078">
        <v>-2.0285000977910301</v>
      </c>
      <c r="K1078">
        <v>455.33938547507898</v>
      </c>
      <c r="L1078">
        <v>437.13295158372398</v>
      </c>
      <c r="M1078">
        <v>38.368024793645503</v>
      </c>
      <c r="N1078">
        <v>0.88481879263349095</v>
      </c>
      <c r="O1078">
        <v>13.447488584474801</v>
      </c>
      <c r="P1078">
        <v>14.7949154763464</v>
      </c>
      <c r="Q1078">
        <v>2.7072703384181999E-2</v>
      </c>
    </row>
    <row r="1079" spans="1:17" hidden="1" x14ac:dyDescent="0.3">
      <c r="A1079" t="s">
        <v>2306</v>
      </c>
      <c r="B1079" t="s">
        <v>2307</v>
      </c>
      <c r="C1079" t="str">
        <f>IFERROR(VLOOKUP(Table1[[#This Row],[Ticker]],[1]!Table1[[Symbol]:[Industry]],2,FALSE),"-")</f>
        <v>-</v>
      </c>
      <c r="D1079" t="s">
        <v>410</v>
      </c>
      <c r="E1079">
        <v>2183.70218475</v>
      </c>
      <c r="F1079">
        <v>914.7</v>
      </c>
      <c r="G1079">
        <v>-6.0181393832058596</v>
      </c>
      <c r="H1079">
        <v>-3.4063175330580302</v>
      </c>
      <c r="I1079">
        <v>-30.9934489181244</v>
      </c>
      <c r="J1079">
        <v>-3.31728453661758</v>
      </c>
      <c r="K1079">
        <v>905.550433152815</v>
      </c>
      <c r="L1079">
        <v>945.06310332018802</v>
      </c>
      <c r="M1079">
        <v>53.8096148274835</v>
      </c>
      <c r="N1079">
        <v>1.53967900130237</v>
      </c>
      <c r="O1079">
        <v>58.5219197551109</v>
      </c>
      <c r="P1079">
        <v>22.4989955805544</v>
      </c>
      <c r="Q1079">
        <v>-1.6816923022875001E-2</v>
      </c>
    </row>
    <row r="1080" spans="1:17" hidden="1" x14ac:dyDescent="0.3">
      <c r="A1080" t="s">
        <v>2308</v>
      </c>
      <c r="B1080" t="s">
        <v>2309</v>
      </c>
      <c r="C1080" t="str">
        <f>IFERROR(VLOOKUP(Table1[[#This Row],[Ticker]],[1]!Table1[[Symbol]:[Industry]],2,FALSE),"-")</f>
        <v>-</v>
      </c>
      <c r="D1080" t="s">
        <v>836</v>
      </c>
      <c r="E1080">
        <v>2181.55034428</v>
      </c>
      <c r="F1080">
        <v>333.5</v>
      </c>
      <c r="G1080">
        <v>1018.4434829788501</v>
      </c>
      <c r="H1080">
        <v>23.1449151482262</v>
      </c>
      <c r="I1080">
        <v>186.435321052901</v>
      </c>
      <c r="J1080">
        <v>9.2549037969640793</v>
      </c>
      <c r="K1080">
        <v>253.28572350077999</v>
      </c>
      <c r="L1080">
        <v>168.819386617709</v>
      </c>
      <c r="M1080">
        <v>94.081468989799603</v>
      </c>
      <c r="N1080">
        <v>3.0965220191863101</v>
      </c>
      <c r="O1080">
        <v>0.17991004497752699</v>
      </c>
      <c r="Q1080">
        <v>0.15043776833150799</v>
      </c>
    </row>
    <row r="1081" spans="1:17" hidden="1" x14ac:dyDescent="0.3">
      <c r="A1081" t="s">
        <v>2310</v>
      </c>
      <c r="B1081" t="s">
        <v>2311</v>
      </c>
      <c r="C1081" t="str">
        <f>IFERROR(VLOOKUP(Table1[[#This Row],[Ticker]],[1]!Table1[[Symbol]:[Industry]],2,FALSE),"-")</f>
        <v>-</v>
      </c>
      <c r="D1081" t="s">
        <v>716</v>
      </c>
      <c r="E1081">
        <v>2180.653534008</v>
      </c>
      <c r="F1081">
        <v>268.89999999999998</v>
      </c>
      <c r="G1081">
        <v>1.7566530467249</v>
      </c>
      <c r="H1081">
        <v>-4.2168016549985401</v>
      </c>
      <c r="I1081">
        <v>0.93250275580271902</v>
      </c>
      <c r="J1081">
        <v>1.34744347421869</v>
      </c>
      <c r="K1081">
        <v>255.49012014855501</v>
      </c>
      <c r="L1081">
        <v>238.79581206799401</v>
      </c>
      <c r="M1081">
        <v>58.290846172297002</v>
      </c>
      <c r="N1081">
        <v>0.62194248647968897</v>
      </c>
      <c r="O1081">
        <v>0.401636296020835</v>
      </c>
      <c r="P1081">
        <v>29.777992277992201</v>
      </c>
      <c r="Q1081">
        <v>3.2968413234804997E-2</v>
      </c>
    </row>
    <row r="1082" spans="1:17" hidden="1" x14ac:dyDescent="0.3">
      <c r="A1082" t="s">
        <v>2312</v>
      </c>
      <c r="B1082" t="s">
        <v>2313</v>
      </c>
      <c r="C1082" t="str">
        <f>IFERROR(VLOOKUP(Table1[[#This Row],[Ticker]],[1]!Table1[[Symbol]:[Industry]],2,FALSE),"-")</f>
        <v>-</v>
      </c>
      <c r="D1082" t="s">
        <v>119</v>
      </c>
      <c r="E1082">
        <v>2180.2840173660002</v>
      </c>
      <c r="F1082">
        <v>182.91</v>
      </c>
      <c r="G1082">
        <v>8.4680636026590292</v>
      </c>
      <c r="H1082">
        <v>-3.6909517427157001</v>
      </c>
      <c r="I1082">
        <v>-33.308545130578203</v>
      </c>
      <c r="J1082">
        <v>-1.5388276314778</v>
      </c>
      <c r="K1082">
        <v>188.260364419409</v>
      </c>
      <c r="L1082">
        <v>196.32833181546701</v>
      </c>
      <c r="M1082">
        <v>61.906601473475597</v>
      </c>
      <c r="N1082">
        <v>0.59926146087880905</v>
      </c>
      <c r="O1082">
        <v>58.411240500792701</v>
      </c>
      <c r="P1082">
        <v>43.966942148760303</v>
      </c>
      <c r="Q1082">
        <v>1.9178165722628E-2</v>
      </c>
    </row>
    <row r="1083" spans="1:17" hidden="1" x14ac:dyDescent="0.3">
      <c r="A1083" t="s">
        <v>2314</v>
      </c>
      <c r="B1083" t="s">
        <v>2315</v>
      </c>
      <c r="C1083" t="str">
        <f>IFERROR(VLOOKUP(Table1[[#This Row],[Ticker]],[1]!Table1[[Symbol]:[Industry]],2,FALSE),"-")</f>
        <v>-</v>
      </c>
      <c r="D1083" t="s">
        <v>384</v>
      </c>
      <c r="E1083">
        <v>2180.2454080000002</v>
      </c>
      <c r="F1083">
        <v>137.68</v>
      </c>
      <c r="G1083">
        <v>55.049558797379298</v>
      </c>
      <c r="H1083">
        <v>-1.9804935840165501</v>
      </c>
      <c r="I1083">
        <v>-4.5704880716027603</v>
      </c>
      <c r="J1083">
        <v>-0.530592696987642</v>
      </c>
      <c r="K1083">
        <v>129.74004815272301</v>
      </c>
      <c r="L1083">
        <v>120.772012665722</v>
      </c>
      <c r="M1083">
        <v>70.014516304944294</v>
      </c>
      <c r="N1083">
        <v>1.42064918185024</v>
      </c>
      <c r="O1083">
        <v>23.474723997675699</v>
      </c>
      <c r="P1083">
        <v>87.830832196452903</v>
      </c>
      <c r="Q1083">
        <v>9.0336846171884005E-2</v>
      </c>
    </row>
    <row r="1084" spans="1:17" hidden="1" x14ac:dyDescent="0.3">
      <c r="A1084" t="s">
        <v>2316</v>
      </c>
      <c r="B1084" t="s">
        <v>2317</v>
      </c>
      <c r="C1084" t="str">
        <f>IFERROR(VLOOKUP(Table1[[#This Row],[Ticker]],[1]!Table1[[Symbol]:[Industry]],2,FALSE),"-")</f>
        <v>-</v>
      </c>
      <c r="D1084" t="s">
        <v>295</v>
      </c>
      <c r="E1084">
        <v>2179.3422289999999</v>
      </c>
      <c r="F1084">
        <v>237.73</v>
      </c>
      <c r="G1084">
        <v>136.43136362118199</v>
      </c>
      <c r="H1084">
        <v>-9.3511130856100895</v>
      </c>
      <c r="I1084">
        <v>18.045926721632501</v>
      </c>
      <c r="J1084">
        <v>-2.8298032164692799</v>
      </c>
      <c r="K1084">
        <v>239.881778561472</v>
      </c>
      <c r="L1084">
        <v>201.21773418870399</v>
      </c>
      <c r="M1084">
        <v>36.258563584388597</v>
      </c>
      <c r="N1084">
        <v>0.37938986106817102</v>
      </c>
      <c r="O1084">
        <v>18.958482311866401</v>
      </c>
      <c r="P1084">
        <v>168.16694867456201</v>
      </c>
      <c r="Q1084">
        <v>9.3360290499356999E-2</v>
      </c>
    </row>
    <row r="1085" spans="1:17" hidden="1" x14ac:dyDescent="0.3">
      <c r="A1085" t="s">
        <v>2318</v>
      </c>
      <c r="B1085" t="s">
        <v>2319</v>
      </c>
      <c r="C1085" t="str">
        <f>IFERROR(VLOOKUP(Table1[[#This Row],[Ticker]],[1]!Table1[[Symbol]:[Industry]],2,FALSE),"-")</f>
        <v>-</v>
      </c>
      <c r="D1085" t="s">
        <v>226</v>
      </c>
      <c r="E1085">
        <v>2177.8102316700001</v>
      </c>
      <c r="F1085">
        <v>712.1</v>
      </c>
      <c r="G1085">
        <v>-49.020908980524403</v>
      </c>
      <c r="H1085">
        <v>-12.4019188259137</v>
      </c>
      <c r="I1085">
        <v>-39.229847700617697</v>
      </c>
      <c r="J1085">
        <v>4.9573523971292399</v>
      </c>
      <c r="K1085">
        <v>733.23550702692796</v>
      </c>
      <c r="L1085">
        <v>819.18495931982795</v>
      </c>
      <c r="M1085">
        <v>68.967604389214102</v>
      </c>
      <c r="N1085">
        <v>1.8608070164868999</v>
      </c>
      <c r="O1085">
        <v>61.494172166830403</v>
      </c>
      <c r="P1085">
        <v>11.4135961824297</v>
      </c>
    </row>
    <row r="1086" spans="1:17" hidden="1" x14ac:dyDescent="0.3">
      <c r="A1086" t="s">
        <v>2320</v>
      </c>
      <c r="B1086" t="s">
        <v>2321</v>
      </c>
      <c r="C1086" t="str">
        <f>IFERROR(VLOOKUP(Table1[[#This Row],[Ticker]],[1]!Table1[[Symbol]:[Industry]],2,FALSE),"-")</f>
        <v>-</v>
      </c>
      <c r="D1086" t="s">
        <v>326</v>
      </c>
      <c r="E1086">
        <v>2163.0305337650002</v>
      </c>
      <c r="F1086">
        <v>981.65</v>
      </c>
      <c r="G1086">
        <v>-10.0857813470398</v>
      </c>
      <c r="H1086">
        <v>-10.266468685137401</v>
      </c>
      <c r="I1086">
        <v>-25.179803650314</v>
      </c>
      <c r="J1086">
        <v>-4.4154489536402197</v>
      </c>
      <c r="K1086">
        <v>1022.06598045591</v>
      </c>
      <c r="L1086">
        <v>1017.37129126108</v>
      </c>
      <c r="M1086">
        <v>36.0286427892189</v>
      </c>
      <c r="N1086">
        <v>0.98916591892964101</v>
      </c>
      <c r="O1086">
        <v>32.205979728008899</v>
      </c>
      <c r="P1086">
        <v>18.692944803820801</v>
      </c>
      <c r="Q1086">
        <v>0.16613320916838301</v>
      </c>
    </row>
    <row r="1087" spans="1:17" hidden="1" x14ac:dyDescent="0.3">
      <c r="A1087" t="s">
        <v>2322</v>
      </c>
      <c r="B1087" t="s">
        <v>2323</v>
      </c>
      <c r="C1087" t="str">
        <f>IFERROR(VLOOKUP(Table1[[#This Row],[Ticker]],[1]!Table1[[Symbol]:[Industry]],2,FALSE),"-")</f>
        <v>-</v>
      </c>
      <c r="E1087">
        <v>2160.8727178499998</v>
      </c>
      <c r="F1087">
        <v>46.6</v>
      </c>
      <c r="G1087">
        <v>67.622429263589396</v>
      </c>
      <c r="H1087">
        <v>15.742335064562999</v>
      </c>
      <c r="I1087">
        <v>23.366270602286601</v>
      </c>
      <c r="J1087">
        <v>-0.118767282097093</v>
      </c>
      <c r="K1087">
        <v>40.810886593907398</v>
      </c>
      <c r="L1087">
        <v>36.435422537683998</v>
      </c>
      <c r="M1087">
        <v>40.367538925958897</v>
      </c>
      <c r="N1087">
        <v>3.09611974125984</v>
      </c>
      <c r="O1087">
        <v>4.2918454935622297</v>
      </c>
      <c r="P1087">
        <v>93.762993762993702</v>
      </c>
    </row>
    <row r="1088" spans="1:17" hidden="1" x14ac:dyDescent="0.3">
      <c r="A1088" t="s">
        <v>2324</v>
      </c>
      <c r="B1088" t="s">
        <v>2325</v>
      </c>
      <c r="C1088" t="str">
        <f>IFERROR(VLOOKUP(Table1[[#This Row],[Ticker]],[1]!Table1[[Symbol]:[Industry]],2,FALSE),"-")</f>
        <v>-</v>
      </c>
      <c r="E1088">
        <v>2159.1523813849999</v>
      </c>
      <c r="F1088">
        <v>836.05</v>
      </c>
      <c r="G1088">
        <v>41.847863420941799</v>
      </c>
      <c r="H1088">
        <v>-14.6515891085217</v>
      </c>
      <c r="I1088">
        <v>-11.506372045960999</v>
      </c>
      <c r="J1088">
        <v>-3.1499076910497501</v>
      </c>
      <c r="K1088">
        <v>867.94255843565395</v>
      </c>
      <c r="L1088">
        <v>798.86520022443403</v>
      </c>
      <c r="M1088">
        <v>40.021949937761804</v>
      </c>
      <c r="N1088">
        <v>1.48804675616346</v>
      </c>
      <c r="O1088">
        <v>55.49309251839</v>
      </c>
      <c r="P1088">
        <v>85.788888888888806</v>
      </c>
      <c r="Q1088">
        <v>0.19893022798864299</v>
      </c>
    </row>
    <row r="1089" spans="1:17" hidden="1" x14ac:dyDescent="0.3">
      <c r="A1089" t="s">
        <v>2326</v>
      </c>
      <c r="B1089" t="s">
        <v>2327</v>
      </c>
      <c r="C1089" t="str">
        <f>IFERROR(VLOOKUP(Table1[[#This Row],[Ticker]],[1]!Table1[[Symbol]:[Industry]],2,FALSE),"-")</f>
        <v>-</v>
      </c>
      <c r="D1089" t="s">
        <v>251</v>
      </c>
      <c r="E1089">
        <v>2158.5001585</v>
      </c>
      <c r="F1089">
        <v>572.6</v>
      </c>
      <c r="G1089">
        <v>38.763015142704198</v>
      </c>
      <c r="H1089">
        <v>20.769216784993102</v>
      </c>
      <c r="I1089">
        <v>12.613957278507</v>
      </c>
      <c r="J1089">
        <v>3.10446875428226</v>
      </c>
      <c r="K1089">
        <v>485.04557874260303</v>
      </c>
      <c r="L1089">
        <v>440.948304163324</v>
      </c>
      <c r="M1089">
        <v>66.390816752171702</v>
      </c>
      <c r="N1089">
        <v>2.8328865822521001</v>
      </c>
      <c r="O1089">
        <v>4.9336360461054802</v>
      </c>
      <c r="P1089">
        <v>67.696588080246002</v>
      </c>
      <c r="Q1089">
        <v>0.12158855020903001</v>
      </c>
    </row>
    <row r="1090" spans="1:17" hidden="1" x14ac:dyDescent="0.3">
      <c r="A1090" t="s">
        <v>2328</v>
      </c>
      <c r="B1090" t="s">
        <v>2329</v>
      </c>
      <c r="C1090" t="str">
        <f>IFERROR(VLOOKUP(Table1[[#This Row],[Ticker]],[1]!Table1[[Symbol]:[Industry]],2,FALSE),"-")</f>
        <v>-</v>
      </c>
      <c r="D1090" t="s">
        <v>127</v>
      </c>
      <c r="E1090">
        <v>2153.7667689999998</v>
      </c>
      <c r="F1090">
        <v>1670</v>
      </c>
      <c r="G1090">
        <v>-0.90700813154205995</v>
      </c>
      <c r="H1090">
        <v>-12.6008800727538</v>
      </c>
      <c r="I1090">
        <v>-6.70786281728064</v>
      </c>
      <c r="J1090">
        <v>-1.69137718192591</v>
      </c>
      <c r="K1090">
        <v>1713.12567787324</v>
      </c>
      <c r="L1090">
        <v>1585.82472678463</v>
      </c>
      <c r="M1090">
        <v>54.0286938479111</v>
      </c>
      <c r="N1090">
        <v>0.363375002572352</v>
      </c>
      <c r="O1090">
        <v>25.688622754491</v>
      </c>
      <c r="P1090">
        <v>34.222793763060501</v>
      </c>
      <c r="Q1090">
        <v>0.10485164964336099</v>
      </c>
    </row>
    <row r="1091" spans="1:17" hidden="1" x14ac:dyDescent="0.3">
      <c r="A1091" t="s">
        <v>2330</v>
      </c>
      <c r="B1091" t="s">
        <v>2331</v>
      </c>
      <c r="C1091" t="str">
        <f>IFERROR(VLOOKUP(Table1[[#This Row],[Ticker]],[1]!Table1[[Symbol]:[Industry]],2,FALSE),"-")</f>
        <v>-</v>
      </c>
      <c r="D1091" t="s">
        <v>46</v>
      </c>
      <c r="E1091">
        <v>2140.3273600000002</v>
      </c>
      <c r="F1091">
        <v>94.94</v>
      </c>
      <c r="G1091">
        <v>95.045815852488104</v>
      </c>
      <c r="H1091">
        <v>16.346104086403201</v>
      </c>
      <c r="I1091">
        <v>18.464261956243899</v>
      </c>
      <c r="J1091">
        <v>-2.7799445245821599</v>
      </c>
      <c r="K1091">
        <v>80.495338575863499</v>
      </c>
      <c r="L1091">
        <v>68.255923008337305</v>
      </c>
      <c r="M1091">
        <v>68.820729307230906</v>
      </c>
      <c r="N1091">
        <v>0.962707558990615</v>
      </c>
      <c r="O1091">
        <v>4.0657257215083096</v>
      </c>
      <c r="P1091">
        <v>144.690721649484</v>
      </c>
      <c r="Q1091">
        <v>0.12478360952941001</v>
      </c>
    </row>
    <row r="1092" spans="1:17" hidden="1" x14ac:dyDescent="0.3">
      <c r="A1092" t="s">
        <v>2332</v>
      </c>
      <c r="B1092" t="s">
        <v>2333</v>
      </c>
      <c r="C1092" t="str">
        <f>IFERROR(VLOOKUP(Table1[[#This Row],[Ticker]],[1]!Table1[[Symbol]:[Industry]],2,FALSE),"-")</f>
        <v>-</v>
      </c>
      <c r="D1092" t="s">
        <v>496</v>
      </c>
      <c r="E1092">
        <v>2139.2101490800001</v>
      </c>
      <c r="F1092">
        <v>255.77</v>
      </c>
      <c r="G1092">
        <v>-0.44772330182250603</v>
      </c>
      <c r="H1092">
        <v>16.0475399889825</v>
      </c>
      <c r="I1092">
        <v>-10.1132945618279</v>
      </c>
      <c r="J1092">
        <v>8.5517825253435102</v>
      </c>
      <c r="K1092">
        <v>227.92443290143601</v>
      </c>
      <c r="L1092">
        <v>223.44178181451201</v>
      </c>
      <c r="M1092">
        <v>62.563420311847104</v>
      </c>
      <c r="N1092">
        <v>1.8618868953153001</v>
      </c>
      <c r="O1092">
        <v>9.2778668334831895</v>
      </c>
      <c r="P1092">
        <v>41.6615895873719</v>
      </c>
      <c r="Q1092">
        <v>9.8853235566542005E-2</v>
      </c>
    </row>
    <row r="1093" spans="1:17" hidden="1" x14ac:dyDescent="0.3">
      <c r="A1093" t="s">
        <v>2334</v>
      </c>
      <c r="B1093" t="s">
        <v>2335</v>
      </c>
      <c r="C1093" t="str">
        <f>IFERROR(VLOOKUP(Table1[[#This Row],[Ticker]],[1]!Table1[[Symbol]:[Industry]],2,FALSE),"-")</f>
        <v>-</v>
      </c>
      <c r="D1093" t="s">
        <v>493</v>
      </c>
      <c r="E1093">
        <v>2137.9027774750002</v>
      </c>
      <c r="F1093">
        <v>2513.15</v>
      </c>
      <c r="G1093">
        <v>20.0336625455746</v>
      </c>
      <c r="H1093">
        <v>27.195827463874899</v>
      </c>
      <c r="I1093">
        <v>53.585321071823103</v>
      </c>
      <c r="J1093">
        <v>-2.4546643600265599</v>
      </c>
      <c r="K1093">
        <v>2003.83667096778</v>
      </c>
      <c r="L1093">
        <v>1724.9260411694499</v>
      </c>
      <c r="M1093">
        <v>72.666806845204903</v>
      </c>
      <c r="N1093">
        <v>3.0173604729029999</v>
      </c>
      <c r="O1093">
        <v>8.5092413902870803</v>
      </c>
      <c r="P1093">
        <v>94.388366786556801</v>
      </c>
      <c r="Q1093">
        <v>-4.2858054849977997E-2</v>
      </c>
    </row>
    <row r="1094" spans="1:17" hidden="1" x14ac:dyDescent="0.3">
      <c r="A1094" t="s">
        <v>2336</v>
      </c>
      <c r="B1094" t="s">
        <v>2337</v>
      </c>
      <c r="C1094" t="str">
        <f>IFERROR(VLOOKUP(Table1[[#This Row],[Ticker]],[1]!Table1[[Symbol]:[Industry]],2,FALSE),"-")</f>
        <v>-</v>
      </c>
      <c r="D1094" t="s">
        <v>18</v>
      </c>
      <c r="E1094">
        <v>2136.8896935479902</v>
      </c>
      <c r="F1094">
        <v>218.34</v>
      </c>
      <c r="G1094">
        <v>-52.857754123030503</v>
      </c>
      <c r="H1094">
        <v>-0.61586149262859202</v>
      </c>
      <c r="I1094">
        <v>-31.708237419475399</v>
      </c>
      <c r="J1094">
        <v>2.2615844004765702</v>
      </c>
      <c r="K1094">
        <v>214.98822377071301</v>
      </c>
      <c r="M1094">
        <v>60.849577316324002</v>
      </c>
      <c r="N1094">
        <v>1.1306762903093399</v>
      </c>
      <c r="O1094">
        <v>57.575341210955401</v>
      </c>
      <c r="P1094">
        <v>19.6711427788435</v>
      </c>
    </row>
    <row r="1095" spans="1:17" hidden="1" x14ac:dyDescent="0.3">
      <c r="A1095" t="s">
        <v>2338</v>
      </c>
      <c r="B1095" t="s">
        <v>2339</v>
      </c>
      <c r="C1095" t="str">
        <f>IFERROR(VLOOKUP(Table1[[#This Row],[Ticker]],[1]!Table1[[Symbol]:[Industry]],2,FALSE),"-")</f>
        <v>-</v>
      </c>
      <c r="D1095" t="s">
        <v>229</v>
      </c>
      <c r="E1095">
        <v>2120.0416708799999</v>
      </c>
      <c r="F1095">
        <v>824.8</v>
      </c>
      <c r="G1095">
        <v>6.4657674966801499</v>
      </c>
      <c r="H1095">
        <v>-7.0010026252676596</v>
      </c>
      <c r="I1095">
        <v>32.548160938754897</v>
      </c>
      <c r="J1095">
        <v>-1.9378133870191201</v>
      </c>
      <c r="K1095">
        <v>801.79293919419001</v>
      </c>
      <c r="L1095">
        <v>623.06711756310096</v>
      </c>
      <c r="M1095">
        <v>39.4737826703211</v>
      </c>
      <c r="N1095">
        <v>0.67980357116776502</v>
      </c>
      <c r="O1095">
        <v>20.029097963142501</v>
      </c>
      <c r="P1095">
        <v>105.174129353233</v>
      </c>
      <c r="Q1095">
        <v>0.23942776492616399</v>
      </c>
    </row>
    <row r="1096" spans="1:17" hidden="1" x14ac:dyDescent="0.3">
      <c r="A1096" t="s">
        <v>2340</v>
      </c>
      <c r="B1096" t="s">
        <v>2341</v>
      </c>
      <c r="C1096" t="str">
        <f>IFERROR(VLOOKUP(Table1[[#This Row],[Ticker]],[1]!Table1[[Symbol]:[Industry]],2,FALSE),"-")</f>
        <v>-</v>
      </c>
      <c r="D1096" t="s">
        <v>140</v>
      </c>
      <c r="E1096">
        <v>2116.8944830800001</v>
      </c>
      <c r="F1096">
        <v>122.07</v>
      </c>
      <c r="G1096">
        <v>459.55378709859298</v>
      </c>
      <c r="H1096">
        <v>-7.8087402042541498</v>
      </c>
      <c r="I1096">
        <v>90.355100211850697</v>
      </c>
      <c r="J1096">
        <v>-5.2360482915802802</v>
      </c>
      <c r="K1096">
        <v>117.256109077452</v>
      </c>
      <c r="L1096">
        <v>83.4442973731515</v>
      </c>
      <c r="M1096">
        <v>41.048437961306803</v>
      </c>
      <c r="N1096">
        <v>0.67001427080854803</v>
      </c>
      <c r="O1096">
        <v>12.7877447366265</v>
      </c>
      <c r="P1096">
        <v>507.31343283581998</v>
      </c>
    </row>
    <row r="1097" spans="1:17" hidden="1" x14ac:dyDescent="0.3">
      <c r="A1097" t="s">
        <v>2342</v>
      </c>
      <c r="B1097" t="s">
        <v>2343</v>
      </c>
      <c r="C1097" t="str">
        <f>IFERROR(VLOOKUP(Table1[[#This Row],[Ticker]],[1]!Table1[[Symbol]:[Industry]],2,FALSE),"-")</f>
        <v>-</v>
      </c>
      <c r="E1097">
        <v>2114.224028872</v>
      </c>
      <c r="F1097">
        <v>43.24</v>
      </c>
      <c r="G1097">
        <v>58.511341547985097</v>
      </c>
      <c r="H1097">
        <v>-3.2084100501822501</v>
      </c>
      <c r="I1097">
        <v>-6.6506807269976003</v>
      </c>
      <c r="J1097">
        <v>-0.83189538250597295</v>
      </c>
      <c r="K1097">
        <v>42.4780480233524</v>
      </c>
      <c r="L1097">
        <v>39.030357010887101</v>
      </c>
      <c r="M1097">
        <v>48.672862573182996</v>
      </c>
      <c r="N1097">
        <v>1.3651625066688799</v>
      </c>
      <c r="O1097">
        <v>59.296947271045298</v>
      </c>
      <c r="P1097">
        <v>84.392324093816597</v>
      </c>
      <c r="Q1097">
        <v>2.6493010226054999E-2</v>
      </c>
    </row>
    <row r="1098" spans="1:17" hidden="1" x14ac:dyDescent="0.3">
      <c r="A1098" t="s">
        <v>2344</v>
      </c>
      <c r="B1098" t="s">
        <v>2345</v>
      </c>
      <c r="C1098" t="str">
        <f>IFERROR(VLOOKUP(Table1[[#This Row],[Ticker]],[1]!Table1[[Symbol]:[Industry]],2,FALSE),"-")</f>
        <v>-</v>
      </c>
      <c r="D1098" t="s">
        <v>329</v>
      </c>
      <c r="E1098">
        <v>2110.6853297399998</v>
      </c>
      <c r="F1098">
        <v>638.6</v>
      </c>
      <c r="G1098">
        <v>20.674089682984501</v>
      </c>
      <c r="H1098">
        <v>22.450576565932099</v>
      </c>
      <c r="I1098">
        <v>21.130167147036602</v>
      </c>
      <c r="J1098">
        <v>7.1779319465572202</v>
      </c>
      <c r="K1098">
        <v>529.128170567962</v>
      </c>
      <c r="L1098">
        <v>491.79109809506002</v>
      </c>
      <c r="M1098">
        <v>73.399044574371402</v>
      </c>
      <c r="N1098">
        <v>1.93920018630149</v>
      </c>
      <c r="O1098">
        <v>2.7716880676479501</v>
      </c>
      <c r="P1098">
        <v>55.946275946275897</v>
      </c>
      <c r="Q1098">
        <v>-4.2694786563724003E-2</v>
      </c>
    </row>
    <row r="1099" spans="1:17" hidden="1" x14ac:dyDescent="0.3">
      <c r="A1099" t="s">
        <v>2346</v>
      </c>
      <c r="B1099" t="s">
        <v>2347</v>
      </c>
      <c r="C1099" t="str">
        <f>IFERROR(VLOOKUP(Table1[[#This Row],[Ticker]],[1]!Table1[[Symbol]:[Industry]],2,FALSE),"-")</f>
        <v>-</v>
      </c>
      <c r="D1099" t="s">
        <v>184</v>
      </c>
      <c r="E1099">
        <v>2110.5077000000001</v>
      </c>
      <c r="F1099">
        <v>863.9</v>
      </c>
      <c r="G1099">
        <v>-13.571707282638201</v>
      </c>
      <c r="H1099">
        <v>15.626134675793001</v>
      </c>
      <c r="I1099">
        <v>15.768098208187499</v>
      </c>
      <c r="J1099">
        <v>3.8202482753935998</v>
      </c>
      <c r="K1099">
        <v>721.52491677491298</v>
      </c>
      <c r="L1099">
        <v>669.90189241648795</v>
      </c>
      <c r="M1099">
        <v>65.109832596533394</v>
      </c>
      <c r="N1099">
        <v>1.2542240827008</v>
      </c>
      <c r="O1099">
        <v>5.3189026507697701</v>
      </c>
      <c r="P1099">
        <v>57.645985401459797</v>
      </c>
      <c r="Q1099">
        <v>1.9858782109595002E-2</v>
      </c>
    </row>
    <row r="1100" spans="1:17" x14ac:dyDescent="0.3">
      <c r="A1100" t="s">
        <v>2348</v>
      </c>
      <c r="B1100" t="s">
        <v>2349</v>
      </c>
      <c r="C1100" t="str">
        <f>IFERROR(VLOOKUP(Table1[[#This Row],[Ticker]],[1]!Table1[[Symbol]:[Industry]],2,FALSE),"-")</f>
        <v>-</v>
      </c>
      <c r="D1100" t="s">
        <v>104</v>
      </c>
      <c r="E1100">
        <v>2103.58846348</v>
      </c>
      <c r="F1100">
        <v>8.57</v>
      </c>
      <c r="G1100">
        <v>-19.550308212178301</v>
      </c>
      <c r="H1100">
        <v>-43.418290766051904</v>
      </c>
      <c r="I1100">
        <v>-74.380442385386104</v>
      </c>
      <c r="J1100">
        <v>-10.781952213603899</v>
      </c>
      <c r="K1100">
        <v>13.4266695226859</v>
      </c>
      <c r="L1100">
        <v>15.8590088995852</v>
      </c>
      <c r="M1100">
        <v>21.306794474745001</v>
      </c>
      <c r="N1100">
        <v>0.48834619168617699</v>
      </c>
      <c r="O1100">
        <v>216.802800466744</v>
      </c>
      <c r="P1100">
        <v>14.2666666666666</v>
      </c>
      <c r="Q1100">
        <v>-9.0394235191099993E-3</v>
      </c>
    </row>
    <row r="1101" spans="1:17" hidden="1" x14ac:dyDescent="0.3">
      <c r="A1101" t="s">
        <v>2350</v>
      </c>
      <c r="B1101" t="s">
        <v>2351</v>
      </c>
      <c r="C1101" t="str">
        <f>IFERROR(VLOOKUP(Table1[[#This Row],[Ticker]],[1]!Table1[[Symbol]:[Industry]],2,FALSE),"-")</f>
        <v>-</v>
      </c>
      <c r="D1101" t="s">
        <v>184</v>
      </c>
      <c r="E1101">
        <v>2093.3866631999999</v>
      </c>
      <c r="F1101">
        <v>1287.3</v>
      </c>
      <c r="G1101">
        <v>24.496095007285302</v>
      </c>
      <c r="H1101">
        <v>14.5791120425089</v>
      </c>
      <c r="I1101">
        <v>38.028011062217999</v>
      </c>
      <c r="J1101">
        <v>1.8587654151012001</v>
      </c>
      <c r="K1101">
        <v>1115.95049223151</v>
      </c>
      <c r="L1101">
        <v>956.99232351845205</v>
      </c>
      <c r="M1101">
        <v>57.880471225385698</v>
      </c>
      <c r="N1101">
        <v>0.99849596301143095</v>
      </c>
      <c r="O1101">
        <v>8.6770760506486404</v>
      </c>
      <c r="P1101">
        <v>65.985429695055103</v>
      </c>
      <c r="Q1101">
        <v>5.4010981218360003E-2</v>
      </c>
    </row>
    <row r="1102" spans="1:17" hidden="1" x14ac:dyDescent="0.3">
      <c r="A1102" t="s">
        <v>2352</v>
      </c>
      <c r="B1102" t="s">
        <v>2353</v>
      </c>
      <c r="C1102" t="str">
        <f>IFERROR(VLOOKUP(Table1[[#This Row],[Ticker]],[1]!Table1[[Symbol]:[Industry]],2,FALSE),"-")</f>
        <v>-</v>
      </c>
      <c r="D1102" t="s">
        <v>243</v>
      </c>
      <c r="E1102">
        <v>2093.0059565299998</v>
      </c>
      <c r="F1102">
        <v>82.3</v>
      </c>
      <c r="G1102">
        <v>-29.990458507401101</v>
      </c>
      <c r="H1102">
        <v>-5.8876375426571999</v>
      </c>
      <c r="I1102">
        <v>-21.177263968148001</v>
      </c>
      <c r="J1102">
        <v>-2.6361104767431098</v>
      </c>
      <c r="K1102">
        <v>83.023274441539002</v>
      </c>
      <c r="L1102">
        <v>84.229661862808499</v>
      </c>
      <c r="M1102">
        <v>45.5876848388545</v>
      </c>
      <c r="N1102">
        <v>1.3076037166452701</v>
      </c>
      <c r="O1102">
        <v>26.9744835965978</v>
      </c>
      <c r="P1102">
        <v>15.266106442577</v>
      </c>
      <c r="Q1102">
        <v>-3.5199913331632998E-2</v>
      </c>
    </row>
    <row r="1103" spans="1:17" hidden="1" x14ac:dyDescent="0.3">
      <c r="A1103" t="s">
        <v>1654</v>
      </c>
      <c r="B1103" t="s">
        <v>2354</v>
      </c>
      <c r="C1103" t="str">
        <f>IFERROR(VLOOKUP(Table1[[#This Row],[Ticker]],[1]!Table1[[Symbol]:[Industry]],2,FALSE),"-")</f>
        <v>-</v>
      </c>
      <c r="D1103" t="s">
        <v>1656</v>
      </c>
      <c r="E1103">
        <v>2091.9342556299998</v>
      </c>
      <c r="F1103">
        <v>41.24</v>
      </c>
      <c r="G1103">
        <v>74.356665751292795</v>
      </c>
      <c r="H1103">
        <v>17.8927464937114</v>
      </c>
      <c r="I1103">
        <v>11.9997804928819</v>
      </c>
      <c r="J1103">
        <v>-1.0819522136039399</v>
      </c>
      <c r="K1103">
        <v>37.287662849946102</v>
      </c>
      <c r="L1103">
        <v>33.310293295302898</v>
      </c>
      <c r="M1103">
        <v>49.333103027404697</v>
      </c>
      <c r="N1103">
        <v>2.0719670213839101</v>
      </c>
      <c r="O1103">
        <v>11.4209505334626</v>
      </c>
      <c r="P1103">
        <v>106.2</v>
      </c>
      <c r="Q1103">
        <v>7.0291434656782004E-2</v>
      </c>
    </row>
    <row r="1104" spans="1:17" hidden="1" x14ac:dyDescent="0.3">
      <c r="A1104" t="s">
        <v>2355</v>
      </c>
      <c r="B1104" t="s">
        <v>2356</v>
      </c>
      <c r="C1104" t="str">
        <f>IFERROR(VLOOKUP(Table1[[#This Row],[Ticker]],[1]!Table1[[Symbol]:[Industry]],2,FALSE),"-")</f>
        <v>-</v>
      </c>
      <c r="D1104" t="s">
        <v>375</v>
      </c>
      <c r="E1104">
        <v>2087.83142198</v>
      </c>
      <c r="F1104">
        <v>705.4</v>
      </c>
      <c r="G1104">
        <v>31.194049105636498</v>
      </c>
      <c r="H1104">
        <v>23.061616835768799</v>
      </c>
      <c r="I1104">
        <v>-10.405728097009099</v>
      </c>
      <c r="J1104">
        <v>-2.4929865017371502</v>
      </c>
      <c r="K1104">
        <v>618.90540571308702</v>
      </c>
      <c r="L1104">
        <v>574.93518071885001</v>
      </c>
      <c r="M1104">
        <v>66.750398569844904</v>
      </c>
      <c r="N1104">
        <v>1.4999513288020601</v>
      </c>
      <c r="O1104">
        <v>4.6002268216614697</v>
      </c>
      <c r="P1104">
        <v>70.365897838425298</v>
      </c>
      <c r="Q1104">
        <v>1.0898771670807999E-2</v>
      </c>
    </row>
    <row r="1105" spans="1:17" hidden="1" x14ac:dyDescent="0.3">
      <c r="A1105" t="s">
        <v>2357</v>
      </c>
      <c r="B1105" t="s">
        <v>2358</v>
      </c>
      <c r="C1105" t="str">
        <f>IFERROR(VLOOKUP(Table1[[#This Row],[Ticker]],[1]!Table1[[Symbol]:[Industry]],2,FALSE),"-")</f>
        <v>-</v>
      </c>
      <c r="D1105" t="s">
        <v>665</v>
      </c>
      <c r="E1105">
        <v>2084.7721172400002</v>
      </c>
      <c r="F1105">
        <v>311.39999999999998</v>
      </c>
      <c r="G1105">
        <v>-15.102689288804999</v>
      </c>
      <c r="H1105">
        <v>-2.1611861454097898</v>
      </c>
      <c r="I1105">
        <v>-11.0803542715737</v>
      </c>
      <c r="J1105">
        <v>6.3306351989834599</v>
      </c>
      <c r="K1105">
        <v>300.53635637017999</v>
      </c>
      <c r="M1105">
        <v>72.525642207614396</v>
      </c>
      <c r="N1105">
        <v>1.09288169164962</v>
      </c>
      <c r="O1105">
        <v>23.603082851637701</v>
      </c>
      <c r="P1105">
        <v>32.341691457713502</v>
      </c>
    </row>
    <row r="1106" spans="1:17" hidden="1" x14ac:dyDescent="0.3">
      <c r="A1106" t="s">
        <v>2359</v>
      </c>
      <c r="B1106" t="s">
        <v>2360</v>
      </c>
      <c r="C1106" t="str">
        <f>IFERROR(VLOOKUP(Table1[[#This Row],[Ticker]],[1]!Table1[[Symbol]:[Industry]],2,FALSE),"-")</f>
        <v>-</v>
      </c>
      <c r="D1106" t="s">
        <v>449</v>
      </c>
      <c r="E1106">
        <v>2084.0264999999999</v>
      </c>
      <c r="F1106">
        <v>1380.15</v>
      </c>
      <c r="G1106">
        <v>18.9315090426762</v>
      </c>
      <c r="H1106">
        <v>1.9956703480953799</v>
      </c>
      <c r="I1106">
        <v>-13.5009722498679</v>
      </c>
      <c r="J1106">
        <v>1.6793816192922599</v>
      </c>
      <c r="K1106">
        <v>1295.5532017461301</v>
      </c>
      <c r="L1106">
        <v>1231.1890230868801</v>
      </c>
      <c r="M1106">
        <v>65.236766167644205</v>
      </c>
      <c r="N1106">
        <v>1.5545118989564599</v>
      </c>
      <c r="O1106">
        <v>16.2917074231061</v>
      </c>
      <c r="P1106">
        <v>48.387270186001501</v>
      </c>
      <c r="Q1106">
        <v>4.8473004549518001E-2</v>
      </c>
    </row>
    <row r="1107" spans="1:17" hidden="1" x14ac:dyDescent="0.3">
      <c r="A1107" t="s">
        <v>2361</v>
      </c>
      <c r="B1107" t="s">
        <v>2362</v>
      </c>
      <c r="C1107" t="str">
        <f>IFERROR(VLOOKUP(Table1[[#This Row],[Ticker]],[1]!Table1[[Symbol]:[Industry]],2,FALSE),"-")</f>
        <v>-</v>
      </c>
      <c r="D1107" t="s">
        <v>107</v>
      </c>
      <c r="E1107">
        <v>2079.13483124</v>
      </c>
      <c r="F1107">
        <v>21.2</v>
      </c>
      <c r="G1107">
        <v>71.341415512967501</v>
      </c>
      <c r="H1107">
        <v>-2.3055595426765301</v>
      </c>
      <c r="I1107">
        <v>-21.424795756440801</v>
      </c>
      <c r="J1107">
        <v>3.1619502254204401</v>
      </c>
      <c r="K1107">
        <v>20.676776078166998</v>
      </c>
      <c r="L1107">
        <v>19.575960256954399</v>
      </c>
      <c r="M1107">
        <v>60.597381231046299</v>
      </c>
      <c r="N1107">
        <v>1.2897967495223901</v>
      </c>
      <c r="O1107">
        <v>62.5</v>
      </c>
      <c r="P1107">
        <v>122.45488869843101</v>
      </c>
      <c r="Q1107">
        <v>0.151542824834907</v>
      </c>
    </row>
    <row r="1108" spans="1:17" hidden="1" x14ac:dyDescent="0.3">
      <c r="A1108" t="s">
        <v>2363</v>
      </c>
      <c r="B1108" t="s">
        <v>2364</v>
      </c>
      <c r="C1108" t="str">
        <f>IFERROR(VLOOKUP(Table1[[#This Row],[Ticker]],[1]!Table1[[Symbol]:[Industry]],2,FALSE),"-")</f>
        <v>-</v>
      </c>
      <c r="D1108" t="s">
        <v>240</v>
      </c>
      <c r="E1108">
        <v>2077.6069140750001</v>
      </c>
      <c r="F1108">
        <v>1905.75</v>
      </c>
      <c r="G1108">
        <v>137.76333476026099</v>
      </c>
      <c r="H1108">
        <v>30.203077977564</v>
      </c>
      <c r="I1108">
        <v>35.127122084390898</v>
      </c>
      <c r="J1108">
        <v>12.1647025979285</v>
      </c>
      <c r="K1108">
        <v>1534.95799936614</v>
      </c>
      <c r="L1108">
        <v>1288.5150985805701</v>
      </c>
      <c r="M1108">
        <v>69.240592218532697</v>
      </c>
      <c r="N1108">
        <v>2.3093560612815098</v>
      </c>
      <c r="O1108">
        <v>4.6831955922864896</v>
      </c>
      <c r="P1108">
        <v>164.50381679389301</v>
      </c>
      <c r="Q1108">
        <v>0.108294520100314</v>
      </c>
    </row>
    <row r="1109" spans="1:17" hidden="1" x14ac:dyDescent="0.3">
      <c r="A1109" t="s">
        <v>2365</v>
      </c>
      <c r="B1109" t="s">
        <v>2366</v>
      </c>
      <c r="C1109" t="str">
        <f>IFERROR(VLOOKUP(Table1[[#This Row],[Ticker]],[1]!Table1[[Symbol]:[Industry]],2,FALSE),"-")</f>
        <v>-</v>
      </c>
      <c r="D1109" t="s">
        <v>184</v>
      </c>
      <c r="E1109">
        <v>2076.2263252500002</v>
      </c>
      <c r="F1109">
        <v>336.35</v>
      </c>
      <c r="G1109">
        <v>105.982482379188</v>
      </c>
      <c r="H1109">
        <v>12.660936345611001</v>
      </c>
      <c r="I1109">
        <v>-0.99023512514573697</v>
      </c>
      <c r="J1109">
        <v>5.1680477863960501</v>
      </c>
      <c r="K1109">
        <v>305.71770879965902</v>
      </c>
      <c r="L1109">
        <v>266.33173587515398</v>
      </c>
      <c r="M1109">
        <v>64.221737027185</v>
      </c>
      <c r="N1109">
        <v>1.44040703460669</v>
      </c>
      <c r="O1109">
        <v>7.0313661364649702</v>
      </c>
      <c r="P1109">
        <v>133.576388888888</v>
      </c>
      <c r="Q1109">
        <v>0.14180655117727201</v>
      </c>
    </row>
    <row r="1110" spans="1:17" hidden="1" x14ac:dyDescent="0.3">
      <c r="A1110" t="s">
        <v>2367</v>
      </c>
      <c r="B1110" t="s">
        <v>2368</v>
      </c>
      <c r="C1110" t="str">
        <f>IFERROR(VLOOKUP(Table1[[#This Row],[Ticker]],[1]!Table1[[Symbol]:[Industry]],2,FALSE),"-")</f>
        <v>-</v>
      </c>
      <c r="D1110" t="s">
        <v>302</v>
      </c>
      <c r="E1110">
        <v>2074.1654546</v>
      </c>
      <c r="F1110">
        <v>330.8</v>
      </c>
      <c r="G1110">
        <v>14.596278054269201</v>
      </c>
      <c r="H1110">
        <v>-10.001106850483399</v>
      </c>
      <c r="I1110">
        <v>23.384470719251599</v>
      </c>
      <c r="J1110">
        <v>-4.1260698606627697</v>
      </c>
      <c r="K1110">
        <v>345.539517985126</v>
      </c>
      <c r="L1110">
        <v>309.966796094198</v>
      </c>
      <c r="M1110">
        <v>40.4860665755672</v>
      </c>
      <c r="N1110">
        <v>0.44534397789549302</v>
      </c>
      <c r="O1110">
        <v>27.766021765417101</v>
      </c>
      <c r="P1110">
        <v>55.524212505876797</v>
      </c>
      <c r="Q1110">
        <v>8.9419410916721995E-2</v>
      </c>
    </row>
    <row r="1111" spans="1:17" hidden="1" x14ac:dyDescent="0.3">
      <c r="A1111" t="s">
        <v>2369</v>
      </c>
      <c r="B1111" t="s">
        <v>2370</v>
      </c>
      <c r="C1111" t="str">
        <f>IFERROR(VLOOKUP(Table1[[#This Row],[Ticker]],[1]!Table1[[Symbol]:[Industry]],2,FALSE),"-")</f>
        <v>-</v>
      </c>
      <c r="D1111" t="s">
        <v>59</v>
      </c>
      <c r="E1111">
        <v>2070.1653936500002</v>
      </c>
      <c r="F1111">
        <v>244.55</v>
      </c>
      <c r="G1111">
        <v>143.376685959795</v>
      </c>
      <c r="H1111">
        <v>17.2502368312364</v>
      </c>
      <c r="I1111">
        <v>71.035067387933097</v>
      </c>
      <c r="J1111">
        <v>7.9138358599939096</v>
      </c>
      <c r="K1111">
        <v>211.95529294761101</v>
      </c>
      <c r="L1111">
        <v>167.86146252367001</v>
      </c>
      <c r="M1111">
        <v>70.974310191552505</v>
      </c>
      <c r="N1111">
        <v>1.7249689214430299</v>
      </c>
      <c r="O1111">
        <v>4.5921079533837599</v>
      </c>
      <c r="P1111">
        <v>176.01580135440099</v>
      </c>
      <c r="Q1111">
        <v>1.2505144271787E-2</v>
      </c>
    </row>
    <row r="1112" spans="1:17" hidden="1" x14ac:dyDescent="0.3">
      <c r="A1112" t="s">
        <v>2371</v>
      </c>
      <c r="B1112" t="s">
        <v>2372</v>
      </c>
      <c r="C1112" t="str">
        <f>IFERROR(VLOOKUP(Table1[[#This Row],[Ticker]],[1]!Table1[[Symbol]:[Industry]],2,FALSE),"-")</f>
        <v>-</v>
      </c>
      <c r="D1112" t="s">
        <v>610</v>
      </c>
      <c r="E1112">
        <v>2059.0574999999999</v>
      </c>
      <c r="F1112">
        <v>366.25</v>
      </c>
      <c r="G1112">
        <v>11.659234664031199</v>
      </c>
      <c r="H1112">
        <v>6.1723667258179704</v>
      </c>
      <c r="I1112">
        <v>-2.4792592616417899</v>
      </c>
      <c r="J1112">
        <v>3.05453803709243</v>
      </c>
      <c r="K1112">
        <v>347.89348508200999</v>
      </c>
      <c r="L1112">
        <v>328.83779417871699</v>
      </c>
      <c r="M1112">
        <v>59.8557936525782</v>
      </c>
      <c r="N1112">
        <v>1.2896976866988601</v>
      </c>
      <c r="O1112">
        <v>7.7406143344709903</v>
      </c>
      <c r="P1112">
        <v>61.343612334801698</v>
      </c>
      <c r="Q1112">
        <v>7.8681723094604999E-2</v>
      </c>
    </row>
    <row r="1113" spans="1:17" hidden="1" x14ac:dyDescent="0.3">
      <c r="A1113" t="s">
        <v>2373</v>
      </c>
      <c r="B1113" t="s">
        <v>2374</v>
      </c>
      <c r="C1113" t="str">
        <f>IFERROR(VLOOKUP(Table1[[#This Row],[Ticker]],[1]!Table1[[Symbol]:[Industry]],2,FALSE),"-")</f>
        <v>-</v>
      </c>
      <c r="D1113" t="s">
        <v>130</v>
      </c>
      <c r="E1113">
        <v>2058.7802904</v>
      </c>
      <c r="F1113">
        <v>159.19999999999999</v>
      </c>
      <c r="G1113">
        <v>-27.5763608089302</v>
      </c>
      <c r="H1113">
        <v>6.90271272384072</v>
      </c>
      <c r="I1113">
        <v>-10.783509404522199</v>
      </c>
      <c r="J1113">
        <v>-2.9504771272694601</v>
      </c>
      <c r="K1113">
        <v>147.80832495642801</v>
      </c>
      <c r="L1113">
        <v>150.37041805734401</v>
      </c>
      <c r="M1113">
        <v>62.593894094610803</v>
      </c>
      <c r="N1113">
        <v>1.68050146090909</v>
      </c>
      <c r="O1113">
        <v>23.335427135678401</v>
      </c>
      <c r="P1113">
        <v>38.434782608695599</v>
      </c>
    </row>
    <row r="1114" spans="1:17" hidden="1" x14ac:dyDescent="0.3">
      <c r="A1114" t="s">
        <v>2375</v>
      </c>
      <c r="B1114" t="s">
        <v>2376</v>
      </c>
      <c r="C1114" t="str">
        <f>IFERROR(VLOOKUP(Table1[[#This Row],[Ticker]],[1]!Table1[[Symbol]:[Industry]],2,FALSE),"-")</f>
        <v>-</v>
      </c>
      <c r="D1114" t="s">
        <v>243</v>
      </c>
      <c r="E1114">
        <v>2054.5005747999999</v>
      </c>
      <c r="F1114">
        <v>62.6</v>
      </c>
      <c r="G1114">
        <v>83.153619063383204</v>
      </c>
      <c r="H1114">
        <v>-12.748662684874301</v>
      </c>
      <c r="I1114">
        <v>-13.5567244868478</v>
      </c>
      <c r="J1114">
        <v>2.3601358777500399</v>
      </c>
      <c r="K1114">
        <v>64.4226391740888</v>
      </c>
      <c r="L1114">
        <v>59.273889628333798</v>
      </c>
      <c r="M1114">
        <v>53.136730742372301</v>
      </c>
      <c r="N1114">
        <v>0.792114106526279</v>
      </c>
      <c r="O1114">
        <v>53.1948881789137</v>
      </c>
      <c r="P1114">
        <v>120.811287477954</v>
      </c>
      <c r="Q1114">
        <v>1.1440558939346999E-2</v>
      </c>
    </row>
    <row r="1115" spans="1:17" hidden="1" x14ac:dyDescent="0.3">
      <c r="A1115" t="s">
        <v>2377</v>
      </c>
      <c r="B1115" t="s">
        <v>2378</v>
      </c>
      <c r="C1115" t="str">
        <f>IFERROR(VLOOKUP(Table1[[#This Row],[Ticker]],[1]!Table1[[Symbol]:[Industry]],2,FALSE),"-")</f>
        <v>-</v>
      </c>
      <c r="D1115" t="s">
        <v>610</v>
      </c>
      <c r="E1115">
        <v>2053.58015617</v>
      </c>
      <c r="F1115">
        <v>412.15</v>
      </c>
      <c r="G1115">
        <v>14.6200533533266</v>
      </c>
      <c r="H1115">
        <v>1.6907054720207799</v>
      </c>
      <c r="I1115">
        <v>-23.6968979735611</v>
      </c>
      <c r="J1115">
        <v>-0.23911631871053399</v>
      </c>
      <c r="K1115">
        <v>409.34043948801002</v>
      </c>
      <c r="L1115">
        <v>397.20777692135903</v>
      </c>
      <c r="M1115">
        <v>53.273226247539696</v>
      </c>
      <c r="N1115">
        <v>0.72032947577895301</v>
      </c>
      <c r="O1115">
        <v>52.8448380444013</v>
      </c>
      <c r="P1115">
        <v>50.557077625570699</v>
      </c>
      <c r="Q1115">
        <v>0.100421390928226</v>
      </c>
    </row>
    <row r="1116" spans="1:17" hidden="1" x14ac:dyDescent="0.3">
      <c r="A1116" t="s">
        <v>2379</v>
      </c>
      <c r="B1116" t="s">
        <v>2380</v>
      </c>
      <c r="C1116" t="str">
        <f>IFERROR(VLOOKUP(Table1[[#This Row],[Ticker]],[1]!Table1[[Symbol]:[Industry]],2,FALSE),"-")</f>
        <v>-</v>
      </c>
      <c r="D1116" t="s">
        <v>59</v>
      </c>
      <c r="E1116">
        <v>2048.6156783400002</v>
      </c>
      <c r="F1116">
        <v>1449.8</v>
      </c>
      <c r="G1116">
        <v>-9.8492719305174692</v>
      </c>
      <c r="H1116">
        <v>-11.757370341240399</v>
      </c>
      <c r="I1116">
        <v>-5.2878543922721502</v>
      </c>
      <c r="J1116">
        <v>-1.8553421253143001</v>
      </c>
      <c r="K1116">
        <v>1479.46761999102</v>
      </c>
      <c r="L1116">
        <v>1411.3052901746801</v>
      </c>
      <c r="M1116">
        <v>41.767104247414899</v>
      </c>
      <c r="N1116">
        <v>1.6306422035480801</v>
      </c>
      <c r="O1116">
        <v>20.292454131604298</v>
      </c>
      <c r="P1116">
        <v>31.656374863784901</v>
      </c>
      <c r="Q1116">
        <v>5.2536164788829998E-2</v>
      </c>
    </row>
    <row r="1117" spans="1:17" hidden="1" x14ac:dyDescent="0.3">
      <c r="A1117" t="s">
        <v>2381</v>
      </c>
      <c r="B1117" t="s">
        <v>2382</v>
      </c>
      <c r="C1117" t="str">
        <f>IFERROR(VLOOKUP(Table1[[#This Row],[Ticker]],[1]!Table1[[Symbol]:[Industry]],2,FALSE),"-")</f>
        <v>-</v>
      </c>
      <c r="D1117" t="s">
        <v>24</v>
      </c>
      <c r="E1117">
        <v>2047.2096322499999</v>
      </c>
      <c r="F1117">
        <v>192.7</v>
      </c>
      <c r="G1117">
        <v>-14.3092228317575</v>
      </c>
      <c r="H1117">
        <v>-11.247915191117</v>
      </c>
      <c r="I1117">
        <v>6.6601492969073899</v>
      </c>
      <c r="J1117">
        <v>-1.8965736235256201</v>
      </c>
      <c r="K1117">
        <v>194.329440749497</v>
      </c>
      <c r="L1117">
        <v>177.947681576836</v>
      </c>
      <c r="M1117">
        <v>46.325285507312401</v>
      </c>
      <c r="N1117">
        <v>0.65592093895391002</v>
      </c>
      <c r="O1117">
        <v>12.973533990659</v>
      </c>
      <c r="P1117">
        <v>35.418130709768</v>
      </c>
      <c r="Q1117">
        <v>-1.5610608007088999E-2</v>
      </c>
    </row>
    <row r="1118" spans="1:17" hidden="1" x14ac:dyDescent="0.3">
      <c r="A1118" t="s">
        <v>2383</v>
      </c>
      <c r="B1118" t="s">
        <v>2384</v>
      </c>
      <c r="C1118" t="str">
        <f>IFERROR(VLOOKUP(Table1[[#This Row],[Ticker]],[1]!Table1[[Symbol]:[Industry]],2,FALSE),"-")</f>
        <v>-</v>
      </c>
      <c r="D1118" t="s">
        <v>280</v>
      </c>
      <c r="E1118">
        <v>2040.91563159</v>
      </c>
      <c r="F1118">
        <v>893.3</v>
      </c>
      <c r="G1118">
        <v>55.609650632218802</v>
      </c>
      <c r="H1118">
        <v>40.155207978897202</v>
      </c>
      <c r="I1118">
        <v>52.756688601047699</v>
      </c>
      <c r="J1118">
        <v>41.698261649000798</v>
      </c>
      <c r="K1118">
        <v>651.75566940711406</v>
      </c>
      <c r="L1118">
        <v>573.88225976733099</v>
      </c>
      <c r="M1118">
        <v>81.905979632203298</v>
      </c>
      <c r="N1118">
        <v>3.4143150964670999</v>
      </c>
      <c r="O1118">
        <v>6.1233628120452401</v>
      </c>
      <c r="P1118">
        <v>95.556042031523603</v>
      </c>
      <c r="Q1118">
        <v>4.8700851609145002E-2</v>
      </c>
    </row>
    <row r="1119" spans="1:17" hidden="1" x14ac:dyDescent="0.3">
      <c r="A1119" t="s">
        <v>2385</v>
      </c>
      <c r="B1119" t="s">
        <v>2386</v>
      </c>
      <c r="C1119" t="str">
        <f>IFERROR(VLOOKUP(Table1[[#This Row],[Ticker]],[1]!Table1[[Symbol]:[Industry]],2,FALSE),"-")</f>
        <v>-</v>
      </c>
      <c r="D1119" t="s">
        <v>375</v>
      </c>
      <c r="E1119">
        <v>2036.80059335999</v>
      </c>
      <c r="F1119">
        <v>232.44</v>
      </c>
      <c r="G1119">
        <v>-51.350705799897</v>
      </c>
      <c r="H1119">
        <v>-13.6026732586474</v>
      </c>
      <c r="I1119">
        <v>-32.886028956519702</v>
      </c>
      <c r="J1119">
        <v>-1.0948305136683401</v>
      </c>
      <c r="K1119">
        <v>234.14213715593201</v>
      </c>
      <c r="L1119">
        <v>255.53010921053499</v>
      </c>
      <c r="M1119">
        <v>51.276484094456897</v>
      </c>
      <c r="N1119">
        <v>1.0828883725312599</v>
      </c>
      <c r="O1119">
        <v>49.866632249182501</v>
      </c>
      <c r="P1119">
        <v>10.6857142857142</v>
      </c>
      <c r="Q1119">
        <v>0.17063970385667901</v>
      </c>
    </row>
    <row r="1120" spans="1:17" hidden="1" x14ac:dyDescent="0.3">
      <c r="A1120" t="s">
        <v>2387</v>
      </c>
      <c r="B1120" t="s">
        <v>2388</v>
      </c>
      <c r="C1120" t="str">
        <f>IFERROR(VLOOKUP(Table1[[#This Row],[Ticker]],[1]!Table1[[Symbol]:[Industry]],2,FALSE),"-")</f>
        <v>-</v>
      </c>
      <c r="E1120">
        <v>2031.2685959999999</v>
      </c>
      <c r="F1120">
        <v>821.95</v>
      </c>
      <c r="G1120">
        <v>2939.23165886165</v>
      </c>
      <c r="H1120">
        <v>12.675203395332399</v>
      </c>
      <c r="I1120">
        <v>424.00378907146398</v>
      </c>
      <c r="J1120">
        <v>2.2279590289995901</v>
      </c>
      <c r="K1120">
        <v>690.467921278993</v>
      </c>
      <c r="L1120">
        <v>411.06397524894902</v>
      </c>
      <c r="M1120">
        <v>50.669036512931697</v>
      </c>
      <c r="N1120">
        <v>0.99691694859762003</v>
      </c>
      <c r="O1120">
        <v>15.8221302998965</v>
      </c>
      <c r="P1120">
        <v>3187.8</v>
      </c>
    </row>
    <row r="1121" spans="1:17" hidden="1" x14ac:dyDescent="0.3">
      <c r="A1121" t="s">
        <v>2389</v>
      </c>
      <c r="B1121" t="s">
        <v>2390</v>
      </c>
      <c r="C1121" t="str">
        <f>IFERROR(VLOOKUP(Table1[[#This Row],[Ticker]],[1]!Table1[[Symbol]:[Industry]],2,FALSE),"-")</f>
        <v>-</v>
      </c>
      <c r="D1121" t="s">
        <v>821</v>
      </c>
      <c r="E1121">
        <v>2029.8740564479999</v>
      </c>
      <c r="F1121">
        <v>17.920000000000002</v>
      </c>
      <c r="G1121">
        <v>21.0524514101891</v>
      </c>
      <c r="H1121">
        <v>-0.289509435023388</v>
      </c>
      <c r="I1121">
        <v>-29.636441815707201</v>
      </c>
      <c r="J1121">
        <v>-6.3451101083407897</v>
      </c>
      <c r="K1121">
        <v>18.035398883546701</v>
      </c>
      <c r="L1121">
        <v>18.3529990522192</v>
      </c>
      <c r="M1121">
        <v>40.4448059839523</v>
      </c>
      <c r="N1121">
        <v>0.45240769011781501</v>
      </c>
      <c r="O1121">
        <v>63.504464285714199</v>
      </c>
      <c r="P1121">
        <v>48.713692946058003</v>
      </c>
      <c r="Q1121">
        <v>6.8187639688185003E-2</v>
      </c>
    </row>
    <row r="1122" spans="1:17" hidden="1" x14ac:dyDescent="0.3">
      <c r="A1122" t="s">
        <v>2391</v>
      </c>
      <c r="B1122" t="s">
        <v>2392</v>
      </c>
      <c r="C1122" t="str">
        <f>IFERROR(VLOOKUP(Table1[[#This Row],[Ticker]],[1]!Table1[[Symbol]:[Industry]],2,FALSE),"-")</f>
        <v>-</v>
      </c>
      <c r="D1122" t="s">
        <v>1509</v>
      </c>
      <c r="E1122">
        <v>2016.7844843519999</v>
      </c>
      <c r="F1122">
        <v>92.66</v>
      </c>
      <c r="G1122">
        <v>-15.5002699733495</v>
      </c>
      <c r="H1122">
        <v>-7.4008898947437398</v>
      </c>
      <c r="I1122">
        <v>-23.419770254429299</v>
      </c>
      <c r="J1122">
        <v>1.3652113014127201</v>
      </c>
      <c r="K1122">
        <v>94.310735397418995</v>
      </c>
      <c r="L1122">
        <v>96.856159550029403</v>
      </c>
      <c r="M1122">
        <v>59.685313796682401</v>
      </c>
      <c r="N1122">
        <v>1.4101145520319001</v>
      </c>
      <c r="O1122">
        <v>39.758255989639501</v>
      </c>
      <c r="P1122">
        <v>18.4153354632587</v>
      </c>
      <c r="Q1122">
        <v>1.522985720432E-2</v>
      </c>
    </row>
    <row r="1123" spans="1:17" hidden="1" x14ac:dyDescent="0.3">
      <c r="A1123" t="s">
        <v>2393</v>
      </c>
      <c r="B1123" t="s">
        <v>2394</v>
      </c>
      <c r="C1123" t="str">
        <f>IFERROR(VLOOKUP(Table1[[#This Row],[Ticker]],[1]!Table1[[Symbol]:[Industry]],2,FALSE),"-")</f>
        <v>-</v>
      </c>
      <c r="D1123" t="s">
        <v>929</v>
      </c>
      <c r="E1123">
        <v>2014.9788120000001</v>
      </c>
      <c r="F1123">
        <v>883.05</v>
      </c>
      <c r="G1123">
        <v>-2.6688489008450298</v>
      </c>
      <c r="H1123">
        <v>-1.1390948731374999</v>
      </c>
      <c r="I1123">
        <v>-1.3438369299136801</v>
      </c>
      <c r="J1123">
        <v>0.246272562896686</v>
      </c>
      <c r="K1123">
        <v>765.71950250043096</v>
      </c>
      <c r="L1123">
        <v>755.54636297739103</v>
      </c>
      <c r="M1123">
        <v>84.654611179944098</v>
      </c>
      <c r="N1123">
        <v>1.9302846060068799</v>
      </c>
      <c r="O1123">
        <v>1.6929958665987199</v>
      </c>
      <c r="P1123">
        <v>37.428993852618397</v>
      </c>
      <c r="Q1123">
        <v>7.1881698425556001E-2</v>
      </c>
    </row>
    <row r="1124" spans="1:17" hidden="1" x14ac:dyDescent="0.3">
      <c r="A1124" t="s">
        <v>2395</v>
      </c>
      <c r="B1124" t="s">
        <v>2396</v>
      </c>
      <c r="C1124" t="str">
        <f>IFERROR(VLOOKUP(Table1[[#This Row],[Ticker]],[1]!Table1[[Symbol]:[Industry]],2,FALSE),"-")</f>
        <v>-</v>
      </c>
      <c r="D1124" t="s">
        <v>151</v>
      </c>
      <c r="E1124">
        <v>2008.370354207</v>
      </c>
      <c r="F1124">
        <v>127.99</v>
      </c>
      <c r="G1124">
        <v>-31.173233565787999</v>
      </c>
      <c r="H1124">
        <v>-12.225213746162201</v>
      </c>
      <c r="I1124">
        <v>-25.9122993842801</v>
      </c>
      <c r="J1124">
        <v>2.2955526344891202</v>
      </c>
      <c r="K1124">
        <v>134.97196603523301</v>
      </c>
      <c r="M1124">
        <v>50.413089862181302</v>
      </c>
      <c r="N1124">
        <v>1.46653335386007</v>
      </c>
      <c r="O1124">
        <v>51.574341745448798</v>
      </c>
      <c r="P1124">
        <v>6.6583333333333199</v>
      </c>
    </row>
    <row r="1125" spans="1:17" hidden="1" x14ac:dyDescent="0.3">
      <c r="A1125" t="s">
        <v>2397</v>
      </c>
      <c r="B1125" t="s">
        <v>2398</v>
      </c>
      <c r="C1125" t="str">
        <f>IFERROR(VLOOKUP(Table1[[#This Row],[Ticker]],[1]!Table1[[Symbol]:[Industry]],2,FALSE),"-")</f>
        <v>-</v>
      </c>
      <c r="E1125">
        <v>2007.2119997279999</v>
      </c>
      <c r="F1125">
        <v>120.97</v>
      </c>
      <c r="G1125">
        <v>124.671335638584</v>
      </c>
      <c r="H1125">
        <v>-3.1428032515396298</v>
      </c>
      <c r="I1125">
        <v>-43.268668624190497</v>
      </c>
      <c r="J1125">
        <v>-2.4899522136039498</v>
      </c>
      <c r="K1125">
        <v>127.01929406735201</v>
      </c>
      <c r="L1125">
        <v>128.93548482620699</v>
      </c>
      <c r="M1125">
        <v>53.491979319153501</v>
      </c>
      <c r="N1125">
        <v>0.79663902813643195</v>
      </c>
      <c r="O1125">
        <v>126.83309911548299</v>
      </c>
      <c r="P1125">
        <v>245.62857142857101</v>
      </c>
    </row>
    <row r="1126" spans="1:17" hidden="1" x14ac:dyDescent="0.3">
      <c r="A1126" t="s">
        <v>2399</v>
      </c>
      <c r="B1126" t="s">
        <v>2400</v>
      </c>
      <c r="C1126" t="str">
        <f>IFERROR(VLOOKUP(Table1[[#This Row],[Ticker]],[1]!Table1[[Symbol]:[Industry]],2,FALSE),"-")</f>
        <v>-</v>
      </c>
      <c r="D1126" t="s">
        <v>218</v>
      </c>
      <c r="E1126">
        <v>2002.5392797489999</v>
      </c>
      <c r="F1126">
        <v>90.43</v>
      </c>
      <c r="G1126">
        <v>254.60520584529601</v>
      </c>
      <c r="H1126">
        <v>91.473174689362807</v>
      </c>
      <c r="I1126">
        <v>154.93210061532099</v>
      </c>
      <c r="J1126">
        <v>25.8549727097191</v>
      </c>
      <c r="K1126">
        <v>59.896776526036902</v>
      </c>
      <c r="L1126">
        <v>44.061191222330002</v>
      </c>
      <c r="M1126">
        <v>80.424830841857499</v>
      </c>
      <c r="N1126">
        <v>1.9042556067968199</v>
      </c>
      <c r="O1126">
        <v>10.516421541523799</v>
      </c>
      <c r="P1126">
        <v>295.75492341356602</v>
      </c>
      <c r="Q1126">
        <v>0.14810820666333999</v>
      </c>
    </row>
    <row r="1127" spans="1:17" hidden="1" x14ac:dyDescent="0.3">
      <c r="A1127" t="s">
        <v>2401</v>
      </c>
      <c r="B1127" t="s">
        <v>2402</v>
      </c>
      <c r="C1127" t="str">
        <f>IFERROR(VLOOKUP(Table1[[#This Row],[Ticker]],[1]!Table1[[Symbol]:[Industry]],2,FALSE),"-")</f>
        <v>-</v>
      </c>
      <c r="D1127" t="s">
        <v>285</v>
      </c>
      <c r="E1127">
        <v>2000.7271531849999</v>
      </c>
      <c r="F1127">
        <v>1289.1500000000001</v>
      </c>
      <c r="G1127">
        <v>-44.475721748920499</v>
      </c>
      <c r="H1127">
        <v>-3.6962402042541598</v>
      </c>
      <c r="I1127">
        <v>-13.654450790599</v>
      </c>
      <c r="J1127">
        <v>1.862514426428</v>
      </c>
      <c r="K1127">
        <v>1274.26196760927</v>
      </c>
      <c r="L1127">
        <v>1320.84489164054</v>
      </c>
      <c r="M1127">
        <v>62.446663065028901</v>
      </c>
      <c r="N1127">
        <v>0.90856900716537803</v>
      </c>
      <c r="O1127">
        <v>37.8582787107784</v>
      </c>
      <c r="P1127">
        <v>12.5010908456235</v>
      </c>
      <c r="Q1127">
        <v>1.7645600269160001E-2</v>
      </c>
    </row>
    <row r="1128" spans="1:17" hidden="1" x14ac:dyDescent="0.3">
      <c r="A1128" t="s">
        <v>2403</v>
      </c>
      <c r="B1128" t="s">
        <v>2404</v>
      </c>
      <c r="C1128" t="str">
        <f>IFERROR(VLOOKUP(Table1[[#This Row],[Ticker]],[1]!Table1[[Symbol]:[Industry]],2,FALSE),"-")</f>
        <v>-</v>
      </c>
      <c r="D1128" t="s">
        <v>496</v>
      </c>
      <c r="E1128">
        <v>1996.1163300000001</v>
      </c>
      <c r="F1128">
        <v>795.5</v>
      </c>
      <c r="G1128">
        <v>52.082776719645501</v>
      </c>
      <c r="H1128">
        <v>22.2658026930735</v>
      </c>
      <c r="I1128">
        <v>20.189703968408502</v>
      </c>
      <c r="J1128">
        <v>0.43745876363835601</v>
      </c>
      <c r="K1128">
        <v>644.55641486577895</v>
      </c>
      <c r="L1128">
        <v>583.03916148888902</v>
      </c>
      <c r="M1128">
        <v>80.713924921605496</v>
      </c>
      <c r="N1128">
        <v>2.2849648202790802</v>
      </c>
      <c r="O1128">
        <v>0.96794468887493301</v>
      </c>
      <c r="P1128">
        <v>84.892504357931401</v>
      </c>
      <c r="Q1128">
        <v>0.11881173737148699</v>
      </c>
    </row>
    <row r="1129" spans="1:17" hidden="1" x14ac:dyDescent="0.3">
      <c r="A1129" t="s">
        <v>2405</v>
      </c>
      <c r="B1129" t="s">
        <v>2406</v>
      </c>
      <c r="C1129" t="str">
        <f>IFERROR(VLOOKUP(Table1[[#This Row],[Ticker]],[1]!Table1[[Symbol]:[Industry]],2,FALSE),"-")</f>
        <v>-</v>
      </c>
      <c r="D1129" t="s">
        <v>1777</v>
      </c>
      <c r="E1129">
        <v>1996.106461462</v>
      </c>
      <c r="F1129">
        <v>177.49</v>
      </c>
      <c r="G1129">
        <v>33.676872247706498</v>
      </c>
      <c r="H1129">
        <v>-2.2874506665412699</v>
      </c>
      <c r="I1129">
        <v>-21.149873021122701</v>
      </c>
      <c r="J1129">
        <v>0.82139859560508</v>
      </c>
      <c r="K1129">
        <v>174.38980492978999</v>
      </c>
      <c r="L1129">
        <v>172.23853177252201</v>
      </c>
      <c r="M1129">
        <v>57.950925936294603</v>
      </c>
      <c r="N1129">
        <v>1.10948330731157</v>
      </c>
      <c r="O1129">
        <v>22.7111386556989</v>
      </c>
      <c r="P1129">
        <v>60.551786521935703</v>
      </c>
      <c r="Q1129">
        <v>-2.3620313800325001E-2</v>
      </c>
    </row>
    <row r="1130" spans="1:17" hidden="1" x14ac:dyDescent="0.3">
      <c r="A1130" t="s">
        <v>2407</v>
      </c>
      <c r="B1130" t="s">
        <v>2408</v>
      </c>
      <c r="C1130" t="str">
        <f>IFERROR(VLOOKUP(Table1[[#This Row],[Ticker]],[1]!Table1[[Symbol]:[Industry]],2,FALSE),"-")</f>
        <v>-</v>
      </c>
      <c r="D1130" t="s">
        <v>397</v>
      </c>
      <c r="E1130">
        <v>1993.3328349999999</v>
      </c>
      <c r="F1130">
        <v>14950</v>
      </c>
      <c r="G1130">
        <v>286.12351057554702</v>
      </c>
      <c r="H1130">
        <v>53.480411621102803</v>
      </c>
      <c r="I1130">
        <v>195.84930699767699</v>
      </c>
      <c r="J1130">
        <v>31.6225286383495</v>
      </c>
      <c r="K1130">
        <v>9984.9768227795994</v>
      </c>
      <c r="L1130">
        <v>6759.6616388131497</v>
      </c>
      <c r="M1130">
        <v>76.821524601127095</v>
      </c>
      <c r="N1130">
        <v>1.7266693725495099</v>
      </c>
      <c r="O1130">
        <v>12</v>
      </c>
      <c r="P1130">
        <v>342.96296296296202</v>
      </c>
      <c r="Q1130">
        <v>0.23466489345288899</v>
      </c>
    </row>
    <row r="1131" spans="1:17" hidden="1" x14ac:dyDescent="0.3">
      <c r="A1131" t="s">
        <v>2409</v>
      </c>
      <c r="B1131" t="s">
        <v>2410</v>
      </c>
      <c r="C1131" t="str">
        <f>IFERROR(VLOOKUP(Table1[[#This Row],[Ticker]],[1]!Table1[[Symbol]:[Industry]],2,FALSE),"-")</f>
        <v>-</v>
      </c>
      <c r="D1131" t="s">
        <v>1639</v>
      </c>
      <c r="E1131">
        <v>1984.1380216</v>
      </c>
      <c r="F1131">
        <v>61.74</v>
      </c>
      <c r="G1131">
        <v>-2.0294540246574999</v>
      </c>
      <c r="H1131">
        <v>-10.864156127717701</v>
      </c>
      <c r="I1131">
        <v>3.22793920101287</v>
      </c>
      <c r="J1131">
        <v>1.0334006206383199</v>
      </c>
      <c r="K1131">
        <v>60.788519874851403</v>
      </c>
      <c r="L1131">
        <v>56.560353383125097</v>
      </c>
      <c r="M1131">
        <v>58.880462682991599</v>
      </c>
      <c r="N1131">
        <v>1.09712807452114</v>
      </c>
      <c r="O1131">
        <v>3.5795270489147901</v>
      </c>
      <c r="P1131">
        <v>28.625</v>
      </c>
      <c r="Q1131">
        <v>-2.8254867209200001E-2</v>
      </c>
    </row>
    <row r="1132" spans="1:17" hidden="1" x14ac:dyDescent="0.3">
      <c r="A1132" t="s">
        <v>2411</v>
      </c>
      <c r="B1132" t="s">
        <v>2412</v>
      </c>
      <c r="C1132" t="str">
        <f>IFERROR(VLOOKUP(Table1[[#This Row],[Ticker]],[1]!Table1[[Symbol]:[Industry]],2,FALSE),"-")</f>
        <v>-</v>
      </c>
      <c r="D1132" t="s">
        <v>670</v>
      </c>
      <c r="E1132">
        <v>1975.616577</v>
      </c>
      <c r="F1132">
        <v>285.45</v>
      </c>
      <c r="G1132">
        <v>9.9427365376113794</v>
      </c>
      <c r="H1132">
        <v>3.7094452473845201</v>
      </c>
      <c r="I1132">
        <v>-15.421563070588601</v>
      </c>
      <c r="J1132">
        <v>2.0239723824463098</v>
      </c>
      <c r="K1132">
        <v>269.49560767774699</v>
      </c>
      <c r="L1132">
        <v>266.29512287995902</v>
      </c>
      <c r="M1132">
        <v>62.732177543540502</v>
      </c>
      <c r="N1132">
        <v>2.0264815477775802</v>
      </c>
      <c r="O1132">
        <v>15.957260465931</v>
      </c>
      <c r="P1132">
        <v>41.381872213967299</v>
      </c>
      <c r="Q1132">
        <v>4.4164273149288003E-2</v>
      </c>
    </row>
    <row r="1133" spans="1:17" hidden="1" x14ac:dyDescent="0.3">
      <c r="A1133" t="s">
        <v>2413</v>
      </c>
      <c r="B1133" t="s">
        <v>2414</v>
      </c>
      <c r="C1133" t="str">
        <f>IFERROR(VLOOKUP(Table1[[#This Row],[Ticker]],[1]!Table1[[Symbol]:[Industry]],2,FALSE),"-")</f>
        <v>-</v>
      </c>
      <c r="D1133" t="s">
        <v>218</v>
      </c>
      <c r="E1133">
        <v>1969.880862</v>
      </c>
      <c r="F1133">
        <v>1299.5</v>
      </c>
      <c r="G1133">
        <v>223.31967270459501</v>
      </c>
      <c r="H1133">
        <v>-3.2254068709208301</v>
      </c>
      <c r="I1133">
        <v>104.999795597177</v>
      </c>
      <c r="J1133">
        <v>1.2046213963289401</v>
      </c>
      <c r="K1133">
        <v>1229.13523780998</v>
      </c>
      <c r="L1133">
        <v>949.41138908837502</v>
      </c>
      <c r="M1133">
        <v>56.114706688327701</v>
      </c>
      <c r="N1133">
        <v>1.1700238389641699</v>
      </c>
      <c r="O1133">
        <v>14.871104270873399</v>
      </c>
      <c r="P1133">
        <v>292.59818731117798</v>
      </c>
      <c r="Q1133">
        <v>0.141901079488053</v>
      </c>
    </row>
    <row r="1134" spans="1:17" hidden="1" x14ac:dyDescent="0.3">
      <c r="A1134" t="s">
        <v>2415</v>
      </c>
      <c r="B1134" t="s">
        <v>2416</v>
      </c>
      <c r="C1134" t="str">
        <f>IFERROR(VLOOKUP(Table1[[#This Row],[Ticker]],[1]!Table1[[Symbol]:[Industry]],2,FALSE),"-")</f>
        <v>-</v>
      </c>
      <c r="D1134" t="s">
        <v>218</v>
      </c>
      <c r="E1134">
        <v>1963.34098632</v>
      </c>
      <c r="F1134">
        <v>88.08</v>
      </c>
      <c r="G1134">
        <v>-22.218840960469802</v>
      </c>
      <c r="H1134">
        <v>-0.32673027869583698</v>
      </c>
      <c r="I1134">
        <v>3.7539465977225901</v>
      </c>
      <c r="J1134">
        <v>0.45388396387044699</v>
      </c>
      <c r="K1134">
        <v>86.156319761463706</v>
      </c>
      <c r="L1134">
        <v>80.693361905459099</v>
      </c>
      <c r="M1134">
        <v>52.735311348718</v>
      </c>
      <c r="N1134">
        <v>1.71726242240077</v>
      </c>
      <c r="O1134">
        <v>23.410535876475901</v>
      </c>
      <c r="P1134">
        <v>26.7338129496402</v>
      </c>
      <c r="Q1134">
        <v>0.25914756614281798</v>
      </c>
    </row>
    <row r="1135" spans="1:17" hidden="1" x14ac:dyDescent="0.3">
      <c r="A1135" t="s">
        <v>2417</v>
      </c>
      <c r="B1135" t="s">
        <v>2418</v>
      </c>
      <c r="C1135" t="str">
        <f>IFERROR(VLOOKUP(Table1[[#This Row],[Ticker]],[1]!Table1[[Symbol]:[Industry]],2,FALSE),"-")</f>
        <v>-</v>
      </c>
      <c r="D1135" t="s">
        <v>539</v>
      </c>
      <c r="E1135">
        <v>1947.1583654999999</v>
      </c>
      <c r="F1135">
        <v>632.29999999999995</v>
      </c>
      <c r="G1135">
        <v>-0.31556389159499398</v>
      </c>
      <c r="H1135">
        <v>17.7364892277248</v>
      </c>
      <c r="I1135">
        <v>11.0743237668846</v>
      </c>
      <c r="J1135">
        <v>4.2320973731729001</v>
      </c>
      <c r="K1135">
        <v>543.53898412871501</v>
      </c>
      <c r="L1135">
        <v>502.90924003690202</v>
      </c>
      <c r="M1135">
        <v>75.562720394985703</v>
      </c>
      <c r="N1135">
        <v>1.6686602870813301</v>
      </c>
      <c r="O1135">
        <v>4.2068638304602199</v>
      </c>
      <c r="P1135">
        <v>57.093167701863301</v>
      </c>
      <c r="Q1135">
        <v>-3.4843517558311998E-2</v>
      </c>
    </row>
    <row r="1136" spans="1:17" hidden="1" x14ac:dyDescent="0.3">
      <c r="A1136" t="s">
        <v>2419</v>
      </c>
      <c r="B1136" t="s">
        <v>2420</v>
      </c>
      <c r="C1136" t="str">
        <f>IFERROR(VLOOKUP(Table1[[#This Row],[Ticker]],[1]!Table1[[Symbol]:[Industry]],2,FALSE),"-")</f>
        <v>-</v>
      </c>
      <c r="D1136" t="s">
        <v>104</v>
      </c>
      <c r="E1136">
        <v>1938.598488115</v>
      </c>
      <c r="F1136">
        <v>873.35</v>
      </c>
      <c r="G1136">
        <v>86.9603380039093</v>
      </c>
      <c r="H1136">
        <v>-6.5935959734849297</v>
      </c>
      <c r="I1136">
        <v>58.059770110153899</v>
      </c>
      <c r="J1136">
        <v>-4.8145766805696697</v>
      </c>
      <c r="K1136">
        <v>822.81482963032295</v>
      </c>
      <c r="L1136">
        <v>651.34468686720197</v>
      </c>
      <c r="M1136">
        <v>50.510944303696</v>
      </c>
      <c r="N1136">
        <v>0.55191856758916902</v>
      </c>
      <c r="O1136">
        <v>11.9825957519894</v>
      </c>
      <c r="P1136">
        <v>126.197876197876</v>
      </c>
      <c r="Q1136">
        <v>4.3631257237932999E-2</v>
      </c>
    </row>
    <row r="1137" spans="1:17" hidden="1" x14ac:dyDescent="0.3">
      <c r="A1137" t="s">
        <v>2421</v>
      </c>
      <c r="B1137" t="s">
        <v>2422</v>
      </c>
      <c r="C1137" t="str">
        <f>IFERROR(VLOOKUP(Table1[[#This Row],[Ticker]],[1]!Table1[[Symbol]:[Industry]],2,FALSE),"-")</f>
        <v>-</v>
      </c>
      <c r="D1137" t="s">
        <v>1498</v>
      </c>
      <c r="E1137">
        <v>1927.9480668000001</v>
      </c>
      <c r="F1137">
        <v>270.5</v>
      </c>
      <c r="G1137">
        <v>15.826763361831199</v>
      </c>
      <c r="H1137">
        <v>44.620310685536602</v>
      </c>
      <c r="I1137">
        <v>-18.195536751067799</v>
      </c>
      <c r="J1137">
        <v>20.834918202043902</v>
      </c>
      <c r="K1137">
        <v>192.53002679898401</v>
      </c>
      <c r="L1137">
        <v>209.53185437397499</v>
      </c>
      <c r="M1137">
        <v>80.414400613391194</v>
      </c>
      <c r="N1137">
        <v>2.49959489746746</v>
      </c>
      <c r="O1137">
        <v>24.5471349353049</v>
      </c>
      <c r="P1137">
        <v>100.37037037037</v>
      </c>
      <c r="Q1137">
        <v>7.16560904163E-2</v>
      </c>
    </row>
    <row r="1138" spans="1:17" hidden="1" x14ac:dyDescent="0.3">
      <c r="A1138" t="s">
        <v>2423</v>
      </c>
      <c r="B1138" t="s">
        <v>2424</v>
      </c>
      <c r="C1138" t="str">
        <f>IFERROR(VLOOKUP(Table1[[#This Row],[Ticker]],[1]!Table1[[Symbol]:[Industry]],2,FALSE),"-")</f>
        <v>-</v>
      </c>
      <c r="D1138" t="s">
        <v>410</v>
      </c>
      <c r="E1138">
        <v>1926.6340118400001</v>
      </c>
      <c r="F1138">
        <v>790.6</v>
      </c>
      <c r="G1138">
        <v>-34.442641086266299</v>
      </c>
      <c r="H1138">
        <v>4.8299881194452601</v>
      </c>
      <c r="I1138">
        <v>-18.793157878031501</v>
      </c>
      <c r="J1138">
        <v>7.2896694080176703</v>
      </c>
      <c r="K1138">
        <v>727.99107755297302</v>
      </c>
      <c r="L1138">
        <v>774.35180741507804</v>
      </c>
      <c r="M1138">
        <v>71.629352136528794</v>
      </c>
      <c r="N1138">
        <v>1.7104255377194399</v>
      </c>
      <c r="O1138">
        <v>37.869972173033098</v>
      </c>
      <c r="P1138">
        <v>22.6782527736829</v>
      </c>
      <c r="Q1138">
        <v>-9.0653870216591007E-2</v>
      </c>
    </row>
    <row r="1139" spans="1:17" hidden="1" x14ac:dyDescent="0.3">
      <c r="A1139" t="s">
        <v>2425</v>
      </c>
      <c r="B1139" t="s">
        <v>2426</v>
      </c>
      <c r="C1139" t="str">
        <f>IFERROR(VLOOKUP(Table1[[#This Row],[Ticker]],[1]!Table1[[Symbol]:[Industry]],2,FALSE),"-")</f>
        <v>-</v>
      </c>
      <c r="D1139" t="s">
        <v>179</v>
      </c>
      <c r="E1139">
        <v>1926.314746455</v>
      </c>
      <c r="F1139">
        <v>469.15</v>
      </c>
      <c r="G1139">
        <v>-25.902285960471499</v>
      </c>
      <c r="H1139">
        <v>-12.5487539419694</v>
      </c>
      <c r="I1139">
        <v>-24.047569968916399</v>
      </c>
      <c r="J1139">
        <v>-0.19450632615805599</v>
      </c>
      <c r="K1139">
        <v>488.04061921414501</v>
      </c>
      <c r="M1139">
        <v>53.198875656726003</v>
      </c>
      <c r="N1139">
        <v>0.56096743028013496</v>
      </c>
      <c r="O1139">
        <v>36.630075668762601</v>
      </c>
      <c r="P1139">
        <v>8.7001853568118506</v>
      </c>
    </row>
    <row r="1140" spans="1:17" hidden="1" x14ac:dyDescent="0.3">
      <c r="A1140" t="s">
        <v>2427</v>
      </c>
      <c r="B1140" t="s">
        <v>2428</v>
      </c>
      <c r="C1140" t="str">
        <f>IFERROR(VLOOKUP(Table1[[#This Row],[Ticker]],[1]!Table1[[Symbol]:[Industry]],2,FALSE),"-")</f>
        <v>-</v>
      </c>
      <c r="D1140" t="s">
        <v>184</v>
      </c>
      <c r="E1140">
        <v>1924.67017407</v>
      </c>
      <c r="F1140">
        <v>1024.95</v>
      </c>
      <c r="G1140">
        <v>133.845306121947</v>
      </c>
      <c r="H1140">
        <v>-4.9014935986336896</v>
      </c>
      <c r="I1140">
        <v>101.203006724199</v>
      </c>
      <c r="J1140">
        <v>3.9422577098614502</v>
      </c>
      <c r="K1140">
        <v>971.73842253972703</v>
      </c>
      <c r="L1140">
        <v>712.01029147895997</v>
      </c>
      <c r="M1140">
        <v>64.575956714893707</v>
      </c>
      <c r="N1140">
        <v>0.404613976539211</v>
      </c>
      <c r="O1140">
        <v>24.928045270500998</v>
      </c>
      <c r="P1140">
        <v>192.968415035015</v>
      </c>
      <c r="Q1140">
        <v>0.106471365310962</v>
      </c>
    </row>
    <row r="1141" spans="1:17" hidden="1" x14ac:dyDescent="0.3">
      <c r="A1141" t="s">
        <v>2429</v>
      </c>
      <c r="B1141" t="s">
        <v>2430</v>
      </c>
      <c r="C1141" t="str">
        <f>IFERROR(VLOOKUP(Table1[[#This Row],[Ticker]],[1]!Table1[[Symbol]:[Industry]],2,FALSE),"-")</f>
        <v>-</v>
      </c>
      <c r="D1141" t="s">
        <v>101</v>
      </c>
      <c r="E1141">
        <v>1917.485868</v>
      </c>
      <c r="F1141">
        <v>349.85</v>
      </c>
      <c r="G1141">
        <v>-26.172797141562</v>
      </c>
      <c r="H1141">
        <v>-0.26228002726300398</v>
      </c>
      <c r="I1141">
        <v>-27.415244776052202</v>
      </c>
      <c r="J1141">
        <v>4.8565093248575897</v>
      </c>
      <c r="K1141">
        <v>325.37778050711302</v>
      </c>
      <c r="L1141">
        <v>343.04821449769901</v>
      </c>
      <c r="M1141">
        <v>81.656974233793605</v>
      </c>
      <c r="N1141">
        <v>1.5452389613125099</v>
      </c>
      <c r="O1141">
        <v>26.9115335143632</v>
      </c>
      <c r="P1141">
        <v>24.0382910831412</v>
      </c>
      <c r="Q1141">
        <v>6.8534809149358999E-2</v>
      </c>
    </row>
    <row r="1142" spans="1:17" hidden="1" x14ac:dyDescent="0.3">
      <c r="A1142" t="s">
        <v>2431</v>
      </c>
      <c r="B1142" t="s">
        <v>2432</v>
      </c>
      <c r="C1142" t="str">
        <f>IFERROR(VLOOKUP(Table1[[#This Row],[Ticker]],[1]!Table1[[Symbol]:[Industry]],2,FALSE),"-")</f>
        <v>-</v>
      </c>
      <c r="D1142" t="s">
        <v>875</v>
      </c>
      <c r="E1142">
        <v>1912.46874525</v>
      </c>
      <c r="F1142">
        <v>538.65</v>
      </c>
      <c r="G1142">
        <v>80.743848418890295</v>
      </c>
      <c r="H1142">
        <v>27.058239065242301</v>
      </c>
      <c r="I1142">
        <v>54.264136945116398</v>
      </c>
      <c r="J1142">
        <v>17.237286687030299</v>
      </c>
      <c r="K1142">
        <v>423.51446767326399</v>
      </c>
      <c r="L1142">
        <v>345.71352284704199</v>
      </c>
      <c r="M1142">
        <v>70.978790196003104</v>
      </c>
      <c r="N1142">
        <v>1.67666234204609</v>
      </c>
      <c r="O1142">
        <v>6.1635570407500202</v>
      </c>
      <c r="P1142">
        <v>111.15248921991299</v>
      </c>
      <c r="Q1142">
        <v>0.113594996437551</v>
      </c>
    </row>
    <row r="1143" spans="1:17" hidden="1" x14ac:dyDescent="0.3">
      <c r="A1143" t="s">
        <v>2433</v>
      </c>
      <c r="B1143" t="s">
        <v>2434</v>
      </c>
      <c r="C1143" t="str">
        <f>IFERROR(VLOOKUP(Table1[[#This Row],[Ticker]],[1]!Table1[[Symbol]:[Industry]],2,FALSE),"-")</f>
        <v>-</v>
      </c>
      <c r="D1143" t="s">
        <v>539</v>
      </c>
      <c r="E1143">
        <v>1908.40850162999</v>
      </c>
      <c r="F1143">
        <v>1465.65</v>
      </c>
      <c r="G1143">
        <v>-5.7371730061869597</v>
      </c>
      <c r="H1143">
        <v>11.7737001269684</v>
      </c>
      <c r="I1143">
        <v>1.90788868973395</v>
      </c>
      <c r="J1143">
        <v>9.5372903657205104</v>
      </c>
      <c r="K1143">
        <v>1355.11255351574</v>
      </c>
      <c r="L1143">
        <v>1294.50299960758</v>
      </c>
      <c r="M1143">
        <v>64.359790807866602</v>
      </c>
      <c r="N1143">
        <v>2.07184389773527</v>
      </c>
      <c r="O1143">
        <v>5.9598130522293902</v>
      </c>
      <c r="P1143">
        <v>46.7117117117117</v>
      </c>
      <c r="Q1143">
        <v>-1.6936450563625E-2</v>
      </c>
    </row>
    <row r="1144" spans="1:17" hidden="1" x14ac:dyDescent="0.3">
      <c r="A1144" t="s">
        <v>2435</v>
      </c>
      <c r="B1144" t="s">
        <v>2436</v>
      </c>
      <c r="C1144" t="str">
        <f>IFERROR(VLOOKUP(Table1[[#This Row],[Ticker]],[1]!Table1[[Symbol]:[Industry]],2,FALSE),"-")</f>
        <v>-</v>
      </c>
      <c r="D1144" t="s">
        <v>226</v>
      </c>
      <c r="E1144">
        <v>1907.1170044150001</v>
      </c>
      <c r="F1144">
        <v>1402.45</v>
      </c>
      <c r="G1144">
        <v>-8.6812493676483093</v>
      </c>
      <c r="H1144">
        <v>0.77166145503346095</v>
      </c>
      <c r="I1144">
        <v>-22.247238375509198</v>
      </c>
      <c r="J1144">
        <v>3.5376231436854901</v>
      </c>
      <c r="K1144">
        <v>1363.0542704817999</v>
      </c>
      <c r="L1144">
        <v>1346.20313754584</v>
      </c>
      <c r="M1144">
        <v>61.217994248262499</v>
      </c>
      <c r="N1144">
        <v>0.57866067282022804</v>
      </c>
      <c r="O1144">
        <v>26.207707939676901</v>
      </c>
      <c r="P1144">
        <v>37.226027397260196</v>
      </c>
      <c r="Q1144">
        <v>6.6698832021358997E-2</v>
      </c>
    </row>
    <row r="1145" spans="1:17" hidden="1" x14ac:dyDescent="0.3">
      <c r="A1145" t="s">
        <v>2437</v>
      </c>
      <c r="B1145" t="s">
        <v>2438</v>
      </c>
      <c r="C1145" t="str">
        <f>IFERROR(VLOOKUP(Table1[[#This Row],[Ticker]],[1]!Table1[[Symbol]:[Industry]],2,FALSE),"-")</f>
        <v>-</v>
      </c>
      <c r="D1145" t="s">
        <v>1639</v>
      </c>
      <c r="E1145">
        <v>1906.0882018</v>
      </c>
      <c r="F1145">
        <v>63.19</v>
      </c>
      <c r="G1145">
        <v>-2.1046805297102602</v>
      </c>
      <c r="H1145">
        <v>-10.694873727430799</v>
      </c>
      <c r="I1145">
        <v>2.8830951723648699</v>
      </c>
      <c r="J1145">
        <v>0.91161691822883995</v>
      </c>
      <c r="K1145">
        <v>62.308105335442903</v>
      </c>
      <c r="L1145">
        <v>57.979305923470399</v>
      </c>
      <c r="M1145">
        <v>59.453032016997597</v>
      </c>
      <c r="N1145">
        <v>0.85481882624384897</v>
      </c>
      <c r="O1145">
        <v>4.3044785567336596</v>
      </c>
      <c r="P1145">
        <v>27.656565656565601</v>
      </c>
      <c r="Q1145">
        <v>-2.8326200589973E-2</v>
      </c>
    </row>
    <row r="1146" spans="1:17" hidden="1" x14ac:dyDescent="0.3">
      <c r="A1146" t="s">
        <v>2439</v>
      </c>
      <c r="B1146" t="s">
        <v>2440</v>
      </c>
      <c r="C1146" t="str">
        <f>IFERROR(VLOOKUP(Table1[[#This Row],[Ticker]],[1]!Table1[[Symbol]:[Industry]],2,FALSE),"-")</f>
        <v>-</v>
      </c>
      <c r="D1146" t="s">
        <v>1639</v>
      </c>
      <c r="E1146">
        <v>1905.052968</v>
      </c>
      <c r="F1146">
        <v>63.19</v>
      </c>
      <c r="G1146">
        <v>-2.5150708368049202</v>
      </c>
      <c r="H1146">
        <v>-11.311664643078</v>
      </c>
      <c r="I1146">
        <v>2.9880178543606299</v>
      </c>
      <c r="J1146">
        <v>0.23468234002482499</v>
      </c>
      <c r="K1146">
        <v>62.284463260830996</v>
      </c>
      <c r="L1146">
        <v>57.969698070952099</v>
      </c>
      <c r="M1146">
        <v>55.931821315525497</v>
      </c>
      <c r="N1146">
        <v>0.92263862507568395</v>
      </c>
      <c r="O1146">
        <v>5.4755499287861999</v>
      </c>
      <c r="P1146">
        <v>28.4088599878073</v>
      </c>
      <c r="Q1146">
        <v>-2.9924776916618E-2</v>
      </c>
    </row>
    <row r="1147" spans="1:17" hidden="1" x14ac:dyDescent="0.3">
      <c r="A1147" t="s">
        <v>2441</v>
      </c>
      <c r="B1147" t="s">
        <v>2442</v>
      </c>
      <c r="C1147" t="str">
        <f>IFERROR(VLOOKUP(Table1[[#This Row],[Ticker]],[1]!Table1[[Symbol]:[Industry]],2,FALSE),"-")</f>
        <v>-</v>
      </c>
      <c r="D1147" t="s">
        <v>716</v>
      </c>
      <c r="E1147">
        <v>1901.11000107</v>
      </c>
      <c r="F1147">
        <v>776.92</v>
      </c>
      <c r="G1147">
        <v>42.373858417891697</v>
      </c>
      <c r="H1147">
        <v>-5.0346273868187401</v>
      </c>
      <c r="I1147">
        <v>22.447430382127401</v>
      </c>
      <c r="J1147">
        <v>1.2492925210211601</v>
      </c>
      <c r="K1147">
        <v>728.31268175416301</v>
      </c>
      <c r="L1147">
        <v>625.15438601091796</v>
      </c>
      <c r="M1147">
        <v>43.078312623575101</v>
      </c>
      <c r="N1147">
        <v>0.82540962249948102</v>
      </c>
      <c r="O1147">
        <v>1.79941306698243</v>
      </c>
      <c r="P1147">
        <v>75.159508510878098</v>
      </c>
      <c r="Q1147">
        <v>-3.6227040049000002E-5</v>
      </c>
    </row>
    <row r="1148" spans="1:17" hidden="1" x14ac:dyDescent="0.3">
      <c r="A1148" t="s">
        <v>2443</v>
      </c>
      <c r="B1148" t="s">
        <v>2444</v>
      </c>
      <c r="C1148" t="str">
        <f>IFERROR(VLOOKUP(Table1[[#This Row],[Ticker]],[1]!Table1[[Symbol]:[Industry]],2,FALSE),"-")</f>
        <v>-</v>
      </c>
      <c r="D1148" t="s">
        <v>226</v>
      </c>
      <c r="E1148">
        <v>1897.4161079</v>
      </c>
      <c r="F1148">
        <v>308.5</v>
      </c>
      <c r="G1148">
        <v>518.27305046658796</v>
      </c>
      <c r="H1148">
        <v>-6.9410931454306297</v>
      </c>
      <c r="I1148">
        <v>40.543497326047699</v>
      </c>
      <c r="J1148">
        <v>-7.0507022136039499</v>
      </c>
      <c r="K1148">
        <v>273.67083945659101</v>
      </c>
      <c r="L1148">
        <v>202.54023207115401</v>
      </c>
      <c r="M1148">
        <v>59.5526388482429</v>
      </c>
      <c r="N1148">
        <v>1.3355894587474599</v>
      </c>
      <c r="O1148">
        <v>4.6353322528362897</v>
      </c>
      <c r="P1148">
        <v>585.55555555555497</v>
      </c>
      <c r="Q1148">
        <v>0.208774567604292</v>
      </c>
    </row>
    <row r="1149" spans="1:17" hidden="1" x14ac:dyDescent="0.3">
      <c r="A1149" t="s">
        <v>2445</v>
      </c>
      <c r="B1149" t="s">
        <v>2446</v>
      </c>
      <c r="C1149" t="str">
        <f>IFERROR(VLOOKUP(Table1[[#This Row],[Ticker]],[1]!Table1[[Symbol]:[Industry]],2,FALSE),"-")</f>
        <v>-</v>
      </c>
      <c r="D1149" t="s">
        <v>59</v>
      </c>
      <c r="E1149">
        <v>1893.3573085200001</v>
      </c>
      <c r="F1149">
        <v>205.71</v>
      </c>
      <c r="G1149">
        <v>25.893454546732801</v>
      </c>
      <c r="H1149">
        <v>-12.388883744924</v>
      </c>
      <c r="I1149">
        <v>-16.8706211600798</v>
      </c>
      <c r="J1149">
        <v>-5.4769452595010204</v>
      </c>
      <c r="K1149">
        <v>213.06024916561199</v>
      </c>
      <c r="L1149">
        <v>200.270440427382</v>
      </c>
      <c r="M1149">
        <v>30.9303252262876</v>
      </c>
      <c r="N1149">
        <v>0.95408837591994899</v>
      </c>
      <c r="O1149">
        <v>28.263088814350301</v>
      </c>
      <c r="P1149">
        <v>55.129897062704998</v>
      </c>
      <c r="Q1149">
        <v>9.6706029679784006E-2</v>
      </c>
    </row>
    <row r="1150" spans="1:17" hidden="1" x14ac:dyDescent="0.3">
      <c r="A1150" t="s">
        <v>2447</v>
      </c>
      <c r="B1150" t="s">
        <v>2448</v>
      </c>
      <c r="C1150" t="str">
        <f>IFERROR(VLOOKUP(Table1[[#This Row],[Ticker]],[1]!Table1[[Symbol]:[Industry]],2,FALSE),"-")</f>
        <v>-</v>
      </c>
      <c r="D1150" t="s">
        <v>95</v>
      </c>
      <c r="E1150">
        <v>1893.0503325719999</v>
      </c>
      <c r="F1150">
        <v>177.26</v>
      </c>
      <c r="G1150">
        <v>13.1686234302292</v>
      </c>
      <c r="H1150">
        <v>-5.8984837939977401</v>
      </c>
      <c r="I1150">
        <v>-17.425643126730201</v>
      </c>
      <c r="J1150">
        <v>-2.0478441544430601</v>
      </c>
      <c r="K1150">
        <v>166.98780188585599</v>
      </c>
      <c r="L1150">
        <v>164.88125284829201</v>
      </c>
      <c r="M1150">
        <v>76.233871027901102</v>
      </c>
      <c r="N1150">
        <v>1.5135846116077101</v>
      </c>
      <c r="O1150">
        <v>22.136973936590302</v>
      </c>
      <c r="P1150">
        <v>47.409563409563297</v>
      </c>
      <c r="Q1150">
        <v>3.6056460651211E-2</v>
      </c>
    </row>
    <row r="1151" spans="1:17" hidden="1" x14ac:dyDescent="0.3">
      <c r="A1151" t="s">
        <v>2449</v>
      </c>
      <c r="B1151" t="s">
        <v>2450</v>
      </c>
      <c r="C1151" t="str">
        <f>IFERROR(VLOOKUP(Table1[[#This Row],[Ticker]],[1]!Table1[[Symbol]:[Industry]],2,FALSE),"-")</f>
        <v>-</v>
      </c>
      <c r="D1151" t="s">
        <v>124</v>
      </c>
      <c r="E1151">
        <v>1892.4657662239999</v>
      </c>
      <c r="F1151">
        <v>204.38</v>
      </c>
      <c r="G1151">
        <v>139.27262981814201</v>
      </c>
      <c r="H1151">
        <v>17.661609358791999</v>
      </c>
      <c r="I1151">
        <v>48.269760294301904</v>
      </c>
      <c r="J1151">
        <v>0.75014655182815304</v>
      </c>
      <c r="K1151">
        <v>181.373125450743</v>
      </c>
      <c r="L1151">
        <v>158.16461797321301</v>
      </c>
      <c r="M1151">
        <v>65.714528328476504</v>
      </c>
      <c r="N1151">
        <v>1.8211960798709601</v>
      </c>
      <c r="O1151">
        <v>30.908112339759199</v>
      </c>
      <c r="P1151">
        <v>176.75016926201701</v>
      </c>
      <c r="Q1151">
        <v>8.6023460672739999E-2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46</v>
      </c>
      <c r="E1152">
        <v>1889.693068</v>
      </c>
      <c r="F1152">
        <v>193.3</v>
      </c>
      <c r="G1152">
        <v>1148.1296507670299</v>
      </c>
      <c r="H1152">
        <v>-18.466147611661501</v>
      </c>
      <c r="I1152">
        <v>215.243526270503</v>
      </c>
      <c r="J1152">
        <v>7.2403727533709503</v>
      </c>
      <c r="K1152">
        <v>188.72842622627999</v>
      </c>
      <c r="L1152">
        <v>102.01106096690999</v>
      </c>
      <c r="M1152">
        <v>43.183023654773201</v>
      </c>
      <c r="N1152">
        <v>1.2528878912813599</v>
      </c>
      <c r="O1152">
        <v>19.192964304190301</v>
      </c>
      <c r="P1152">
        <v>1188.6666666666599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Row],[Ticker]],[1]!Table1[[Symbol]:[Industry]],2,FALSE),"-")</f>
        <v>-</v>
      </c>
      <c r="E1153">
        <v>1883.1588637049999</v>
      </c>
      <c r="F1153">
        <v>1844.85</v>
      </c>
      <c r="G1153">
        <v>408.14924694351703</v>
      </c>
      <c r="H1153">
        <v>-1.35594300145695</v>
      </c>
      <c r="I1153">
        <v>185.36336305929501</v>
      </c>
      <c r="J1153">
        <v>0.59628852713679104</v>
      </c>
      <c r="K1153">
        <v>1608.81488663918</v>
      </c>
      <c r="L1153">
        <v>1152.6125078745199</v>
      </c>
      <c r="M1153">
        <v>67.582803003275998</v>
      </c>
      <c r="N1153">
        <v>0.69265866266567799</v>
      </c>
      <c r="O1153">
        <v>5.6996503780795296</v>
      </c>
      <c r="P1153">
        <v>470.98421541318402</v>
      </c>
      <c r="Q1153">
        <v>0.25273273103595001</v>
      </c>
    </row>
    <row r="1154" spans="1:17" hidden="1" x14ac:dyDescent="0.3">
      <c r="A1154" t="s">
        <v>2455</v>
      </c>
      <c r="B1154" t="s">
        <v>2456</v>
      </c>
      <c r="C1154" t="str">
        <f>IFERROR(VLOOKUP(Table1[[#This Row],[Ticker]],[1]!Table1[[Symbol]:[Industry]],2,FALSE),"-")</f>
        <v>-</v>
      </c>
      <c r="D1154" t="s">
        <v>226</v>
      </c>
      <c r="E1154">
        <v>1882.75251715999</v>
      </c>
      <c r="F1154">
        <v>450.2</v>
      </c>
      <c r="G1154">
        <v>228.42080755767901</v>
      </c>
      <c r="H1154">
        <v>2.0440116260917001</v>
      </c>
      <c r="I1154">
        <v>46.583618490374498</v>
      </c>
      <c r="J1154">
        <v>-0.181051312703047</v>
      </c>
      <c r="K1154">
        <v>407.25937182480197</v>
      </c>
      <c r="L1154">
        <v>314.78722648893603</v>
      </c>
      <c r="M1154">
        <v>76.018198931732996</v>
      </c>
      <c r="N1154">
        <v>0.90496710603022101</v>
      </c>
      <c r="O1154">
        <v>3.06530430919591</v>
      </c>
      <c r="P1154">
        <v>257.30158730158701</v>
      </c>
      <c r="Q1154">
        <v>0.23409430814101401</v>
      </c>
    </row>
    <row r="1155" spans="1:17" hidden="1" x14ac:dyDescent="0.3">
      <c r="A1155" t="s">
        <v>2457</v>
      </c>
      <c r="B1155" t="s">
        <v>2458</v>
      </c>
      <c r="C1155" t="str">
        <f>IFERROR(VLOOKUP(Table1[[#This Row],[Ticker]],[1]!Table1[[Symbol]:[Industry]],2,FALSE),"-")</f>
        <v>-</v>
      </c>
      <c r="D1155" t="s">
        <v>410</v>
      </c>
      <c r="E1155">
        <v>1882.1629146599901</v>
      </c>
      <c r="F1155">
        <v>216.36</v>
      </c>
      <c r="G1155">
        <v>152.20976274181999</v>
      </c>
      <c r="H1155">
        <v>-10.975676060276299</v>
      </c>
      <c r="I1155">
        <v>25.1543415944309</v>
      </c>
      <c r="J1155">
        <v>-1.36700968486831</v>
      </c>
      <c r="K1155">
        <v>212.960474734028</v>
      </c>
      <c r="L1155">
        <v>179.28770072432201</v>
      </c>
      <c r="M1155">
        <v>42.888016739419001</v>
      </c>
      <c r="N1155">
        <v>0.62082343396190098</v>
      </c>
      <c r="O1155">
        <v>12.0817156590866</v>
      </c>
      <c r="P1155">
        <v>178.81443298969</v>
      </c>
      <c r="Q1155">
        <v>9.2485352257490994E-2</v>
      </c>
    </row>
    <row r="1156" spans="1:17" hidden="1" x14ac:dyDescent="0.3">
      <c r="A1156" t="s">
        <v>2459</v>
      </c>
      <c r="B1156" t="s">
        <v>2460</v>
      </c>
      <c r="C1156" t="str">
        <f>IFERROR(VLOOKUP(Table1[[#This Row],[Ticker]],[1]!Table1[[Symbol]:[Industry]],2,FALSE),"-")</f>
        <v>-</v>
      </c>
      <c r="D1156" t="s">
        <v>148</v>
      </c>
      <c r="E1156">
        <v>1881.6515999999999</v>
      </c>
      <c r="F1156">
        <v>1771.8</v>
      </c>
      <c r="G1156">
        <v>314.00365829558302</v>
      </c>
      <c r="H1156">
        <v>2.1881733759927502</v>
      </c>
      <c r="I1156">
        <v>166.91643015573101</v>
      </c>
      <c r="J1156">
        <v>18.358151953062698</v>
      </c>
      <c r="K1156">
        <v>1575.4783566891699</v>
      </c>
      <c r="L1156">
        <v>1105.1399583463401</v>
      </c>
      <c r="M1156">
        <v>64.226576624165901</v>
      </c>
      <c r="N1156">
        <v>0.60187091004695104</v>
      </c>
      <c r="O1156">
        <v>13.2153741957331</v>
      </c>
      <c r="P1156">
        <v>371.03549116044098</v>
      </c>
      <c r="Q1156">
        <v>0.13983031373473301</v>
      </c>
    </row>
    <row r="1157" spans="1:17" hidden="1" x14ac:dyDescent="0.3">
      <c r="A1157" t="s">
        <v>2461</v>
      </c>
      <c r="B1157" t="s">
        <v>2462</v>
      </c>
      <c r="C1157" t="str">
        <f>IFERROR(VLOOKUP(Table1[[#This Row],[Ticker]],[1]!Table1[[Symbol]:[Industry]],2,FALSE),"-")</f>
        <v>-</v>
      </c>
      <c r="D1157" t="s">
        <v>226</v>
      </c>
      <c r="E1157">
        <v>1881.503868</v>
      </c>
      <c r="F1157">
        <v>1380.9</v>
      </c>
      <c r="G1157">
        <v>23.0926660083631</v>
      </c>
      <c r="H1157">
        <v>-4.0026654378990196</v>
      </c>
      <c r="I1157">
        <v>-8.9143003676839605</v>
      </c>
      <c r="J1157">
        <v>-4.1049865358022704</v>
      </c>
      <c r="K1157">
        <v>1341.5816829539899</v>
      </c>
      <c r="L1157">
        <v>1277.0026143325299</v>
      </c>
      <c r="M1157">
        <v>55.464740743393399</v>
      </c>
      <c r="N1157">
        <v>2.3156218534234698</v>
      </c>
      <c r="O1157">
        <v>14.8526323412267</v>
      </c>
      <c r="P1157">
        <v>49.755991757943796</v>
      </c>
      <c r="Q1157">
        <v>1.5771530257170999E-2</v>
      </c>
    </row>
    <row r="1158" spans="1:17" hidden="1" x14ac:dyDescent="0.3">
      <c r="A1158" t="s">
        <v>2463</v>
      </c>
      <c r="B1158" t="s">
        <v>2464</v>
      </c>
      <c r="C1158" t="str">
        <f>IFERROR(VLOOKUP(Table1[[#This Row],[Ticker]],[1]!Table1[[Symbol]:[Industry]],2,FALSE),"-")</f>
        <v>-</v>
      </c>
      <c r="D1158" t="s">
        <v>140</v>
      </c>
      <c r="E1158">
        <v>1878.8222113029999</v>
      </c>
      <c r="F1158">
        <v>110.29</v>
      </c>
      <c r="G1158">
        <v>47.488666922034803</v>
      </c>
      <c r="H1158">
        <v>-11.085658104657901</v>
      </c>
      <c r="I1158">
        <v>-29.073475970589701</v>
      </c>
      <c r="J1158">
        <v>-1.95383833460039</v>
      </c>
      <c r="K1158">
        <v>114.233241671869</v>
      </c>
      <c r="L1158">
        <v>110.146908400925</v>
      </c>
      <c r="M1158">
        <v>42.199001503753003</v>
      </c>
      <c r="N1158">
        <v>0.60648050299799805</v>
      </c>
      <c r="O1158">
        <v>27.7541028198386</v>
      </c>
      <c r="P1158">
        <v>75.202541699761696</v>
      </c>
      <c r="Q1158">
        <v>1.5582571038951E-2</v>
      </c>
    </row>
    <row r="1159" spans="1:17" hidden="1" x14ac:dyDescent="0.3">
      <c r="A1159" t="s">
        <v>2465</v>
      </c>
      <c r="B1159" t="s">
        <v>2466</v>
      </c>
      <c r="C1159" t="str">
        <f>IFERROR(VLOOKUP(Table1[[#This Row],[Ticker]],[1]!Table1[[Symbol]:[Industry]],2,FALSE),"-")</f>
        <v>-</v>
      </c>
      <c r="D1159" t="s">
        <v>184</v>
      </c>
      <c r="E1159">
        <v>1877.14923</v>
      </c>
      <c r="F1159">
        <v>437.25</v>
      </c>
      <c r="G1159">
        <v>-24.0084732571244</v>
      </c>
      <c r="H1159">
        <v>1.2134506964931699</v>
      </c>
      <c r="I1159">
        <v>-14.3326007446268</v>
      </c>
      <c r="J1159">
        <v>5.2378888591549204</v>
      </c>
      <c r="K1159">
        <v>405.36488221147698</v>
      </c>
      <c r="L1159">
        <v>419.42615139506302</v>
      </c>
      <c r="M1159">
        <v>82.404482924964</v>
      </c>
      <c r="N1159">
        <v>1.4562294610597799</v>
      </c>
      <c r="O1159">
        <v>33.3905088622069</v>
      </c>
      <c r="P1159">
        <v>22.410414333706601</v>
      </c>
      <c r="Q1159">
        <v>5.4568005188085002E-2</v>
      </c>
    </row>
    <row r="1160" spans="1:17" hidden="1" x14ac:dyDescent="0.3">
      <c r="A1160" t="s">
        <v>2467</v>
      </c>
      <c r="B1160" t="s">
        <v>2468</v>
      </c>
      <c r="C1160" t="str">
        <f>IFERROR(VLOOKUP(Table1[[#This Row],[Ticker]],[1]!Table1[[Symbol]:[Industry]],2,FALSE),"-")</f>
        <v>-</v>
      </c>
      <c r="D1160" t="s">
        <v>2469</v>
      </c>
      <c r="E1160">
        <v>1876.8938262299901</v>
      </c>
      <c r="F1160">
        <v>1188.3</v>
      </c>
      <c r="G1160">
        <v>1.5331852259915499</v>
      </c>
      <c r="H1160">
        <v>-0.70599355718452295</v>
      </c>
      <c r="I1160">
        <v>-27.353669730077399</v>
      </c>
      <c r="J1160">
        <v>-0.111160030372181</v>
      </c>
      <c r="K1160">
        <v>1150.9100540444099</v>
      </c>
      <c r="L1160">
        <v>1138.67669913643</v>
      </c>
      <c r="M1160">
        <v>61.485079864038099</v>
      </c>
      <c r="N1160">
        <v>0.91748021051113804</v>
      </c>
      <c r="O1160">
        <v>22.103004291845501</v>
      </c>
      <c r="P1160">
        <v>42.721595003603099</v>
      </c>
      <c r="Q1160">
        <v>0.104682378351707</v>
      </c>
    </row>
    <row r="1161" spans="1:17" hidden="1" x14ac:dyDescent="0.3">
      <c r="A1161" t="s">
        <v>2470</v>
      </c>
      <c r="B1161" t="s">
        <v>2471</v>
      </c>
      <c r="C1161" t="str">
        <f>IFERROR(VLOOKUP(Table1[[#This Row],[Ticker]],[1]!Table1[[Symbol]:[Industry]],2,FALSE),"-")</f>
        <v>-</v>
      </c>
      <c r="D1161" t="s">
        <v>226</v>
      </c>
      <c r="E1161">
        <v>1861.76</v>
      </c>
      <c r="F1161">
        <v>581.79999999999995</v>
      </c>
      <c r="G1161">
        <v>94.900866415032596</v>
      </c>
      <c r="H1161">
        <v>17.186873830833498</v>
      </c>
      <c r="I1161">
        <v>49.641307792789497</v>
      </c>
      <c r="J1161">
        <v>1.93020209324824</v>
      </c>
      <c r="K1161">
        <v>520.57626339353499</v>
      </c>
      <c r="L1161">
        <v>436.94756006847001</v>
      </c>
      <c r="M1161">
        <v>64.5085583156513</v>
      </c>
      <c r="N1161">
        <v>1.0761394730324301</v>
      </c>
      <c r="O1161">
        <v>3.7469920935029299</v>
      </c>
      <c r="P1161">
        <v>126.557632398753</v>
      </c>
      <c r="Q1161">
        <v>0.12724947889192001</v>
      </c>
    </row>
    <row r="1162" spans="1:17" hidden="1" x14ac:dyDescent="0.3">
      <c r="A1162" t="s">
        <v>2472</v>
      </c>
      <c r="B1162" t="s">
        <v>2473</v>
      </c>
      <c r="C1162" t="str">
        <f>IFERROR(VLOOKUP(Table1[[#This Row],[Ticker]],[1]!Table1[[Symbol]:[Industry]],2,FALSE),"-")</f>
        <v>-</v>
      </c>
      <c r="D1162" t="s">
        <v>184</v>
      </c>
      <c r="E1162">
        <v>1849.4691932849901</v>
      </c>
      <c r="F1162">
        <v>194.71</v>
      </c>
      <c r="G1162">
        <v>-18.729898311308599</v>
      </c>
      <c r="H1162">
        <v>-5.8523058879002603</v>
      </c>
      <c r="I1162">
        <v>-39.874527066167197</v>
      </c>
      <c r="J1162">
        <v>-1.0309604232821901</v>
      </c>
      <c r="K1162">
        <v>198.33070338073199</v>
      </c>
      <c r="L1162">
        <v>210.19411392658901</v>
      </c>
      <c r="M1162">
        <v>48.888386994197198</v>
      </c>
      <c r="N1162">
        <v>0.88749225667181797</v>
      </c>
      <c r="O1162">
        <v>63.833393251502201</v>
      </c>
      <c r="P1162">
        <v>13.500437190323501</v>
      </c>
      <c r="Q1162">
        <v>6.3262304819485998E-2</v>
      </c>
    </row>
    <row r="1163" spans="1:17" hidden="1" x14ac:dyDescent="0.3">
      <c r="A1163" t="s">
        <v>2474</v>
      </c>
      <c r="B1163" t="s">
        <v>2475</v>
      </c>
      <c r="C1163" t="str">
        <f>IFERROR(VLOOKUP(Table1[[#This Row],[Ticker]],[1]!Table1[[Symbol]:[Industry]],2,FALSE),"-")</f>
        <v>-</v>
      </c>
      <c r="D1163" t="s">
        <v>243</v>
      </c>
      <c r="E1163">
        <v>1840.4811475049901</v>
      </c>
      <c r="F1163">
        <v>1230.45</v>
      </c>
      <c r="G1163">
        <v>73.220735376934002</v>
      </c>
      <c r="H1163">
        <v>25.382728430837201</v>
      </c>
      <c r="I1163">
        <v>12.3917539769747</v>
      </c>
      <c r="J1163">
        <v>3.3760309796733501</v>
      </c>
      <c r="K1163">
        <v>1030.4487332441199</v>
      </c>
      <c r="L1163">
        <v>924.37838885249198</v>
      </c>
      <c r="M1163">
        <v>70.5435576552035</v>
      </c>
      <c r="N1163">
        <v>0.91217715174992897</v>
      </c>
      <c r="O1163">
        <v>5.48986143280914</v>
      </c>
      <c r="P1163">
        <v>103.716887417218</v>
      </c>
      <c r="Q1163">
        <v>0.12448060655825501</v>
      </c>
    </row>
    <row r="1164" spans="1:17" hidden="1" x14ac:dyDescent="0.3">
      <c r="A1164" t="s">
        <v>2476</v>
      </c>
      <c r="B1164" t="s">
        <v>2477</v>
      </c>
      <c r="C1164" t="str">
        <f>IFERROR(VLOOKUP(Table1[[#This Row],[Ticker]],[1]!Table1[[Symbol]:[Industry]],2,FALSE),"-")</f>
        <v>-</v>
      </c>
      <c r="D1164" t="s">
        <v>804</v>
      </c>
      <c r="E1164">
        <v>1839.5060566720001</v>
      </c>
      <c r="F1164">
        <v>207.16</v>
      </c>
      <c r="G1164">
        <v>6.2362462640166303</v>
      </c>
      <c r="H1164">
        <v>22.6600097957458</v>
      </c>
      <c r="I1164">
        <v>19.9845722444446</v>
      </c>
      <c r="J1164">
        <v>-0.65951616572787397</v>
      </c>
      <c r="M1164">
        <v>63.909851480782599</v>
      </c>
      <c r="O1164">
        <v>11.025294458389601</v>
      </c>
      <c r="P1164">
        <v>50.115942028985501</v>
      </c>
    </row>
    <row r="1165" spans="1:17" hidden="1" x14ac:dyDescent="0.3">
      <c r="A1165" t="s">
        <v>2478</v>
      </c>
      <c r="B1165" t="s">
        <v>2479</v>
      </c>
      <c r="C1165" t="str">
        <f>IFERROR(VLOOKUP(Table1[[#This Row],[Ticker]],[1]!Table1[[Symbol]:[Industry]],2,FALSE),"-")</f>
        <v>-</v>
      </c>
      <c r="D1165" t="s">
        <v>184</v>
      </c>
      <c r="E1165">
        <v>1838.5562356</v>
      </c>
      <c r="F1165">
        <v>812.75</v>
      </c>
      <c r="G1165">
        <v>58.132943387993897</v>
      </c>
      <c r="H1165">
        <v>8.6781019010089899</v>
      </c>
      <c r="I1165">
        <v>36.610966493062797</v>
      </c>
      <c r="J1165">
        <v>0.63190769697726701</v>
      </c>
      <c r="K1165">
        <v>734.68879693087399</v>
      </c>
      <c r="L1165">
        <v>636.73852297342103</v>
      </c>
      <c r="M1165">
        <v>60.617752881141698</v>
      </c>
      <c r="N1165">
        <v>1.0909672240691899</v>
      </c>
      <c r="O1165">
        <v>4.4355582897569903</v>
      </c>
      <c r="P1165">
        <v>90.988133004347304</v>
      </c>
      <c r="Q1165">
        <v>6.6693372889225E-2</v>
      </c>
    </row>
    <row r="1166" spans="1:17" hidden="1" x14ac:dyDescent="0.3">
      <c r="A1166" t="s">
        <v>2480</v>
      </c>
      <c r="B1166" t="s">
        <v>2481</v>
      </c>
      <c r="C1166" t="str">
        <f>IFERROR(VLOOKUP(Table1[[#This Row],[Ticker]],[1]!Table1[[Symbol]:[Industry]],2,FALSE),"-")</f>
        <v>-</v>
      </c>
      <c r="D1166" t="s">
        <v>384</v>
      </c>
      <c r="E1166">
        <v>1836.6397680749999</v>
      </c>
      <c r="F1166">
        <v>593.25</v>
      </c>
      <c r="G1166">
        <v>-35.3254963537401</v>
      </c>
      <c r="H1166">
        <v>-4.5498116328255698</v>
      </c>
      <c r="I1166">
        <v>-16.415714348818302</v>
      </c>
      <c r="J1166">
        <v>-2.2419488993277001</v>
      </c>
      <c r="K1166">
        <v>573.38339725530398</v>
      </c>
      <c r="L1166">
        <v>566.79257061569501</v>
      </c>
      <c r="M1166">
        <v>59.645373227695799</v>
      </c>
      <c r="N1166">
        <v>0.83693102040985501</v>
      </c>
      <c r="O1166">
        <v>24.736620311841499</v>
      </c>
      <c r="P1166">
        <v>34.814225656175402</v>
      </c>
      <c r="Q1166">
        <v>0.127624670027989</v>
      </c>
    </row>
    <row r="1167" spans="1:17" hidden="1" x14ac:dyDescent="0.3">
      <c r="A1167" t="s">
        <v>2482</v>
      </c>
      <c r="B1167" t="s">
        <v>2483</v>
      </c>
      <c r="C1167" t="str">
        <f>IFERROR(VLOOKUP(Table1[[#This Row],[Ticker]],[1]!Table1[[Symbol]:[Industry]],2,FALSE),"-")</f>
        <v>-</v>
      </c>
      <c r="D1167" t="s">
        <v>1939</v>
      </c>
      <c r="E1167">
        <v>1834.24</v>
      </c>
      <c r="F1167">
        <v>286.60000000000002</v>
      </c>
      <c r="G1167">
        <v>33.980555985352503</v>
      </c>
      <c r="H1167">
        <v>-7.5603548436513597</v>
      </c>
      <c r="I1167">
        <v>0.30745169595097699</v>
      </c>
      <c r="J1167">
        <v>-2.6180505238957998</v>
      </c>
      <c r="K1167">
        <v>289.35797440251599</v>
      </c>
      <c r="L1167">
        <v>265.39633886239301</v>
      </c>
      <c r="M1167">
        <v>39.781674524729702</v>
      </c>
      <c r="N1167">
        <v>0.62638449968848497</v>
      </c>
      <c r="O1167">
        <v>15.7536636427076</v>
      </c>
      <c r="P1167">
        <v>63.3979475484606</v>
      </c>
      <c r="Q1167">
        <v>0.167829188281548</v>
      </c>
    </row>
    <row r="1168" spans="1:17" hidden="1" x14ac:dyDescent="0.3">
      <c r="A1168" t="s">
        <v>2484</v>
      </c>
      <c r="B1168" t="s">
        <v>2485</v>
      </c>
      <c r="C1168" t="str">
        <f>IFERROR(VLOOKUP(Table1[[#This Row],[Ticker]],[1]!Table1[[Symbol]:[Industry]],2,FALSE),"-")</f>
        <v>-</v>
      </c>
      <c r="D1168" t="s">
        <v>184</v>
      </c>
      <c r="E1168">
        <v>1828.106205</v>
      </c>
      <c r="F1168">
        <v>135.13</v>
      </c>
      <c r="G1168">
        <v>7.3807189845375101</v>
      </c>
      <c r="H1168">
        <v>3.6180658793960299</v>
      </c>
      <c r="I1168">
        <v>35.951772672125102</v>
      </c>
      <c r="J1168">
        <v>-1.90767380658896</v>
      </c>
      <c r="K1168">
        <v>132.81318969102199</v>
      </c>
      <c r="L1168">
        <v>114.454684524103</v>
      </c>
      <c r="M1168">
        <v>45.787334426769597</v>
      </c>
      <c r="N1168">
        <v>0.77686481399594098</v>
      </c>
      <c r="O1168">
        <v>16.184415007770301</v>
      </c>
      <c r="P1168">
        <v>71.702668360863996</v>
      </c>
      <c r="Q1168">
        <v>9.3744805273556997E-2</v>
      </c>
    </row>
    <row r="1169" spans="1:17" hidden="1" x14ac:dyDescent="0.3">
      <c r="A1169" t="s">
        <v>2486</v>
      </c>
      <c r="B1169" t="s">
        <v>2487</v>
      </c>
      <c r="C1169" t="str">
        <f>IFERROR(VLOOKUP(Table1[[#This Row],[Ticker]],[1]!Table1[[Symbol]:[Industry]],2,FALSE),"-")</f>
        <v>-</v>
      </c>
      <c r="D1169" t="s">
        <v>634</v>
      </c>
      <c r="E1169">
        <v>1823.4885300000001</v>
      </c>
      <c r="F1169">
        <v>296.7</v>
      </c>
      <c r="G1169">
        <v>479.54018901287498</v>
      </c>
      <c r="H1169">
        <v>5.7181192998780803</v>
      </c>
      <c r="I1169">
        <v>-6.8548710679067</v>
      </c>
      <c r="J1169">
        <v>3.5847144530627202</v>
      </c>
      <c r="K1169">
        <v>266.944324679082</v>
      </c>
      <c r="L1169">
        <v>219.53942560562299</v>
      </c>
      <c r="M1169">
        <v>74.378689465505104</v>
      </c>
      <c r="N1169">
        <v>0.91652805003288496</v>
      </c>
      <c r="O1169">
        <v>4.9039433771486296</v>
      </c>
      <c r="P1169">
        <v>524.63157894736798</v>
      </c>
      <c r="Q1169">
        <v>0.14147050720156901</v>
      </c>
    </row>
    <row r="1170" spans="1:17" hidden="1" x14ac:dyDescent="0.3">
      <c r="A1170" t="s">
        <v>2488</v>
      </c>
      <c r="B1170" t="s">
        <v>2489</v>
      </c>
      <c r="C1170" t="str">
        <f>IFERROR(VLOOKUP(Table1[[#This Row],[Ticker]],[1]!Table1[[Symbol]:[Industry]],2,FALSE),"-")</f>
        <v>-</v>
      </c>
      <c r="D1170" t="s">
        <v>1939</v>
      </c>
      <c r="E1170">
        <v>1823.0563471200001</v>
      </c>
      <c r="F1170">
        <v>629.04999999999995</v>
      </c>
      <c r="G1170">
        <v>56.243642975344798</v>
      </c>
      <c r="H1170">
        <v>-10.8836367340217</v>
      </c>
      <c r="I1170">
        <v>-27.066494760415502</v>
      </c>
      <c r="J1170">
        <v>0.54918473730042905</v>
      </c>
      <c r="K1170">
        <v>666.26443456956895</v>
      </c>
      <c r="L1170">
        <v>646.82133270968995</v>
      </c>
      <c r="M1170">
        <v>44.550012858065401</v>
      </c>
      <c r="N1170">
        <v>0.69605885752944696</v>
      </c>
      <c r="O1170">
        <v>45.457435815912902</v>
      </c>
      <c r="P1170">
        <v>83.905861716123297</v>
      </c>
      <c r="Q1170">
        <v>0.14619754354504</v>
      </c>
    </row>
    <row r="1171" spans="1:17" hidden="1" x14ac:dyDescent="0.3">
      <c r="A1171" t="s">
        <v>2490</v>
      </c>
      <c r="B1171" t="s">
        <v>2491</v>
      </c>
      <c r="C1171" t="str">
        <f>IFERROR(VLOOKUP(Table1[[#This Row],[Ticker]],[1]!Table1[[Symbol]:[Industry]],2,FALSE),"-")</f>
        <v>-</v>
      </c>
      <c r="D1171" t="s">
        <v>130</v>
      </c>
      <c r="E1171">
        <v>1821.529337275</v>
      </c>
      <c r="F1171">
        <v>266.45</v>
      </c>
      <c r="G1171">
        <v>30.919101298460198</v>
      </c>
      <c r="H1171">
        <v>-8.9211937358526701</v>
      </c>
      <c r="I1171">
        <v>-27.924141706513499</v>
      </c>
      <c r="J1171">
        <v>1.95573764201203</v>
      </c>
      <c r="K1171">
        <v>275.752359262769</v>
      </c>
      <c r="L1171">
        <v>275.16447790134799</v>
      </c>
      <c r="M1171">
        <v>47.708671644915597</v>
      </c>
      <c r="N1171">
        <v>0.89927006231893403</v>
      </c>
      <c r="O1171">
        <v>50.347157065115397</v>
      </c>
      <c r="P1171">
        <v>56.046852122986799</v>
      </c>
      <c r="Q1171">
        <v>0.107757365186334</v>
      </c>
    </row>
    <row r="1172" spans="1:17" hidden="1" x14ac:dyDescent="0.3">
      <c r="A1172" t="s">
        <v>2492</v>
      </c>
      <c r="B1172" t="s">
        <v>2493</v>
      </c>
      <c r="C1172" t="str">
        <f>IFERROR(VLOOKUP(Table1[[#This Row],[Ticker]],[1]!Table1[[Symbol]:[Industry]],2,FALSE),"-")</f>
        <v>-</v>
      </c>
      <c r="D1172" t="s">
        <v>119</v>
      </c>
      <c r="E1172">
        <v>1820.598502839</v>
      </c>
      <c r="F1172">
        <v>17.13</v>
      </c>
      <c r="G1172">
        <v>34.3162975134615</v>
      </c>
      <c r="H1172">
        <v>-5.4155363207590099</v>
      </c>
      <c r="I1172">
        <v>-9.6313206831419702</v>
      </c>
      <c r="J1172">
        <v>-4.4134347233207798</v>
      </c>
      <c r="K1172">
        <v>17.668176251128401</v>
      </c>
      <c r="L1172">
        <v>16.818053694660101</v>
      </c>
      <c r="M1172">
        <v>38.414925347066401</v>
      </c>
      <c r="N1172">
        <v>0.78913827592022701</v>
      </c>
      <c r="O1172">
        <v>53.8537446126399</v>
      </c>
      <c r="P1172">
        <v>60.973365988208897</v>
      </c>
      <c r="Q1172">
        <v>0.140975521144764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D1173" t="s">
        <v>375</v>
      </c>
      <c r="E1173">
        <v>1810.312128</v>
      </c>
      <c r="F1173">
        <v>292.8</v>
      </c>
      <c r="G1173">
        <v>5.9035265856737897</v>
      </c>
      <c r="H1173">
        <v>4.6127535469856698</v>
      </c>
      <c r="I1173">
        <v>5.9427193184019096</v>
      </c>
      <c r="J1173">
        <v>-0.54746945498325505</v>
      </c>
      <c r="K1173">
        <v>265.65863725333702</v>
      </c>
      <c r="L1173">
        <v>244.30031580154801</v>
      </c>
      <c r="M1173">
        <v>59.117282306179099</v>
      </c>
      <c r="N1173">
        <v>1.29239919769477</v>
      </c>
      <c r="O1173">
        <v>6.5403005464480701</v>
      </c>
      <c r="P1173">
        <v>45.112129847602503</v>
      </c>
      <c r="Q1173">
        <v>0.15895224433005201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E1174">
        <v>1807.8700185599901</v>
      </c>
      <c r="F1174">
        <v>350.4</v>
      </c>
      <c r="G1174">
        <v>34.319129692347197</v>
      </c>
      <c r="H1174">
        <v>16.919148526131</v>
      </c>
      <c r="I1174">
        <v>47.454820063330402</v>
      </c>
      <c r="J1174">
        <v>6.1014408568858904</v>
      </c>
      <c r="M1174">
        <v>64.590654868071894</v>
      </c>
      <c r="O1174">
        <v>13.8698630136986</v>
      </c>
      <c r="P1174">
        <v>67.655502392344403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56</v>
      </c>
      <c r="E1175">
        <v>1801.6704003899999</v>
      </c>
      <c r="F1175">
        <v>253.05</v>
      </c>
      <c r="G1175">
        <v>-35.589967280988198</v>
      </c>
      <c r="H1175">
        <v>4.1806833196881898</v>
      </c>
      <c r="I1175">
        <v>-20.5821059884044</v>
      </c>
      <c r="J1175">
        <v>-1.0698481183850601</v>
      </c>
      <c r="K1175">
        <v>241.58955518431401</v>
      </c>
      <c r="M1175">
        <v>63.251372244038997</v>
      </c>
      <c r="N1175">
        <v>0.62403902509971798</v>
      </c>
      <c r="O1175">
        <v>17.1902786010669</v>
      </c>
      <c r="P1175">
        <v>27.1608040201005</v>
      </c>
    </row>
    <row r="1176" spans="1:17" hidden="1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-</v>
      </c>
      <c r="D1176" t="s">
        <v>821</v>
      </c>
      <c r="E1176">
        <v>1798.5029888429999</v>
      </c>
      <c r="F1176">
        <v>8.91</v>
      </c>
      <c r="G1176">
        <v>-95.946836753921403</v>
      </c>
      <c r="H1176">
        <v>-21.511001510786802</v>
      </c>
      <c r="I1176">
        <v>-66.289251925451197</v>
      </c>
      <c r="J1176">
        <v>-1.0819522136039399</v>
      </c>
      <c r="K1176">
        <v>12.156903025494399</v>
      </c>
      <c r="L1176">
        <v>16.8774632923887</v>
      </c>
      <c r="M1176">
        <v>21.449379168022698</v>
      </c>
      <c r="N1176">
        <v>0.634707834861854</v>
      </c>
      <c r="O1176">
        <v>258.58585858585798</v>
      </c>
      <c r="P1176">
        <v>3.00578034682079</v>
      </c>
      <c r="Q1176">
        <v>1.6983682690413001E-2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46</v>
      </c>
      <c r="E1177">
        <v>1794.77775</v>
      </c>
      <c r="F1177">
        <v>454.95</v>
      </c>
      <c r="G1177">
        <v>54.489119885220703</v>
      </c>
      <c r="H1177">
        <v>27.349874812198099</v>
      </c>
      <c r="I1177">
        <v>50.584845390152097</v>
      </c>
      <c r="J1177">
        <v>0.98047196197782305</v>
      </c>
      <c r="K1177">
        <v>389.44763603408097</v>
      </c>
      <c r="L1177">
        <v>318.47170390114701</v>
      </c>
      <c r="M1177">
        <v>55.596957069408397</v>
      </c>
      <c r="N1177">
        <v>0.88972720681376705</v>
      </c>
      <c r="O1177">
        <v>9.3416858995494003</v>
      </c>
      <c r="P1177">
        <v>97.675429067999104</v>
      </c>
      <c r="Q1177">
        <v>6.2214852471159002E-2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D1178" t="s">
        <v>151</v>
      </c>
      <c r="E1178">
        <v>1793.788034484</v>
      </c>
      <c r="F1178">
        <v>32.659999999999997</v>
      </c>
      <c r="G1178">
        <v>82.242159360879896</v>
      </c>
      <c r="H1178">
        <v>3.8698312243172701</v>
      </c>
      <c r="I1178">
        <v>-16.439960877290801</v>
      </c>
      <c r="J1178">
        <v>-6.9608641761660897</v>
      </c>
      <c r="K1178">
        <v>30.514728000317898</v>
      </c>
      <c r="L1178">
        <v>28.608427116993202</v>
      </c>
      <c r="M1178">
        <v>53.850864380156601</v>
      </c>
      <c r="N1178">
        <v>1.2257674906551399</v>
      </c>
      <c r="O1178">
        <v>20.636864666258401</v>
      </c>
      <c r="P1178">
        <v>112.768729641693</v>
      </c>
      <c r="Q1178">
        <v>0.220561538897945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D1179" t="s">
        <v>285</v>
      </c>
      <c r="E1179">
        <v>1791.2580635520001</v>
      </c>
      <c r="F1179">
        <v>32.32</v>
      </c>
      <c r="G1179">
        <v>-13.993052735244101</v>
      </c>
      <c r="H1179">
        <v>8.3230779775640098</v>
      </c>
      <c r="I1179">
        <v>-17.297850559963798</v>
      </c>
      <c r="J1179">
        <v>6.3812229091456301</v>
      </c>
      <c r="K1179">
        <v>30.240916729744999</v>
      </c>
      <c r="L1179">
        <v>32.144805559688102</v>
      </c>
      <c r="M1179">
        <v>66.517594731496004</v>
      </c>
      <c r="N1179">
        <v>1.61338974199119</v>
      </c>
      <c r="O1179">
        <v>41.707920792079101</v>
      </c>
      <c r="P1179">
        <v>43.644444444444403</v>
      </c>
      <c r="Q1179">
        <v>-6.1641309805204998E-2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539</v>
      </c>
      <c r="E1180">
        <v>1790.80069742</v>
      </c>
      <c r="F1180">
        <v>5810.3</v>
      </c>
      <c r="G1180">
        <v>-40.792373416497597</v>
      </c>
      <c r="H1180">
        <v>3.86220841234663</v>
      </c>
      <c r="I1180">
        <v>-15.4166671414332</v>
      </c>
      <c r="J1180">
        <v>-2.7060428920001498</v>
      </c>
      <c r="K1180">
        <v>5527.4760578415899</v>
      </c>
      <c r="L1180">
        <v>5750.7057096237504</v>
      </c>
      <c r="M1180">
        <v>49.1478521940424</v>
      </c>
      <c r="N1180">
        <v>0.81307465822710201</v>
      </c>
      <c r="O1180">
        <v>19.838046228249802</v>
      </c>
      <c r="P1180">
        <v>30.159050179211398</v>
      </c>
      <c r="Q1180">
        <v>-9.8958465806588999E-2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140</v>
      </c>
      <c r="E1181">
        <v>1788.8522171499999</v>
      </c>
      <c r="F1181">
        <v>105.55</v>
      </c>
      <c r="G1181">
        <v>37.382344452820902</v>
      </c>
      <c r="H1181">
        <v>4.48725226481523</v>
      </c>
      <c r="I1181">
        <v>9.3282838198701796</v>
      </c>
      <c r="J1181">
        <v>6.0502173624558999</v>
      </c>
      <c r="K1181">
        <v>94.183481155873807</v>
      </c>
      <c r="L1181">
        <v>86.752532745883499</v>
      </c>
      <c r="M1181">
        <v>69.173863650031194</v>
      </c>
      <c r="N1181">
        <v>2.9704984767420402</v>
      </c>
      <c r="O1181">
        <v>8.0056845097110401</v>
      </c>
      <c r="P1181">
        <v>93.669724770642105</v>
      </c>
      <c r="Q1181">
        <v>6.9107526636864994E-2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140</v>
      </c>
      <c r="E1182">
        <v>1782.6979941</v>
      </c>
      <c r="F1182">
        <v>139.9</v>
      </c>
      <c r="G1182">
        <v>93.148393612206505</v>
      </c>
      <c r="H1182">
        <v>13.338112942598899</v>
      </c>
      <c r="I1182">
        <v>20.894235572954798</v>
      </c>
      <c r="J1182">
        <v>5.3419185611492601</v>
      </c>
      <c r="K1182">
        <v>121.992174849466</v>
      </c>
      <c r="L1182">
        <v>103.495809267262</v>
      </c>
      <c r="M1182">
        <v>60.642785442218099</v>
      </c>
      <c r="N1182">
        <v>1.4297070748881999</v>
      </c>
      <c r="O1182">
        <v>2.9306647605432401</v>
      </c>
      <c r="P1182">
        <v>132.392026578073</v>
      </c>
      <c r="Q1182">
        <v>6.2983221262773004E-2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218</v>
      </c>
      <c r="E1183">
        <v>1782.44</v>
      </c>
      <c r="F1183">
        <v>405.1</v>
      </c>
      <c r="G1183">
        <v>6.30719587825745</v>
      </c>
      <c r="H1183">
        <v>1.7603019523274199</v>
      </c>
      <c r="I1183">
        <v>23.472077317090399</v>
      </c>
      <c r="J1183">
        <v>3.83870387387437</v>
      </c>
      <c r="K1183">
        <v>365.13226523061599</v>
      </c>
      <c r="L1183">
        <v>314.24560502851199</v>
      </c>
      <c r="M1183">
        <v>69.928096915379101</v>
      </c>
      <c r="N1183">
        <v>0.76095188124983604</v>
      </c>
      <c r="O1183">
        <v>3.23376943964452</v>
      </c>
      <c r="P1183">
        <v>78.105078039129495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243</v>
      </c>
      <c r="E1184">
        <v>1771.711194</v>
      </c>
      <c r="F1184">
        <v>771.9</v>
      </c>
      <c r="G1184">
        <v>29.011786195664801</v>
      </c>
      <c r="H1184">
        <v>0.85943352832810904</v>
      </c>
      <c r="I1184">
        <v>-5.6452244890782302</v>
      </c>
      <c r="J1184">
        <v>0.18556840875538899</v>
      </c>
      <c r="K1184">
        <v>701.30821945382195</v>
      </c>
      <c r="L1184">
        <v>644.88543215353798</v>
      </c>
      <c r="M1184">
        <v>72.856278263479794</v>
      </c>
      <c r="N1184">
        <v>0.81192365856257098</v>
      </c>
      <c r="O1184">
        <v>5.0654229822515804</v>
      </c>
      <c r="P1184">
        <v>60.378142530646102</v>
      </c>
      <c r="Q1184">
        <v>9.5635634618168999E-2</v>
      </c>
    </row>
    <row r="1185" spans="1:17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539</v>
      </c>
      <c r="E1185">
        <v>1765.3994817799901</v>
      </c>
      <c r="F1185">
        <v>105.4</v>
      </c>
      <c r="G1185">
        <v>-59.187363814146202</v>
      </c>
      <c r="H1185">
        <v>-1.0747572891447099</v>
      </c>
      <c r="I1185">
        <v>-33.501627679014</v>
      </c>
      <c r="J1185">
        <v>-5.3303486066503298</v>
      </c>
      <c r="K1185">
        <v>103.817693299014</v>
      </c>
      <c r="L1185">
        <v>119.355836948635</v>
      </c>
      <c r="M1185">
        <v>53.50740106744</v>
      </c>
      <c r="N1185">
        <v>0.71308235132861997</v>
      </c>
      <c r="O1185">
        <v>76.802656546489501</v>
      </c>
      <c r="P1185">
        <v>31.8323952470293</v>
      </c>
      <c r="Q1185">
        <v>-9.8135687140320005E-2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375</v>
      </c>
      <c r="E1186">
        <v>1760.6761077000001</v>
      </c>
      <c r="F1186">
        <v>109.29</v>
      </c>
      <c r="G1186">
        <v>25.220031485697501</v>
      </c>
      <c r="H1186">
        <v>9.2371502067047402</v>
      </c>
      <c r="I1186">
        <v>-17.634655129312598</v>
      </c>
      <c r="J1186">
        <v>0.566348554985736</v>
      </c>
      <c r="K1186">
        <v>99.441855919871102</v>
      </c>
      <c r="L1186">
        <v>91.795081658763806</v>
      </c>
      <c r="M1186">
        <v>54.895716813072802</v>
      </c>
      <c r="N1186">
        <v>3.6232041950110698</v>
      </c>
      <c r="O1186">
        <v>18.1626864305974</v>
      </c>
      <c r="P1186">
        <v>54.692144373673003</v>
      </c>
      <c r="Q1186">
        <v>0.101132089861836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392</v>
      </c>
      <c r="E1187">
        <v>1758.194976</v>
      </c>
      <c r="F1187">
        <v>796.8</v>
      </c>
      <c r="G1187">
        <v>77.141813462761107</v>
      </c>
      <c r="H1187">
        <v>-0.418071680577281</v>
      </c>
      <c r="I1187">
        <v>74.059943999039703</v>
      </c>
      <c r="J1187">
        <v>-4.7910431226948598</v>
      </c>
      <c r="K1187">
        <v>761.44373501906603</v>
      </c>
      <c r="L1187">
        <v>594.186457920522</v>
      </c>
      <c r="M1187">
        <v>48.892846064553403</v>
      </c>
      <c r="N1187">
        <v>2.73734499020085</v>
      </c>
      <c r="O1187">
        <v>8.5592369477911703</v>
      </c>
      <c r="P1187">
        <v>181.40561539819799</v>
      </c>
      <c r="Q1187">
        <v>0.14218003473405399</v>
      </c>
    </row>
    <row r="1188" spans="1:17" hidden="1" x14ac:dyDescent="0.3">
      <c r="A1188" t="s">
        <v>2524</v>
      </c>
      <c r="B1188" t="s">
        <v>2525</v>
      </c>
      <c r="C1188" t="str">
        <f>IFERROR(VLOOKUP(Table1[[#This Row],[Ticker]],[1]!Table1[[Symbol]:[Industry]],2,FALSE),"-")</f>
        <v>-</v>
      </c>
      <c r="D1188" t="s">
        <v>387</v>
      </c>
      <c r="E1188">
        <v>1756.5674325</v>
      </c>
      <c r="F1188">
        <v>2944.05</v>
      </c>
      <c r="G1188">
        <v>225.84011302539301</v>
      </c>
      <c r="H1188">
        <v>16.327566642322498</v>
      </c>
      <c r="I1188">
        <v>77.752262918146698</v>
      </c>
      <c r="J1188">
        <v>-0.40331666602764299</v>
      </c>
      <c r="K1188">
        <v>2420.0278050366601</v>
      </c>
      <c r="L1188">
        <v>1836.7920957358999</v>
      </c>
      <c r="M1188">
        <v>75.900467090289595</v>
      </c>
      <c r="N1188">
        <v>0.46178186051952802</v>
      </c>
      <c r="O1188">
        <v>0.20210254581274301</v>
      </c>
      <c r="P1188">
        <v>263.46296296296299</v>
      </c>
      <c r="Q1188">
        <v>0.118670939725125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Row],[Ticker]],[1]!Table1[[Symbol]:[Industry]],2,FALSE),"-")</f>
        <v>-</v>
      </c>
      <c r="D1189" t="s">
        <v>561</v>
      </c>
      <c r="E1189">
        <v>1754.7797275799901</v>
      </c>
      <c r="F1189">
        <v>518.1</v>
      </c>
      <c r="G1189">
        <v>64.738965771285194</v>
      </c>
      <c r="H1189">
        <v>-14.811313664856799</v>
      </c>
      <c r="I1189">
        <v>2.4575478171590999</v>
      </c>
      <c r="J1189">
        <v>-2.3680641245359002</v>
      </c>
      <c r="K1189">
        <v>539.45082207068697</v>
      </c>
      <c r="L1189">
        <v>500.72361634249802</v>
      </c>
      <c r="M1189">
        <v>43.516153220592301</v>
      </c>
      <c r="N1189">
        <v>0.864229246408725</v>
      </c>
      <c r="O1189">
        <v>33.169272341246803</v>
      </c>
      <c r="P1189">
        <v>92.602230483271299</v>
      </c>
      <c r="Q1189">
        <v>0.119902912325454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Row],[Ticker]],[1]!Table1[[Symbol]:[Industry]],2,FALSE),"-")</f>
        <v>-</v>
      </c>
      <c r="D1190" t="s">
        <v>21</v>
      </c>
      <c r="E1190">
        <v>1753.9313225999999</v>
      </c>
      <c r="F1190">
        <v>1151</v>
      </c>
      <c r="G1190">
        <v>90.565018074718793</v>
      </c>
      <c r="H1190">
        <v>0.79662434820582795</v>
      </c>
      <c r="I1190">
        <v>60.256127977673799</v>
      </c>
      <c r="J1190">
        <v>0.64768523641626696</v>
      </c>
      <c r="K1190">
        <v>1041.4480881279001</v>
      </c>
      <c r="L1190">
        <v>818.55319351322601</v>
      </c>
      <c r="M1190">
        <v>51.546380745406999</v>
      </c>
      <c r="N1190">
        <v>0.54533507093861699</v>
      </c>
      <c r="O1190">
        <v>8.7662901824500494</v>
      </c>
      <c r="P1190">
        <v>133.80052813325199</v>
      </c>
      <c r="Q1190">
        <v>7.5648221482536998E-2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Row],[Ticker]],[1]!Table1[[Symbol]:[Industry]],2,FALSE),"-")</f>
        <v>-</v>
      </c>
      <c r="D1191" t="s">
        <v>243</v>
      </c>
      <c r="E1191">
        <v>1749.84</v>
      </c>
      <c r="F1191">
        <v>1458.2</v>
      </c>
      <c r="G1191">
        <v>-23.327610907881802</v>
      </c>
      <c r="H1191">
        <v>-1.8108507184521601</v>
      </c>
      <c r="I1191">
        <v>-17.414889532015</v>
      </c>
      <c r="J1191">
        <v>-3.04813795100968</v>
      </c>
      <c r="K1191">
        <v>1394.0557515031201</v>
      </c>
      <c r="L1191">
        <v>1416.3584859914199</v>
      </c>
      <c r="M1191">
        <v>66.229706861397304</v>
      </c>
      <c r="N1191">
        <v>1.45866841976108</v>
      </c>
      <c r="O1191">
        <v>22.071732272664899</v>
      </c>
      <c r="P1191">
        <v>23.4664070107108</v>
      </c>
      <c r="Q1191">
        <v>0.15013089172774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Row],[Ticker]],[1]!Table1[[Symbol]:[Industry]],2,FALSE),"-")</f>
        <v>-</v>
      </c>
      <c r="D1192" t="s">
        <v>392</v>
      </c>
      <c r="E1192">
        <v>1745.52019455</v>
      </c>
      <c r="F1192">
        <v>1344.75</v>
      </c>
      <c r="G1192">
        <v>414.49065902295399</v>
      </c>
      <c r="H1192">
        <v>54.178759795745798</v>
      </c>
      <c r="I1192">
        <v>88.671768714666499</v>
      </c>
      <c r="J1192">
        <v>9.0763811197293904</v>
      </c>
      <c r="K1192">
        <v>976.75200767152103</v>
      </c>
      <c r="L1192">
        <v>736.54610085725903</v>
      </c>
      <c r="M1192">
        <v>86.314451413042704</v>
      </c>
      <c r="N1192">
        <v>0.92326675613406095</v>
      </c>
      <c r="O1192">
        <v>0.39040713887339401</v>
      </c>
      <c r="P1192">
        <v>493.18482576091702</v>
      </c>
      <c r="Q1192">
        <v>0.136323399238127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Row],[Ticker]],[1]!Table1[[Symbol]:[Industry]],2,FALSE),"-")</f>
        <v>-</v>
      </c>
      <c r="D1193" t="s">
        <v>384</v>
      </c>
      <c r="E1193">
        <v>1737.188083125</v>
      </c>
      <c r="F1193">
        <v>11.25</v>
      </c>
      <c r="G1193">
        <v>-30.594156658325598</v>
      </c>
      <c r="H1193">
        <v>-13.195492341006201</v>
      </c>
      <c r="I1193">
        <v>-23.166955050876201</v>
      </c>
      <c r="J1193">
        <v>-2.3750556618798102</v>
      </c>
      <c r="K1193">
        <v>12.1196084272446</v>
      </c>
      <c r="L1193">
        <v>12.5171615599552</v>
      </c>
      <c r="M1193">
        <v>24.9849367134033</v>
      </c>
      <c r="N1193">
        <v>0.76522767241663703</v>
      </c>
      <c r="O1193">
        <v>49.629629629629598</v>
      </c>
      <c r="P1193">
        <v>13.636363636363599</v>
      </c>
      <c r="Q1193">
        <v>0.15123417882755799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Row],[Ticker]],[1]!Table1[[Symbol]:[Industry]],2,FALSE),"-")</f>
        <v>-</v>
      </c>
      <c r="D1194" t="s">
        <v>384</v>
      </c>
      <c r="E1194">
        <v>1736.73672812</v>
      </c>
      <c r="F1194">
        <v>716.2</v>
      </c>
      <c r="G1194">
        <v>-29.4100885424103</v>
      </c>
      <c r="H1194">
        <v>-7.0878311133450698</v>
      </c>
      <c r="I1194">
        <v>-15.072292131287099</v>
      </c>
      <c r="J1194">
        <v>1.59706811247519</v>
      </c>
      <c r="K1194">
        <v>690.494542024309</v>
      </c>
      <c r="L1194">
        <v>706.32143794105696</v>
      </c>
      <c r="M1194">
        <v>67.374973501681296</v>
      </c>
      <c r="N1194">
        <v>1.4976767081595601</v>
      </c>
      <c r="O1194">
        <v>28.455738620497002</v>
      </c>
      <c r="P1194">
        <v>14.4089456869009</v>
      </c>
      <c r="Q1194">
        <v>2.6514919491936999E-2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Row],[Ticker]],[1]!Table1[[Symbol]:[Industry]],2,FALSE),"-")</f>
        <v>-</v>
      </c>
      <c r="D1195" t="s">
        <v>2540</v>
      </c>
      <c r="E1195">
        <v>1733.9730192</v>
      </c>
      <c r="F1195">
        <v>10.98</v>
      </c>
      <c r="G1195">
        <v>273.55631356111002</v>
      </c>
      <c r="H1195">
        <v>-6.9077968080277401</v>
      </c>
      <c r="I1195">
        <v>-14.1813726912833</v>
      </c>
      <c r="J1195">
        <v>-1.8905775505311799</v>
      </c>
      <c r="K1195">
        <v>10.9413097815876</v>
      </c>
      <c r="L1195">
        <v>9.9763470114904909</v>
      </c>
      <c r="M1195">
        <v>45.099246216136599</v>
      </c>
      <c r="N1195">
        <v>0.88221213114944597</v>
      </c>
      <c r="O1195">
        <v>54.826958105646597</v>
      </c>
      <c r="P1195">
        <v>348.16326530612201</v>
      </c>
    </row>
    <row r="1196" spans="1:17" hidden="1" x14ac:dyDescent="0.3">
      <c r="A1196" t="s">
        <v>2541</v>
      </c>
      <c r="B1196" t="s">
        <v>2542</v>
      </c>
      <c r="C1196" t="str">
        <f>IFERROR(VLOOKUP(Table1[[#This Row],[Ticker]],[1]!Table1[[Symbol]:[Industry]],2,FALSE),"-")</f>
        <v>-</v>
      </c>
      <c r="D1196" t="s">
        <v>375</v>
      </c>
      <c r="E1196">
        <v>1720.1499181919901</v>
      </c>
      <c r="F1196">
        <v>84.47</v>
      </c>
      <c r="G1196">
        <v>3.5411967176179502</v>
      </c>
      <c r="H1196">
        <v>6.2241729610119201</v>
      </c>
      <c r="I1196">
        <v>-12.370751279598</v>
      </c>
      <c r="J1196">
        <v>-2.7378535641617998</v>
      </c>
      <c r="K1196">
        <v>80.104970128719998</v>
      </c>
      <c r="L1196">
        <v>77.549983080890897</v>
      </c>
      <c r="M1196">
        <v>56.378739393690502</v>
      </c>
      <c r="N1196">
        <v>2.57751678922387</v>
      </c>
      <c r="O1196">
        <v>27.2641174381437</v>
      </c>
      <c r="P1196">
        <v>36.241935483870897</v>
      </c>
      <c r="Q1196">
        <v>3.3285830986920999E-2</v>
      </c>
    </row>
    <row r="1197" spans="1:17" hidden="1" x14ac:dyDescent="0.3">
      <c r="A1197" t="s">
        <v>2543</v>
      </c>
      <c r="B1197" t="s">
        <v>2544</v>
      </c>
      <c r="C1197" t="str">
        <f>IFERROR(VLOOKUP(Table1[[#This Row],[Ticker]],[1]!Table1[[Symbol]:[Industry]],2,FALSE),"-")</f>
        <v>-</v>
      </c>
      <c r="D1197" t="s">
        <v>387</v>
      </c>
      <c r="E1197">
        <v>1711.102049608</v>
      </c>
      <c r="F1197">
        <v>113.68</v>
      </c>
      <c r="G1197">
        <v>81.356429580004502</v>
      </c>
      <c r="H1197">
        <v>9.1715057402774907</v>
      </c>
      <c r="I1197">
        <v>-4.7690718541242498</v>
      </c>
      <c r="J1197">
        <v>2.74091267568659</v>
      </c>
      <c r="K1197">
        <v>105.027567425101</v>
      </c>
      <c r="L1197">
        <v>94.203958373861695</v>
      </c>
      <c r="M1197">
        <v>59.962915036141901</v>
      </c>
      <c r="N1197">
        <v>2.41155681151927</v>
      </c>
      <c r="O1197">
        <v>10.441590429275101</v>
      </c>
      <c r="P1197">
        <v>108.20512820512801</v>
      </c>
      <c r="Q1197">
        <v>8.0673540059624002E-2</v>
      </c>
    </row>
    <row r="1198" spans="1:17" hidden="1" x14ac:dyDescent="0.3">
      <c r="A1198" t="s">
        <v>2545</v>
      </c>
      <c r="B1198" t="s">
        <v>2546</v>
      </c>
      <c r="C1198" t="str">
        <f>IFERROR(VLOOKUP(Table1[[#This Row],[Ticker]],[1]!Table1[[Symbol]:[Industry]],2,FALSE),"-")</f>
        <v>-</v>
      </c>
      <c r="D1198" t="s">
        <v>539</v>
      </c>
      <c r="E1198">
        <v>1710.788134055</v>
      </c>
      <c r="F1198">
        <v>330.05</v>
      </c>
      <c r="G1198">
        <v>-7.8456750752535598</v>
      </c>
      <c r="H1198">
        <v>-2.5249675518653598</v>
      </c>
      <c r="I1198">
        <v>-33.295518349546597</v>
      </c>
      <c r="J1198">
        <v>-2.4591977225859898</v>
      </c>
      <c r="K1198">
        <v>333.67308617924101</v>
      </c>
      <c r="L1198">
        <v>339.47876940533303</v>
      </c>
      <c r="M1198">
        <v>49.093783829715399</v>
      </c>
      <c r="N1198">
        <v>0.52920606483629995</v>
      </c>
      <c r="O1198">
        <v>37.100439327374602</v>
      </c>
      <c r="P1198">
        <v>26.455938697318</v>
      </c>
      <c r="Q1198">
        <v>-8.2781855221817996E-2</v>
      </c>
    </row>
    <row r="1199" spans="1:17" hidden="1" x14ac:dyDescent="0.3">
      <c r="A1199" t="s">
        <v>2547</v>
      </c>
      <c r="B1199" t="s">
        <v>2548</v>
      </c>
      <c r="C1199" t="str">
        <f>IFERROR(VLOOKUP(Table1[[#This Row],[Ticker]],[1]!Table1[[Symbol]:[Industry]],2,FALSE),"-")</f>
        <v>-</v>
      </c>
      <c r="E1199">
        <v>1710.3128325</v>
      </c>
      <c r="F1199">
        <v>878.25</v>
      </c>
      <c r="G1199">
        <v>243.17898537814401</v>
      </c>
      <c r="H1199">
        <v>91.794581240239793</v>
      </c>
      <c r="I1199">
        <v>99.103894736188096</v>
      </c>
      <c r="J1199">
        <v>6.6358508166990804</v>
      </c>
      <c r="K1199">
        <v>620.533793119861</v>
      </c>
      <c r="L1199">
        <v>472.17973992936601</v>
      </c>
      <c r="M1199">
        <v>66.964279511110007</v>
      </c>
      <c r="N1199">
        <v>2.3734572897635702</v>
      </c>
      <c r="O1199">
        <v>8.0557927697124896</v>
      </c>
      <c r="P1199">
        <v>336.94029850746199</v>
      </c>
    </row>
    <row r="1200" spans="1:17" hidden="1" x14ac:dyDescent="0.3">
      <c r="A1200" t="s">
        <v>2549</v>
      </c>
      <c r="B1200" t="s">
        <v>2550</v>
      </c>
      <c r="C1200" t="str">
        <f>IFERROR(VLOOKUP(Table1[[#This Row],[Ticker]],[1]!Table1[[Symbol]:[Industry]],2,FALSE),"-")</f>
        <v>-</v>
      </c>
      <c r="D1200" t="s">
        <v>218</v>
      </c>
      <c r="E1200">
        <v>1704.18182116</v>
      </c>
      <c r="F1200">
        <v>445.9</v>
      </c>
      <c r="G1200">
        <v>-24.472714163957299</v>
      </c>
      <c r="H1200">
        <v>-5.0976119748158899</v>
      </c>
      <c r="I1200">
        <v>-34.317017095795599</v>
      </c>
      <c r="J1200">
        <v>2.8831640654658202</v>
      </c>
      <c r="K1200">
        <v>448.75003274765697</v>
      </c>
      <c r="L1200">
        <v>494.20080851959102</v>
      </c>
      <c r="M1200">
        <v>58.377120567077696</v>
      </c>
      <c r="N1200">
        <v>0.80841564585140702</v>
      </c>
      <c r="O1200">
        <v>42.498318008521998</v>
      </c>
      <c r="P1200">
        <v>17.342105263157801</v>
      </c>
    </row>
    <row r="1201" spans="1:17" hidden="1" x14ac:dyDescent="0.3">
      <c r="A1201" t="s">
        <v>2551</v>
      </c>
      <c r="B1201" t="s">
        <v>2552</v>
      </c>
      <c r="C1201" t="str">
        <f>IFERROR(VLOOKUP(Table1[[#This Row],[Ticker]],[1]!Table1[[Symbol]:[Industry]],2,FALSE),"-")</f>
        <v>-</v>
      </c>
      <c r="D1201" t="s">
        <v>21</v>
      </c>
      <c r="E1201">
        <v>1702.9624518799999</v>
      </c>
      <c r="F1201">
        <v>985.45</v>
      </c>
      <c r="G1201">
        <v>830.93058024541995</v>
      </c>
      <c r="H1201">
        <v>69.605359891992194</v>
      </c>
      <c r="I1201">
        <v>674.88355200063802</v>
      </c>
      <c r="J1201">
        <v>2.6252301068380302</v>
      </c>
      <c r="K1201">
        <v>585.76112809185997</v>
      </c>
      <c r="M1201">
        <v>82.854549395959907</v>
      </c>
      <c r="N1201">
        <v>0.93489237836874495</v>
      </c>
      <c r="O1201">
        <v>0</v>
      </c>
      <c r="P1201">
        <v>956.78284182305595</v>
      </c>
    </row>
    <row r="1202" spans="1:17" hidden="1" x14ac:dyDescent="0.3">
      <c r="A1202" t="s">
        <v>2553</v>
      </c>
      <c r="B1202" t="s">
        <v>2554</v>
      </c>
      <c r="C1202" t="str">
        <f>IFERROR(VLOOKUP(Table1[[#This Row],[Ticker]],[1]!Table1[[Symbol]:[Industry]],2,FALSE),"-")</f>
        <v>-</v>
      </c>
      <c r="D1202" t="s">
        <v>69</v>
      </c>
      <c r="E1202">
        <v>1700.2367114399999</v>
      </c>
      <c r="F1202">
        <v>17.46</v>
      </c>
      <c r="G1202">
        <v>24.7334295485709</v>
      </c>
      <c r="H1202">
        <v>-8.1763872630776895</v>
      </c>
      <c r="I1202">
        <v>-20.0798838107706</v>
      </c>
      <c r="J1202">
        <v>-5.0358237127802301</v>
      </c>
      <c r="K1202">
        <v>17.7564501364749</v>
      </c>
      <c r="L1202">
        <v>17.683630262746998</v>
      </c>
      <c r="M1202">
        <v>38.277257967471201</v>
      </c>
      <c r="N1202">
        <v>1.2403341861011601</v>
      </c>
      <c r="O1202">
        <v>60.652920962199303</v>
      </c>
      <c r="P1202">
        <v>58.009049773755599</v>
      </c>
      <c r="Q1202">
        <v>2.351337741492E-3</v>
      </c>
    </row>
    <row r="1203" spans="1:17" hidden="1" x14ac:dyDescent="0.3">
      <c r="A1203" t="s">
        <v>2555</v>
      </c>
      <c r="B1203" t="s">
        <v>2556</v>
      </c>
      <c r="C1203" t="str">
        <f>IFERROR(VLOOKUP(Table1[[#This Row],[Ticker]],[1]!Table1[[Symbol]:[Industry]],2,FALSE),"-")</f>
        <v>-</v>
      </c>
      <c r="D1203" t="s">
        <v>166</v>
      </c>
      <c r="E1203">
        <v>1697.4542695499999</v>
      </c>
      <c r="F1203">
        <v>1384.3</v>
      </c>
      <c r="G1203">
        <v>29.637985681745398</v>
      </c>
      <c r="H1203">
        <v>14.3610212182081</v>
      </c>
      <c r="I1203">
        <v>-5.3337143946712402</v>
      </c>
      <c r="J1203">
        <v>-2.5913728364608901</v>
      </c>
      <c r="K1203">
        <v>1199.4395031608001</v>
      </c>
      <c r="L1203">
        <v>1116.6288392689</v>
      </c>
      <c r="M1203">
        <v>59.529860428222598</v>
      </c>
      <c r="N1203">
        <v>2.8998829764816998</v>
      </c>
      <c r="O1203">
        <v>13.7759156252257</v>
      </c>
      <c r="P1203">
        <v>66.162525507141893</v>
      </c>
      <c r="Q1203">
        <v>-2.1930532053820999E-2</v>
      </c>
    </row>
    <row r="1204" spans="1:17" hidden="1" x14ac:dyDescent="0.3">
      <c r="A1204" t="s">
        <v>2557</v>
      </c>
      <c r="B1204" t="s">
        <v>2558</v>
      </c>
      <c r="C1204" t="str">
        <f>IFERROR(VLOOKUP(Table1[[#This Row],[Ticker]],[1]!Table1[[Symbol]:[Industry]],2,FALSE),"-")</f>
        <v>-</v>
      </c>
      <c r="D1204" t="s">
        <v>130</v>
      </c>
      <c r="E1204">
        <v>1697.0463435899901</v>
      </c>
      <c r="F1204">
        <v>14.17</v>
      </c>
      <c r="G1204">
        <v>-28.2294896767479</v>
      </c>
      <c r="H1204">
        <v>1.4902794035889699</v>
      </c>
      <c r="I1204">
        <v>-5.6757335935389603</v>
      </c>
      <c r="J1204">
        <v>-3.7938166203836099</v>
      </c>
      <c r="K1204">
        <v>13.7598969548115</v>
      </c>
      <c r="L1204">
        <v>13.3238740965483</v>
      </c>
      <c r="M1204">
        <v>50.447062655652999</v>
      </c>
      <c r="N1204">
        <v>2.5100698056830502</v>
      </c>
      <c r="O1204">
        <v>29.851799576570201</v>
      </c>
      <c r="P1204">
        <v>81.6666666666666</v>
      </c>
      <c r="Q1204">
        <v>6.0409145147921998E-2</v>
      </c>
    </row>
    <row r="1205" spans="1:17" hidden="1" x14ac:dyDescent="0.3">
      <c r="A1205" t="s">
        <v>2559</v>
      </c>
      <c r="B1205" t="s">
        <v>2560</v>
      </c>
      <c r="C1205" t="str">
        <f>IFERROR(VLOOKUP(Table1[[#This Row],[Ticker]],[1]!Table1[[Symbol]:[Industry]],2,FALSE),"-")</f>
        <v>-</v>
      </c>
      <c r="D1205" t="s">
        <v>610</v>
      </c>
      <c r="E1205">
        <v>1692.3029750000001</v>
      </c>
      <c r="F1205">
        <v>57.52</v>
      </c>
      <c r="G1205">
        <v>21.5781689435792</v>
      </c>
      <c r="H1205">
        <v>-3.4067289788098201</v>
      </c>
      <c r="I1205">
        <v>0.56722674849259702</v>
      </c>
      <c r="J1205">
        <v>-5.3415196012911403</v>
      </c>
      <c r="K1205">
        <v>56.907622924486397</v>
      </c>
      <c r="L1205">
        <v>54.9864554321681</v>
      </c>
      <c r="M1205">
        <v>29.188193916460101</v>
      </c>
      <c r="N1205">
        <v>1.5638154883575699</v>
      </c>
      <c r="O1205">
        <v>35.605006954102898</v>
      </c>
      <c r="P1205">
        <v>52.978723404255298</v>
      </c>
      <c r="Q1205">
        <v>7.1071011628524999E-2</v>
      </c>
    </row>
    <row r="1206" spans="1:17" hidden="1" x14ac:dyDescent="0.3">
      <c r="A1206" t="s">
        <v>2561</v>
      </c>
      <c r="B1206" t="s">
        <v>2562</v>
      </c>
      <c r="C1206" t="str">
        <f>IFERROR(VLOOKUP(Table1[[#This Row],[Ticker]],[1]!Table1[[Symbol]:[Industry]],2,FALSE),"-")</f>
        <v>-</v>
      </c>
      <c r="D1206" t="s">
        <v>21</v>
      </c>
      <c r="E1206">
        <v>1688.77838105</v>
      </c>
      <c r="F1206">
        <v>366.5</v>
      </c>
      <c r="G1206">
        <v>24.677891226952699</v>
      </c>
      <c r="H1206">
        <v>-3.3764485375875002</v>
      </c>
      <c r="I1206">
        <v>-30.899137121217699</v>
      </c>
      <c r="J1206">
        <v>-1.60320321600973</v>
      </c>
      <c r="K1206">
        <v>381.83335508239003</v>
      </c>
      <c r="L1206">
        <v>377.85614269893898</v>
      </c>
      <c r="M1206">
        <v>44.048214922884803</v>
      </c>
      <c r="N1206">
        <v>0.67715242740742498</v>
      </c>
      <c r="O1206">
        <v>88.472032742155506</v>
      </c>
      <c r="P1206">
        <v>65.164488508337001</v>
      </c>
      <c r="Q1206">
        <v>0.115897685420253</v>
      </c>
    </row>
    <row r="1207" spans="1:17" hidden="1" x14ac:dyDescent="0.3">
      <c r="A1207" t="s">
        <v>2563</v>
      </c>
      <c r="B1207" t="s">
        <v>2564</v>
      </c>
      <c r="C1207" t="str">
        <f>IFERROR(VLOOKUP(Table1[[#This Row],[Ticker]],[1]!Table1[[Symbol]:[Industry]],2,FALSE),"-")</f>
        <v>-</v>
      </c>
      <c r="D1207" t="s">
        <v>1309</v>
      </c>
      <c r="E1207">
        <v>1688.57397025</v>
      </c>
      <c r="F1207">
        <v>238.54</v>
      </c>
      <c r="G1207">
        <v>22.489392812315099</v>
      </c>
      <c r="H1207">
        <v>-6.5032596730815202</v>
      </c>
      <c r="I1207">
        <v>33.411728651818002</v>
      </c>
      <c r="J1207">
        <v>-1.7788312217270701</v>
      </c>
      <c r="K1207">
        <v>231.67610271158699</v>
      </c>
      <c r="L1207">
        <v>203.40223548279101</v>
      </c>
      <c r="M1207">
        <v>59.227671148246401</v>
      </c>
      <c r="N1207">
        <v>0.48803362638390202</v>
      </c>
      <c r="O1207">
        <v>19.2252871635784</v>
      </c>
      <c r="P1207">
        <v>72.542495479204305</v>
      </c>
      <c r="Q1207">
        <v>0.20275090766668599</v>
      </c>
    </row>
    <row r="1208" spans="1:17" hidden="1" x14ac:dyDescent="0.3">
      <c r="A1208" t="s">
        <v>2565</v>
      </c>
      <c r="B1208" t="s">
        <v>2566</v>
      </c>
      <c r="C1208" t="str">
        <f>IFERROR(VLOOKUP(Table1[[#This Row],[Ticker]],[1]!Table1[[Symbol]:[Industry]],2,FALSE),"-")</f>
        <v>-</v>
      </c>
      <c r="D1208" t="s">
        <v>936</v>
      </c>
      <c r="E1208">
        <v>1682.51962641</v>
      </c>
      <c r="F1208">
        <v>398.65</v>
      </c>
      <c r="G1208">
        <v>1469.2472226520099</v>
      </c>
      <c r="H1208">
        <v>40.257558673020299</v>
      </c>
      <c r="I1208">
        <v>795.869473387467</v>
      </c>
      <c r="J1208">
        <v>7.1417775385765898</v>
      </c>
      <c r="K1208">
        <v>269.81705896926297</v>
      </c>
      <c r="L1208">
        <v>141.934393672135</v>
      </c>
      <c r="M1208">
        <v>99.999998792734303</v>
      </c>
      <c r="N1208">
        <v>3.6342950830871099</v>
      </c>
      <c r="O1208">
        <v>0</v>
      </c>
      <c r="P1208">
        <v>1707.1169537624601</v>
      </c>
      <c r="Q1208">
        <v>0.20309585068203301</v>
      </c>
    </row>
    <row r="1209" spans="1:17" hidden="1" x14ac:dyDescent="0.3">
      <c r="A1209" t="s">
        <v>2567</v>
      </c>
      <c r="B1209" t="s">
        <v>2568</v>
      </c>
      <c r="C1209" t="str">
        <f>IFERROR(VLOOKUP(Table1[[#This Row],[Ticker]],[1]!Table1[[Symbol]:[Industry]],2,FALSE),"-")</f>
        <v>-</v>
      </c>
      <c r="D1209" t="s">
        <v>539</v>
      </c>
      <c r="E1209">
        <v>1682.46805812</v>
      </c>
      <c r="F1209">
        <v>67.11</v>
      </c>
      <c r="G1209">
        <v>-58.090575531432201</v>
      </c>
      <c r="H1209">
        <v>9.8731594373229097</v>
      </c>
      <c r="I1209">
        <v>-40.861425095019897</v>
      </c>
      <c r="J1209">
        <v>-3.28485076432858</v>
      </c>
      <c r="K1209">
        <v>67.233258146505094</v>
      </c>
      <c r="L1209">
        <v>77.131669014949097</v>
      </c>
      <c r="M1209">
        <v>48.8052772673786</v>
      </c>
      <c r="N1209">
        <v>1.50406405140761</v>
      </c>
      <c r="O1209">
        <v>74.266130233944196</v>
      </c>
      <c r="P1209">
        <v>36.680244399185298</v>
      </c>
    </row>
    <row r="1210" spans="1:17" hidden="1" x14ac:dyDescent="0.3">
      <c r="A1210" t="s">
        <v>2569</v>
      </c>
      <c r="B1210" t="s">
        <v>2570</v>
      </c>
      <c r="C1210" t="str">
        <f>IFERROR(VLOOKUP(Table1[[#This Row],[Ticker]],[1]!Table1[[Symbol]:[Industry]],2,FALSE),"-")</f>
        <v>-</v>
      </c>
      <c r="D1210" t="s">
        <v>218</v>
      </c>
      <c r="E1210">
        <v>1670.4881643900001</v>
      </c>
      <c r="F1210">
        <v>944.7</v>
      </c>
      <c r="G1210">
        <v>140.47728434579301</v>
      </c>
      <c r="H1210">
        <v>15.0341559706092</v>
      </c>
      <c r="I1210">
        <v>99.054298464129502</v>
      </c>
      <c r="J1210">
        <v>0.90699806263914495</v>
      </c>
      <c r="K1210">
        <v>812.96231439495898</v>
      </c>
      <c r="L1210">
        <v>629.43394304815195</v>
      </c>
      <c r="M1210">
        <v>74.929556968386294</v>
      </c>
      <c r="N1210">
        <v>1.3767028075299801</v>
      </c>
      <c r="O1210">
        <v>2.2493913411665001</v>
      </c>
      <c r="P1210">
        <v>199.66693100713701</v>
      </c>
      <c r="Q1210">
        <v>0.15721417826516201</v>
      </c>
    </row>
    <row r="1211" spans="1:17" hidden="1" x14ac:dyDescent="0.3">
      <c r="A1211" t="s">
        <v>2571</v>
      </c>
      <c r="B1211" t="s">
        <v>2572</v>
      </c>
      <c r="C1211" t="str">
        <f>IFERROR(VLOOKUP(Table1[[#This Row],[Ticker]],[1]!Table1[[Symbol]:[Industry]],2,FALSE),"-")</f>
        <v>-</v>
      </c>
      <c r="D1211" t="s">
        <v>80</v>
      </c>
      <c r="E1211">
        <v>1663.1906761739999</v>
      </c>
      <c r="F1211">
        <v>112.83</v>
      </c>
      <c r="G1211">
        <v>19.589604214118999</v>
      </c>
      <c r="H1211">
        <v>-1.8472017427156899</v>
      </c>
      <c r="I1211">
        <v>2.5641948134398298</v>
      </c>
      <c r="J1211">
        <v>-0.16680339085850099</v>
      </c>
      <c r="K1211">
        <v>109.129185363815</v>
      </c>
      <c r="L1211">
        <v>101.69773790689101</v>
      </c>
      <c r="M1211">
        <v>61.458330153449801</v>
      </c>
      <c r="N1211">
        <v>1.7001428359511199</v>
      </c>
      <c r="O1211">
        <v>9.8112204201010496</v>
      </c>
      <c r="P1211">
        <v>48.950495049504902</v>
      </c>
      <c r="Q1211">
        <v>-8.7112365123999998E-4</v>
      </c>
    </row>
    <row r="1212" spans="1:17" hidden="1" x14ac:dyDescent="0.3">
      <c r="A1212" t="s">
        <v>2573</v>
      </c>
      <c r="B1212" t="s">
        <v>2574</v>
      </c>
      <c r="C1212" t="str">
        <f>IFERROR(VLOOKUP(Table1[[#This Row],[Ticker]],[1]!Table1[[Symbol]:[Industry]],2,FALSE),"-")</f>
        <v>-</v>
      </c>
      <c r="D1212" t="s">
        <v>285</v>
      </c>
      <c r="E1212">
        <v>1661.6827499999999</v>
      </c>
      <c r="F1212">
        <v>2648.1</v>
      </c>
      <c r="G1212">
        <v>1181.70546549505</v>
      </c>
      <c r="H1212">
        <v>-10.738764296557701</v>
      </c>
      <c r="I1212">
        <v>350.858894486672</v>
      </c>
      <c r="J1212">
        <v>13.2175481187929</v>
      </c>
      <c r="K1212">
        <v>2332.8812470380699</v>
      </c>
      <c r="L1212">
        <v>1401.56113930124</v>
      </c>
      <c r="M1212">
        <v>57.752772064936202</v>
      </c>
      <c r="N1212">
        <v>1.26707584641889</v>
      </c>
      <c r="O1212">
        <v>8.1530153695102001</v>
      </c>
      <c r="P1212">
        <v>1524.6012269938601</v>
      </c>
      <c r="Q1212">
        <v>0.206469412777084</v>
      </c>
    </row>
    <row r="1213" spans="1:17" hidden="1" x14ac:dyDescent="0.3">
      <c r="A1213" t="s">
        <v>2575</v>
      </c>
      <c r="B1213" t="s">
        <v>2576</v>
      </c>
      <c r="C1213" t="str">
        <f>IFERROR(VLOOKUP(Table1[[#This Row],[Ticker]],[1]!Table1[[Symbol]:[Industry]],2,FALSE),"-")</f>
        <v>-</v>
      </c>
      <c r="E1213">
        <v>1657.3339575</v>
      </c>
      <c r="F1213">
        <v>298.95</v>
      </c>
      <c r="G1213">
        <v>1092.2167687720701</v>
      </c>
      <c r="H1213">
        <v>8.0383432955460794</v>
      </c>
      <c r="I1213">
        <v>371.75571535423097</v>
      </c>
      <c r="J1213">
        <v>-11.048729622241799</v>
      </c>
      <c r="K1213">
        <v>258.15331387726297</v>
      </c>
      <c r="L1213">
        <v>145.79126622901401</v>
      </c>
      <c r="M1213">
        <v>40.585115841116597</v>
      </c>
      <c r="N1213">
        <v>1.77776903017409</v>
      </c>
      <c r="O1213">
        <v>37.280481685900597</v>
      </c>
      <c r="P1213">
        <v>1224.4620253164501</v>
      </c>
      <c r="Q1213">
        <v>0.221676817634092</v>
      </c>
    </row>
    <row r="1214" spans="1:17" hidden="1" x14ac:dyDescent="0.3">
      <c r="A1214" t="s">
        <v>2577</v>
      </c>
      <c r="B1214" t="s">
        <v>2578</v>
      </c>
      <c r="C1214" t="str">
        <f>IFERROR(VLOOKUP(Table1[[#This Row],[Ticker]],[1]!Table1[[Symbol]:[Industry]],2,FALSE),"-")</f>
        <v>-</v>
      </c>
      <c r="D1214" t="s">
        <v>46</v>
      </c>
      <c r="E1214">
        <v>1656.5218186090001</v>
      </c>
      <c r="F1214">
        <v>172.01</v>
      </c>
      <c r="G1214">
        <v>232.980555985352</v>
      </c>
      <c r="H1214">
        <v>46.307331224317203</v>
      </c>
      <c r="I1214">
        <v>5.3965882366775997</v>
      </c>
      <c r="J1214">
        <v>2.5945183746313401</v>
      </c>
      <c r="K1214">
        <v>148.37058050165501</v>
      </c>
      <c r="L1214">
        <v>122.69022347165701</v>
      </c>
      <c r="M1214">
        <v>55.6578265364655</v>
      </c>
      <c r="N1214">
        <v>0.94965251369820003</v>
      </c>
      <c r="O1214">
        <v>14.534038718679099</v>
      </c>
      <c r="P1214">
        <v>265.58979808714099</v>
      </c>
      <c r="Q1214">
        <v>0.14858882756467601</v>
      </c>
    </row>
    <row r="1215" spans="1:17" hidden="1" x14ac:dyDescent="0.3">
      <c r="A1215" t="s">
        <v>2579</v>
      </c>
      <c r="B1215" t="s">
        <v>2580</v>
      </c>
      <c r="C1215" t="str">
        <f>IFERROR(VLOOKUP(Table1[[#This Row],[Ticker]],[1]!Table1[[Symbol]:[Industry]],2,FALSE),"-")</f>
        <v>-</v>
      </c>
      <c r="D1215" t="s">
        <v>184</v>
      </c>
      <c r="E1215">
        <v>1645.1379689</v>
      </c>
      <c r="F1215">
        <v>1037</v>
      </c>
      <c r="G1215">
        <v>155.39624595795999</v>
      </c>
      <c r="H1215">
        <v>7.6898377252111398</v>
      </c>
      <c r="I1215">
        <v>138.65989378990599</v>
      </c>
      <c r="J1215">
        <v>0.18902867317201899</v>
      </c>
      <c r="K1215">
        <v>906.85691800389998</v>
      </c>
      <c r="L1215">
        <v>665.53612416821602</v>
      </c>
      <c r="M1215">
        <v>65.280705655493193</v>
      </c>
      <c r="N1215">
        <v>0.44473384838834001</v>
      </c>
      <c r="O1215">
        <v>5.5496624879459899</v>
      </c>
      <c r="P1215">
        <v>186.78097345132699</v>
      </c>
      <c r="Q1215">
        <v>0.18722609145275501</v>
      </c>
    </row>
    <row r="1216" spans="1:17" hidden="1" x14ac:dyDescent="0.3">
      <c r="A1216" t="s">
        <v>2581</v>
      </c>
      <c r="B1216" t="s">
        <v>2582</v>
      </c>
      <c r="C1216" t="str">
        <f>IFERROR(VLOOKUP(Table1[[#This Row],[Ticker]],[1]!Table1[[Symbol]:[Industry]],2,FALSE),"-")</f>
        <v>-</v>
      </c>
      <c r="D1216" t="s">
        <v>243</v>
      </c>
      <c r="E1216">
        <v>1633.683019095</v>
      </c>
      <c r="F1216">
        <v>55.35</v>
      </c>
      <c r="G1216">
        <v>4.8115419008454703</v>
      </c>
      <c r="H1216">
        <v>-1.54893628268552</v>
      </c>
      <c r="I1216">
        <v>-15.451352711263301</v>
      </c>
      <c r="J1216">
        <v>-3.4762199521568902</v>
      </c>
      <c r="K1216">
        <v>55.181686313169998</v>
      </c>
      <c r="L1216">
        <v>54.666845547012599</v>
      </c>
      <c r="M1216">
        <v>41.238193121661403</v>
      </c>
      <c r="N1216">
        <v>0.98770570242244704</v>
      </c>
      <c r="O1216">
        <v>30.803974706413701</v>
      </c>
      <c r="P1216">
        <v>30.082256169212599</v>
      </c>
      <c r="Q1216">
        <v>7.0639665067569997E-3</v>
      </c>
    </row>
    <row r="1217" spans="1:17" hidden="1" x14ac:dyDescent="0.3">
      <c r="A1217" t="s">
        <v>2583</v>
      </c>
      <c r="B1217" t="s">
        <v>2584</v>
      </c>
      <c r="C1217" t="str">
        <f>IFERROR(VLOOKUP(Table1[[#This Row],[Ticker]],[1]!Table1[[Symbol]:[Industry]],2,FALSE),"-")</f>
        <v>-</v>
      </c>
      <c r="D1217" t="s">
        <v>46</v>
      </c>
      <c r="E1217">
        <v>1628.4149825249999</v>
      </c>
      <c r="F1217">
        <v>72.75</v>
      </c>
      <c r="G1217">
        <v>40.462502013478598</v>
      </c>
      <c r="H1217">
        <v>-0.66951864736793298</v>
      </c>
      <c r="I1217">
        <v>-16.681958940228</v>
      </c>
      <c r="J1217">
        <v>-4.5130679810214502</v>
      </c>
      <c r="K1217">
        <v>70.348540289085804</v>
      </c>
      <c r="L1217">
        <v>67.181807259536896</v>
      </c>
      <c r="M1217">
        <v>49.299161345698302</v>
      </c>
      <c r="N1217">
        <v>1.1367445537651799</v>
      </c>
      <c r="O1217">
        <v>28.041237113402001</v>
      </c>
      <c r="P1217">
        <v>74.669867947178801</v>
      </c>
      <c r="Q1217">
        <v>0.10825121916042001</v>
      </c>
    </row>
    <row r="1218" spans="1:17" hidden="1" x14ac:dyDescent="0.3">
      <c r="A1218" t="s">
        <v>2585</v>
      </c>
      <c r="B1218" t="s">
        <v>2586</v>
      </c>
      <c r="C1218" t="str">
        <f>IFERROR(VLOOKUP(Table1[[#This Row],[Ticker]],[1]!Table1[[Symbol]:[Industry]],2,FALSE),"-")</f>
        <v>-</v>
      </c>
      <c r="E1218">
        <v>1628.05495025</v>
      </c>
      <c r="F1218">
        <v>791.5</v>
      </c>
      <c r="G1218">
        <v>231.17875418355001</v>
      </c>
      <c r="H1218">
        <v>-19.630168775682701</v>
      </c>
      <c r="I1218">
        <v>120.61127013434201</v>
      </c>
      <c r="J1218">
        <v>2.1238789158548599</v>
      </c>
      <c r="K1218">
        <v>835.02732701454897</v>
      </c>
      <c r="L1218">
        <v>610.98262649364301</v>
      </c>
      <c r="M1218">
        <v>37.267449910550503</v>
      </c>
      <c r="N1218">
        <v>1.0181680420352099</v>
      </c>
      <c r="O1218">
        <v>23.815540113708099</v>
      </c>
      <c r="P1218">
        <v>332.631866630226</v>
      </c>
      <c r="Q1218">
        <v>0.29083485837899398</v>
      </c>
    </row>
    <row r="1219" spans="1:17" hidden="1" x14ac:dyDescent="0.3">
      <c r="A1219" t="s">
        <v>2587</v>
      </c>
      <c r="B1219" t="s">
        <v>2588</v>
      </c>
      <c r="C1219" t="str">
        <f>IFERROR(VLOOKUP(Table1[[#This Row],[Ticker]],[1]!Table1[[Symbol]:[Industry]],2,FALSE),"-")</f>
        <v>-</v>
      </c>
      <c r="D1219" t="s">
        <v>561</v>
      </c>
      <c r="E1219">
        <v>1619.1855</v>
      </c>
      <c r="F1219">
        <v>154.65</v>
      </c>
      <c r="G1219">
        <v>80.647222652019096</v>
      </c>
      <c r="H1219">
        <v>-14.516741430495699</v>
      </c>
      <c r="I1219">
        <v>36.5563617964511</v>
      </c>
      <c r="J1219">
        <v>-6.0261115857741796</v>
      </c>
      <c r="K1219">
        <v>159.292317567921</v>
      </c>
      <c r="L1219">
        <v>129.12192025242999</v>
      </c>
      <c r="M1219">
        <v>33.008060235408003</v>
      </c>
      <c r="N1219">
        <v>0.82426377277735996</v>
      </c>
      <c r="O1219">
        <v>18.331716779825399</v>
      </c>
      <c r="P1219">
        <v>117.81690140844999</v>
      </c>
      <c r="Q1219">
        <v>4.2556163360443003E-2</v>
      </c>
    </row>
    <row r="1220" spans="1:17" hidden="1" x14ac:dyDescent="0.3">
      <c r="A1220" t="s">
        <v>2589</v>
      </c>
      <c r="B1220" t="s">
        <v>2590</v>
      </c>
      <c r="C1220" t="str">
        <f>IFERROR(VLOOKUP(Table1[[#This Row],[Ticker]],[1]!Table1[[Symbol]:[Industry]],2,FALSE),"-")</f>
        <v>-</v>
      </c>
      <c r="D1220" t="s">
        <v>539</v>
      </c>
      <c r="E1220">
        <v>1614.3847633939999</v>
      </c>
      <c r="F1220">
        <v>93.86</v>
      </c>
      <c r="G1220">
        <v>13.9914849471011</v>
      </c>
      <c r="H1220">
        <v>9.9259145272036307</v>
      </c>
      <c r="I1220">
        <v>5.4757029916544298</v>
      </c>
      <c r="J1220">
        <v>-2.0138893863788101</v>
      </c>
      <c r="K1220">
        <v>84.658123632164504</v>
      </c>
      <c r="L1220">
        <v>76.171984929417803</v>
      </c>
      <c r="M1220">
        <v>56.022899770427998</v>
      </c>
      <c r="N1220">
        <v>0.98435195564217104</v>
      </c>
      <c r="O1220">
        <v>5.7958661836778198</v>
      </c>
      <c r="P1220">
        <v>67.756925826630905</v>
      </c>
      <c r="Q1220">
        <v>-5.0081563728680001E-3</v>
      </c>
    </row>
    <row r="1221" spans="1:17" hidden="1" x14ac:dyDescent="0.3">
      <c r="A1221" t="s">
        <v>2591</v>
      </c>
      <c r="B1221" t="s">
        <v>2592</v>
      </c>
      <c r="C1221" t="str">
        <f>IFERROR(VLOOKUP(Table1[[#This Row],[Ticker]],[1]!Table1[[Symbol]:[Industry]],2,FALSE),"-")</f>
        <v>-</v>
      </c>
      <c r="D1221" t="s">
        <v>302</v>
      </c>
      <c r="E1221">
        <v>1606.61637386299</v>
      </c>
      <c r="F1221">
        <v>24.37</v>
      </c>
      <c r="G1221">
        <v>64.141386076143704</v>
      </c>
      <c r="H1221">
        <v>-14.3062649567294</v>
      </c>
      <c r="I1221">
        <v>-26.5580360103895</v>
      </c>
      <c r="J1221">
        <v>-6.3920297329837901</v>
      </c>
      <c r="K1221">
        <v>26.3400813859304</v>
      </c>
      <c r="L1221">
        <v>25.335472532426401</v>
      </c>
      <c r="M1221">
        <v>31.3992382384296</v>
      </c>
      <c r="N1221">
        <v>0.92986035332398498</v>
      </c>
      <c r="O1221">
        <v>72.343044727123498</v>
      </c>
      <c r="P1221">
        <v>103.083333333333</v>
      </c>
      <c r="Q1221">
        <v>7.5256914598479996E-2</v>
      </c>
    </row>
    <row r="1222" spans="1:17" hidden="1" x14ac:dyDescent="0.3">
      <c r="A1222" t="s">
        <v>2593</v>
      </c>
      <c r="B1222" t="s">
        <v>2594</v>
      </c>
      <c r="C1222" t="str">
        <f>IFERROR(VLOOKUP(Table1[[#This Row],[Ticker]],[1]!Table1[[Symbol]:[Industry]],2,FALSE),"-")</f>
        <v>-</v>
      </c>
      <c r="D1222" t="s">
        <v>59</v>
      </c>
      <c r="E1222">
        <v>1603.0161556099999</v>
      </c>
      <c r="F1222">
        <v>604.29999999999995</v>
      </c>
      <c r="G1222">
        <v>35.365307758402103</v>
      </c>
      <c r="H1222">
        <v>12.5163893294245</v>
      </c>
      <c r="I1222">
        <v>13.967920331417499</v>
      </c>
      <c r="J1222">
        <v>2.4336727863960501</v>
      </c>
      <c r="K1222">
        <v>525.11947203733496</v>
      </c>
      <c r="L1222">
        <v>471.84451970675798</v>
      </c>
      <c r="M1222">
        <v>70.406278725479197</v>
      </c>
      <c r="N1222">
        <v>1.1957099704495999</v>
      </c>
      <c r="O1222">
        <v>6.7350653648849903</v>
      </c>
      <c r="P1222">
        <v>62.577347323109997</v>
      </c>
      <c r="Q1222">
        <v>7.9293976116382003E-2</v>
      </c>
    </row>
    <row r="1223" spans="1:17" hidden="1" x14ac:dyDescent="0.3">
      <c r="A1223" t="s">
        <v>2595</v>
      </c>
      <c r="B1223" t="s">
        <v>2596</v>
      </c>
      <c r="C1223" t="str">
        <f>IFERROR(VLOOKUP(Table1[[#This Row],[Ticker]],[1]!Table1[[Symbol]:[Industry]],2,FALSE),"-")</f>
        <v>-</v>
      </c>
      <c r="D1223" t="s">
        <v>98</v>
      </c>
      <c r="E1223">
        <v>1594.12624441</v>
      </c>
      <c r="F1223">
        <v>107.45</v>
      </c>
      <c r="G1223">
        <v>57.013142543397301</v>
      </c>
      <c r="H1223">
        <v>-12.258002196873999</v>
      </c>
      <c r="I1223">
        <v>-21.311841630127802</v>
      </c>
      <c r="J1223">
        <v>-8.1938342604382903</v>
      </c>
      <c r="K1223">
        <v>111.31129011982701</v>
      </c>
      <c r="L1223">
        <v>108.629826551923</v>
      </c>
      <c r="M1223">
        <v>46.172095254461098</v>
      </c>
      <c r="N1223">
        <v>1.0185007520718801</v>
      </c>
      <c r="O1223">
        <v>47.929269427640698</v>
      </c>
      <c r="P1223">
        <v>87.685589519650605</v>
      </c>
      <c r="Q1223">
        <v>9.5066421465113002E-2</v>
      </c>
    </row>
    <row r="1224" spans="1:17" hidden="1" x14ac:dyDescent="0.3">
      <c r="A1224" t="s">
        <v>2597</v>
      </c>
      <c r="B1224" t="s">
        <v>2598</v>
      </c>
      <c r="C1224" t="str">
        <f>IFERROR(VLOOKUP(Table1[[#This Row],[Ticker]],[1]!Table1[[Symbol]:[Industry]],2,FALSE),"-")</f>
        <v>-</v>
      </c>
      <c r="D1224" t="s">
        <v>21</v>
      </c>
      <c r="E1224">
        <v>1593.40014855</v>
      </c>
      <c r="F1224">
        <v>1253.3499999999999</v>
      </c>
      <c r="G1224">
        <v>136.482770824776</v>
      </c>
      <c r="H1224">
        <v>-2.56706665323021</v>
      </c>
      <c r="I1224">
        <v>81.589933279690101</v>
      </c>
      <c r="J1224">
        <v>7.12273122091469</v>
      </c>
      <c r="K1224">
        <v>1156.0377843532001</v>
      </c>
      <c r="L1224">
        <v>912.71380980859703</v>
      </c>
      <c r="M1224">
        <v>74.859065944270398</v>
      </c>
      <c r="N1224">
        <v>0.502142003931763</v>
      </c>
      <c r="O1224">
        <v>17.189930984960299</v>
      </c>
      <c r="P1224">
        <v>166.10403397027599</v>
      </c>
      <c r="Q1224">
        <v>0.15706172859543499</v>
      </c>
    </row>
    <row r="1225" spans="1:17" hidden="1" x14ac:dyDescent="0.3">
      <c r="A1225" t="s">
        <v>2599</v>
      </c>
      <c r="B1225" t="s">
        <v>2600</v>
      </c>
      <c r="C1225" t="str">
        <f>IFERROR(VLOOKUP(Table1[[#This Row],[Ticker]],[1]!Table1[[Symbol]:[Industry]],2,FALSE),"-")</f>
        <v>-</v>
      </c>
      <c r="D1225" t="s">
        <v>1498</v>
      </c>
      <c r="E1225">
        <v>1590.8991621600001</v>
      </c>
      <c r="F1225">
        <v>117.6</v>
      </c>
      <c r="G1225">
        <v>13.7440735135759</v>
      </c>
      <c r="H1225">
        <v>0.96339259252651299</v>
      </c>
      <c r="I1225">
        <v>-12.046729225719901</v>
      </c>
      <c r="J1225">
        <v>6.4506407366616196</v>
      </c>
      <c r="K1225">
        <v>105.67165620911599</v>
      </c>
      <c r="L1225">
        <v>107.26372742512</v>
      </c>
      <c r="M1225">
        <v>78.1342857856976</v>
      </c>
      <c r="N1225">
        <v>2.3293350523718099</v>
      </c>
      <c r="O1225">
        <v>31.632653061224499</v>
      </c>
      <c r="P1225">
        <v>52.134540750323403</v>
      </c>
      <c r="Q1225">
        <v>4.8049203680847002E-2</v>
      </c>
    </row>
    <row r="1226" spans="1:17" hidden="1" x14ac:dyDescent="0.3">
      <c r="A1226" t="s">
        <v>2601</v>
      </c>
      <c r="B1226" t="s">
        <v>2602</v>
      </c>
      <c r="C1226" t="str">
        <f>IFERROR(VLOOKUP(Table1[[#This Row],[Ticker]],[1]!Table1[[Symbol]:[Industry]],2,FALSE),"-")</f>
        <v>-</v>
      </c>
      <c r="D1226" t="s">
        <v>72</v>
      </c>
      <c r="E1226">
        <v>1589.11086015</v>
      </c>
      <c r="F1226">
        <v>51701.1</v>
      </c>
      <c r="G1226">
        <v>261.200393143013</v>
      </c>
      <c r="H1226">
        <v>48.266413481926001</v>
      </c>
      <c r="I1226">
        <v>68.698318499338598</v>
      </c>
      <c r="J1226">
        <v>-18.624057476761799</v>
      </c>
      <c r="K1226">
        <v>36726.0368394775</v>
      </c>
      <c r="L1226">
        <v>27293.000353912201</v>
      </c>
      <c r="M1226">
        <v>58.831734906019399</v>
      </c>
      <c r="N1226">
        <v>2.9893711774835201</v>
      </c>
      <c r="O1226">
        <v>29.589118993599701</v>
      </c>
      <c r="P1226">
        <v>305.46702219433701</v>
      </c>
      <c r="Q1226">
        <v>7.9451928271421002E-2</v>
      </c>
    </row>
    <row r="1227" spans="1:17" hidden="1" x14ac:dyDescent="0.3">
      <c r="A1227" t="s">
        <v>2603</v>
      </c>
      <c r="B1227" t="s">
        <v>2604</v>
      </c>
      <c r="C1227" t="str">
        <f>IFERROR(VLOOKUP(Table1[[#This Row],[Ticker]],[1]!Table1[[Symbol]:[Industry]],2,FALSE),"-")</f>
        <v>-</v>
      </c>
      <c r="D1227" t="s">
        <v>179</v>
      </c>
      <c r="E1227">
        <v>1589.0851924839999</v>
      </c>
      <c r="F1227">
        <v>141.62</v>
      </c>
      <c r="G1227">
        <v>-6.9427355069766303</v>
      </c>
      <c r="H1227">
        <v>-3.3112860291014101</v>
      </c>
      <c r="I1227">
        <v>-2.2209704721432302</v>
      </c>
      <c r="J1227">
        <v>2.3269609998440401</v>
      </c>
      <c r="K1227">
        <v>134.08935402004599</v>
      </c>
      <c r="L1227">
        <v>133.70602110943599</v>
      </c>
      <c r="M1227">
        <v>79.040861358960498</v>
      </c>
      <c r="N1227">
        <v>1.4645415126600201</v>
      </c>
      <c r="O1227">
        <v>26.394577037141602</v>
      </c>
      <c r="P1227">
        <v>32.355140186915897</v>
      </c>
      <c r="Q1227">
        <v>4.2604864031946001E-2</v>
      </c>
    </row>
    <row r="1228" spans="1:17" hidden="1" x14ac:dyDescent="0.3">
      <c r="A1228" t="s">
        <v>2605</v>
      </c>
      <c r="B1228" t="s">
        <v>2606</v>
      </c>
      <c r="C1228" t="str">
        <f>IFERROR(VLOOKUP(Table1[[#This Row],[Ticker]],[1]!Table1[[Symbol]:[Industry]],2,FALSE),"-")</f>
        <v>-</v>
      </c>
      <c r="D1228" t="s">
        <v>243</v>
      </c>
      <c r="E1228">
        <v>1588.7025000000001</v>
      </c>
      <c r="F1228">
        <v>288.75</v>
      </c>
      <c r="G1228">
        <v>195.05334781846301</v>
      </c>
      <c r="H1228">
        <v>40.668876441395199</v>
      </c>
      <c r="I1228">
        <v>46.611295861286202</v>
      </c>
      <c r="J1228">
        <v>-7.8713296732426201</v>
      </c>
      <c r="K1228">
        <v>231.97792369523501</v>
      </c>
      <c r="L1228">
        <v>184.21009436190801</v>
      </c>
      <c r="M1228">
        <v>58.016791148686501</v>
      </c>
      <c r="N1228">
        <v>2.9358149261491202</v>
      </c>
      <c r="O1228">
        <v>19.826839826839802</v>
      </c>
      <c r="P1228">
        <v>239.58602846054299</v>
      </c>
    </row>
    <row r="1229" spans="1:17" hidden="1" x14ac:dyDescent="0.3">
      <c r="A1229" t="s">
        <v>2607</v>
      </c>
      <c r="B1229" t="s">
        <v>2608</v>
      </c>
      <c r="C1229" t="str">
        <f>IFERROR(VLOOKUP(Table1[[#This Row],[Ticker]],[1]!Table1[[Symbol]:[Industry]],2,FALSE),"-")</f>
        <v>-</v>
      </c>
      <c r="D1229" t="s">
        <v>243</v>
      </c>
      <c r="E1229">
        <v>1586.4417399500001</v>
      </c>
      <c r="F1229">
        <v>117.05</v>
      </c>
      <c r="G1229">
        <v>-19.8172237926252</v>
      </c>
      <c r="H1229">
        <v>9.8854222322940597</v>
      </c>
      <c r="I1229">
        <v>-7.3335744321947303</v>
      </c>
      <c r="J1229">
        <v>0.73856060690886705</v>
      </c>
      <c r="K1229">
        <v>111.478184394031</v>
      </c>
      <c r="L1229">
        <v>110.36306065615599</v>
      </c>
      <c r="M1229">
        <v>49.3663775073857</v>
      </c>
      <c r="N1229">
        <v>0.96312718436899403</v>
      </c>
      <c r="O1229">
        <v>10.200768902178501</v>
      </c>
      <c r="P1229">
        <v>27.228260869565201</v>
      </c>
      <c r="Q1229">
        <v>-3.2710683745414998E-2</v>
      </c>
    </row>
    <row r="1230" spans="1:17" hidden="1" x14ac:dyDescent="0.3">
      <c r="A1230" t="s">
        <v>2609</v>
      </c>
      <c r="B1230" t="s">
        <v>2610</v>
      </c>
      <c r="C1230" t="str">
        <f>IFERROR(VLOOKUP(Table1[[#This Row],[Ticker]],[1]!Table1[[Symbol]:[Industry]],2,FALSE),"-")</f>
        <v>-</v>
      </c>
      <c r="D1230" t="s">
        <v>226</v>
      </c>
      <c r="E1230">
        <v>1584.75616236</v>
      </c>
      <c r="F1230">
        <v>286.02</v>
      </c>
      <c r="G1230">
        <v>185.03246410616899</v>
      </c>
      <c r="H1230">
        <v>21.110109868525999</v>
      </c>
      <c r="I1230">
        <v>37.9246453064669</v>
      </c>
      <c r="J1230">
        <v>18.307949609677902</v>
      </c>
      <c r="K1230">
        <v>225.90963010543899</v>
      </c>
      <c r="L1230">
        <v>191.14701503277701</v>
      </c>
      <c r="M1230">
        <v>84.681472371045302</v>
      </c>
      <c r="N1230">
        <v>1.2810859693743699</v>
      </c>
      <c r="O1230">
        <v>0</v>
      </c>
      <c r="P1230">
        <v>216.56889872717201</v>
      </c>
      <c r="Q1230">
        <v>0.115807055719607</v>
      </c>
    </row>
    <row r="1231" spans="1:17" hidden="1" x14ac:dyDescent="0.3">
      <c r="A1231" t="s">
        <v>2611</v>
      </c>
      <c r="B1231" t="s">
        <v>2612</v>
      </c>
      <c r="C1231" t="str">
        <f>IFERROR(VLOOKUP(Table1[[#This Row],[Ticker]],[1]!Table1[[Symbol]:[Industry]],2,FALSE),"-")</f>
        <v>-</v>
      </c>
      <c r="D1231" t="s">
        <v>226</v>
      </c>
      <c r="E1231">
        <v>1578.258977925</v>
      </c>
      <c r="F1231">
        <v>2736.05</v>
      </c>
      <c r="G1231">
        <v>309.18228181186902</v>
      </c>
      <c r="H1231">
        <v>25.4718209179903</v>
      </c>
      <c r="I1231">
        <v>53.368291423462303</v>
      </c>
      <c r="J1231">
        <v>3.8647108587571299</v>
      </c>
      <c r="K1231">
        <v>2140.5544255945601</v>
      </c>
      <c r="L1231">
        <v>1650.4088836829901</v>
      </c>
      <c r="M1231">
        <v>75.458927205754406</v>
      </c>
      <c r="N1231">
        <v>1.34587003674056</v>
      </c>
      <c r="O1231">
        <v>4.1647630708502899</v>
      </c>
      <c r="P1231">
        <v>354.75774952214698</v>
      </c>
      <c r="Q1231">
        <v>0.14174797078207499</v>
      </c>
    </row>
    <row r="1232" spans="1:17" hidden="1" x14ac:dyDescent="0.3">
      <c r="A1232" t="s">
        <v>2613</v>
      </c>
      <c r="B1232" t="s">
        <v>2614</v>
      </c>
      <c r="C1232" t="str">
        <f>IFERROR(VLOOKUP(Table1[[#This Row],[Ticker]],[1]!Table1[[Symbol]:[Industry]],2,FALSE),"-")</f>
        <v>-</v>
      </c>
      <c r="D1232" t="s">
        <v>392</v>
      </c>
      <c r="E1232">
        <v>1576.8256101219999</v>
      </c>
      <c r="F1232">
        <v>39.369999999999997</v>
      </c>
      <c r="G1232">
        <v>60.562715609765597</v>
      </c>
      <c r="H1232">
        <v>-6.1910153365292802</v>
      </c>
      <c r="I1232">
        <v>21.240540141646399</v>
      </c>
      <c r="J1232">
        <v>-0.21681226449452501</v>
      </c>
      <c r="K1232">
        <v>38.853263632519102</v>
      </c>
      <c r="L1232">
        <v>33.658554443582702</v>
      </c>
      <c r="M1232">
        <v>49.445374382410897</v>
      </c>
      <c r="N1232">
        <v>0.49927632123966698</v>
      </c>
      <c r="O1232">
        <v>18.110236220472402</v>
      </c>
      <c r="P1232">
        <v>96.85</v>
      </c>
      <c r="Q1232">
        <v>-3.6001897088237998E-2</v>
      </c>
    </row>
    <row r="1233" spans="1:17" hidden="1" x14ac:dyDescent="0.3">
      <c r="A1233" t="s">
        <v>2615</v>
      </c>
      <c r="B1233" t="s">
        <v>2616</v>
      </c>
      <c r="C1233" t="str">
        <f>IFERROR(VLOOKUP(Table1[[#This Row],[Ticker]],[1]!Table1[[Symbol]:[Industry]],2,FALSE),"-")</f>
        <v>-</v>
      </c>
      <c r="D1233" t="s">
        <v>127</v>
      </c>
      <c r="E1233">
        <v>1575.7335424600001</v>
      </c>
      <c r="F1233">
        <v>1252.0999999999999</v>
      </c>
      <c r="G1233">
        <v>236.85501485981101</v>
      </c>
      <c r="H1233">
        <v>28.379039141781998</v>
      </c>
      <c r="I1233">
        <v>70.185127313919395</v>
      </c>
      <c r="J1233">
        <v>9.1971175538379093</v>
      </c>
      <c r="K1233">
        <v>918.51809858437298</v>
      </c>
      <c r="M1233">
        <v>73.419642872555499</v>
      </c>
      <c r="N1233">
        <v>0.80560543026056397</v>
      </c>
      <c r="O1233">
        <v>3.82557303729735</v>
      </c>
      <c r="P1233">
        <v>299.39393939393898</v>
      </c>
    </row>
    <row r="1234" spans="1:17" hidden="1" x14ac:dyDescent="0.3">
      <c r="A1234" t="s">
        <v>2617</v>
      </c>
      <c r="B1234" t="s">
        <v>2618</v>
      </c>
      <c r="C1234" t="str">
        <f>IFERROR(VLOOKUP(Table1[[#This Row],[Ticker]],[1]!Table1[[Symbol]:[Industry]],2,FALSE),"-")</f>
        <v>-</v>
      </c>
      <c r="D1234" t="s">
        <v>62</v>
      </c>
      <c r="E1234">
        <v>1572.61805512</v>
      </c>
      <c r="F1234">
        <v>616.70000000000005</v>
      </c>
      <c r="G1234">
        <v>197.615605197093</v>
      </c>
      <c r="H1234">
        <v>24.748077977564002</v>
      </c>
      <c r="I1234">
        <v>68.342128364826394</v>
      </c>
      <c r="J1234">
        <v>-3.4430633247150602</v>
      </c>
      <c r="K1234">
        <v>512.56534693279798</v>
      </c>
      <c r="L1234">
        <v>395.99300819264403</v>
      </c>
      <c r="M1234">
        <v>68.394418881583803</v>
      </c>
      <c r="N1234">
        <v>1.0802112878005401</v>
      </c>
      <c r="O1234">
        <v>6.2104751094535304</v>
      </c>
      <c r="P1234">
        <v>232.90148448043101</v>
      </c>
      <c r="Q1234">
        <v>0.21079247488366701</v>
      </c>
    </row>
    <row r="1235" spans="1:17" hidden="1" x14ac:dyDescent="0.3">
      <c r="A1235" t="s">
        <v>2619</v>
      </c>
      <c r="B1235" t="s">
        <v>2620</v>
      </c>
      <c r="C1235" t="str">
        <f>IFERROR(VLOOKUP(Table1[[#This Row],[Ticker]],[1]!Table1[[Symbol]:[Industry]],2,FALSE),"-")</f>
        <v>-</v>
      </c>
      <c r="D1235" t="s">
        <v>392</v>
      </c>
      <c r="E1235">
        <v>1568.4519083799901</v>
      </c>
      <c r="F1235">
        <v>502.6</v>
      </c>
      <c r="G1235">
        <v>10.709019643481399</v>
      </c>
      <c r="H1235">
        <v>-12.941277707930899</v>
      </c>
      <c r="I1235">
        <v>-38.549076716828999</v>
      </c>
      <c r="J1235">
        <v>-3.2235520571400298</v>
      </c>
      <c r="K1235">
        <v>523.91744324310605</v>
      </c>
      <c r="L1235">
        <v>509.38448983019703</v>
      </c>
      <c r="M1235">
        <v>28.6756695905257</v>
      </c>
      <c r="N1235">
        <v>1.02957345606171</v>
      </c>
      <c r="O1235">
        <v>50.905292479108603</v>
      </c>
      <c r="P1235">
        <v>37.097654118930699</v>
      </c>
      <c r="Q1235">
        <v>-2.1740527311813002E-2</v>
      </c>
    </row>
    <row r="1236" spans="1:17" hidden="1" x14ac:dyDescent="0.3">
      <c r="A1236" t="s">
        <v>2621</v>
      </c>
      <c r="B1236" t="s">
        <v>2622</v>
      </c>
      <c r="C1236" t="str">
        <f>IFERROR(VLOOKUP(Table1[[#This Row],[Ticker]],[1]!Table1[[Symbol]:[Industry]],2,FALSE),"-")</f>
        <v>-</v>
      </c>
      <c r="D1236" t="s">
        <v>130</v>
      </c>
      <c r="E1236">
        <v>1565.827035</v>
      </c>
      <c r="F1236">
        <v>564.5</v>
      </c>
      <c r="G1236">
        <v>50.203123756046502</v>
      </c>
      <c r="H1236">
        <v>1.4239090124819</v>
      </c>
      <c r="I1236">
        <v>48.106684678781903</v>
      </c>
      <c r="J1236">
        <v>5.3439389683847898</v>
      </c>
      <c r="K1236">
        <v>535.44894077249501</v>
      </c>
      <c r="L1236">
        <v>470.20269774717002</v>
      </c>
      <c r="M1236">
        <v>63.677873018380197</v>
      </c>
      <c r="N1236">
        <v>1.6466099992561101</v>
      </c>
      <c r="O1236">
        <v>18.4588131089459</v>
      </c>
      <c r="P1236">
        <v>117.157145604924</v>
      </c>
      <c r="Q1236">
        <v>0.16154620807352801</v>
      </c>
    </row>
    <row r="1237" spans="1:17" hidden="1" x14ac:dyDescent="0.3">
      <c r="A1237" t="s">
        <v>2623</v>
      </c>
      <c r="B1237" t="s">
        <v>2624</v>
      </c>
      <c r="C1237" t="str">
        <f>IFERROR(VLOOKUP(Table1[[#This Row],[Ticker]],[1]!Table1[[Symbol]:[Industry]],2,FALSE),"-")</f>
        <v>-</v>
      </c>
      <c r="D1237" t="s">
        <v>166</v>
      </c>
      <c r="E1237">
        <v>1564.8088932000001</v>
      </c>
      <c r="F1237">
        <v>661.8</v>
      </c>
      <c r="G1237">
        <v>-66.215382950470797</v>
      </c>
      <c r="H1237">
        <v>12.310376228446</v>
      </c>
      <c r="I1237">
        <v>-34.119376332673703</v>
      </c>
      <c r="J1237">
        <v>-5.0390950707468098</v>
      </c>
      <c r="K1237">
        <v>620.84548837775606</v>
      </c>
      <c r="L1237">
        <v>742.91710415612295</v>
      </c>
      <c r="M1237">
        <v>51.296375735841799</v>
      </c>
      <c r="N1237">
        <v>3.15705869064386</v>
      </c>
      <c r="O1237">
        <v>107.615593834995</v>
      </c>
      <c r="P1237">
        <v>45.851239669421403</v>
      </c>
      <c r="Q1237">
        <v>0.12245303662335801</v>
      </c>
    </row>
    <row r="1238" spans="1:17" hidden="1" x14ac:dyDescent="0.3">
      <c r="A1238" t="s">
        <v>2625</v>
      </c>
      <c r="B1238" t="s">
        <v>2626</v>
      </c>
      <c r="C1238" t="str">
        <f>IFERROR(VLOOKUP(Table1[[#This Row],[Ticker]],[1]!Table1[[Symbol]:[Industry]],2,FALSE),"-")</f>
        <v>-</v>
      </c>
      <c r="D1238" t="s">
        <v>24</v>
      </c>
      <c r="E1238">
        <v>1564.3267195999999</v>
      </c>
      <c r="F1238">
        <v>347.3</v>
      </c>
      <c r="G1238">
        <v>-45.352777347980798</v>
      </c>
      <c r="H1238">
        <v>-3.8477115722286999</v>
      </c>
      <c r="I1238">
        <v>-32.378006517227398</v>
      </c>
      <c r="J1238">
        <v>3.28318567166371</v>
      </c>
      <c r="K1238">
        <v>347.67871211735098</v>
      </c>
      <c r="M1238">
        <v>52.358833724318401</v>
      </c>
      <c r="N1238">
        <v>1.0419836832079401</v>
      </c>
      <c r="O1238">
        <v>35.041750647854798</v>
      </c>
      <c r="P1238">
        <v>11.5285806037251</v>
      </c>
    </row>
    <row r="1239" spans="1:17" hidden="1" x14ac:dyDescent="0.3">
      <c r="A1239" t="s">
        <v>2627</v>
      </c>
      <c r="B1239" t="s">
        <v>2628</v>
      </c>
      <c r="C1239" t="str">
        <f>IFERROR(VLOOKUP(Table1[[#This Row],[Ticker]],[1]!Table1[[Symbol]:[Industry]],2,FALSE),"-")</f>
        <v>-</v>
      </c>
      <c r="D1239" t="s">
        <v>95</v>
      </c>
      <c r="E1239">
        <v>1562.7059999999999</v>
      </c>
      <c r="F1239">
        <v>154.80000000000001</v>
      </c>
      <c r="G1239">
        <v>-28.3331197703016</v>
      </c>
      <c r="H1239">
        <v>9.5566444111304598</v>
      </c>
      <c r="I1239">
        <v>-19.9093946693052</v>
      </c>
      <c r="J1239">
        <v>1.73771991754359</v>
      </c>
      <c r="K1239">
        <v>143.903374365568</v>
      </c>
      <c r="L1239">
        <v>147.843607866393</v>
      </c>
      <c r="M1239">
        <v>58.207466259568697</v>
      </c>
      <c r="N1239">
        <v>1.7030781950449601</v>
      </c>
      <c r="O1239">
        <v>31.136950904392702</v>
      </c>
      <c r="P1239">
        <v>36.447774349933802</v>
      </c>
      <c r="Q1239">
        <v>0.124692717297091</v>
      </c>
    </row>
    <row r="1240" spans="1:17" hidden="1" x14ac:dyDescent="0.3">
      <c r="A1240" t="s">
        <v>2629</v>
      </c>
      <c r="B1240" t="s">
        <v>2630</v>
      </c>
      <c r="C1240" t="str">
        <f>IFERROR(VLOOKUP(Table1[[#This Row],[Ticker]],[1]!Table1[[Symbol]:[Industry]],2,FALSE),"-")</f>
        <v>-</v>
      </c>
      <c r="D1240" t="s">
        <v>114</v>
      </c>
      <c r="E1240">
        <v>1562.3385427000001</v>
      </c>
      <c r="F1240">
        <v>59.93</v>
      </c>
      <c r="G1240">
        <v>9.28421973001422</v>
      </c>
      <c r="H1240">
        <v>4.7828439541616898</v>
      </c>
      <c r="I1240">
        <v>-6.8549210135658196</v>
      </c>
      <c r="J1240">
        <v>0.53589519784019701</v>
      </c>
      <c r="K1240">
        <v>59.596077551965102</v>
      </c>
      <c r="L1240">
        <v>58.7346876696311</v>
      </c>
      <c r="M1240">
        <v>49.164036238756601</v>
      </c>
      <c r="N1240">
        <v>1.5681508971298701</v>
      </c>
      <c r="O1240">
        <v>44.335057567161698</v>
      </c>
      <c r="P1240">
        <v>80.457693465823496</v>
      </c>
      <c r="Q1240">
        <v>-4.2092945723867001E-2</v>
      </c>
    </row>
    <row r="1241" spans="1:17" hidden="1" x14ac:dyDescent="0.3">
      <c r="A1241" t="s">
        <v>2631</v>
      </c>
      <c r="B1241" t="s">
        <v>2632</v>
      </c>
      <c r="C1241" t="str">
        <f>IFERROR(VLOOKUP(Table1[[#This Row],[Ticker]],[1]!Table1[[Symbol]:[Industry]],2,FALSE),"-")</f>
        <v>-</v>
      </c>
      <c r="D1241" t="s">
        <v>470</v>
      </c>
      <c r="E1241">
        <v>1560.2257023299901</v>
      </c>
      <c r="F1241">
        <v>155.55000000000001</v>
      </c>
      <c r="G1241">
        <v>8.7547495337396093</v>
      </c>
      <c r="H1241">
        <v>-3.2925606635443199</v>
      </c>
      <c r="I1241">
        <v>-7.3990276778062203</v>
      </c>
      <c r="J1241">
        <v>-0.51698046219151605</v>
      </c>
      <c r="K1241">
        <v>147.53183871877101</v>
      </c>
      <c r="L1241">
        <v>137.420873922646</v>
      </c>
      <c r="M1241">
        <v>59.301641445563902</v>
      </c>
      <c r="N1241">
        <v>0.43608356683155602</v>
      </c>
      <c r="O1241">
        <v>14.6898103503696</v>
      </c>
      <c r="P1241">
        <v>41.925182481751797</v>
      </c>
      <c r="Q1241">
        <v>6.1368600619642999E-2</v>
      </c>
    </row>
    <row r="1242" spans="1:17" hidden="1" x14ac:dyDescent="0.3">
      <c r="A1242" t="s">
        <v>2633</v>
      </c>
      <c r="B1242" t="s">
        <v>2634</v>
      </c>
      <c r="C1242" t="str">
        <f>IFERROR(VLOOKUP(Table1[[#This Row],[Ticker]],[1]!Table1[[Symbol]:[Industry]],2,FALSE),"-")</f>
        <v>-</v>
      </c>
      <c r="D1242" t="s">
        <v>184</v>
      </c>
      <c r="E1242">
        <v>1552.66411784</v>
      </c>
      <c r="F1242">
        <v>493.3</v>
      </c>
      <c r="G1242">
        <v>-21.124157712844202</v>
      </c>
      <c r="H1242">
        <v>-4.24031434792429</v>
      </c>
      <c r="I1242">
        <v>-17.877825167856201</v>
      </c>
      <c r="J1242">
        <v>-1.00146931621964</v>
      </c>
      <c r="K1242">
        <v>495.57540469713098</v>
      </c>
      <c r="L1242">
        <v>499.395655305177</v>
      </c>
      <c r="M1242">
        <v>45.926256550072601</v>
      </c>
      <c r="N1242">
        <v>0.830007567552005</v>
      </c>
      <c r="O1242">
        <v>40.381106831542603</v>
      </c>
      <c r="P1242">
        <v>22.7114427860696</v>
      </c>
      <c r="Q1242">
        <v>-3.4754988571043997E-2</v>
      </c>
    </row>
    <row r="1243" spans="1:17" hidden="1" x14ac:dyDescent="0.3">
      <c r="A1243" t="s">
        <v>2635</v>
      </c>
      <c r="B1243" t="s">
        <v>2636</v>
      </c>
      <c r="C1243" t="str">
        <f>IFERROR(VLOOKUP(Table1[[#This Row],[Ticker]],[1]!Table1[[Symbol]:[Industry]],2,FALSE),"-")</f>
        <v>-</v>
      </c>
      <c r="D1243" t="s">
        <v>119</v>
      </c>
      <c r="E1243">
        <v>1551.3785150399999</v>
      </c>
      <c r="F1243">
        <v>52.56</v>
      </c>
      <c r="G1243">
        <v>-18.729190918255401</v>
      </c>
      <c r="H1243">
        <v>-8.4526197699007497</v>
      </c>
      <c r="I1243">
        <v>-35.149638296645698</v>
      </c>
      <c r="J1243">
        <v>-6.6082201648855303</v>
      </c>
      <c r="K1243">
        <v>55.462770980218501</v>
      </c>
      <c r="L1243">
        <v>57.840219656130003</v>
      </c>
      <c r="M1243">
        <v>38.083371679863198</v>
      </c>
      <c r="N1243">
        <v>0.68618550345993101</v>
      </c>
      <c r="O1243">
        <v>64.193302891933001</v>
      </c>
      <c r="P1243">
        <v>21.6666666666666</v>
      </c>
      <c r="Q1243">
        <v>5.6973592257756001E-2</v>
      </c>
    </row>
    <row r="1244" spans="1:17" hidden="1" x14ac:dyDescent="0.3">
      <c r="A1244" t="s">
        <v>2637</v>
      </c>
      <c r="B1244" t="s">
        <v>2638</v>
      </c>
      <c r="C1244" t="str">
        <f>IFERROR(VLOOKUP(Table1[[#This Row],[Ticker]],[1]!Table1[[Symbol]:[Industry]],2,FALSE),"-")</f>
        <v>-</v>
      </c>
      <c r="D1244" t="s">
        <v>40</v>
      </c>
      <c r="E1244">
        <v>1533.7059999999999</v>
      </c>
      <c r="F1244">
        <v>45.68</v>
      </c>
      <c r="G1244">
        <v>-17.8704244068043</v>
      </c>
      <c r="H1244">
        <v>-8.8587402042541505</v>
      </c>
      <c r="I1244">
        <v>-6.8179176184373897</v>
      </c>
      <c r="J1244">
        <v>-3.2308883838167102</v>
      </c>
      <c r="K1244">
        <v>46.8301686870414</v>
      </c>
      <c r="L1244">
        <v>45.807038538783701</v>
      </c>
      <c r="M1244">
        <v>47.739490533990001</v>
      </c>
      <c r="N1244">
        <v>0.24409237601738701</v>
      </c>
      <c r="O1244">
        <v>73.795971978984198</v>
      </c>
      <c r="P1244">
        <v>34.352941176470502</v>
      </c>
      <c r="Q1244">
        <v>0.23357653250197699</v>
      </c>
    </row>
    <row r="1245" spans="1:17" hidden="1" x14ac:dyDescent="0.3">
      <c r="A1245" t="s">
        <v>2639</v>
      </c>
      <c r="B1245" t="s">
        <v>2640</v>
      </c>
      <c r="C1245" t="str">
        <f>IFERROR(VLOOKUP(Table1[[#This Row],[Ticker]],[1]!Table1[[Symbol]:[Industry]],2,FALSE),"-")</f>
        <v>-</v>
      </c>
      <c r="D1245" t="s">
        <v>329</v>
      </c>
      <c r="E1245">
        <v>1533.2608960049999</v>
      </c>
      <c r="F1245">
        <v>857.55</v>
      </c>
      <c r="G1245">
        <v>-49.874455424161198</v>
      </c>
      <c r="H1245">
        <v>3.7389629176519801</v>
      </c>
      <c r="I1245">
        <v>-30.553435896148098</v>
      </c>
      <c r="J1245">
        <v>2.1038569937999401</v>
      </c>
      <c r="K1245">
        <v>804.86915183266103</v>
      </c>
      <c r="L1245">
        <v>932.71665011159803</v>
      </c>
      <c r="M1245">
        <v>67.264433362462697</v>
      </c>
      <c r="N1245">
        <v>2.58537658988624</v>
      </c>
      <c r="O1245">
        <v>52.574193924552503</v>
      </c>
      <c r="P1245">
        <v>27.063268632389899</v>
      </c>
      <c r="Q1245">
        <v>-1.0017350978473E-2</v>
      </c>
    </row>
    <row r="1246" spans="1:17" hidden="1" x14ac:dyDescent="0.3">
      <c r="A1246" t="s">
        <v>2641</v>
      </c>
      <c r="B1246" t="s">
        <v>2642</v>
      </c>
      <c r="C1246" t="str">
        <f>IFERROR(VLOOKUP(Table1[[#This Row],[Ticker]],[1]!Table1[[Symbol]:[Industry]],2,FALSE),"-")</f>
        <v>-</v>
      </c>
      <c r="D1246" t="s">
        <v>295</v>
      </c>
      <c r="E1246">
        <v>1532.905</v>
      </c>
      <c r="F1246">
        <v>3261.5</v>
      </c>
      <c r="G1246">
        <v>111.107746105945</v>
      </c>
      <c r="H1246">
        <v>-8.0393227285259901</v>
      </c>
      <c r="I1246">
        <v>-10.0429696247843</v>
      </c>
      <c r="J1246">
        <v>-1.0410974053072699</v>
      </c>
      <c r="K1246">
        <v>3202.4045969113799</v>
      </c>
      <c r="L1246">
        <v>2909.88825289222</v>
      </c>
      <c r="M1246">
        <v>66.418780924563706</v>
      </c>
      <c r="N1246">
        <v>0.979715140541639</v>
      </c>
      <c r="O1246">
        <v>12.2183044611375</v>
      </c>
      <c r="P1246">
        <v>139.28833455612599</v>
      </c>
      <c r="Q1246">
        <v>0.173363393846619</v>
      </c>
    </row>
    <row r="1247" spans="1:17" hidden="1" x14ac:dyDescent="0.3">
      <c r="A1247" t="s">
        <v>2643</v>
      </c>
      <c r="B1247" t="s">
        <v>2644</v>
      </c>
      <c r="C1247" t="str">
        <f>IFERROR(VLOOKUP(Table1[[#This Row],[Ticker]],[1]!Table1[[Symbol]:[Industry]],2,FALSE),"-")</f>
        <v>-</v>
      </c>
      <c r="D1247" t="s">
        <v>226</v>
      </c>
      <c r="E1247">
        <v>1532.83</v>
      </c>
      <c r="F1247">
        <v>1179.0999999999999</v>
      </c>
      <c r="G1247">
        <v>59.880118732452701</v>
      </c>
      <c r="H1247">
        <v>-9.3190438918897307</v>
      </c>
      <c r="I1247">
        <v>46.616347386846897</v>
      </c>
      <c r="J1247">
        <v>-9.3331259225241308</v>
      </c>
      <c r="K1247">
        <v>1176.9993115836301</v>
      </c>
      <c r="L1247">
        <v>920.00531321182405</v>
      </c>
      <c r="M1247">
        <v>39.740052421342398</v>
      </c>
      <c r="N1247">
        <v>0.50575486836109995</v>
      </c>
      <c r="O1247">
        <v>25.494020863370299</v>
      </c>
      <c r="P1247">
        <v>95.538971807628499</v>
      </c>
      <c r="Q1247">
        <v>6.8002404009848999E-2</v>
      </c>
    </row>
    <row r="1248" spans="1:17" hidden="1" x14ac:dyDescent="0.3">
      <c r="A1248" t="s">
        <v>2645</v>
      </c>
      <c r="B1248" t="s">
        <v>2646</v>
      </c>
      <c r="C1248" t="str">
        <f>IFERROR(VLOOKUP(Table1[[#This Row],[Ticker]],[1]!Table1[[Symbol]:[Industry]],2,FALSE),"-")</f>
        <v>-</v>
      </c>
      <c r="D1248" t="s">
        <v>670</v>
      </c>
      <c r="E1248">
        <v>1531.73849739</v>
      </c>
      <c r="F1248">
        <v>175.53</v>
      </c>
      <c r="G1248">
        <v>-32.553411765109999</v>
      </c>
      <c r="H1248">
        <v>4.8988476022401901</v>
      </c>
      <c r="I1248">
        <v>-11.105335824923801</v>
      </c>
      <c r="J1248">
        <v>7.4327764685665798</v>
      </c>
      <c r="K1248">
        <v>159.491029828639</v>
      </c>
      <c r="L1248">
        <v>163.76733277874601</v>
      </c>
      <c r="M1248">
        <v>80.223780213278999</v>
      </c>
      <c r="N1248">
        <v>1.77576141861322</v>
      </c>
      <c r="O1248">
        <v>28.6674642511251</v>
      </c>
      <c r="P1248">
        <v>38.868670886075897</v>
      </c>
      <c r="Q1248">
        <v>6.6447336993745998E-2</v>
      </c>
    </row>
    <row r="1249" spans="1:17" hidden="1" x14ac:dyDescent="0.3">
      <c r="A1249" t="s">
        <v>2647</v>
      </c>
      <c r="B1249" t="s">
        <v>2648</v>
      </c>
      <c r="C1249" t="str">
        <f>IFERROR(VLOOKUP(Table1[[#This Row],[Ticker]],[1]!Table1[[Symbol]:[Industry]],2,FALSE),"-")</f>
        <v>-</v>
      </c>
      <c r="D1249" t="s">
        <v>2649</v>
      </c>
      <c r="E1249">
        <v>1531.2290840000001</v>
      </c>
      <c r="F1249">
        <v>155.54</v>
      </c>
      <c r="G1249">
        <v>25.20250995284</v>
      </c>
      <c r="H1249">
        <v>-17.3569858182892</v>
      </c>
      <c r="I1249">
        <v>18.2147788510946</v>
      </c>
      <c r="J1249">
        <v>-4.6391930947884896</v>
      </c>
      <c r="K1249">
        <v>168.693307608212</v>
      </c>
      <c r="M1249">
        <v>26.3908714692611</v>
      </c>
      <c r="N1249">
        <v>0.98771156737209698</v>
      </c>
      <c r="O1249">
        <v>59.540954095409496</v>
      </c>
      <c r="P1249">
        <v>75.059088351153605</v>
      </c>
    </row>
    <row r="1250" spans="1:17" hidden="1" x14ac:dyDescent="0.3">
      <c r="A1250" t="s">
        <v>2650</v>
      </c>
      <c r="B1250" t="s">
        <v>2651</v>
      </c>
      <c r="C1250" t="str">
        <f>IFERROR(VLOOKUP(Table1[[#This Row],[Ticker]],[1]!Table1[[Symbol]:[Industry]],2,FALSE),"-")</f>
        <v>-</v>
      </c>
      <c r="D1250" t="s">
        <v>375</v>
      </c>
      <c r="E1250">
        <v>1529.1146414049999</v>
      </c>
      <c r="F1250">
        <v>382.15</v>
      </c>
      <c r="G1250">
        <v>-24.093665353282301</v>
      </c>
      <c r="H1250">
        <v>18.518962498448499</v>
      </c>
      <c r="I1250">
        <v>-18.0218688355137</v>
      </c>
      <c r="J1250">
        <v>4.0290370985363699</v>
      </c>
      <c r="K1250">
        <v>339.864186662713</v>
      </c>
      <c r="L1250">
        <v>350.41889035535502</v>
      </c>
      <c r="M1250">
        <v>67.716234810302893</v>
      </c>
      <c r="N1250">
        <v>1.66144507228727</v>
      </c>
      <c r="O1250">
        <v>11.474551877534999</v>
      </c>
      <c r="P1250">
        <v>36.287446504992801</v>
      </c>
      <c r="Q1250">
        <v>-0.106370182148466</v>
      </c>
    </row>
    <row r="1251" spans="1:17" hidden="1" x14ac:dyDescent="0.3">
      <c r="A1251" t="s">
        <v>2652</v>
      </c>
      <c r="B1251" t="s">
        <v>2653</v>
      </c>
      <c r="C1251" t="str">
        <f>IFERROR(VLOOKUP(Table1[[#This Row],[Ticker]],[1]!Table1[[Symbol]:[Industry]],2,FALSE),"-")</f>
        <v>-</v>
      </c>
      <c r="D1251" t="s">
        <v>80</v>
      </c>
      <c r="E1251">
        <v>1527.2149999999999</v>
      </c>
      <c r="F1251">
        <v>51.77</v>
      </c>
      <c r="G1251">
        <v>-16.6651079194957</v>
      </c>
      <c r="H1251">
        <v>1.5395177094913199</v>
      </c>
      <c r="I1251">
        <v>-6.8727688124135398</v>
      </c>
      <c r="J1251">
        <v>3.1461697136330198</v>
      </c>
      <c r="K1251">
        <v>47.950569017076802</v>
      </c>
      <c r="L1251">
        <v>47.387657367582598</v>
      </c>
      <c r="M1251">
        <v>62.6563148644547</v>
      </c>
      <c r="N1251">
        <v>1.0699854050245601</v>
      </c>
      <c r="O1251">
        <v>16.8329960469577</v>
      </c>
      <c r="P1251">
        <v>33.945666235446303</v>
      </c>
      <c r="Q1251">
        <v>2.6101764041115E-2</v>
      </c>
    </row>
    <row r="1252" spans="1:17" hidden="1" x14ac:dyDescent="0.3">
      <c r="A1252" t="s">
        <v>2654</v>
      </c>
      <c r="B1252" t="s">
        <v>2655</v>
      </c>
      <c r="C1252" t="str">
        <f>IFERROR(VLOOKUP(Table1[[#This Row],[Ticker]],[1]!Table1[[Symbol]:[Industry]],2,FALSE),"-")</f>
        <v>-</v>
      </c>
      <c r="D1252" t="s">
        <v>1337</v>
      </c>
      <c r="E1252">
        <v>1519.9765256000001</v>
      </c>
      <c r="F1252">
        <v>536</v>
      </c>
      <c r="G1252">
        <v>49.394532727010997</v>
      </c>
      <c r="H1252">
        <v>9.3854066543553607</v>
      </c>
      <c r="I1252">
        <v>-0.56205104324070698</v>
      </c>
      <c r="J1252">
        <v>5.9596028791263898</v>
      </c>
      <c r="K1252">
        <v>482.56444564646102</v>
      </c>
      <c r="L1252">
        <v>454.70013202636198</v>
      </c>
      <c r="M1252">
        <v>77.474920498447503</v>
      </c>
      <c r="N1252">
        <v>2.6260323506101102</v>
      </c>
      <c r="O1252">
        <v>8.0690298507462597</v>
      </c>
      <c r="P1252">
        <v>77.895784931961501</v>
      </c>
      <c r="Q1252">
        <v>2.8098561232816999E-2</v>
      </c>
    </row>
    <row r="1253" spans="1:17" hidden="1" x14ac:dyDescent="0.3">
      <c r="A1253" t="s">
        <v>2656</v>
      </c>
      <c r="B1253" t="s">
        <v>2657</v>
      </c>
      <c r="C1253" t="str">
        <f>IFERROR(VLOOKUP(Table1[[#This Row],[Ticker]],[1]!Table1[[Symbol]:[Industry]],2,FALSE),"-")</f>
        <v>-</v>
      </c>
      <c r="E1253">
        <v>1509.6492933500001</v>
      </c>
      <c r="F1253">
        <v>1439.35</v>
      </c>
      <c r="G1253">
        <v>447.29492505902101</v>
      </c>
      <c r="H1253">
        <v>42.873844065408697</v>
      </c>
      <c r="I1253">
        <v>184.525516878275</v>
      </c>
      <c r="J1253">
        <v>0.39952926787753201</v>
      </c>
      <c r="K1253">
        <v>1041.5213711073</v>
      </c>
      <c r="M1253">
        <v>71.514526928768504</v>
      </c>
      <c r="N1253">
        <v>0.87296524598833203</v>
      </c>
      <c r="O1253">
        <v>4.9084656268454596</v>
      </c>
      <c r="P1253">
        <v>501.23224728487799</v>
      </c>
    </row>
    <row r="1254" spans="1:17" hidden="1" x14ac:dyDescent="0.3">
      <c r="A1254" t="s">
        <v>2658</v>
      </c>
      <c r="B1254" t="s">
        <v>2659</v>
      </c>
      <c r="C1254" t="str">
        <f>IFERROR(VLOOKUP(Table1[[#This Row],[Ticker]],[1]!Table1[[Symbol]:[Industry]],2,FALSE),"-")</f>
        <v>-</v>
      </c>
      <c r="D1254" t="s">
        <v>375</v>
      </c>
      <c r="E1254">
        <v>1509.29043525</v>
      </c>
      <c r="F1254">
        <v>127.35</v>
      </c>
      <c r="G1254">
        <v>-5.7005217088830804</v>
      </c>
      <c r="H1254">
        <v>7.4142579335484298</v>
      </c>
      <c r="I1254">
        <v>-11.704064088284101</v>
      </c>
      <c r="J1254">
        <v>-2.13180056884153</v>
      </c>
      <c r="K1254">
        <v>118.431082543404</v>
      </c>
      <c r="L1254">
        <v>114.76780611624901</v>
      </c>
      <c r="M1254">
        <v>55.922707011524899</v>
      </c>
      <c r="N1254">
        <v>2.6586265229433801</v>
      </c>
      <c r="O1254">
        <v>22.575579112681499</v>
      </c>
      <c r="P1254">
        <v>34.904661016949099</v>
      </c>
      <c r="Q1254">
        <v>3.0865897739439999E-2</v>
      </c>
    </row>
    <row r="1255" spans="1:17" hidden="1" x14ac:dyDescent="0.3">
      <c r="A1255" t="s">
        <v>2660</v>
      </c>
      <c r="B1255" t="s">
        <v>2661</v>
      </c>
      <c r="C1255" t="str">
        <f>IFERROR(VLOOKUP(Table1[[#This Row],[Ticker]],[1]!Table1[[Symbol]:[Industry]],2,FALSE),"-")</f>
        <v>-</v>
      </c>
      <c r="D1255" t="s">
        <v>916</v>
      </c>
      <c r="E1255">
        <v>1507.9342452000001</v>
      </c>
      <c r="F1255">
        <v>70.599999999999994</v>
      </c>
      <c r="G1255">
        <v>200.97280404736799</v>
      </c>
      <c r="H1255">
        <v>18.666030437947601</v>
      </c>
      <c r="I1255">
        <v>1.37905139790182</v>
      </c>
      <c r="J1255">
        <v>12.2374900047002</v>
      </c>
      <c r="K1255">
        <v>58.3468322497949</v>
      </c>
      <c r="L1255">
        <v>50.467410936297497</v>
      </c>
      <c r="M1255">
        <v>81.194874413780298</v>
      </c>
      <c r="N1255">
        <v>3.0185817104616599</v>
      </c>
      <c r="O1255">
        <v>1.17563739376771</v>
      </c>
      <c r="P1255">
        <v>241.06280193236699</v>
      </c>
      <c r="Q1255">
        <v>0.19739398720700399</v>
      </c>
    </row>
    <row r="1256" spans="1:17" hidden="1" x14ac:dyDescent="0.3">
      <c r="A1256" t="s">
        <v>2662</v>
      </c>
      <c r="B1256" t="s">
        <v>2663</v>
      </c>
      <c r="C1256" t="str">
        <f>IFERROR(VLOOKUP(Table1[[#This Row],[Ticker]],[1]!Table1[[Symbol]:[Industry]],2,FALSE),"-")</f>
        <v>-</v>
      </c>
      <c r="E1256">
        <v>1504.2012649999999</v>
      </c>
      <c r="F1256">
        <v>1392.65</v>
      </c>
      <c r="G1256">
        <v>1.3669678749491201</v>
      </c>
      <c r="H1256">
        <v>-0.96335069709994503</v>
      </c>
      <c r="I1256">
        <v>-25.845839147674798</v>
      </c>
      <c r="J1256">
        <v>2.4307533170387998</v>
      </c>
      <c r="K1256">
        <v>1347.2134009988999</v>
      </c>
      <c r="L1256">
        <v>1366.19941342023</v>
      </c>
      <c r="M1256">
        <v>56.735767658937903</v>
      </c>
      <c r="N1256">
        <v>0.87685830811735199</v>
      </c>
      <c r="O1256">
        <v>30.327074282841998</v>
      </c>
      <c r="P1256">
        <v>42.107142857142797</v>
      </c>
      <c r="Q1256">
        <v>0.22669878158514001</v>
      </c>
    </row>
    <row r="1257" spans="1:17" hidden="1" x14ac:dyDescent="0.3">
      <c r="A1257" t="s">
        <v>2664</v>
      </c>
      <c r="B1257" t="s">
        <v>2665</v>
      </c>
      <c r="C1257" t="str">
        <f>IFERROR(VLOOKUP(Table1[[#This Row],[Ticker]],[1]!Table1[[Symbol]:[Industry]],2,FALSE),"-")</f>
        <v>-</v>
      </c>
      <c r="D1257" t="s">
        <v>716</v>
      </c>
      <c r="E1257">
        <v>1502.0466694199999</v>
      </c>
      <c r="F1257">
        <v>263.45999999999998</v>
      </c>
      <c r="G1257">
        <v>2.0046655567557701</v>
      </c>
      <c r="H1257">
        <v>-3.4018838006319001</v>
      </c>
      <c r="I1257">
        <v>0.97732763095082997</v>
      </c>
      <c r="J1257">
        <v>2.1271013481354601</v>
      </c>
      <c r="K1257">
        <v>250.53923250251</v>
      </c>
      <c r="L1257">
        <v>233.96631356111499</v>
      </c>
      <c r="M1257">
        <v>57.335343564974302</v>
      </c>
      <c r="N1257">
        <v>0.76136679877222802</v>
      </c>
      <c r="O1257">
        <v>1.0779624990510901</v>
      </c>
      <c r="P1257">
        <v>29.853615259500199</v>
      </c>
      <c r="Q1257">
        <v>2.5420345253382999E-2</v>
      </c>
    </row>
    <row r="1258" spans="1:17" hidden="1" x14ac:dyDescent="0.3">
      <c r="A1258" t="s">
        <v>2666</v>
      </c>
      <c r="B1258" t="s">
        <v>2667</v>
      </c>
      <c r="C1258" t="str">
        <f>IFERROR(VLOOKUP(Table1[[#This Row],[Ticker]],[1]!Table1[[Symbol]:[Industry]],2,FALSE),"-")</f>
        <v>-</v>
      </c>
      <c r="D1258" t="s">
        <v>140</v>
      </c>
      <c r="E1258">
        <v>1501.51647168</v>
      </c>
      <c r="F1258">
        <v>364.8</v>
      </c>
      <c r="G1258">
        <v>82.392097367281096</v>
      </c>
      <c r="H1258">
        <v>-7.3789564854196703</v>
      </c>
      <c r="I1258">
        <v>7.6449140087096303</v>
      </c>
      <c r="J1258">
        <v>0.46261971931749801</v>
      </c>
      <c r="K1258">
        <v>340.46779886386201</v>
      </c>
      <c r="L1258">
        <v>305.76367878833702</v>
      </c>
      <c r="M1258">
        <v>77.727972972351495</v>
      </c>
      <c r="N1258">
        <v>1.4413796615596599</v>
      </c>
      <c r="O1258">
        <v>14.0350877192982</v>
      </c>
      <c r="P1258">
        <v>130.085146641438</v>
      </c>
      <c r="Q1258">
        <v>0.13384769916317801</v>
      </c>
    </row>
    <row r="1259" spans="1:17" hidden="1" x14ac:dyDescent="0.3">
      <c r="A1259" t="s">
        <v>2668</v>
      </c>
      <c r="B1259" t="s">
        <v>2669</v>
      </c>
      <c r="C1259" t="str">
        <f>IFERROR(VLOOKUP(Table1[[#This Row],[Ticker]],[1]!Table1[[Symbol]:[Industry]],2,FALSE),"-")</f>
        <v>-</v>
      </c>
      <c r="D1259" t="s">
        <v>375</v>
      </c>
      <c r="E1259">
        <v>1494.3410114999999</v>
      </c>
      <c r="F1259">
        <v>1188.75</v>
      </c>
      <c r="G1259">
        <v>-1.61487789966188</v>
      </c>
      <c r="H1259">
        <v>-1.8642957598097101</v>
      </c>
      <c r="I1259">
        <v>9.2450566829594703</v>
      </c>
      <c r="J1259">
        <v>-3.2390915150226798</v>
      </c>
      <c r="K1259">
        <v>1076.0714793423999</v>
      </c>
      <c r="L1259">
        <v>960.03356142384996</v>
      </c>
      <c r="M1259">
        <v>59.621043176988998</v>
      </c>
      <c r="N1259">
        <v>0.39070566821729402</v>
      </c>
      <c r="O1259">
        <v>6.3470031545741197</v>
      </c>
      <c r="P1259">
        <v>69.869962846527599</v>
      </c>
      <c r="Q1259">
        <v>-2.2802729674285E-2</v>
      </c>
    </row>
    <row r="1260" spans="1:17" hidden="1" x14ac:dyDescent="0.3">
      <c r="A1260" t="s">
        <v>2670</v>
      </c>
      <c r="B1260" t="s">
        <v>2671</v>
      </c>
      <c r="C1260" t="str">
        <f>IFERROR(VLOOKUP(Table1[[#This Row],[Ticker]],[1]!Table1[[Symbol]:[Industry]],2,FALSE),"-")</f>
        <v>-</v>
      </c>
      <c r="D1260" t="s">
        <v>130</v>
      </c>
      <c r="E1260">
        <v>1489.853836</v>
      </c>
      <c r="F1260">
        <v>780.4</v>
      </c>
      <c r="G1260">
        <v>55.310970059255801</v>
      </c>
      <c r="H1260">
        <v>16.225855096006899</v>
      </c>
      <c r="I1260">
        <v>8.8314627360472002</v>
      </c>
      <c r="J1260">
        <v>-1.20999318671534</v>
      </c>
      <c r="K1260">
        <v>676.389842109087</v>
      </c>
      <c r="L1260">
        <v>625.54727920938399</v>
      </c>
      <c r="M1260">
        <v>66.346343308532298</v>
      </c>
      <c r="N1260">
        <v>2.1828195628951499</v>
      </c>
      <c r="O1260">
        <v>8.2778062532034902</v>
      </c>
      <c r="P1260">
        <v>87.8219013237063</v>
      </c>
      <c r="Q1260">
        <v>6.1431379780875997E-2</v>
      </c>
    </row>
    <row r="1261" spans="1:17" hidden="1" x14ac:dyDescent="0.3">
      <c r="A1261" t="s">
        <v>2672</v>
      </c>
      <c r="B1261" t="s">
        <v>2673</v>
      </c>
      <c r="C1261" t="str">
        <f>IFERROR(VLOOKUP(Table1[[#This Row],[Ticker]],[1]!Table1[[Symbol]:[Industry]],2,FALSE),"-")</f>
        <v>-</v>
      </c>
      <c r="D1261" t="s">
        <v>821</v>
      </c>
      <c r="E1261">
        <v>1488.3152500000001</v>
      </c>
      <c r="F1261">
        <v>278.45</v>
      </c>
      <c r="G1261">
        <v>-40.082527769049499</v>
      </c>
      <c r="H1261">
        <v>-10.915883061397</v>
      </c>
      <c r="I1261">
        <v>-26.9468373980663</v>
      </c>
      <c r="J1261">
        <v>-3.5345526658565101</v>
      </c>
      <c r="K1261">
        <v>296.492155170883</v>
      </c>
      <c r="M1261">
        <v>43.409049327219201</v>
      </c>
      <c r="N1261">
        <v>0.50839860615883703</v>
      </c>
      <c r="O1261">
        <v>67.355000897827196</v>
      </c>
      <c r="P1261">
        <v>22.127192982456101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D1262" t="s">
        <v>539</v>
      </c>
      <c r="E1262">
        <v>1488.0491284100001</v>
      </c>
      <c r="F1262">
        <v>1381.9</v>
      </c>
      <c r="G1262">
        <v>187.790209282429</v>
      </c>
      <c r="H1262">
        <v>-21.682901706841498</v>
      </c>
      <c r="I1262">
        <v>45.867909877089197</v>
      </c>
      <c r="J1262">
        <v>-1.15338078503252</v>
      </c>
      <c r="K1262">
        <v>1514.20640413514</v>
      </c>
      <c r="L1262">
        <v>1186.3286001940101</v>
      </c>
      <c r="M1262">
        <v>34.573924236248203</v>
      </c>
      <c r="N1262">
        <v>0.51571047330804298</v>
      </c>
      <c r="O1262">
        <v>59.881322816412101</v>
      </c>
      <c r="P1262">
        <v>329.96266334785298</v>
      </c>
      <c r="Q1262">
        <v>0.24923897723139399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D1263" t="s">
        <v>59</v>
      </c>
      <c r="E1263">
        <v>1485.4896043250001</v>
      </c>
      <c r="F1263">
        <v>710.75</v>
      </c>
      <c r="G1263">
        <v>115.285341879559</v>
      </c>
      <c r="H1263">
        <v>7.11488058433505</v>
      </c>
      <c r="I1263">
        <v>29.169425853716501</v>
      </c>
      <c r="J1263">
        <v>0.42487781033633099</v>
      </c>
      <c r="K1263">
        <v>638.01388606259297</v>
      </c>
      <c r="L1263">
        <v>511.29620680554899</v>
      </c>
      <c r="M1263">
        <v>51.179153102858201</v>
      </c>
      <c r="N1263">
        <v>0.52961639714178199</v>
      </c>
      <c r="O1263">
        <v>11.7833274709813</v>
      </c>
      <c r="P1263">
        <v>139.63250168577201</v>
      </c>
      <c r="Q1263">
        <v>6.1909396723170002E-2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59</v>
      </c>
      <c r="E1264">
        <v>1483.0655513199999</v>
      </c>
      <c r="F1264">
        <v>2400.5500000000002</v>
      </c>
      <c r="G1264">
        <v>2.3632260569989798</v>
      </c>
      <c r="H1264">
        <v>-4.6961225440121197</v>
      </c>
      <c r="I1264">
        <v>1.50454834442927</v>
      </c>
      <c r="J1264">
        <v>-3.38546409140872</v>
      </c>
      <c r="K1264">
        <v>2330.1796616637498</v>
      </c>
      <c r="L1264">
        <v>2134.6882243977602</v>
      </c>
      <c r="M1264">
        <v>59.699094701365503</v>
      </c>
      <c r="N1264">
        <v>0.37193850915659699</v>
      </c>
      <c r="O1264">
        <v>17.635541854991502</v>
      </c>
      <c r="P1264">
        <v>38.912678664429102</v>
      </c>
      <c r="Q1264">
        <v>3.3077519406349998E-3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539</v>
      </c>
      <c r="E1265">
        <v>1481.5986834</v>
      </c>
      <c r="F1265">
        <v>440.25</v>
      </c>
      <c r="G1265">
        <v>5.9131402550154402</v>
      </c>
      <c r="H1265">
        <v>13.755545510031499</v>
      </c>
      <c r="I1265">
        <v>-0.17993212269043801</v>
      </c>
      <c r="J1265">
        <v>12.518359839445001</v>
      </c>
      <c r="K1265">
        <v>371.27373245296099</v>
      </c>
      <c r="L1265">
        <v>366.56528076953299</v>
      </c>
      <c r="M1265">
        <v>84.776976800392006</v>
      </c>
      <c r="N1265">
        <v>1.65929891319585</v>
      </c>
      <c r="O1265">
        <v>14.2986939239068</v>
      </c>
      <c r="P1265">
        <v>50.255972696245699</v>
      </c>
      <c r="Q1265">
        <v>-0.10585277238106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387</v>
      </c>
      <c r="E1266">
        <v>1475.8932625959901</v>
      </c>
      <c r="F1266">
        <v>100.39</v>
      </c>
      <c r="G1266">
        <v>-44.782953912988802</v>
      </c>
      <c r="H1266">
        <v>-8.3011644466783903</v>
      </c>
      <c r="I1266">
        <v>-34.964297442561197</v>
      </c>
      <c r="J1266">
        <v>-9.9260382351093099</v>
      </c>
      <c r="K1266">
        <v>105.55465469267401</v>
      </c>
      <c r="L1266">
        <v>117.49281145001601</v>
      </c>
      <c r="M1266">
        <v>38.211362408166501</v>
      </c>
      <c r="N1266">
        <v>2.1327092251156099</v>
      </c>
      <c r="O1266">
        <v>76.959856559418199</v>
      </c>
      <c r="P1266">
        <v>11.5444444444444</v>
      </c>
      <c r="Q1266">
        <v>-7.2887686809255003E-2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990</v>
      </c>
      <c r="E1267">
        <v>1459.05868326</v>
      </c>
      <c r="F1267">
        <v>223.14</v>
      </c>
      <c r="G1267">
        <v>-41.9664944102121</v>
      </c>
      <c r="H1267">
        <v>-8.9404458438690106</v>
      </c>
      <c r="I1267">
        <v>-29.618530619418401</v>
      </c>
      <c r="J1267">
        <v>-3.3977416872881498</v>
      </c>
      <c r="K1267">
        <v>227.679102475062</v>
      </c>
      <c r="L1267">
        <v>241.29240117214201</v>
      </c>
      <c r="M1267">
        <v>37.043814970914099</v>
      </c>
      <c r="N1267">
        <v>1.2689096767579999</v>
      </c>
      <c r="O1267">
        <v>45.9845836694452</v>
      </c>
      <c r="P1267">
        <v>16.766091051805301</v>
      </c>
      <c r="Q1267">
        <v>-6.9761394275310001E-2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610</v>
      </c>
      <c r="E1268">
        <v>1453.2457342499999</v>
      </c>
      <c r="F1268">
        <v>202.25</v>
      </c>
      <c r="G1268">
        <v>204.20563881626799</v>
      </c>
      <c r="H1268">
        <v>44.646965501451497</v>
      </c>
      <c r="I1268">
        <v>26.690880055969401</v>
      </c>
      <c r="J1268">
        <v>-4.1660643631366501</v>
      </c>
      <c r="K1268">
        <v>160.32102051761399</v>
      </c>
      <c r="L1268">
        <v>135.146845592722</v>
      </c>
      <c r="M1268">
        <v>61.857750150586</v>
      </c>
      <c r="N1268">
        <v>2.0792709032834198</v>
      </c>
      <c r="O1268">
        <v>9.2459826946847894</v>
      </c>
      <c r="P1268">
        <v>243.37860780984701</v>
      </c>
      <c r="Q1268">
        <v>0.15066771082816899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D1269" t="s">
        <v>202</v>
      </c>
      <c r="E1269">
        <v>1452.25811944</v>
      </c>
      <c r="F1269">
        <v>2385.1999999999998</v>
      </c>
      <c r="G1269">
        <v>77.6170562902781</v>
      </c>
      <c r="H1269">
        <v>6.0502161621658397</v>
      </c>
      <c r="I1269">
        <v>57.409197558791497</v>
      </c>
      <c r="J1269">
        <v>-6.8475108034238801</v>
      </c>
      <c r="K1269">
        <v>2180.0233020291998</v>
      </c>
      <c r="L1269">
        <v>1804.36983627269</v>
      </c>
      <c r="M1269">
        <v>55.297586840007398</v>
      </c>
      <c r="N1269">
        <v>0.718285241418537</v>
      </c>
      <c r="O1269">
        <v>6.4900218011068196</v>
      </c>
      <c r="P1269">
        <v>102.995744680851</v>
      </c>
      <c r="Q1269">
        <v>0.15637251190263499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D1270" t="s">
        <v>21</v>
      </c>
      <c r="E1270">
        <v>1451.4034619649999</v>
      </c>
      <c r="F1270">
        <v>1815.05</v>
      </c>
      <c r="G1270">
        <v>1063.34485175237</v>
      </c>
      <c r="H1270">
        <v>17.544814384066399</v>
      </c>
      <c r="I1270">
        <v>115.832919305198</v>
      </c>
      <c r="J1270">
        <v>9.72497321923559</v>
      </c>
      <c r="K1270">
        <v>1353.86926234506</v>
      </c>
      <c r="L1270">
        <v>842.02422817817899</v>
      </c>
      <c r="M1270">
        <v>75.012821735310993</v>
      </c>
      <c r="N1270">
        <v>0.73414311446925795</v>
      </c>
      <c r="O1270">
        <v>2.5536486598165302</v>
      </c>
      <c r="P1270">
        <v>1234.1051084160199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184</v>
      </c>
      <c r="E1271">
        <v>1447.03947865499</v>
      </c>
      <c r="F1271">
        <v>889.65</v>
      </c>
      <c r="G1271">
        <v>0.82081505026055901</v>
      </c>
      <c r="H1271">
        <v>0.20084900633727801</v>
      </c>
      <c r="I1271">
        <v>-3.1646231378213301</v>
      </c>
      <c r="J1271">
        <v>0.20782531385311001</v>
      </c>
      <c r="K1271">
        <v>842.99631463217997</v>
      </c>
      <c r="L1271">
        <v>776.095692137387</v>
      </c>
      <c r="M1271">
        <v>55.234335038577903</v>
      </c>
      <c r="N1271">
        <v>0.65092969372448595</v>
      </c>
      <c r="O1271">
        <v>14.989040633957099</v>
      </c>
      <c r="P1271">
        <v>47.402866373954097</v>
      </c>
      <c r="Q1271">
        <v>7.9537297183190997E-2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226</v>
      </c>
      <c r="E1272">
        <v>1435.1103252600001</v>
      </c>
      <c r="F1272">
        <v>410.35</v>
      </c>
      <c r="G1272">
        <v>-36.704128699332102</v>
      </c>
      <c r="H1272">
        <v>-4.8622144070023898</v>
      </c>
      <c r="I1272">
        <v>-15.3450378740703</v>
      </c>
      <c r="J1272">
        <v>-4.8978498301355904</v>
      </c>
      <c r="K1272">
        <v>395.915629112727</v>
      </c>
      <c r="L1272">
        <v>399.68504124312398</v>
      </c>
      <c r="M1272">
        <v>47.751949305132001</v>
      </c>
      <c r="N1272">
        <v>0.66504934109291702</v>
      </c>
      <c r="O1272">
        <v>25.210186426221501</v>
      </c>
      <c r="P1272">
        <v>41.183554102872797</v>
      </c>
      <c r="Q1272">
        <v>5.6291036823357003E-2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613</v>
      </c>
      <c r="E1273">
        <v>1432.3581389389999</v>
      </c>
      <c r="F1273">
        <v>222.17</v>
      </c>
      <c r="G1273">
        <v>-25.711360942781301</v>
      </c>
      <c r="H1273">
        <v>-17.0666949875909</v>
      </c>
      <c r="I1273">
        <v>-33.363493365639997</v>
      </c>
      <c r="J1273">
        <v>-0.67944774133203201</v>
      </c>
      <c r="K1273">
        <v>228.092807367718</v>
      </c>
      <c r="L1273">
        <v>233.95904145542701</v>
      </c>
      <c r="M1273">
        <v>43.017007826093199</v>
      </c>
      <c r="N1273">
        <v>0.53634944699560905</v>
      </c>
      <c r="O1273">
        <v>38.565062789755601</v>
      </c>
      <c r="P1273">
        <v>19.4141359849502</v>
      </c>
      <c r="Q1273">
        <v>8.9850690261450997E-2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501</v>
      </c>
      <c r="E1274">
        <v>1427.5914754799901</v>
      </c>
      <c r="F1274">
        <v>589.20000000000005</v>
      </c>
      <c r="G1274">
        <v>39.383477187324701</v>
      </c>
      <c r="H1274">
        <v>-5.8419681932152399</v>
      </c>
      <c r="I1274">
        <v>11.240220513835199</v>
      </c>
      <c r="J1274">
        <v>-1.8210132701253099</v>
      </c>
      <c r="K1274">
        <v>548.795654947598</v>
      </c>
      <c r="L1274">
        <v>458.67144229426998</v>
      </c>
      <c r="M1274">
        <v>49.863191100755202</v>
      </c>
      <c r="N1274">
        <v>0.47251642589421</v>
      </c>
      <c r="O1274">
        <v>15.410726408689699</v>
      </c>
      <c r="P1274">
        <v>74.551918234335602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496</v>
      </c>
      <c r="E1275">
        <v>1422.32325072</v>
      </c>
      <c r="F1275">
        <v>686.05</v>
      </c>
      <c r="G1275">
        <v>-39.822389923794603</v>
      </c>
      <c r="H1275">
        <v>-8.8099757890976491</v>
      </c>
      <c r="I1275">
        <v>-14.662874392568099</v>
      </c>
      <c r="J1275">
        <v>-0.138632704780666</v>
      </c>
      <c r="K1275">
        <v>629.40122707651904</v>
      </c>
      <c r="L1275">
        <v>670.69568717454194</v>
      </c>
      <c r="M1275">
        <v>83.157700126130393</v>
      </c>
      <c r="N1275">
        <v>2.0820916121483402</v>
      </c>
      <c r="O1275">
        <v>33.809489104292602</v>
      </c>
      <c r="P1275">
        <v>21.424778761061901</v>
      </c>
      <c r="Q1275">
        <v>5.5362896634059001E-2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D1276" t="s">
        <v>184</v>
      </c>
      <c r="E1276">
        <v>1421.472</v>
      </c>
      <c r="F1276">
        <v>1139</v>
      </c>
      <c r="G1276">
        <v>17.066728747673999</v>
      </c>
      <c r="H1276">
        <v>3.4573888280039</v>
      </c>
      <c r="I1276">
        <v>-4.5255065865092599</v>
      </c>
      <c r="J1276">
        <v>0.86545871702514998</v>
      </c>
      <c r="K1276">
        <v>1050.18923486978</v>
      </c>
      <c r="L1276">
        <v>980.68683163816002</v>
      </c>
      <c r="M1276">
        <v>65.551922070040902</v>
      </c>
      <c r="N1276">
        <v>1.3585781797218</v>
      </c>
      <c r="O1276">
        <v>4.38981562774363</v>
      </c>
      <c r="P1276">
        <v>52.079578075972996</v>
      </c>
      <c r="Q1276">
        <v>3.7493381265690001E-3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151</v>
      </c>
      <c r="E1277">
        <v>1416.544435735</v>
      </c>
      <c r="F1277">
        <v>636.35</v>
      </c>
      <c r="G1277">
        <v>-26.907542199465901</v>
      </c>
      <c r="H1277">
        <v>-0.88806186727384895</v>
      </c>
      <c r="I1277">
        <v>-2.19806899636135</v>
      </c>
      <c r="J1277">
        <v>-0.38595221360394499</v>
      </c>
      <c r="K1277">
        <v>593.02161802620799</v>
      </c>
      <c r="L1277">
        <v>573.14204686696098</v>
      </c>
      <c r="M1277">
        <v>58.244066875068697</v>
      </c>
      <c r="N1277">
        <v>1.1327173465051199</v>
      </c>
      <c r="O1277">
        <v>13.5538618684686</v>
      </c>
      <c r="P1277">
        <v>27.4611917876815</v>
      </c>
      <c r="Q1277">
        <v>-0.15270681567786601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496</v>
      </c>
      <c r="E1278">
        <v>1415.9845</v>
      </c>
      <c r="F1278">
        <v>212.93</v>
      </c>
      <c r="G1278">
        <v>-12.6115666686258</v>
      </c>
      <c r="H1278">
        <v>-4.0400438929858398</v>
      </c>
      <c r="I1278">
        <v>-20.614591816748</v>
      </c>
      <c r="J1278">
        <v>-1.38322792795691</v>
      </c>
      <c r="K1278">
        <v>208.55575987395599</v>
      </c>
      <c r="L1278">
        <v>209.39938224514299</v>
      </c>
      <c r="M1278">
        <v>56.453293755745399</v>
      </c>
      <c r="N1278">
        <v>1.17163373742488</v>
      </c>
      <c r="O1278">
        <v>35.067862677875297</v>
      </c>
      <c r="P1278">
        <v>22.655529953917</v>
      </c>
      <c r="Q1278">
        <v>2.8664229335759999E-2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613</v>
      </c>
      <c r="E1279">
        <v>1412.5351228950001</v>
      </c>
      <c r="F1279">
        <v>236.73</v>
      </c>
      <c r="G1279">
        <v>-4.94077327880483</v>
      </c>
      <c r="H1279">
        <v>0.38496230553170102</v>
      </c>
      <c r="I1279">
        <v>-8.4564032163138503</v>
      </c>
      <c r="J1279">
        <v>2.4031878334347501</v>
      </c>
      <c r="K1279">
        <v>227.87321980617801</v>
      </c>
      <c r="L1279">
        <v>226.51497711944</v>
      </c>
      <c r="M1279">
        <v>57.021642591379802</v>
      </c>
      <c r="N1279">
        <v>1.08409256320001</v>
      </c>
      <c r="O1279">
        <v>15.6803109027161</v>
      </c>
      <c r="P1279">
        <v>23.296874999999901</v>
      </c>
      <c r="Q1279">
        <v>-3.6184452105689997E-2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295</v>
      </c>
      <c r="E1280">
        <v>1407.7987444799901</v>
      </c>
      <c r="F1280">
        <v>326.10000000000002</v>
      </c>
      <c r="G1280">
        <v>140.18831296934999</v>
      </c>
      <c r="H1280">
        <v>14.9479382479163</v>
      </c>
      <c r="I1280">
        <v>38.094044620144601</v>
      </c>
      <c r="J1280">
        <v>5.83471445306271</v>
      </c>
      <c r="K1280">
        <v>275.65133226533902</v>
      </c>
      <c r="L1280">
        <v>215.187691197589</v>
      </c>
      <c r="M1280">
        <v>79.534794878594894</v>
      </c>
      <c r="N1280">
        <v>0.95788083210437203</v>
      </c>
      <c r="O1280">
        <v>3.00521312480832</v>
      </c>
      <c r="P1280">
        <v>166.5304454434</v>
      </c>
      <c r="Q1280">
        <v>0.12150267179754599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D1281" t="s">
        <v>665</v>
      </c>
      <c r="E1281">
        <v>1403.4526275000001</v>
      </c>
      <c r="F1281">
        <v>727.3</v>
      </c>
      <c r="G1281">
        <v>521.42356769425999</v>
      </c>
      <c r="H1281">
        <v>25.568478730656999</v>
      </c>
      <c r="I1281">
        <v>44.782373357594899</v>
      </c>
      <c r="J1281">
        <v>10.8243482710487</v>
      </c>
      <c r="K1281">
        <v>572.89716291379705</v>
      </c>
      <c r="L1281">
        <v>448.441191599923</v>
      </c>
      <c r="M1281">
        <v>87.035073466229306</v>
      </c>
      <c r="N1281">
        <v>0.81597001568510097</v>
      </c>
      <c r="O1281">
        <v>0</v>
      </c>
      <c r="P1281">
        <v>634.64646464646398</v>
      </c>
      <c r="Q1281">
        <v>0.187667816824235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E1282">
        <v>1398.3720306</v>
      </c>
      <c r="F1282">
        <v>615.1</v>
      </c>
      <c r="G1282">
        <v>3151.6850489706098</v>
      </c>
      <c r="H1282">
        <v>2.1708317801816301</v>
      </c>
      <c r="I1282">
        <v>143.648137648626</v>
      </c>
      <c r="J1282">
        <v>5.6883806246942896</v>
      </c>
      <c r="K1282">
        <v>546.59931285736798</v>
      </c>
      <c r="L1282">
        <v>340.59984925117601</v>
      </c>
      <c r="M1282">
        <v>74.661437769416295</v>
      </c>
      <c r="N1282">
        <v>0.62227042746281402</v>
      </c>
      <c r="O1282">
        <v>4.6090066655828297</v>
      </c>
      <c r="P1282">
        <v>3177.0378263185899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D1283" t="s">
        <v>990</v>
      </c>
      <c r="E1283">
        <v>1397.5436867399901</v>
      </c>
      <c r="F1283">
        <v>75.42</v>
      </c>
      <c r="G1283">
        <v>-40.942977793415103</v>
      </c>
      <c r="H1283">
        <v>-0.134986538565005</v>
      </c>
      <c r="I1283">
        <v>-25.527431804583799</v>
      </c>
      <c r="J1283">
        <v>-1.8558241968148399</v>
      </c>
      <c r="K1283">
        <v>73.950040062025906</v>
      </c>
      <c r="L1283">
        <v>80.497285454406594</v>
      </c>
      <c r="M1283">
        <v>53.292415173540597</v>
      </c>
      <c r="N1283">
        <v>1.1758037819909</v>
      </c>
      <c r="O1283">
        <v>45.584725536992799</v>
      </c>
      <c r="P1283">
        <v>21.645161290322498</v>
      </c>
      <c r="Q1283">
        <v>-3.1058448001710998E-2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140</v>
      </c>
      <c r="E1284">
        <v>1397.199089209</v>
      </c>
      <c r="F1284">
        <v>174.79</v>
      </c>
      <c r="G1284">
        <v>306.83395483875103</v>
      </c>
      <c r="H1284">
        <v>30.365895765836299</v>
      </c>
      <c r="I1284">
        <v>102.90906686915601</v>
      </c>
      <c r="J1284">
        <v>9.2730410304692708</v>
      </c>
      <c r="K1284">
        <v>146.083617680803</v>
      </c>
      <c r="L1284">
        <v>115.926983484719</v>
      </c>
      <c r="M1284">
        <v>69.355734670599105</v>
      </c>
      <c r="N1284">
        <v>1.48103421079787</v>
      </c>
      <c r="O1284">
        <v>7.1972080782653602</v>
      </c>
      <c r="P1284">
        <v>339.17085427135601</v>
      </c>
      <c r="Q1284">
        <v>0.14529302132890701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D1285" t="s">
        <v>285</v>
      </c>
      <c r="E1285">
        <v>1389.8513585000001</v>
      </c>
      <c r="F1285">
        <v>286.7</v>
      </c>
      <c r="G1285">
        <v>680.26717347744898</v>
      </c>
      <c r="H1285">
        <v>-13.500372711828501</v>
      </c>
      <c r="I1285">
        <v>287.58768223231698</v>
      </c>
      <c r="J1285">
        <v>2.1621066321146301</v>
      </c>
      <c r="K1285">
        <v>248.95393034313699</v>
      </c>
      <c r="L1285">
        <v>144.84894787426799</v>
      </c>
      <c r="M1285">
        <v>60.910934004970997</v>
      </c>
      <c r="N1285">
        <v>0.73292797320748304</v>
      </c>
      <c r="O1285">
        <v>39.710498779211697</v>
      </c>
      <c r="P1285">
        <v>780.79877112135102</v>
      </c>
      <c r="Q1285">
        <v>0.21733565409480199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610</v>
      </c>
      <c r="E1286">
        <v>1388.5413274799901</v>
      </c>
      <c r="F1286">
        <v>141.03</v>
      </c>
      <c r="G1286">
        <v>-15.756817752021201</v>
      </c>
      <c r="H1286">
        <v>1.4650693195553599</v>
      </c>
      <c r="I1286">
        <v>-30.6025036436642</v>
      </c>
      <c r="J1286">
        <v>-0.321522961951619</v>
      </c>
      <c r="K1286">
        <v>135.74900522190001</v>
      </c>
      <c r="L1286">
        <v>138.76480177152399</v>
      </c>
      <c r="M1286">
        <v>61.638042869450302</v>
      </c>
      <c r="N1286">
        <v>1.87606870706218</v>
      </c>
      <c r="O1286">
        <v>33.269517124016097</v>
      </c>
      <c r="P1286">
        <v>23.170305676855801</v>
      </c>
      <c r="Q1286">
        <v>-3.8883158393658003E-2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295</v>
      </c>
      <c r="E1287">
        <v>1382.30846</v>
      </c>
      <c r="F1287">
        <v>84.76</v>
      </c>
      <c r="G1287">
        <v>3.7973901817176201</v>
      </c>
      <c r="H1287">
        <v>-10.0368599445763</v>
      </c>
      <c r="I1287">
        <v>-10.962756550525199</v>
      </c>
      <c r="J1287">
        <v>-2.8012504592179801</v>
      </c>
      <c r="K1287">
        <v>86.151411996978695</v>
      </c>
      <c r="L1287">
        <v>85.051151046602499</v>
      </c>
      <c r="M1287">
        <v>49.789112343924501</v>
      </c>
      <c r="N1287">
        <v>0.59761154746496903</v>
      </c>
      <c r="O1287">
        <v>23.8201982067012</v>
      </c>
      <c r="P1287">
        <v>32.2308892355694</v>
      </c>
      <c r="Q1287">
        <v>5.9841774687242E-2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21</v>
      </c>
      <c r="E1288">
        <v>1381.0718672519999</v>
      </c>
      <c r="F1288">
        <v>123.97</v>
      </c>
      <c r="G1288">
        <v>14.2561611995052</v>
      </c>
      <c r="H1288">
        <v>-1.62230507974564</v>
      </c>
      <c r="I1288">
        <v>0.12545946613787701</v>
      </c>
      <c r="J1288">
        <v>4.6320923508794998</v>
      </c>
      <c r="K1288">
        <v>120.13323727406799</v>
      </c>
      <c r="L1288">
        <v>112.72267643382899</v>
      </c>
      <c r="M1288">
        <v>59.826518632910997</v>
      </c>
      <c r="N1288">
        <v>1.4383723802410899</v>
      </c>
      <c r="O1288">
        <v>42.373154795514999</v>
      </c>
      <c r="P1288">
        <v>53.049382716049301</v>
      </c>
      <c r="Q1288">
        <v>3.3784899719040001E-2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375</v>
      </c>
      <c r="E1289">
        <v>1377.74465616</v>
      </c>
      <c r="F1289">
        <v>69.099999999999994</v>
      </c>
      <c r="G1289">
        <v>-52.910188621467199</v>
      </c>
      <c r="H1289">
        <v>-9.1167112187469002</v>
      </c>
      <c r="I1289">
        <v>-22.0082096924023</v>
      </c>
      <c r="J1289">
        <v>-7.0822194860882401</v>
      </c>
      <c r="K1289">
        <v>70.085348625533001</v>
      </c>
      <c r="L1289">
        <v>72.294644595131302</v>
      </c>
      <c r="M1289">
        <v>33.014019737732802</v>
      </c>
      <c r="N1289">
        <v>1.5580039727167601</v>
      </c>
      <c r="O1289">
        <v>41.461649782923303</v>
      </c>
      <c r="P1289">
        <v>24.392439243924301</v>
      </c>
      <c r="Q1289">
        <v>-3.5288426051655997E-2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D1290" t="s">
        <v>670</v>
      </c>
      <c r="E1290">
        <v>1377.7</v>
      </c>
      <c r="F1290">
        <v>137.77000000000001</v>
      </c>
      <c r="G1290">
        <v>-4.3163258767467196</v>
      </c>
      <c r="H1290">
        <v>10.6686552073517</v>
      </c>
      <c r="I1290">
        <v>-14.5771153256864</v>
      </c>
      <c r="J1290">
        <v>2.0823634554772599</v>
      </c>
      <c r="K1290">
        <v>121.504396558994</v>
      </c>
      <c r="L1290">
        <v>122.274596507437</v>
      </c>
      <c r="M1290">
        <v>81.292172396502707</v>
      </c>
      <c r="N1290">
        <v>1.9681059375585199</v>
      </c>
      <c r="O1290">
        <v>12.5063511649851</v>
      </c>
      <c r="P1290">
        <v>37.357926221336001</v>
      </c>
      <c r="Q1290">
        <v>5.9157979524909997E-3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226</v>
      </c>
      <c r="E1291">
        <v>1377.1226448</v>
      </c>
      <c r="F1291">
        <v>1376.55</v>
      </c>
      <c r="G1291">
        <v>313.27139431500399</v>
      </c>
      <c r="H1291">
        <v>-16.007545665005001</v>
      </c>
      <c r="I1291">
        <v>80.105651409310397</v>
      </c>
      <c r="J1291">
        <v>-1.9716319289064399</v>
      </c>
      <c r="K1291">
        <v>1349.2030303377801</v>
      </c>
      <c r="L1291">
        <v>977.52250992471795</v>
      </c>
      <c r="M1291">
        <v>43.420154949603003</v>
      </c>
      <c r="N1291">
        <v>0.83585478031118499</v>
      </c>
      <c r="O1291">
        <v>11.2890922959572</v>
      </c>
      <c r="P1291">
        <v>563.71745419479203</v>
      </c>
      <c r="Q1291">
        <v>0.17331393110309001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D1292" t="s">
        <v>295</v>
      </c>
      <c r="E1292">
        <v>1370.643763392</v>
      </c>
      <c r="F1292">
        <v>167.04</v>
      </c>
      <c r="G1292">
        <v>-42.148990601593098</v>
      </c>
      <c r="H1292">
        <v>3.1554951727719001</v>
      </c>
      <c r="I1292">
        <v>-28.988387425428002</v>
      </c>
      <c r="J1292">
        <v>5.9656039290644696</v>
      </c>
      <c r="K1292">
        <v>156.625304181731</v>
      </c>
      <c r="M1292">
        <v>82.934754790819994</v>
      </c>
      <c r="N1292">
        <v>0.75755790508566201</v>
      </c>
      <c r="O1292">
        <v>31.6451149425287</v>
      </c>
      <c r="P1292">
        <v>29.790209790209701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130</v>
      </c>
      <c r="E1293">
        <v>1365.8246392799999</v>
      </c>
      <c r="F1293">
        <v>60.68</v>
      </c>
      <c r="G1293">
        <v>76.107076666617701</v>
      </c>
      <c r="H1293">
        <v>-3.51997706042952</v>
      </c>
      <c r="I1293">
        <v>-9.0373556387898208</v>
      </c>
      <c r="J1293">
        <v>-2.8083365784247798</v>
      </c>
      <c r="K1293">
        <v>60.629219363187602</v>
      </c>
      <c r="L1293">
        <v>56.405397325770501</v>
      </c>
      <c r="M1293">
        <v>50.741242820112603</v>
      </c>
      <c r="N1293">
        <v>1.47972996986799</v>
      </c>
      <c r="O1293">
        <v>41.727092946605097</v>
      </c>
      <c r="P1293">
        <v>111.797556719022</v>
      </c>
      <c r="Q1293">
        <v>3.3715834737193001E-2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130</v>
      </c>
      <c r="E1294">
        <v>1363.0627999999999</v>
      </c>
      <c r="F1294">
        <v>673.45</v>
      </c>
      <c r="G1294">
        <v>18.9063631266824</v>
      </c>
      <c r="H1294">
        <v>-3.5638414442478799</v>
      </c>
      <c r="I1294">
        <v>-8.9747138358048808</v>
      </c>
      <c r="J1294">
        <v>3.2284582654151701</v>
      </c>
      <c r="K1294">
        <v>652.01599840044503</v>
      </c>
      <c r="L1294">
        <v>631.295661311701</v>
      </c>
      <c r="M1294">
        <v>57.758391546407204</v>
      </c>
      <c r="N1294">
        <v>1.6449888803995201</v>
      </c>
      <c r="O1294">
        <v>10.921375009280499</v>
      </c>
      <c r="P1294">
        <v>45.595070803156403</v>
      </c>
      <c r="Q1294">
        <v>0.101449148799386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218</v>
      </c>
      <c r="E1295">
        <v>1362.6590159249999</v>
      </c>
      <c r="F1295">
        <v>863.55</v>
      </c>
      <c r="G1295">
        <v>98.497241979425397</v>
      </c>
      <c r="H1295">
        <v>24.499390348082599</v>
      </c>
      <c r="I1295">
        <v>28.955056230457</v>
      </c>
      <c r="J1295">
        <v>0.53954419593971503</v>
      </c>
      <c r="K1295">
        <v>713.90820097810104</v>
      </c>
      <c r="L1295">
        <v>580.10837417273501</v>
      </c>
      <c r="M1295">
        <v>56.3650704559982</v>
      </c>
      <c r="N1295">
        <v>0.51277629374346001</v>
      </c>
      <c r="O1295">
        <v>9.5362167795726993</v>
      </c>
      <c r="P1295">
        <v>127.25</v>
      </c>
      <c r="Q1295">
        <v>0.179708151032406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226</v>
      </c>
      <c r="E1296">
        <v>1360.6344494699999</v>
      </c>
      <c r="F1296">
        <v>377.7</v>
      </c>
      <c r="G1296">
        <v>-17.575157555573501</v>
      </c>
      <c r="H1296">
        <v>-7.0095417520706302</v>
      </c>
      <c r="I1296">
        <v>-14.0877027213467</v>
      </c>
      <c r="J1296">
        <v>0.71631712117159896</v>
      </c>
      <c r="K1296">
        <v>365.83398401666398</v>
      </c>
      <c r="L1296">
        <v>356.968806591521</v>
      </c>
      <c r="M1296">
        <v>60.509759517680202</v>
      </c>
      <c r="N1296">
        <v>0.56740899280936896</v>
      </c>
      <c r="O1296">
        <v>12.258406142441</v>
      </c>
      <c r="P1296">
        <v>24.1005421389847</v>
      </c>
      <c r="Q1296">
        <v>4.7836524236751998E-2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D1297" t="s">
        <v>148</v>
      </c>
      <c r="E1297">
        <v>1359.4960333700001</v>
      </c>
      <c r="F1297">
        <v>204.7</v>
      </c>
      <c r="G1297">
        <v>25.084883556763501</v>
      </c>
      <c r="H1297">
        <v>4.6927291492302903</v>
      </c>
      <c r="I1297">
        <v>66.404204471518895</v>
      </c>
      <c r="J1297">
        <v>7.7205312126824799</v>
      </c>
      <c r="K1297">
        <v>179.293922032697</v>
      </c>
      <c r="L1297">
        <v>140.959014537299</v>
      </c>
      <c r="M1297">
        <v>63.245258672487502</v>
      </c>
      <c r="N1297">
        <v>0.50963242363251404</v>
      </c>
      <c r="O1297">
        <v>15.876893014167001</v>
      </c>
      <c r="P1297">
        <v>112.454592631032</v>
      </c>
      <c r="Q1297">
        <v>0.18537123026080399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243</v>
      </c>
      <c r="E1298">
        <v>1358.53</v>
      </c>
      <c r="F1298">
        <v>465.25</v>
      </c>
      <c r="G1298">
        <v>7.8664495811305697</v>
      </c>
      <c r="H1298">
        <v>2.4009293778643901</v>
      </c>
      <c r="I1298">
        <v>-0.93988056704783596</v>
      </c>
      <c r="J1298">
        <v>-2.7454603205738302</v>
      </c>
      <c r="K1298">
        <v>429.81898790920098</v>
      </c>
      <c r="L1298">
        <v>398.11958613094299</v>
      </c>
      <c r="M1298">
        <v>61.636979781800001</v>
      </c>
      <c r="N1298">
        <v>0.75586868427459797</v>
      </c>
      <c r="O1298">
        <v>3.5787211176786502</v>
      </c>
      <c r="P1298">
        <v>41.758074344911599</v>
      </c>
      <c r="Q1298">
        <v>-2.172535105653E-3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127</v>
      </c>
      <c r="E1299">
        <v>1353.946943125</v>
      </c>
      <c r="F1299">
        <v>663.25</v>
      </c>
      <c r="G1299">
        <v>136.74957396598799</v>
      </c>
      <c r="H1299">
        <v>281.30150824294998</v>
      </c>
      <c r="I1299">
        <v>149.88526433697101</v>
      </c>
      <c r="J1299">
        <v>33.0227075889647</v>
      </c>
      <c r="M1299">
        <v>94.391702922442903</v>
      </c>
      <c r="O1299">
        <v>0</v>
      </c>
      <c r="P1299">
        <v>176.23906705539301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127</v>
      </c>
      <c r="E1300">
        <v>1349.75155068</v>
      </c>
      <c r="F1300">
        <v>843.9</v>
      </c>
      <c r="G1300">
        <v>9.7940690651149893</v>
      </c>
      <c r="H1300">
        <v>-11.9827168124412</v>
      </c>
      <c r="I1300">
        <v>-30.9634763473037</v>
      </c>
      <c r="J1300">
        <v>-2.4845012446229702</v>
      </c>
      <c r="K1300">
        <v>866.91060546413496</v>
      </c>
      <c r="L1300">
        <v>857.37935892683402</v>
      </c>
      <c r="M1300">
        <v>46.512241499558598</v>
      </c>
      <c r="N1300">
        <v>1.07784513383296</v>
      </c>
      <c r="O1300">
        <v>27.9772484891574</v>
      </c>
      <c r="P1300">
        <v>36.9856342829315</v>
      </c>
      <c r="Q1300">
        <v>7.2618425008153006E-2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D1301" t="s">
        <v>484</v>
      </c>
      <c r="E1301">
        <v>1344.984224416</v>
      </c>
      <c r="F1301">
        <v>249.76</v>
      </c>
      <c r="G1301">
        <v>13.987820584402501</v>
      </c>
      <c r="H1301">
        <v>5.7050742046989802</v>
      </c>
      <c r="I1301">
        <v>-0.86621760561999395</v>
      </c>
      <c r="J1301">
        <v>-1.4400898976469201</v>
      </c>
      <c r="K1301">
        <v>230.35374269540401</v>
      </c>
      <c r="L1301">
        <v>216.42505625382401</v>
      </c>
      <c r="M1301">
        <v>62.248823928139501</v>
      </c>
      <c r="N1301">
        <v>1.23068362133541</v>
      </c>
      <c r="O1301">
        <v>17.072389493914098</v>
      </c>
      <c r="P1301">
        <v>43.169962740040098</v>
      </c>
      <c r="Q1301">
        <v>1.8542413491810999E-2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127</v>
      </c>
      <c r="E1302">
        <v>1343.2691130000001</v>
      </c>
      <c r="F1302">
        <v>1930.75</v>
      </c>
      <c r="G1302">
        <v>284.077808906097</v>
      </c>
      <c r="H1302">
        <v>7.5802239631652899</v>
      </c>
      <c r="I1302">
        <v>139.80614758767999</v>
      </c>
      <c r="J1302">
        <v>8.0683926904046999</v>
      </c>
      <c r="K1302">
        <v>1740.6517981121899</v>
      </c>
      <c r="L1302">
        <v>1218.0862519525499</v>
      </c>
      <c r="M1302">
        <v>55.539677937348401</v>
      </c>
      <c r="N1302">
        <v>0.82537193374483198</v>
      </c>
      <c r="O1302">
        <v>19.6426259225689</v>
      </c>
      <c r="P1302">
        <v>315.21505376343998</v>
      </c>
      <c r="Q1302">
        <v>0.223664362393487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D1303" t="s">
        <v>21</v>
      </c>
      <c r="E1303">
        <v>1342.1584800000001</v>
      </c>
      <c r="F1303">
        <v>1132.05</v>
      </c>
      <c r="G1303">
        <v>1.8913878225757299</v>
      </c>
      <c r="H1303">
        <v>-2.8603836754934102</v>
      </c>
      <c r="I1303">
        <v>-27.6758077118469</v>
      </c>
      <c r="J1303">
        <v>-1.64507426703506</v>
      </c>
      <c r="K1303">
        <v>1131.3736285929999</v>
      </c>
      <c r="L1303">
        <v>1099.93761424947</v>
      </c>
      <c r="M1303">
        <v>43.086261046881098</v>
      </c>
      <c r="N1303">
        <v>0.94392831175338898</v>
      </c>
      <c r="O1303">
        <v>29.6232498564551</v>
      </c>
      <c r="P1303">
        <v>28.350340136054399</v>
      </c>
      <c r="Q1303">
        <v>0.139488470992428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D1304" t="s">
        <v>990</v>
      </c>
      <c r="E1304">
        <v>1336.5504154</v>
      </c>
      <c r="F1304">
        <v>350.45</v>
      </c>
      <c r="G1304">
        <v>-18.258955837683299</v>
      </c>
      <c r="H1304">
        <v>8.2310374202933207</v>
      </c>
      <c r="I1304">
        <v>-25.707583150781801</v>
      </c>
      <c r="J1304">
        <v>-1.35576688430577</v>
      </c>
      <c r="K1304">
        <v>339.71202139336799</v>
      </c>
      <c r="L1304">
        <v>352.77226490504802</v>
      </c>
      <c r="M1304">
        <v>57.204651474724798</v>
      </c>
      <c r="N1304">
        <v>1.0852993968295299</v>
      </c>
      <c r="O1304">
        <v>52.889142531031503</v>
      </c>
      <c r="P1304">
        <v>27.436363636363598</v>
      </c>
      <c r="Q1304">
        <v>2.7241522987577E-2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59</v>
      </c>
      <c r="E1305">
        <v>1335.58226304</v>
      </c>
      <c r="F1305">
        <v>666.8</v>
      </c>
      <c r="G1305">
        <v>38.896054714964798</v>
      </c>
      <c r="H1305">
        <v>6.4680282703815903</v>
      </c>
      <c r="I1305">
        <v>-9.4427343259495107</v>
      </c>
      <c r="J1305">
        <v>6.92740413419408</v>
      </c>
      <c r="K1305">
        <v>607.06932489373798</v>
      </c>
      <c r="L1305">
        <v>579.52702138906704</v>
      </c>
      <c r="M1305">
        <v>82.282350057812096</v>
      </c>
      <c r="N1305">
        <v>1.4571505380026399</v>
      </c>
      <c r="O1305">
        <v>13.249850029994001</v>
      </c>
      <c r="P1305">
        <v>70.123740272993999</v>
      </c>
      <c r="Q1305">
        <v>5.2541177033104E-2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226</v>
      </c>
      <c r="E1306">
        <v>1334.3421576600001</v>
      </c>
      <c r="F1306">
        <v>949.1</v>
      </c>
      <c r="G1306">
        <v>389.45486173311502</v>
      </c>
      <c r="H1306">
        <v>26.225931328592502</v>
      </c>
      <c r="I1306">
        <v>139.73406778806699</v>
      </c>
      <c r="J1306">
        <v>-11.091521591594301</v>
      </c>
      <c r="K1306">
        <v>716.60355658548497</v>
      </c>
      <c r="L1306">
        <v>460.95514936131798</v>
      </c>
      <c r="M1306">
        <v>52.582109692072699</v>
      </c>
      <c r="N1306">
        <v>2.01727037459808</v>
      </c>
      <c r="O1306">
        <v>19.0601622589821</v>
      </c>
      <c r="P1306">
        <v>455.51653497219701</v>
      </c>
      <c r="Q1306">
        <v>0.23264858668515101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D1307" t="s">
        <v>821</v>
      </c>
      <c r="E1307">
        <v>1331.8420037850001</v>
      </c>
      <c r="F1307">
        <v>263.85000000000002</v>
      </c>
      <c r="G1307">
        <v>-24.2484361446297</v>
      </c>
      <c r="H1307">
        <v>-11.5832812308558</v>
      </c>
      <c r="I1307">
        <v>-11.7410778376221</v>
      </c>
      <c r="J1307">
        <v>-3.2198069869176198</v>
      </c>
      <c r="K1307">
        <v>269.37424777574603</v>
      </c>
      <c r="M1307">
        <v>39.295153139302599</v>
      </c>
      <c r="N1307">
        <v>0.46324906552478301</v>
      </c>
      <c r="O1307">
        <v>18.249005116543401</v>
      </c>
      <c r="P1307">
        <v>15.9016033384581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D1308" t="s">
        <v>610</v>
      </c>
      <c r="E1308">
        <v>1331.3563877700001</v>
      </c>
      <c r="F1308">
        <v>609.29999999999995</v>
      </c>
      <c r="G1308">
        <v>13.7250587624962</v>
      </c>
      <c r="H1308">
        <v>-13.071381588153001</v>
      </c>
      <c r="I1308">
        <v>21.562691264302199</v>
      </c>
      <c r="J1308">
        <v>-2.8249261106934198</v>
      </c>
      <c r="K1308">
        <v>573.75406804304896</v>
      </c>
      <c r="L1308">
        <v>491.31356049255999</v>
      </c>
      <c r="M1308">
        <v>54.587745891535299</v>
      </c>
      <c r="N1308">
        <v>0.37086479050557097</v>
      </c>
      <c r="O1308">
        <v>9.3057607090103396</v>
      </c>
      <c r="P1308">
        <v>61.297154202514797</v>
      </c>
      <c r="Q1308">
        <v>1.7010993596280999E-2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1498</v>
      </c>
      <c r="E1309">
        <v>1327.123</v>
      </c>
      <c r="F1309">
        <v>82.43</v>
      </c>
      <c r="G1309">
        <v>-21.077002521921301</v>
      </c>
      <c r="H1309">
        <v>-28.864322494918198</v>
      </c>
      <c r="I1309">
        <v>10.9966648914627</v>
      </c>
      <c r="J1309">
        <v>-5.92874887098555</v>
      </c>
      <c r="K1309">
        <v>84.250613191812306</v>
      </c>
      <c r="L1309">
        <v>72.982547347478501</v>
      </c>
      <c r="M1309">
        <v>28.264869421648399</v>
      </c>
      <c r="N1309">
        <v>9.6211540771034901E-2</v>
      </c>
      <c r="O1309">
        <v>27.320150430668399</v>
      </c>
      <c r="P1309">
        <v>58.488752163045497</v>
      </c>
      <c r="Q1309">
        <v>0.123983483846549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936</v>
      </c>
      <c r="E1310">
        <v>1323.043392</v>
      </c>
      <c r="F1310">
        <v>86.88</v>
      </c>
      <c r="G1310">
        <v>-29.665208591105099</v>
      </c>
      <c r="H1310">
        <v>-3.99491041702011</v>
      </c>
      <c r="I1310">
        <v>-22.465020861295098</v>
      </c>
      <c r="J1310">
        <v>1.58797899777532</v>
      </c>
      <c r="K1310">
        <v>87.453618329977303</v>
      </c>
      <c r="L1310">
        <v>89.393262595338399</v>
      </c>
      <c r="M1310">
        <v>50.754942580288699</v>
      </c>
      <c r="N1310">
        <v>0.597637630042959</v>
      </c>
      <c r="O1310">
        <v>33.114640883977899</v>
      </c>
      <c r="P1310">
        <v>17.4054054054054</v>
      </c>
      <c r="Q1310">
        <v>-1.1028328454735999E-2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130</v>
      </c>
      <c r="E1311">
        <v>1321.8962328</v>
      </c>
      <c r="F1311">
        <v>151.94</v>
      </c>
      <c r="G1311">
        <v>40.130565087846598</v>
      </c>
      <c r="H1311">
        <v>0.70946187598358701</v>
      </c>
      <c r="I1311">
        <v>-24.110389383492201</v>
      </c>
      <c r="J1311">
        <v>-6.1072047388564696</v>
      </c>
      <c r="K1311">
        <v>146.56054187730399</v>
      </c>
      <c r="L1311">
        <v>144.66599095026299</v>
      </c>
      <c r="M1311">
        <v>56.969296734286303</v>
      </c>
      <c r="N1311">
        <v>1.6517382245508401</v>
      </c>
      <c r="O1311">
        <v>27.879426089245701</v>
      </c>
      <c r="P1311">
        <v>68.728484175457993</v>
      </c>
      <c r="Q1311">
        <v>5.8766592150901999E-2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D1312" t="s">
        <v>62</v>
      </c>
      <c r="E1312">
        <v>1316.53193575</v>
      </c>
      <c r="F1312">
        <v>3104.9</v>
      </c>
      <c r="G1312">
        <v>312.203592437814</v>
      </c>
      <c r="H1312">
        <v>10.786107344954599</v>
      </c>
      <c r="I1312">
        <v>114.112322214969</v>
      </c>
      <c r="J1312">
        <v>-2.0854015707692</v>
      </c>
      <c r="K1312">
        <v>2683.5270676816699</v>
      </c>
      <c r="L1312">
        <v>1851.4118836146299</v>
      </c>
      <c r="M1312">
        <v>45.477962163438498</v>
      </c>
      <c r="N1312">
        <v>0.98084201479079303</v>
      </c>
      <c r="O1312">
        <v>14.2709910142033</v>
      </c>
      <c r="P1312">
        <v>369.72768532526402</v>
      </c>
      <c r="Q1312">
        <v>0.141669334134023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387</v>
      </c>
      <c r="E1313">
        <v>1315.98504862</v>
      </c>
      <c r="F1313">
        <v>78.760000000000005</v>
      </c>
      <c r="G1313">
        <v>51.354949415737003</v>
      </c>
      <c r="H1313">
        <v>20.964286111535301</v>
      </c>
      <c r="I1313">
        <v>5.2474916956347704</v>
      </c>
      <c r="J1313">
        <v>6.6774785824760601</v>
      </c>
      <c r="K1313">
        <v>71.166600468531797</v>
      </c>
      <c r="L1313">
        <v>64.377813974167793</v>
      </c>
      <c r="M1313">
        <v>62.142074289493898</v>
      </c>
      <c r="N1313">
        <v>1.9295509340971</v>
      </c>
      <c r="O1313">
        <v>7.7958354494667299</v>
      </c>
      <c r="P1313">
        <v>78.190045248868699</v>
      </c>
      <c r="Q1313">
        <v>2.0788163608065999E-2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392</v>
      </c>
      <c r="E1314">
        <v>1314.3543132</v>
      </c>
      <c r="F1314">
        <v>4118.25</v>
      </c>
      <c r="G1314">
        <v>15.959029947081399</v>
      </c>
      <c r="H1314">
        <v>30.683525045221099</v>
      </c>
      <c r="I1314">
        <v>8.9061317991968494</v>
      </c>
      <c r="J1314">
        <v>10.047294070897101</v>
      </c>
      <c r="K1314">
        <v>3358.1581944153399</v>
      </c>
      <c r="L1314">
        <v>3121.0347407816098</v>
      </c>
      <c r="M1314">
        <v>65.701437314760696</v>
      </c>
      <c r="N1314">
        <v>4.1744421906693701</v>
      </c>
      <c r="O1314">
        <v>8.0556061433861395</v>
      </c>
      <c r="P1314">
        <v>69.824742268041206</v>
      </c>
      <c r="Q1314">
        <v>2.7473092506412E-2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1740</v>
      </c>
      <c r="E1315">
        <v>1313.2924</v>
      </c>
      <c r="F1315">
        <v>565.1</v>
      </c>
      <c r="G1315">
        <v>73.9092152719453</v>
      </c>
      <c r="H1315">
        <v>64.393374908184896</v>
      </c>
      <c r="I1315">
        <v>30.7738037112615</v>
      </c>
      <c r="J1315">
        <v>29.256832833124999</v>
      </c>
      <c r="K1315">
        <v>391.48176265049398</v>
      </c>
      <c r="L1315">
        <v>358.476017074075</v>
      </c>
      <c r="M1315">
        <v>88.096194032957001</v>
      </c>
      <c r="N1315">
        <v>1.8520422635087199</v>
      </c>
      <c r="O1315">
        <v>5.1141390904264599</v>
      </c>
      <c r="P1315">
        <v>124.157080523601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329</v>
      </c>
      <c r="E1316">
        <v>1313.0103839999999</v>
      </c>
      <c r="F1316">
        <v>979.8</v>
      </c>
      <c r="G1316">
        <v>323.99370281711799</v>
      </c>
      <c r="H1316">
        <v>-6.5788253332778304</v>
      </c>
      <c r="I1316">
        <v>155.59759116978299</v>
      </c>
      <c r="J1316">
        <v>8.0124922308404898</v>
      </c>
      <c r="K1316">
        <v>927.58156098591201</v>
      </c>
      <c r="L1316">
        <v>637.19593484983898</v>
      </c>
      <c r="M1316">
        <v>66.345030942225506</v>
      </c>
      <c r="N1316">
        <v>0.30992194381453902</v>
      </c>
      <c r="O1316">
        <v>30.628699734639699</v>
      </c>
      <c r="P1316">
        <v>366.46036657938498</v>
      </c>
      <c r="Q1316">
        <v>0.182398541353159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990</v>
      </c>
      <c r="E1317">
        <v>1306.4020892000001</v>
      </c>
      <c r="F1317">
        <v>652.6</v>
      </c>
      <c r="G1317">
        <v>5.3454730015737001E-2</v>
      </c>
      <c r="H1317">
        <v>9.8469201731043192</v>
      </c>
      <c r="I1317">
        <v>-14.3246396658148</v>
      </c>
      <c r="J1317">
        <v>-0.63520873840998204</v>
      </c>
      <c r="K1317">
        <v>601.19554218378596</v>
      </c>
      <c r="L1317">
        <v>604.45577303131404</v>
      </c>
      <c r="M1317">
        <v>63.543140667376299</v>
      </c>
      <c r="N1317">
        <v>1.5877607768869799</v>
      </c>
      <c r="O1317">
        <v>31.014403922770398</v>
      </c>
      <c r="P1317">
        <v>36.085913877593498</v>
      </c>
      <c r="Q1317">
        <v>1.1171848508167E-2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E1318">
        <v>1305.36754</v>
      </c>
      <c r="F1318">
        <v>1592.3</v>
      </c>
      <c r="G1318">
        <v>613.70500868125998</v>
      </c>
      <c r="H1318">
        <v>23.946885030130598</v>
      </c>
      <c r="I1318">
        <v>120.728564401833</v>
      </c>
      <c r="J1318">
        <v>3.9764135451509102</v>
      </c>
      <c r="K1318">
        <v>1258.3265002020401</v>
      </c>
      <c r="L1318">
        <v>799.53422395074301</v>
      </c>
      <c r="M1318">
        <v>64.3086075359425</v>
      </c>
      <c r="N1318">
        <v>1.2607148877276699</v>
      </c>
      <c r="O1318">
        <v>6.0698360861646696</v>
      </c>
      <c r="P1318">
        <v>779.72375690607703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21</v>
      </c>
      <c r="E1319">
        <v>1305.2722995199999</v>
      </c>
      <c r="F1319">
        <v>1189.4000000000001</v>
      </c>
      <c r="G1319">
        <v>102.488022498202</v>
      </c>
      <c r="H1319">
        <v>1.29031639951943</v>
      </c>
      <c r="I1319">
        <v>138.44676971425599</v>
      </c>
      <c r="J1319">
        <v>-4.5902977005590504</v>
      </c>
      <c r="K1319">
        <v>1115.80748811797</v>
      </c>
      <c r="L1319">
        <v>846.49518187843</v>
      </c>
      <c r="M1319">
        <v>51.723057543026201</v>
      </c>
      <c r="N1319">
        <v>1.2391510013635001</v>
      </c>
      <c r="O1319">
        <v>15.234572053136</v>
      </c>
      <c r="P1319">
        <v>185.46741869674699</v>
      </c>
      <c r="Q1319">
        <v>0.12170198452344599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75</v>
      </c>
      <c r="E1320">
        <v>1305.160808715</v>
      </c>
      <c r="F1320">
        <v>321.05</v>
      </c>
      <c r="G1320">
        <v>99.708561593484305</v>
      </c>
      <c r="H1320">
        <v>8.0752346292025301</v>
      </c>
      <c r="I1320">
        <v>7.8464881912896196</v>
      </c>
      <c r="J1320">
        <v>2.75675746381539</v>
      </c>
      <c r="K1320">
        <v>291.988800150781</v>
      </c>
      <c r="L1320">
        <v>253.09457859756</v>
      </c>
      <c r="M1320">
        <v>72.043921243249002</v>
      </c>
      <c r="N1320">
        <v>1.92837317064452</v>
      </c>
      <c r="O1320">
        <v>7.2262887400716203</v>
      </c>
      <c r="P1320">
        <v>169.67660646786999</v>
      </c>
      <c r="Q1320">
        <v>8.5530916034316007E-2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539</v>
      </c>
      <c r="E1321">
        <v>1302.3235155689999</v>
      </c>
      <c r="F1321">
        <v>209.49</v>
      </c>
      <c r="G1321">
        <v>-45.981424063584001</v>
      </c>
      <c r="H1321">
        <v>-0.154175888901455</v>
      </c>
      <c r="I1321">
        <v>-15.028499642272401</v>
      </c>
      <c r="J1321">
        <v>-3.9598591903481299</v>
      </c>
      <c r="K1321">
        <v>197.31272368300401</v>
      </c>
      <c r="L1321">
        <v>201.90866910524699</v>
      </c>
      <c r="M1321">
        <v>65.935512872253</v>
      </c>
      <c r="N1321">
        <v>0.94756093897306903</v>
      </c>
      <c r="O1321">
        <v>31.271182395341</v>
      </c>
      <c r="P1321">
        <v>31.013133208255098</v>
      </c>
      <c r="Q1321">
        <v>7.7156580910159997E-3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539</v>
      </c>
      <c r="E1322">
        <v>1286.2222499699999</v>
      </c>
      <c r="F1322">
        <v>153.65</v>
      </c>
      <c r="G1322">
        <v>-23.083367925286701</v>
      </c>
      <c r="H1322">
        <v>-17.339676659103599</v>
      </c>
      <c r="I1322">
        <v>-26.2590450189556</v>
      </c>
      <c r="J1322">
        <v>-0.91752556218843595</v>
      </c>
      <c r="K1322">
        <v>152.39267570612299</v>
      </c>
      <c r="L1322">
        <v>165.31938299192501</v>
      </c>
      <c r="M1322">
        <v>72.803576968166496</v>
      </c>
      <c r="N1322">
        <v>1.4062740211088101</v>
      </c>
      <c r="O1322">
        <v>45.883501464367001</v>
      </c>
      <c r="P1322">
        <v>14.493293591654201</v>
      </c>
      <c r="Q1322">
        <v>1.088317656936E-2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D1323" t="s">
        <v>184</v>
      </c>
      <c r="E1323">
        <v>1280.946142</v>
      </c>
      <c r="F1323">
        <v>140.6</v>
      </c>
      <c r="G1323">
        <v>10.9535726277826</v>
      </c>
      <c r="H1323">
        <v>0.55783168851595699</v>
      </c>
      <c r="I1323">
        <v>-10.7740855339961</v>
      </c>
      <c r="J1323">
        <v>0.77127239721888197</v>
      </c>
      <c r="K1323">
        <v>131.51181696425101</v>
      </c>
      <c r="L1323">
        <v>125.503730640721</v>
      </c>
      <c r="M1323">
        <v>74.9775708751243</v>
      </c>
      <c r="N1323">
        <v>1.0159024816709601</v>
      </c>
      <c r="O1323">
        <v>10.9530583214793</v>
      </c>
      <c r="P1323">
        <v>39.900497512437802</v>
      </c>
      <c r="Q1323">
        <v>5.4018182632403003E-2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1498</v>
      </c>
      <c r="E1324">
        <v>1278.4567431600001</v>
      </c>
      <c r="F1324">
        <v>220.45</v>
      </c>
      <c r="G1324">
        <v>-62.741351091902999</v>
      </c>
      <c r="H1324">
        <v>-11.9196373497004</v>
      </c>
      <c r="I1324">
        <v>-34.388313808418602</v>
      </c>
      <c r="J1324">
        <v>-3.3117211934511102</v>
      </c>
      <c r="K1324">
        <v>227.704085068609</v>
      </c>
      <c r="L1324">
        <v>249.05407748986499</v>
      </c>
      <c r="M1324">
        <v>43.750055731593399</v>
      </c>
      <c r="N1324">
        <v>0.94882741175681495</v>
      </c>
      <c r="O1324">
        <v>76.434565661147602</v>
      </c>
      <c r="P1324">
        <v>9.8953140578265106</v>
      </c>
      <c r="Q1324">
        <v>9.755904108921E-3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2802</v>
      </c>
      <c r="E1325">
        <v>1277.6714999999999</v>
      </c>
      <c r="F1325">
        <v>647.25</v>
      </c>
      <c r="G1325">
        <v>314.95334510099798</v>
      </c>
      <c r="H1325">
        <v>68.141841191094599</v>
      </c>
      <c r="I1325">
        <v>328.08903547198099</v>
      </c>
      <c r="J1325">
        <v>13.6597881307422</v>
      </c>
      <c r="K1325">
        <v>413.32136667193498</v>
      </c>
      <c r="M1325">
        <v>92.171375936073403</v>
      </c>
      <c r="N1325">
        <v>0.96841894696483399</v>
      </c>
      <c r="O1325">
        <v>0</v>
      </c>
      <c r="P1325">
        <v>362.32142857142799</v>
      </c>
    </row>
    <row r="1326" spans="1:17" hidden="1" x14ac:dyDescent="0.3">
      <c r="A1326" t="s">
        <v>2803</v>
      </c>
      <c r="B1326" t="s">
        <v>2804</v>
      </c>
      <c r="C1326" t="str">
        <f>IFERROR(VLOOKUP(Table1[[#This Row],[Ticker]],[1]!Table1[[Symbol]:[Industry]],2,FALSE),"-")</f>
        <v>-</v>
      </c>
      <c r="D1326" t="s">
        <v>496</v>
      </c>
      <c r="E1326">
        <v>1270.1126832899999</v>
      </c>
      <c r="F1326">
        <v>7.62</v>
      </c>
      <c r="G1326">
        <v>-65.588071465627806</v>
      </c>
      <c r="H1326">
        <v>-31.553789709204601</v>
      </c>
      <c r="I1326">
        <v>-57.671632431543003</v>
      </c>
      <c r="J1326">
        <v>-3.1551229453112599</v>
      </c>
      <c r="K1326">
        <v>10.800250460969201</v>
      </c>
      <c r="L1326">
        <v>13.162217707765601</v>
      </c>
      <c r="M1326">
        <v>25.905277552220799</v>
      </c>
      <c r="N1326">
        <v>2.5888589123358101</v>
      </c>
      <c r="O1326">
        <v>182.15223097112801</v>
      </c>
      <c r="P1326">
        <v>0.39525691699604498</v>
      </c>
    </row>
    <row r="1327" spans="1:17" hidden="1" x14ac:dyDescent="0.3">
      <c r="A1327" t="s">
        <v>2805</v>
      </c>
      <c r="B1327" t="s">
        <v>2806</v>
      </c>
      <c r="C1327" t="str">
        <f>IFERROR(VLOOKUP(Table1[[#This Row],[Ticker]],[1]!Table1[[Symbol]:[Industry]],2,FALSE),"-")</f>
        <v>-</v>
      </c>
      <c r="D1327" t="s">
        <v>95</v>
      </c>
      <c r="E1327">
        <v>1267.258356</v>
      </c>
      <c r="F1327">
        <v>791.7</v>
      </c>
      <c r="G1327">
        <v>-16.13017956913</v>
      </c>
      <c r="H1327">
        <v>-12.8303813365913</v>
      </c>
      <c r="I1327">
        <v>-22.764513676054101</v>
      </c>
      <c r="J1327">
        <v>2.0968557334159099</v>
      </c>
      <c r="K1327">
        <v>796.17164057109903</v>
      </c>
      <c r="L1327">
        <v>802.86406902999499</v>
      </c>
      <c r="M1327">
        <v>52.491870045445502</v>
      </c>
      <c r="N1327">
        <v>0.60371376811594202</v>
      </c>
      <c r="O1327">
        <v>32.171276998863199</v>
      </c>
      <c r="P1327">
        <v>16.580768664408701</v>
      </c>
      <c r="Q1327">
        <v>-0.101852725542388</v>
      </c>
    </row>
    <row r="1328" spans="1:17" hidden="1" x14ac:dyDescent="0.3">
      <c r="A1328" t="s">
        <v>2807</v>
      </c>
      <c r="B1328" t="s">
        <v>2808</v>
      </c>
      <c r="C1328" t="str">
        <f>IFERROR(VLOOKUP(Table1[[#This Row],[Ticker]],[1]!Table1[[Symbol]:[Industry]],2,FALSE),"-")</f>
        <v>-</v>
      </c>
      <c r="E1328">
        <v>1266.4009279899999</v>
      </c>
      <c r="F1328">
        <v>1246.45</v>
      </c>
      <c r="G1328">
        <v>487.30389505310001</v>
      </c>
      <c r="H1328">
        <v>20.841259795745799</v>
      </c>
      <c r="I1328">
        <v>71.855865839955797</v>
      </c>
      <c r="J1328">
        <v>8.7330339103553403</v>
      </c>
      <c r="K1328">
        <v>991.87105562806198</v>
      </c>
      <c r="M1328">
        <v>75.882811236969204</v>
      </c>
      <c r="N1328">
        <v>0.77205842369139399</v>
      </c>
      <c r="O1328">
        <v>0.92663163384010205</v>
      </c>
      <c r="P1328">
        <v>543.16305469556198</v>
      </c>
    </row>
    <row r="1329" spans="1:17" hidden="1" x14ac:dyDescent="0.3">
      <c r="A1329" t="s">
        <v>2809</v>
      </c>
      <c r="B1329" t="s">
        <v>2810</v>
      </c>
      <c r="C1329" t="str">
        <f>IFERROR(VLOOKUP(Table1[[#This Row],[Ticker]],[1]!Table1[[Symbol]:[Industry]],2,FALSE),"-")</f>
        <v>-</v>
      </c>
      <c r="D1329" t="s">
        <v>387</v>
      </c>
      <c r="E1329">
        <v>1265.577644124</v>
      </c>
      <c r="F1329">
        <v>51.51</v>
      </c>
      <c r="G1329">
        <v>-11.8730847025362</v>
      </c>
      <c r="H1329">
        <v>-10.6533347988487</v>
      </c>
      <c r="I1329">
        <v>-36.0188621249265</v>
      </c>
      <c r="J1329">
        <v>1.5221117043285799</v>
      </c>
      <c r="K1329">
        <v>53.8487288114422</v>
      </c>
      <c r="L1329">
        <v>52.436170503783302</v>
      </c>
      <c r="M1329">
        <v>49.707793559890298</v>
      </c>
      <c r="N1329">
        <v>1.3347379590138999</v>
      </c>
      <c r="O1329">
        <v>60.163075131042497</v>
      </c>
      <c r="P1329">
        <v>64.568690095846605</v>
      </c>
    </row>
    <row r="1330" spans="1:17" hidden="1" x14ac:dyDescent="0.3">
      <c r="A1330" t="s">
        <v>2811</v>
      </c>
      <c r="B1330" t="s">
        <v>2812</v>
      </c>
      <c r="C1330" t="str">
        <f>IFERROR(VLOOKUP(Table1[[#This Row],[Ticker]],[1]!Table1[[Symbol]:[Industry]],2,FALSE),"-")</f>
        <v>-</v>
      </c>
      <c r="D1330" t="s">
        <v>140</v>
      </c>
      <c r="E1330">
        <v>1263.9105750000001</v>
      </c>
      <c r="F1330">
        <v>303.5</v>
      </c>
      <c r="G1330">
        <v>62.940811998566097</v>
      </c>
      <c r="H1330">
        <v>8.7647892075105496</v>
      </c>
      <c r="I1330">
        <v>31.213914913361499</v>
      </c>
      <c r="J1330">
        <v>-0.157096722274465</v>
      </c>
      <c r="K1330">
        <v>273.73665764609501</v>
      </c>
      <c r="L1330">
        <v>232.99385441495201</v>
      </c>
      <c r="M1330">
        <v>62.888979280949698</v>
      </c>
      <c r="N1330">
        <v>1.0454752914846901</v>
      </c>
      <c r="O1330">
        <v>24.365733113673802</v>
      </c>
      <c r="P1330">
        <v>123.16176470588201</v>
      </c>
    </row>
    <row r="1331" spans="1:17" hidden="1" x14ac:dyDescent="0.3">
      <c r="A1331" t="s">
        <v>2813</v>
      </c>
      <c r="B1331" t="s">
        <v>2814</v>
      </c>
      <c r="C1331" t="str">
        <f>IFERROR(VLOOKUP(Table1[[#This Row],[Ticker]],[1]!Table1[[Symbol]:[Industry]],2,FALSE),"-")</f>
        <v>-</v>
      </c>
      <c r="D1331" t="s">
        <v>184</v>
      </c>
      <c r="E1331">
        <v>1263.8730599999999</v>
      </c>
      <c r="F1331">
        <v>1172.25</v>
      </c>
      <c r="G1331">
        <v>-26.9549919272946</v>
      </c>
      <c r="H1331">
        <v>-2.2818961332924399</v>
      </c>
      <c r="I1331">
        <v>-14.9551081344338</v>
      </c>
      <c r="J1331">
        <v>-1.5093026409543699</v>
      </c>
      <c r="K1331">
        <v>1161.3670769431801</v>
      </c>
      <c r="L1331">
        <v>1165.6981295267301</v>
      </c>
      <c r="M1331">
        <v>57.222843310240798</v>
      </c>
      <c r="N1331">
        <v>0.97219223185061499</v>
      </c>
      <c r="O1331">
        <v>30.091703988057098</v>
      </c>
      <c r="P1331">
        <v>15.9495548961424</v>
      </c>
      <c r="Q1331">
        <v>7.1419774450062007E-2</v>
      </c>
    </row>
    <row r="1332" spans="1:17" hidden="1" x14ac:dyDescent="0.3">
      <c r="A1332" t="s">
        <v>2815</v>
      </c>
      <c r="B1332" t="s">
        <v>2816</v>
      </c>
      <c r="C1332" t="str">
        <f>IFERROR(VLOOKUP(Table1[[#This Row],[Ticker]],[1]!Table1[[Symbol]:[Industry]],2,FALSE),"-")</f>
        <v>-</v>
      </c>
      <c r="D1332" t="s">
        <v>243</v>
      </c>
      <c r="E1332">
        <v>1263.0783899999999</v>
      </c>
      <c r="F1332">
        <v>40.18</v>
      </c>
      <c r="G1332">
        <v>9.5473401608323201</v>
      </c>
      <c r="H1332">
        <v>10.9353074147934</v>
      </c>
      <c r="I1332">
        <v>6.69383341365051</v>
      </c>
      <c r="J1332">
        <v>-4.4302191317836099</v>
      </c>
      <c r="K1332">
        <v>37.719631032687502</v>
      </c>
      <c r="L1332">
        <v>34.879518389086201</v>
      </c>
      <c r="M1332">
        <v>50.004584630078298</v>
      </c>
      <c r="N1332">
        <v>2.3976968482804999</v>
      </c>
      <c r="O1332">
        <v>21.951219512195099</v>
      </c>
      <c r="P1332">
        <v>48.814814814814802</v>
      </c>
    </row>
    <row r="1333" spans="1:17" hidden="1" x14ac:dyDescent="0.3">
      <c r="A1333" t="s">
        <v>2817</v>
      </c>
      <c r="B1333" t="s">
        <v>2818</v>
      </c>
      <c r="C1333" t="str">
        <f>IFERROR(VLOOKUP(Table1[[#This Row],[Ticker]],[1]!Table1[[Symbol]:[Industry]],2,FALSE),"-")</f>
        <v>-</v>
      </c>
      <c r="D1333" t="s">
        <v>539</v>
      </c>
      <c r="E1333">
        <v>1262.2921341599999</v>
      </c>
      <c r="F1333">
        <v>360.4</v>
      </c>
      <c r="G1333">
        <v>1.29629916916957</v>
      </c>
      <c r="H1333">
        <v>1.98813479574584</v>
      </c>
      <c r="I1333">
        <v>-3.5155336667879902</v>
      </c>
      <c r="J1333">
        <v>-4.5895542408111902</v>
      </c>
      <c r="K1333">
        <v>349.107903004241</v>
      </c>
      <c r="L1333">
        <v>334.37640472799399</v>
      </c>
      <c r="M1333">
        <v>50.0370955977953</v>
      </c>
      <c r="N1333">
        <v>2.1754797263772399</v>
      </c>
      <c r="O1333">
        <v>55.022197558268601</v>
      </c>
      <c r="P1333">
        <v>45.704467353951799</v>
      </c>
      <c r="Q1333">
        <v>-7.1791064995740004E-3</v>
      </c>
    </row>
    <row r="1334" spans="1:17" hidden="1" x14ac:dyDescent="0.3">
      <c r="A1334" t="s">
        <v>2819</v>
      </c>
      <c r="B1334" t="s">
        <v>2820</v>
      </c>
      <c r="C1334" t="str">
        <f>IFERROR(VLOOKUP(Table1[[#This Row],[Ticker]],[1]!Table1[[Symbol]:[Industry]],2,FALSE),"-")</f>
        <v>-</v>
      </c>
      <c r="D1334" t="s">
        <v>46</v>
      </c>
      <c r="E1334">
        <v>1256.7973950000001</v>
      </c>
      <c r="F1334">
        <v>1178.75</v>
      </c>
      <c r="G1334">
        <v>173.59035299927601</v>
      </c>
      <c r="H1334">
        <v>-7.3247952501257103</v>
      </c>
      <c r="I1334">
        <v>4.3350463101927801</v>
      </c>
      <c r="J1334">
        <v>10.5590430470595</v>
      </c>
      <c r="K1334">
        <v>1105.42513750995</v>
      </c>
      <c r="L1334">
        <v>1000.09754544656</v>
      </c>
      <c r="M1334">
        <v>74.016221186194798</v>
      </c>
      <c r="N1334">
        <v>1.83450907139876</v>
      </c>
      <c r="O1334">
        <v>15.8006362672322</v>
      </c>
      <c r="P1334">
        <v>203.020565552699</v>
      </c>
      <c r="Q1334">
        <v>0.106092393877805</v>
      </c>
    </row>
    <row r="1335" spans="1:17" hidden="1" x14ac:dyDescent="0.3">
      <c r="A1335" t="s">
        <v>2821</v>
      </c>
      <c r="B1335" t="s">
        <v>2822</v>
      </c>
      <c r="C1335" t="str">
        <f>IFERROR(VLOOKUP(Table1[[#This Row],[Ticker]],[1]!Table1[[Symbol]:[Industry]],2,FALSE),"-")</f>
        <v>-</v>
      </c>
      <c r="D1335" t="s">
        <v>21</v>
      </c>
      <c r="E1335">
        <v>1256.3057856</v>
      </c>
      <c r="F1335">
        <v>354</v>
      </c>
      <c r="G1335">
        <v>12.773171058695899</v>
      </c>
      <c r="H1335">
        <v>8.9083108665860404</v>
      </c>
      <c r="I1335">
        <v>3.43139391160088</v>
      </c>
      <c r="J1335">
        <v>10.9315841654146</v>
      </c>
      <c r="K1335">
        <v>337.09803699705799</v>
      </c>
      <c r="L1335">
        <v>314.65326633960001</v>
      </c>
      <c r="M1335">
        <v>62.896883838076597</v>
      </c>
      <c r="N1335">
        <v>0.104843468789499</v>
      </c>
      <c r="O1335">
        <v>27.062146892655299</v>
      </c>
      <c r="P1335">
        <v>42.741935483870897</v>
      </c>
      <c r="Q1335">
        <v>-5.9083143274123E-2</v>
      </c>
    </row>
    <row r="1336" spans="1:17" hidden="1" x14ac:dyDescent="0.3">
      <c r="A1336" t="s">
        <v>2823</v>
      </c>
      <c r="B1336" t="s">
        <v>2824</v>
      </c>
      <c r="C1336" t="str">
        <f>IFERROR(VLOOKUP(Table1[[#This Row],[Ticker]],[1]!Table1[[Symbol]:[Industry]],2,FALSE),"-")</f>
        <v>-</v>
      </c>
      <c r="D1336" t="s">
        <v>80</v>
      </c>
      <c r="E1336">
        <v>1247.998696035</v>
      </c>
      <c r="F1336">
        <v>134.84</v>
      </c>
      <c r="G1336">
        <v>100.513041624747</v>
      </c>
      <c r="H1336">
        <v>8.4390571525740299</v>
      </c>
      <c r="I1336">
        <v>29.376948516019201</v>
      </c>
      <c r="J1336">
        <v>2.5473265150023998</v>
      </c>
      <c r="K1336">
        <v>124.23529689551501</v>
      </c>
      <c r="L1336">
        <v>105.283592230908</v>
      </c>
      <c r="M1336">
        <v>33.473974876283002</v>
      </c>
      <c r="N1336">
        <v>1.566135192927</v>
      </c>
      <c r="O1336">
        <v>10.397508157816601</v>
      </c>
      <c r="P1336">
        <v>132.482758620689</v>
      </c>
      <c r="Q1336">
        <v>1.7013997057792E-2</v>
      </c>
    </row>
    <row r="1337" spans="1:17" hidden="1" x14ac:dyDescent="0.3">
      <c r="A1337" t="s">
        <v>2825</v>
      </c>
      <c r="B1337" t="s">
        <v>2826</v>
      </c>
      <c r="C1337" t="str">
        <f>IFERROR(VLOOKUP(Table1[[#This Row],[Ticker]],[1]!Table1[[Symbol]:[Industry]],2,FALSE),"-")</f>
        <v>-</v>
      </c>
      <c r="D1337" t="s">
        <v>148</v>
      </c>
      <c r="E1337">
        <v>1246.3992000000001</v>
      </c>
      <c r="F1337">
        <v>509.15</v>
      </c>
      <c r="G1337">
        <v>100.18432121237301</v>
      </c>
      <c r="H1337">
        <v>126.831168052626</v>
      </c>
      <c r="I1337">
        <v>113.32001158335601</v>
      </c>
      <c r="J1337">
        <v>-0.38292308739035202</v>
      </c>
      <c r="M1337">
        <v>74.336533712578202</v>
      </c>
      <c r="O1337">
        <v>9.0052047530197292</v>
      </c>
      <c r="P1337">
        <v>149.828263002944</v>
      </c>
    </row>
    <row r="1338" spans="1:17" hidden="1" x14ac:dyDescent="0.3">
      <c r="A1338" t="s">
        <v>2827</v>
      </c>
      <c r="B1338" t="s">
        <v>2828</v>
      </c>
      <c r="C1338" t="str">
        <f>IFERROR(VLOOKUP(Table1[[#This Row],[Ticker]],[1]!Table1[[Symbol]:[Industry]],2,FALSE),"-")</f>
        <v>-</v>
      </c>
      <c r="D1338" t="s">
        <v>610</v>
      </c>
      <c r="E1338">
        <v>1245.7708434209901</v>
      </c>
      <c r="F1338">
        <v>47.71</v>
      </c>
      <c r="G1338">
        <v>-27.686451861798599</v>
      </c>
      <c r="H1338">
        <v>5.7099256464190304</v>
      </c>
      <c r="I1338">
        <v>-24.353366903332699</v>
      </c>
      <c r="J1338">
        <v>3.89163933569183</v>
      </c>
      <c r="K1338">
        <v>44.411974899571</v>
      </c>
      <c r="L1338">
        <v>47.456499751549501</v>
      </c>
      <c r="M1338">
        <v>63.457353909150598</v>
      </c>
      <c r="N1338">
        <v>1.7959670874137399</v>
      </c>
      <c r="O1338">
        <v>40.641374973799998</v>
      </c>
      <c r="P1338">
        <v>31.071428571428498</v>
      </c>
      <c r="Q1338">
        <v>-3.2735640710349997E-2</v>
      </c>
    </row>
    <row r="1339" spans="1:17" hidden="1" x14ac:dyDescent="0.3">
      <c r="A1339" t="s">
        <v>2829</v>
      </c>
      <c r="B1339" t="s">
        <v>2830</v>
      </c>
      <c r="C1339" t="str">
        <f>IFERROR(VLOOKUP(Table1[[#This Row],[Ticker]],[1]!Table1[[Symbol]:[Industry]],2,FALSE),"-")</f>
        <v>-</v>
      </c>
      <c r="D1339" t="s">
        <v>670</v>
      </c>
      <c r="E1339">
        <v>1242.558299712</v>
      </c>
      <c r="F1339">
        <v>58.56</v>
      </c>
      <c r="G1339">
        <v>19.022995210733601</v>
      </c>
      <c r="H1339">
        <v>21.874593129079098</v>
      </c>
      <c r="I1339">
        <v>23.1817569536382</v>
      </c>
      <c r="J1339">
        <v>3.4801872724998701</v>
      </c>
      <c r="K1339">
        <v>51.9795810771272</v>
      </c>
      <c r="L1339">
        <v>48.3955209391831</v>
      </c>
      <c r="M1339">
        <v>66.188778402478704</v>
      </c>
      <c r="N1339">
        <v>2.57786176641876</v>
      </c>
      <c r="O1339">
        <v>6.2158469945355197</v>
      </c>
      <c r="P1339">
        <v>46.4</v>
      </c>
      <c r="Q1339">
        <v>5.3817553638230001E-2</v>
      </c>
    </row>
    <row r="1340" spans="1:17" hidden="1" x14ac:dyDescent="0.3">
      <c r="A1340" t="s">
        <v>2831</v>
      </c>
      <c r="B1340" t="s">
        <v>2832</v>
      </c>
      <c r="C1340" t="str">
        <f>IFERROR(VLOOKUP(Table1[[#This Row],[Ticker]],[1]!Table1[[Symbol]:[Industry]],2,FALSE),"-")</f>
        <v>-</v>
      </c>
      <c r="D1340" t="s">
        <v>280</v>
      </c>
      <c r="E1340">
        <v>1241.4082679999999</v>
      </c>
      <c r="F1340">
        <v>686.65</v>
      </c>
      <c r="G1340">
        <v>39.152506033383197</v>
      </c>
      <c r="H1340">
        <v>13.4292143206939</v>
      </c>
      <c r="I1340">
        <v>26.248329437602099</v>
      </c>
      <c r="J1340">
        <v>-2.1006766558164398</v>
      </c>
      <c r="K1340">
        <v>618.29252059927501</v>
      </c>
      <c r="L1340">
        <v>529.78369357107704</v>
      </c>
      <c r="M1340">
        <v>57.405009191838403</v>
      </c>
      <c r="N1340">
        <v>0.63923351913749404</v>
      </c>
      <c r="O1340">
        <v>8.3084540886914695</v>
      </c>
      <c r="P1340">
        <v>75.098814229249001</v>
      </c>
      <c r="Q1340">
        <v>1.3378489663231E-2</v>
      </c>
    </row>
    <row r="1341" spans="1:17" hidden="1" x14ac:dyDescent="0.3">
      <c r="A1341" t="s">
        <v>2833</v>
      </c>
      <c r="B1341" t="s">
        <v>2834</v>
      </c>
      <c r="C1341" t="str">
        <f>IFERROR(VLOOKUP(Table1[[#This Row],[Ticker]],[1]!Table1[[Symbol]:[Industry]],2,FALSE),"-")</f>
        <v>-</v>
      </c>
      <c r="D1341" t="s">
        <v>21</v>
      </c>
      <c r="E1341">
        <v>1240.68468664599</v>
      </c>
      <c r="F1341">
        <v>223.82</v>
      </c>
      <c r="G1341">
        <v>75.096660854266304</v>
      </c>
      <c r="H1341">
        <v>51.587283722557899</v>
      </c>
      <c r="I1341">
        <v>56.195253128344703</v>
      </c>
      <c r="J1341">
        <v>41.6728346918932</v>
      </c>
      <c r="K1341">
        <v>160.790682174127</v>
      </c>
      <c r="L1341">
        <v>144.056333363541</v>
      </c>
      <c r="M1341">
        <v>81.451867162842504</v>
      </c>
      <c r="N1341">
        <v>3.7122298539872398</v>
      </c>
      <c r="O1341">
        <v>6.6928782057010103</v>
      </c>
      <c r="P1341">
        <v>116.146788990825</v>
      </c>
      <c r="Q1341">
        <v>0.10420655927122</v>
      </c>
    </row>
    <row r="1342" spans="1:17" hidden="1" x14ac:dyDescent="0.3">
      <c r="A1342" t="s">
        <v>2835</v>
      </c>
      <c r="B1342" t="s">
        <v>2836</v>
      </c>
      <c r="C1342" t="str">
        <f>IFERROR(VLOOKUP(Table1[[#This Row],[Ticker]],[1]!Table1[[Symbol]:[Industry]],2,FALSE),"-")</f>
        <v>-</v>
      </c>
      <c r="D1342" t="s">
        <v>72</v>
      </c>
      <c r="E1342">
        <v>1240.24232448</v>
      </c>
      <c r="F1342">
        <v>70.650000000000006</v>
      </c>
      <c r="G1342">
        <v>145.752364632065</v>
      </c>
      <c r="H1342">
        <v>-10.0751336468771</v>
      </c>
      <c r="I1342">
        <v>-49.472859623533999</v>
      </c>
      <c r="J1342">
        <v>2.7890155283315301</v>
      </c>
      <c r="K1342">
        <v>73.328964736532001</v>
      </c>
      <c r="L1342">
        <v>71.8007688929398</v>
      </c>
      <c r="M1342">
        <v>50.923355790266903</v>
      </c>
      <c r="N1342">
        <v>1.0619853501321801</v>
      </c>
      <c r="O1342">
        <v>103.538570417551</v>
      </c>
      <c r="P1342">
        <v>193.76299376299301</v>
      </c>
      <c r="Q1342">
        <v>0.35409260204736098</v>
      </c>
    </row>
    <row r="1343" spans="1:17" hidden="1" x14ac:dyDescent="0.3">
      <c r="A1343" t="s">
        <v>2837</v>
      </c>
      <c r="B1343" t="s">
        <v>2838</v>
      </c>
      <c r="C1343" t="str">
        <f>IFERROR(VLOOKUP(Table1[[#This Row],[Ticker]],[1]!Table1[[Symbol]:[Industry]],2,FALSE),"-")</f>
        <v>-</v>
      </c>
      <c r="D1343" t="s">
        <v>1147</v>
      </c>
      <c r="E1343">
        <v>1229.5693437499999</v>
      </c>
      <c r="F1343">
        <v>921.25</v>
      </c>
      <c r="G1343">
        <v>256.196197595071</v>
      </c>
      <c r="H1343">
        <v>-7.7441334626811198</v>
      </c>
      <c r="I1343">
        <v>103.35562859571699</v>
      </c>
      <c r="J1343">
        <v>-5.9350151275112299</v>
      </c>
      <c r="K1343">
        <v>915.81296112195901</v>
      </c>
      <c r="L1343">
        <v>687.56271589106098</v>
      </c>
      <c r="M1343">
        <v>48.553405635192199</v>
      </c>
      <c r="N1343">
        <v>0.865290676298752</v>
      </c>
      <c r="O1343">
        <v>18.751696065128801</v>
      </c>
      <c r="P1343">
        <v>370.025510204081</v>
      </c>
      <c r="Q1343">
        <v>0.19984682335127699</v>
      </c>
    </row>
    <row r="1344" spans="1:17" hidden="1" x14ac:dyDescent="0.3">
      <c r="A1344" t="s">
        <v>2839</v>
      </c>
      <c r="B1344" t="s">
        <v>2840</v>
      </c>
      <c r="C1344" t="str">
        <f>IFERROR(VLOOKUP(Table1[[#This Row],[Ticker]],[1]!Table1[[Symbol]:[Industry]],2,FALSE),"-")</f>
        <v>-</v>
      </c>
      <c r="D1344" t="s">
        <v>2841</v>
      </c>
      <c r="E1344">
        <v>1219.4092157</v>
      </c>
      <c r="F1344">
        <v>255.8</v>
      </c>
      <c r="G1344">
        <v>65.771705540322998</v>
      </c>
      <c r="H1344">
        <v>14.1150790237487</v>
      </c>
      <c r="I1344">
        <v>26.503086558794099</v>
      </c>
      <c r="J1344">
        <v>5.4734173933187797</v>
      </c>
      <c r="K1344">
        <v>242.56327178484599</v>
      </c>
      <c r="L1344">
        <v>229.53900480391201</v>
      </c>
      <c r="M1344">
        <v>64.722815272124294</v>
      </c>
      <c r="N1344">
        <v>2.0456336733468001</v>
      </c>
      <c r="O1344">
        <v>40.265832681782598</v>
      </c>
      <c r="P1344">
        <v>94.081942336873993</v>
      </c>
      <c r="Q1344">
        <v>9.8288182266489995E-3</v>
      </c>
    </row>
    <row r="1345" spans="1:17" hidden="1" x14ac:dyDescent="0.3">
      <c r="A1345" t="s">
        <v>2842</v>
      </c>
      <c r="B1345" t="s">
        <v>2843</v>
      </c>
      <c r="C1345" t="str">
        <f>IFERROR(VLOOKUP(Table1[[#This Row],[Ticker]],[1]!Table1[[Symbol]:[Industry]],2,FALSE),"-")</f>
        <v>-</v>
      </c>
      <c r="D1345" t="s">
        <v>670</v>
      </c>
      <c r="E1345">
        <v>1218.2085</v>
      </c>
      <c r="F1345">
        <v>128.30000000000001</v>
      </c>
      <c r="G1345">
        <v>188.33402906385601</v>
      </c>
      <c r="H1345">
        <v>38.024739071869497</v>
      </c>
      <c r="I1345">
        <v>139.84578139235401</v>
      </c>
      <c r="J1345">
        <v>12.218846366697701</v>
      </c>
      <c r="K1345">
        <v>97.950642076257694</v>
      </c>
      <c r="L1345">
        <v>73.074396221945406</v>
      </c>
      <c r="M1345">
        <v>73.321582070261698</v>
      </c>
      <c r="N1345">
        <v>1.3578546994810501</v>
      </c>
      <c r="O1345">
        <v>6.3912704598596903</v>
      </c>
      <c r="P1345">
        <v>220.349563046192</v>
      </c>
      <c r="Q1345">
        <v>0.101563321725042</v>
      </c>
    </row>
    <row r="1346" spans="1:17" hidden="1" x14ac:dyDescent="0.3">
      <c r="A1346" t="s">
        <v>2844</v>
      </c>
      <c r="B1346" t="s">
        <v>2845</v>
      </c>
      <c r="C1346" t="str">
        <f>IFERROR(VLOOKUP(Table1[[#This Row],[Ticker]],[1]!Table1[[Symbol]:[Industry]],2,FALSE),"-")</f>
        <v>-</v>
      </c>
      <c r="D1346" t="s">
        <v>59</v>
      </c>
      <c r="E1346">
        <v>1217.076723225</v>
      </c>
      <c r="F1346">
        <v>252.45</v>
      </c>
      <c r="G1346">
        <v>9.5750687236386298</v>
      </c>
      <c r="H1346">
        <v>0.71117130017061703</v>
      </c>
      <c r="I1346">
        <v>-20.065234449163999</v>
      </c>
      <c r="J1346">
        <v>-3.4776245474524798</v>
      </c>
      <c r="K1346">
        <v>249.03333382295301</v>
      </c>
      <c r="L1346">
        <v>240.336375603378</v>
      </c>
      <c r="M1346">
        <v>50.794712791017297</v>
      </c>
      <c r="N1346">
        <v>0.74730291321769204</v>
      </c>
      <c r="O1346">
        <v>15.785304020598099</v>
      </c>
      <c r="P1346">
        <v>58.077645585472702</v>
      </c>
      <c r="Q1346">
        <v>-4.0958602204839998E-3</v>
      </c>
    </row>
    <row r="1347" spans="1:17" hidden="1" x14ac:dyDescent="0.3">
      <c r="A1347" t="s">
        <v>2846</v>
      </c>
      <c r="B1347" t="s">
        <v>2847</v>
      </c>
      <c r="C1347" t="str">
        <f>IFERROR(VLOOKUP(Table1[[#This Row],[Ticker]],[1]!Table1[[Symbol]:[Industry]],2,FALSE),"-")</f>
        <v>-</v>
      </c>
      <c r="D1347" t="s">
        <v>240</v>
      </c>
      <c r="E1347">
        <v>1215.985921875</v>
      </c>
      <c r="F1347">
        <v>431.25</v>
      </c>
      <c r="G1347">
        <v>62.883800565594001</v>
      </c>
      <c r="H1347">
        <v>5.9583052502912901</v>
      </c>
      <c r="I1347">
        <v>30.274239637904099</v>
      </c>
      <c r="J1347">
        <v>1.89304778639604</v>
      </c>
      <c r="K1347">
        <v>394.282320202633</v>
      </c>
      <c r="L1347">
        <v>352.19004923984602</v>
      </c>
      <c r="M1347">
        <v>71.094916915506303</v>
      </c>
      <c r="N1347">
        <v>1.4761906144629799</v>
      </c>
      <c r="O1347">
        <v>21.739130434782599</v>
      </c>
      <c r="P1347">
        <v>104.04542228530801</v>
      </c>
      <c r="Q1347">
        <v>0.101297594493463</v>
      </c>
    </row>
    <row r="1348" spans="1:17" hidden="1" x14ac:dyDescent="0.3">
      <c r="A1348" t="s">
        <v>2848</v>
      </c>
      <c r="B1348" t="s">
        <v>2849</v>
      </c>
      <c r="C1348" t="str">
        <f>IFERROR(VLOOKUP(Table1[[#This Row],[Ticker]],[1]!Table1[[Symbol]:[Industry]],2,FALSE),"-")</f>
        <v>-</v>
      </c>
      <c r="E1348">
        <v>1209.8527999999999</v>
      </c>
      <c r="F1348">
        <v>800</v>
      </c>
      <c r="G1348">
        <v>6491.6860977554097</v>
      </c>
      <c r="H1348">
        <v>-2.6616903361981299</v>
      </c>
      <c r="I1348">
        <v>536.60691951124204</v>
      </c>
      <c r="J1348">
        <v>-5.6225314055953701</v>
      </c>
      <c r="K1348">
        <v>686.79501779109603</v>
      </c>
      <c r="L1348">
        <v>387.47272198996802</v>
      </c>
      <c r="M1348">
        <v>74.220014372855601</v>
      </c>
      <c r="N1348">
        <v>1.7124706789001201</v>
      </c>
      <c r="O1348">
        <v>4.9937499999999897</v>
      </c>
      <c r="P1348">
        <v>6517.0388751033897</v>
      </c>
    </row>
    <row r="1349" spans="1:17" hidden="1" x14ac:dyDescent="0.3">
      <c r="A1349" t="s">
        <v>2850</v>
      </c>
      <c r="B1349" t="s">
        <v>2851</v>
      </c>
      <c r="C1349" t="str">
        <f>IFERROR(VLOOKUP(Table1[[#This Row],[Ticker]],[1]!Table1[[Symbol]:[Industry]],2,FALSE),"-")</f>
        <v>-</v>
      </c>
      <c r="D1349" t="s">
        <v>2469</v>
      </c>
      <c r="E1349">
        <v>1208.9419499999999</v>
      </c>
      <c r="F1349">
        <v>91.83</v>
      </c>
      <c r="G1349">
        <v>205.569464966666</v>
      </c>
      <c r="H1349">
        <v>10.5628814173674</v>
      </c>
      <c r="I1349">
        <v>105.751106709211</v>
      </c>
      <c r="J1349">
        <v>6.0609049292531898</v>
      </c>
      <c r="K1349">
        <v>74.105856510772796</v>
      </c>
      <c r="L1349">
        <v>53.757609621888797</v>
      </c>
      <c r="M1349">
        <v>75.052583701516994</v>
      </c>
      <c r="N1349">
        <v>0.80436305542629705</v>
      </c>
      <c r="O1349">
        <v>3.1797887400631701</v>
      </c>
      <c r="P1349">
        <v>375.80310880829001</v>
      </c>
      <c r="Q1349">
        <v>0.27823883203352301</v>
      </c>
    </row>
    <row r="1350" spans="1:17" hidden="1" x14ac:dyDescent="0.3">
      <c r="A1350" t="s">
        <v>2852</v>
      </c>
      <c r="B1350" t="s">
        <v>2853</v>
      </c>
      <c r="C1350" t="str">
        <f>IFERROR(VLOOKUP(Table1[[#This Row],[Ticker]],[1]!Table1[[Symbol]:[Industry]],2,FALSE),"-")</f>
        <v>-</v>
      </c>
      <c r="D1350" t="s">
        <v>127</v>
      </c>
      <c r="E1350">
        <v>1203.20408787</v>
      </c>
      <c r="F1350">
        <v>260.89999999999998</v>
      </c>
      <c r="G1350">
        <v>367.46928536452299</v>
      </c>
      <c r="H1350">
        <v>77.198835553321501</v>
      </c>
      <c r="I1350">
        <v>224.77593808112599</v>
      </c>
      <c r="J1350">
        <v>20.404236982191598</v>
      </c>
      <c r="K1350">
        <v>160.633752932222</v>
      </c>
      <c r="L1350">
        <v>112.828675124847</v>
      </c>
      <c r="M1350">
        <v>98.329092141340794</v>
      </c>
      <c r="N1350">
        <v>1.95983832492412</v>
      </c>
      <c r="O1350">
        <v>0</v>
      </c>
      <c r="P1350">
        <v>431.364562118126</v>
      </c>
      <c r="Q1350">
        <v>0.179365233212401</v>
      </c>
    </row>
    <row r="1351" spans="1:17" hidden="1" x14ac:dyDescent="0.3">
      <c r="A1351" t="s">
        <v>2854</v>
      </c>
      <c r="B1351" t="s">
        <v>2855</v>
      </c>
      <c r="C1351" t="str">
        <f>IFERROR(VLOOKUP(Table1[[#This Row],[Ticker]],[1]!Table1[[Symbol]:[Industry]],2,FALSE),"-")</f>
        <v>-</v>
      </c>
      <c r="D1351" t="s">
        <v>375</v>
      </c>
      <c r="E1351">
        <v>1201.6131790219999</v>
      </c>
      <c r="F1351">
        <v>172.78</v>
      </c>
      <c r="G1351">
        <v>-15.266762693632201</v>
      </c>
      <c r="H1351">
        <v>2.3864124290903401</v>
      </c>
      <c r="I1351">
        <v>-5.7926952307703097</v>
      </c>
      <c r="J1351">
        <v>-1.3885379102020301</v>
      </c>
      <c r="K1351">
        <v>158.81442290711499</v>
      </c>
      <c r="L1351">
        <v>153.47813761379001</v>
      </c>
      <c r="M1351">
        <v>62.117959410991801</v>
      </c>
      <c r="N1351">
        <v>1.68915446794267</v>
      </c>
      <c r="O1351">
        <v>5.3362657715013198</v>
      </c>
      <c r="P1351">
        <v>31.341695172938</v>
      </c>
      <c r="Q1351">
        <v>-2.492256698251E-3</v>
      </c>
    </row>
    <row r="1352" spans="1:17" hidden="1" x14ac:dyDescent="0.3">
      <c r="A1352" t="s">
        <v>2856</v>
      </c>
      <c r="B1352" t="s">
        <v>2857</v>
      </c>
      <c r="C1352" t="str">
        <f>IFERROR(VLOOKUP(Table1[[#This Row],[Ticker]],[1]!Table1[[Symbol]:[Industry]],2,FALSE),"-")</f>
        <v>-</v>
      </c>
      <c r="E1352">
        <v>1194.2359034399999</v>
      </c>
      <c r="F1352">
        <v>50.77</v>
      </c>
      <c r="G1352">
        <v>-67.095791548622103</v>
      </c>
      <c r="H1352">
        <v>-22.860198031397498</v>
      </c>
      <c r="I1352">
        <v>-55.787165892191503</v>
      </c>
      <c r="J1352">
        <v>-6.2685193777830497</v>
      </c>
      <c r="K1352">
        <v>59.388591057230599</v>
      </c>
      <c r="L1352">
        <v>66.670594426945797</v>
      </c>
      <c r="M1352">
        <v>39.811260978688203</v>
      </c>
      <c r="N1352">
        <v>1.9566698190205201</v>
      </c>
      <c r="O1352">
        <v>116.663383888122</v>
      </c>
      <c r="P1352">
        <v>11.191414805080999</v>
      </c>
      <c r="Q1352">
        <v>0.16217750560935201</v>
      </c>
    </row>
    <row r="1353" spans="1:17" hidden="1" x14ac:dyDescent="0.3">
      <c r="A1353" t="s">
        <v>2858</v>
      </c>
      <c r="B1353" t="s">
        <v>2859</v>
      </c>
      <c r="C1353" t="str">
        <f>IFERROR(VLOOKUP(Table1[[#This Row],[Ticker]],[1]!Table1[[Symbol]:[Industry]],2,FALSE),"-")</f>
        <v>-</v>
      </c>
      <c r="D1353" t="s">
        <v>218</v>
      </c>
      <c r="E1353">
        <v>1191.5097165</v>
      </c>
      <c r="F1353">
        <v>695.25</v>
      </c>
      <c r="G1353">
        <v>107.400069269567</v>
      </c>
      <c r="H1353">
        <v>-7.2329826284965799</v>
      </c>
      <c r="I1353">
        <v>17.155819610274399</v>
      </c>
      <c r="J1353">
        <v>-0.82591710021696996</v>
      </c>
      <c r="K1353">
        <v>682.53680371789596</v>
      </c>
      <c r="L1353">
        <v>586.22342143779895</v>
      </c>
      <c r="M1353">
        <v>61.148841458854903</v>
      </c>
      <c r="N1353">
        <v>0.70647275910433804</v>
      </c>
      <c r="O1353">
        <v>18.518518518518501</v>
      </c>
      <c r="P1353">
        <v>151.90217391304299</v>
      </c>
      <c r="Q1353">
        <v>0.1180578281993</v>
      </c>
    </row>
    <row r="1354" spans="1:17" hidden="1" x14ac:dyDescent="0.3">
      <c r="A1354" t="s">
        <v>2860</v>
      </c>
      <c r="B1354" t="s">
        <v>2861</v>
      </c>
      <c r="C1354" t="str">
        <f>IFERROR(VLOOKUP(Table1[[#This Row],[Ticker]],[1]!Table1[[Symbol]:[Industry]],2,FALSE),"-")</f>
        <v>-</v>
      </c>
      <c r="D1354" t="s">
        <v>59</v>
      </c>
      <c r="E1354">
        <v>1190.86158</v>
      </c>
      <c r="F1354">
        <v>2021.15</v>
      </c>
      <c r="G1354">
        <v>77.523006842734304</v>
      </c>
      <c r="H1354">
        <v>-1.39080335068856</v>
      </c>
      <c r="I1354">
        <v>9.8663012582978299E-2</v>
      </c>
      <c r="J1354">
        <v>7.81534508369334</v>
      </c>
      <c r="K1354">
        <v>1898.47258036628</v>
      </c>
      <c r="L1354">
        <v>1564.6661989880099</v>
      </c>
      <c r="M1354">
        <v>56.456342192212702</v>
      </c>
      <c r="N1354">
        <v>0.92990568390815598</v>
      </c>
      <c r="O1354">
        <v>13.796600945006499</v>
      </c>
      <c r="P1354">
        <v>166.81848184818401</v>
      </c>
    </row>
    <row r="1355" spans="1:17" hidden="1" x14ac:dyDescent="0.3">
      <c r="A1355" t="s">
        <v>2862</v>
      </c>
      <c r="B1355" t="s">
        <v>2863</v>
      </c>
      <c r="C1355" t="str">
        <f>IFERROR(VLOOKUP(Table1[[#This Row],[Ticker]],[1]!Table1[[Symbol]:[Industry]],2,FALSE),"-")</f>
        <v>-</v>
      </c>
      <c r="D1355" t="s">
        <v>59</v>
      </c>
      <c r="E1355">
        <v>1189.8927793400001</v>
      </c>
      <c r="F1355">
        <v>113.45</v>
      </c>
      <c r="G1355">
        <v>19.145316679973401</v>
      </c>
      <c r="H1355">
        <v>-7.7287402042541604</v>
      </c>
      <c r="I1355">
        <v>-26.884255085308901</v>
      </c>
      <c r="J1355">
        <v>-0.429312431799933</v>
      </c>
      <c r="K1355">
        <v>107.212521157982</v>
      </c>
      <c r="L1355">
        <v>108.939991493885</v>
      </c>
      <c r="M1355">
        <v>81.200487469602606</v>
      </c>
      <c r="N1355">
        <v>1.2126722047703</v>
      </c>
      <c r="O1355">
        <v>31.864257382106601</v>
      </c>
      <c r="P1355">
        <v>50.364479787938997</v>
      </c>
      <c r="Q1355">
        <v>-2.4943605820909001E-2</v>
      </c>
    </row>
    <row r="1356" spans="1:17" hidden="1" x14ac:dyDescent="0.3">
      <c r="A1356" t="s">
        <v>2864</v>
      </c>
      <c r="B1356" t="s">
        <v>2865</v>
      </c>
      <c r="C1356" t="str">
        <f>IFERROR(VLOOKUP(Table1[[#This Row],[Ticker]],[1]!Table1[[Symbol]:[Industry]],2,FALSE),"-")</f>
        <v>-</v>
      </c>
      <c r="D1356" t="s">
        <v>59</v>
      </c>
      <c r="E1356">
        <v>1189.0999999999999</v>
      </c>
      <c r="F1356">
        <v>12.65</v>
      </c>
      <c r="G1356">
        <v>44.051196161952902</v>
      </c>
      <c r="H1356">
        <v>-4.4754068709208301</v>
      </c>
      <c r="I1356">
        <v>-31.899626659537201</v>
      </c>
      <c r="J1356">
        <v>0.74925797747884304</v>
      </c>
      <c r="K1356">
        <v>12.768976380601501</v>
      </c>
      <c r="L1356">
        <v>12.1841641951236</v>
      </c>
      <c r="M1356">
        <v>50.6749729533812</v>
      </c>
      <c r="N1356">
        <v>1.53318294508321</v>
      </c>
      <c r="O1356">
        <v>47.430830039525603</v>
      </c>
      <c r="P1356">
        <v>78.169014084506998</v>
      </c>
    </row>
    <row r="1357" spans="1:17" hidden="1" x14ac:dyDescent="0.3">
      <c r="A1357" t="s">
        <v>2866</v>
      </c>
      <c r="B1357" t="s">
        <v>2867</v>
      </c>
      <c r="C1357" t="str">
        <f>IFERROR(VLOOKUP(Table1[[#This Row],[Ticker]],[1]!Table1[[Symbol]:[Industry]],2,FALSE),"-")</f>
        <v>-</v>
      </c>
      <c r="D1357" t="s">
        <v>184</v>
      </c>
      <c r="E1357">
        <v>1187.4215637</v>
      </c>
      <c r="F1357">
        <v>660.6</v>
      </c>
      <c r="G1357">
        <v>7.9267545797908001</v>
      </c>
      <c r="H1357">
        <v>-9.4859810043763009</v>
      </c>
      <c r="I1357">
        <v>6.7777792753666199</v>
      </c>
      <c r="J1357">
        <v>1.25650932485759</v>
      </c>
      <c r="K1357">
        <v>648.78725696114702</v>
      </c>
      <c r="L1357">
        <v>596.73773737732699</v>
      </c>
      <c r="M1357">
        <v>50.429419773861298</v>
      </c>
      <c r="N1357">
        <v>0.31118696417772801</v>
      </c>
      <c r="O1357">
        <v>15.0469270360278</v>
      </c>
      <c r="P1357">
        <v>36.7701863354037</v>
      </c>
      <c r="Q1357">
        <v>3.9070569296167E-2</v>
      </c>
    </row>
    <row r="1358" spans="1:17" hidden="1" x14ac:dyDescent="0.3">
      <c r="A1358" t="s">
        <v>2868</v>
      </c>
      <c r="B1358" t="s">
        <v>2869</v>
      </c>
      <c r="C1358" t="str">
        <f>IFERROR(VLOOKUP(Table1[[#This Row],[Ticker]],[1]!Table1[[Symbol]:[Industry]],2,FALSE),"-")</f>
        <v>-</v>
      </c>
      <c r="D1358" t="s">
        <v>104</v>
      </c>
      <c r="E1358">
        <v>1179.6326982399901</v>
      </c>
      <c r="F1358">
        <v>396.1</v>
      </c>
      <c r="G1358">
        <v>143.46296747726501</v>
      </c>
      <c r="H1358">
        <v>25.664809283800398</v>
      </c>
      <c r="I1358">
        <v>81.049563425539603</v>
      </c>
      <c r="J1358">
        <v>6.0446689924396404</v>
      </c>
      <c r="K1358">
        <v>337.86204174015501</v>
      </c>
      <c r="L1358">
        <v>269.47306331491302</v>
      </c>
      <c r="M1358">
        <v>66.534846411232294</v>
      </c>
      <c r="N1358">
        <v>2.95783496867903</v>
      </c>
      <c r="O1358">
        <v>4.7715223428427</v>
      </c>
      <c r="P1358">
        <v>191.03600293901499</v>
      </c>
      <c r="Q1358">
        <v>8.3696021456691E-2</v>
      </c>
    </row>
    <row r="1359" spans="1:17" hidden="1" x14ac:dyDescent="0.3">
      <c r="A1359" t="s">
        <v>2870</v>
      </c>
      <c r="B1359" t="s">
        <v>2871</v>
      </c>
      <c r="C1359" t="str">
        <f>IFERROR(VLOOKUP(Table1[[#This Row],[Ticker]],[1]!Table1[[Symbol]:[Industry]],2,FALSE),"-")</f>
        <v>-</v>
      </c>
      <c r="D1359" t="s">
        <v>524</v>
      </c>
      <c r="E1359">
        <v>1179.2070954579999</v>
      </c>
      <c r="F1359">
        <v>55.82</v>
      </c>
      <c r="G1359">
        <v>15.938361892525499</v>
      </c>
      <c r="H1359">
        <v>-10.032159086014</v>
      </c>
      <c r="I1359">
        <v>-24.4497913795133</v>
      </c>
      <c r="J1359">
        <v>-3.1260332658613201</v>
      </c>
      <c r="K1359">
        <v>56.920639141835998</v>
      </c>
      <c r="L1359">
        <v>54.812967803570999</v>
      </c>
      <c r="M1359">
        <v>51.609065326792297</v>
      </c>
      <c r="N1359">
        <v>0.59222749388939899</v>
      </c>
      <c r="O1359">
        <v>33.733428878538099</v>
      </c>
      <c r="P1359">
        <v>92.482758620689594</v>
      </c>
      <c r="Q1359">
        <v>2.3872505360482001E-2</v>
      </c>
    </row>
    <row r="1360" spans="1:17" hidden="1" x14ac:dyDescent="0.3">
      <c r="A1360" t="s">
        <v>2872</v>
      </c>
      <c r="B1360" t="s">
        <v>2873</v>
      </c>
      <c r="C1360" t="str">
        <f>IFERROR(VLOOKUP(Table1[[#This Row],[Ticker]],[1]!Table1[[Symbol]:[Industry]],2,FALSE),"-")</f>
        <v>-</v>
      </c>
      <c r="D1360" t="s">
        <v>337</v>
      </c>
      <c r="E1360">
        <v>1173.1284088</v>
      </c>
      <c r="F1360">
        <v>784.2</v>
      </c>
      <c r="G1360">
        <v>479.71338522290699</v>
      </c>
      <c r="H1360">
        <v>14.5539460042994</v>
      </c>
      <c r="I1360">
        <v>213.042141558879</v>
      </c>
      <c r="J1360">
        <v>10.152090339587501</v>
      </c>
      <c r="K1360">
        <v>621.62775939996595</v>
      </c>
      <c r="L1360">
        <v>401.93555001248802</v>
      </c>
      <c r="M1360">
        <v>80.312127524164794</v>
      </c>
      <c r="N1360">
        <v>1.5744941856322301</v>
      </c>
      <c r="O1360">
        <v>4.1188472328487604</v>
      </c>
      <c r="P1360">
        <v>569.68403074295395</v>
      </c>
      <c r="Q1360">
        <v>0.26322940699625902</v>
      </c>
    </row>
    <row r="1361" spans="1:17" hidden="1" x14ac:dyDescent="0.3">
      <c r="A1361" t="s">
        <v>2874</v>
      </c>
      <c r="B1361" t="s">
        <v>2875</v>
      </c>
      <c r="C1361" t="str">
        <f>IFERROR(VLOOKUP(Table1[[#This Row],[Ticker]],[1]!Table1[[Symbol]:[Industry]],2,FALSE),"-")</f>
        <v>-</v>
      </c>
      <c r="D1361" t="s">
        <v>184</v>
      </c>
      <c r="E1361">
        <v>1172.6722500000001</v>
      </c>
      <c r="F1361">
        <v>108.33</v>
      </c>
      <c r="G1361">
        <v>-45.651482468639998</v>
      </c>
      <c r="H1361">
        <v>-3.5673312695462398</v>
      </c>
      <c r="I1361">
        <v>-30.5510485299565</v>
      </c>
      <c r="J1361">
        <v>1.20712561504222</v>
      </c>
      <c r="K1361">
        <v>110.27617441693199</v>
      </c>
      <c r="L1361">
        <v>111.036571478761</v>
      </c>
      <c r="M1361">
        <v>46.897038606404202</v>
      </c>
      <c r="N1361">
        <v>1.9695025961883801</v>
      </c>
      <c r="O1361">
        <v>32.927166989753502</v>
      </c>
      <c r="P1361">
        <v>20.0332409972299</v>
      </c>
      <c r="Q1361">
        <v>7.6990306614040001E-3</v>
      </c>
    </row>
    <row r="1362" spans="1:17" hidden="1" x14ac:dyDescent="0.3">
      <c r="A1362" t="s">
        <v>2876</v>
      </c>
      <c r="B1362" t="s">
        <v>2877</v>
      </c>
      <c r="C1362" t="str">
        <f>IFERROR(VLOOKUP(Table1[[#This Row],[Ticker]],[1]!Table1[[Symbol]:[Industry]],2,FALSE),"-")</f>
        <v>-</v>
      </c>
      <c r="D1362" t="s">
        <v>226</v>
      </c>
      <c r="E1362">
        <v>1171.08</v>
      </c>
      <c r="F1362">
        <v>1463.85</v>
      </c>
      <c r="G1362">
        <v>134.38656749175101</v>
      </c>
      <c r="H1362">
        <v>-15.3140593531903</v>
      </c>
      <c r="I1362">
        <v>136.14565479429501</v>
      </c>
      <c r="J1362">
        <v>-1.9016522238076801</v>
      </c>
      <c r="K1362">
        <v>1340.7139976195599</v>
      </c>
      <c r="L1362">
        <v>927.74741784760204</v>
      </c>
      <c r="M1362">
        <v>48.901407911487098</v>
      </c>
      <c r="N1362">
        <v>0.72743631456017699</v>
      </c>
      <c r="O1362">
        <v>12.0333367489838</v>
      </c>
      <c r="P1362">
        <v>252.734939759036</v>
      </c>
      <c r="Q1362">
        <v>0.25756426096200502</v>
      </c>
    </row>
    <row r="1363" spans="1:17" hidden="1" x14ac:dyDescent="0.3">
      <c r="A1363" t="s">
        <v>2878</v>
      </c>
      <c r="B1363" t="s">
        <v>2879</v>
      </c>
      <c r="C1363" t="str">
        <f>IFERROR(VLOOKUP(Table1[[#This Row],[Ticker]],[1]!Table1[[Symbol]:[Industry]],2,FALSE),"-")</f>
        <v>-</v>
      </c>
      <c r="D1363" t="s">
        <v>665</v>
      </c>
      <c r="E1363">
        <v>1166.72785176</v>
      </c>
      <c r="F1363">
        <v>835.05</v>
      </c>
      <c r="G1363">
        <v>-8.2103210107429803</v>
      </c>
      <c r="H1363">
        <v>3.49668001499067</v>
      </c>
      <c r="I1363">
        <v>4.9253693602402304</v>
      </c>
      <c r="J1363">
        <v>-2.5429533777482898</v>
      </c>
      <c r="K1363">
        <v>778.987398029514</v>
      </c>
      <c r="M1363">
        <v>63.287720992559301</v>
      </c>
      <c r="N1363">
        <v>0.79931104064327396</v>
      </c>
      <c r="O1363">
        <v>22.3818932998024</v>
      </c>
      <c r="P1363">
        <v>32.980332829046802</v>
      </c>
    </row>
    <row r="1364" spans="1:17" hidden="1" x14ac:dyDescent="0.3">
      <c r="A1364" t="s">
        <v>2880</v>
      </c>
      <c r="B1364" t="s">
        <v>2881</v>
      </c>
      <c r="C1364" t="str">
        <f>IFERROR(VLOOKUP(Table1[[#This Row],[Ticker]],[1]!Table1[[Symbol]:[Industry]],2,FALSE),"-")</f>
        <v>-</v>
      </c>
      <c r="D1364" t="s">
        <v>375</v>
      </c>
      <c r="E1364">
        <v>1166.0937531</v>
      </c>
      <c r="F1364">
        <v>749.4</v>
      </c>
      <c r="G1364">
        <v>-30.020296529566401</v>
      </c>
      <c r="H1364">
        <v>19.372294278504398</v>
      </c>
      <c r="I1364">
        <v>-6.2723637141150199</v>
      </c>
      <c r="J1364">
        <v>18.645831279313601</v>
      </c>
      <c r="K1364">
        <v>615.90274480702396</v>
      </c>
      <c r="L1364">
        <v>643.94070951312096</v>
      </c>
      <c r="M1364">
        <v>87.218990688708601</v>
      </c>
      <c r="N1364">
        <v>1.9139461864352101</v>
      </c>
      <c r="O1364">
        <v>19.161996263677601</v>
      </c>
      <c r="P1364">
        <v>52.038953134510002</v>
      </c>
      <c r="Q1364">
        <v>-4.0312983425520997E-2</v>
      </c>
    </row>
    <row r="1365" spans="1:17" hidden="1" x14ac:dyDescent="0.3">
      <c r="A1365" t="s">
        <v>2882</v>
      </c>
      <c r="B1365" t="s">
        <v>2883</v>
      </c>
      <c r="C1365" t="str">
        <f>IFERROR(VLOOKUP(Table1[[#This Row],[Ticker]],[1]!Table1[[Symbol]:[Industry]],2,FALSE),"-")</f>
        <v>-</v>
      </c>
      <c r="D1365" t="s">
        <v>610</v>
      </c>
      <c r="E1365">
        <v>1165.5489095200001</v>
      </c>
      <c r="F1365">
        <v>20.96</v>
      </c>
      <c r="G1365">
        <v>-94.115817586430794</v>
      </c>
      <c r="H1365">
        <v>-11.720678738533101</v>
      </c>
      <c r="I1365">
        <v>5.2058822106774603</v>
      </c>
      <c r="J1365">
        <v>-2.2113639783098198</v>
      </c>
      <c r="K1365">
        <v>21.573993619393001</v>
      </c>
      <c r="L1365">
        <v>26.023181073494101</v>
      </c>
      <c r="M1365">
        <v>46.725328005102803</v>
      </c>
      <c r="N1365">
        <v>0.875349393147276</v>
      </c>
      <c r="O1365">
        <v>231.58396946564801</v>
      </c>
      <c r="P1365">
        <v>39.733333333333299</v>
      </c>
      <c r="Q1365">
        <v>0.19846967137907301</v>
      </c>
    </row>
    <row r="1366" spans="1:17" hidden="1" x14ac:dyDescent="0.3">
      <c r="A1366" t="s">
        <v>2884</v>
      </c>
      <c r="B1366" t="s">
        <v>2885</v>
      </c>
      <c r="C1366" t="str">
        <f>IFERROR(VLOOKUP(Table1[[#This Row],[Ticker]],[1]!Table1[[Symbol]:[Industry]],2,FALSE),"-")</f>
        <v>-</v>
      </c>
      <c r="D1366" t="s">
        <v>243</v>
      </c>
      <c r="E1366">
        <v>1164.736856838</v>
      </c>
      <c r="F1366">
        <v>212.06</v>
      </c>
      <c r="G1366">
        <v>-29.484784581253798</v>
      </c>
      <c r="H1366">
        <v>0.74791589717214502</v>
      </c>
      <c r="I1366">
        <v>-16.3490942102706</v>
      </c>
      <c r="J1366">
        <v>6.0826047484213701</v>
      </c>
      <c r="K1366">
        <v>201.92143108789401</v>
      </c>
      <c r="M1366">
        <v>63.618085492644802</v>
      </c>
      <c r="N1366">
        <v>1.14699222411296</v>
      </c>
      <c r="O1366">
        <v>11.407148920116899</v>
      </c>
      <c r="P1366">
        <v>27.172413793103399</v>
      </c>
    </row>
    <row r="1367" spans="1:17" hidden="1" x14ac:dyDescent="0.3">
      <c r="A1367" t="s">
        <v>2886</v>
      </c>
      <c r="B1367" t="s">
        <v>2887</v>
      </c>
      <c r="C1367" t="str">
        <f>IFERROR(VLOOKUP(Table1[[#This Row],[Ticker]],[1]!Table1[[Symbol]:[Industry]],2,FALSE),"-")</f>
        <v>-</v>
      </c>
      <c r="D1367" t="s">
        <v>1509</v>
      </c>
      <c r="E1367">
        <v>1163.003689545</v>
      </c>
      <c r="F1367">
        <v>1536.45</v>
      </c>
      <c r="G1367">
        <v>40.953918116381999</v>
      </c>
      <c r="H1367">
        <v>7.6141111336282297</v>
      </c>
      <c r="I1367">
        <v>4.36611356932608</v>
      </c>
      <c r="J1367">
        <v>-3.74819965897417</v>
      </c>
      <c r="K1367">
        <v>1359.9996201947999</v>
      </c>
      <c r="L1367">
        <v>1209.1717644135099</v>
      </c>
      <c r="M1367">
        <v>59.942068179348603</v>
      </c>
      <c r="N1367">
        <v>3.04141582198341</v>
      </c>
      <c r="O1367">
        <v>15.630186468807899</v>
      </c>
      <c r="P1367">
        <v>67.918032786885206</v>
      </c>
      <c r="Q1367">
        <v>4.6850923004750002E-2</v>
      </c>
    </row>
    <row r="1368" spans="1:17" hidden="1" x14ac:dyDescent="0.3">
      <c r="A1368" t="s">
        <v>2888</v>
      </c>
      <c r="B1368" t="s">
        <v>2889</v>
      </c>
      <c r="C1368" t="str">
        <f>IFERROR(VLOOKUP(Table1[[#This Row],[Ticker]],[1]!Table1[[Symbol]:[Industry]],2,FALSE),"-")</f>
        <v>-</v>
      </c>
      <c r="D1368" t="s">
        <v>226</v>
      </c>
      <c r="E1368">
        <v>1159.9416752</v>
      </c>
      <c r="F1368">
        <v>178.64</v>
      </c>
      <c r="G1368">
        <v>183.17917429277901</v>
      </c>
      <c r="H1368">
        <v>112.809680848377</v>
      </c>
      <c r="I1368">
        <v>98.692003932093201</v>
      </c>
      <c r="J1368">
        <v>7.2874745379883903</v>
      </c>
      <c r="K1368">
        <v>109.35928277720799</v>
      </c>
      <c r="L1368">
        <v>85.244107167016907</v>
      </c>
      <c r="M1368">
        <v>79.986056271432105</v>
      </c>
      <c r="N1368">
        <v>1.5179168852209299</v>
      </c>
      <c r="O1368">
        <v>0</v>
      </c>
      <c r="P1368">
        <v>235.47417840375499</v>
      </c>
      <c r="Q1368">
        <v>0.11783203591857699</v>
      </c>
    </row>
    <row r="1369" spans="1:17" hidden="1" x14ac:dyDescent="0.3">
      <c r="A1369" t="s">
        <v>2890</v>
      </c>
      <c r="B1369" t="s">
        <v>2891</v>
      </c>
      <c r="C1369" t="str">
        <f>IFERROR(VLOOKUP(Table1[[#This Row],[Ticker]],[1]!Table1[[Symbol]:[Industry]],2,FALSE),"-")</f>
        <v>-</v>
      </c>
      <c r="E1369">
        <v>1156.265625</v>
      </c>
      <c r="F1369">
        <v>14.51</v>
      </c>
      <c r="G1369">
        <v>19.268736596242299</v>
      </c>
      <c r="H1369">
        <v>-6.9452650269491896</v>
      </c>
      <c r="I1369">
        <v>33.612058751645598</v>
      </c>
      <c r="J1369">
        <v>-3.6698752394831802</v>
      </c>
      <c r="K1369">
        <v>13.3013871333068</v>
      </c>
      <c r="L1369">
        <v>14.367650374046001</v>
      </c>
      <c r="M1369">
        <v>46.372717993530799</v>
      </c>
      <c r="N1369">
        <v>0.981079061561826</v>
      </c>
      <c r="O1369">
        <v>9.9931082012405295</v>
      </c>
      <c r="P1369">
        <v>98.767123287671197</v>
      </c>
    </row>
    <row r="1370" spans="1:17" hidden="1" x14ac:dyDescent="0.3">
      <c r="A1370" t="s">
        <v>2892</v>
      </c>
      <c r="B1370" t="s">
        <v>2893</v>
      </c>
      <c r="C1370" t="str">
        <f>IFERROR(VLOOKUP(Table1[[#This Row],[Ticker]],[1]!Table1[[Symbol]:[Industry]],2,FALSE),"-")</f>
        <v>-</v>
      </c>
      <c r="D1370" t="s">
        <v>80</v>
      </c>
      <c r="E1370">
        <v>1155.3359221799999</v>
      </c>
      <c r="F1370">
        <v>255.42</v>
      </c>
      <c r="G1370">
        <v>3.9488420852175601</v>
      </c>
      <c r="H1370">
        <v>9.5638088153536795</v>
      </c>
      <c r="I1370">
        <v>-0.33798053810142598</v>
      </c>
      <c r="J1370">
        <v>-0.84977298753470498</v>
      </c>
      <c r="K1370">
        <v>225.23410200171</v>
      </c>
      <c r="L1370">
        <v>216.30606944042401</v>
      </c>
      <c r="M1370">
        <v>83.064689251845905</v>
      </c>
      <c r="N1370">
        <v>1.5494920072105001</v>
      </c>
      <c r="O1370">
        <v>1.75397384699709</v>
      </c>
      <c r="P1370">
        <v>41.9</v>
      </c>
      <c r="Q1370">
        <v>-2.5763451294652E-2</v>
      </c>
    </row>
    <row r="1371" spans="1:17" hidden="1" x14ac:dyDescent="0.3">
      <c r="A1371" t="s">
        <v>2894</v>
      </c>
      <c r="B1371" t="s">
        <v>2895</v>
      </c>
      <c r="C1371" t="str">
        <f>IFERROR(VLOOKUP(Table1[[#This Row],[Ticker]],[1]!Table1[[Symbol]:[Industry]],2,FALSE),"-")</f>
        <v>-</v>
      </c>
      <c r="D1371" t="s">
        <v>207</v>
      </c>
      <c r="E1371">
        <v>1153.7571393200001</v>
      </c>
      <c r="F1371">
        <v>520.4</v>
      </c>
      <c r="G1371">
        <v>2.2232776078582299</v>
      </c>
      <c r="H1371">
        <v>-10.1162331354511</v>
      </c>
      <c r="I1371">
        <v>5.7740704881423897</v>
      </c>
      <c r="J1371">
        <v>-2.29134034520178</v>
      </c>
      <c r="K1371">
        <v>487.44135275986298</v>
      </c>
      <c r="L1371">
        <v>471.82462197323798</v>
      </c>
      <c r="M1371">
        <v>74.214814759760202</v>
      </c>
      <c r="N1371">
        <v>0.83419158869319399</v>
      </c>
      <c r="O1371">
        <v>19.744427363566398</v>
      </c>
      <c r="P1371">
        <v>35.081116158338702</v>
      </c>
      <c r="Q1371">
        <v>3.3279079976381999E-2</v>
      </c>
    </row>
    <row r="1372" spans="1:17" hidden="1" x14ac:dyDescent="0.3">
      <c r="A1372" t="s">
        <v>2896</v>
      </c>
      <c r="B1372" t="s">
        <v>2897</v>
      </c>
      <c r="C1372" t="str">
        <f>IFERROR(VLOOKUP(Table1[[#This Row],[Ticker]],[1]!Table1[[Symbol]:[Industry]],2,FALSE),"-")</f>
        <v>-</v>
      </c>
      <c r="D1372" t="s">
        <v>59</v>
      </c>
      <c r="E1372">
        <v>1151.57376</v>
      </c>
      <c r="F1372">
        <v>229.8</v>
      </c>
      <c r="G1372">
        <v>86.944957279850797</v>
      </c>
      <c r="H1372">
        <v>-6.8484534495886997</v>
      </c>
      <c r="I1372">
        <v>16.666816556373099</v>
      </c>
      <c r="J1372">
        <v>-2.92546775486869</v>
      </c>
      <c r="K1372">
        <v>229.285673447074</v>
      </c>
      <c r="L1372">
        <v>195.32141024505799</v>
      </c>
      <c r="M1372">
        <v>54.7269853856059</v>
      </c>
      <c r="N1372">
        <v>0.71190624157217697</v>
      </c>
      <c r="O1372">
        <v>15.3176675369886</v>
      </c>
      <c r="P1372">
        <v>136.66323377960799</v>
      </c>
      <c r="Q1372">
        <v>3.4189792524095E-2</v>
      </c>
    </row>
    <row r="1373" spans="1:17" hidden="1" x14ac:dyDescent="0.3">
      <c r="A1373" t="s">
        <v>2898</v>
      </c>
      <c r="B1373" t="s">
        <v>2899</v>
      </c>
      <c r="C1373" t="str">
        <f>IFERROR(VLOOKUP(Table1[[#This Row],[Ticker]],[1]!Table1[[Symbol]:[Industry]],2,FALSE),"-")</f>
        <v>-</v>
      </c>
      <c r="D1373" t="s">
        <v>59</v>
      </c>
      <c r="E1373">
        <v>1150.3861113999999</v>
      </c>
      <c r="F1373">
        <v>1196.5999999999999</v>
      </c>
      <c r="G1373">
        <v>29.569502444765298</v>
      </c>
      <c r="H1373">
        <v>-7.9818171273310803</v>
      </c>
      <c r="I1373">
        <v>-29.226484625851501</v>
      </c>
      <c r="J1373">
        <v>-0.99896466173672804</v>
      </c>
      <c r="K1373">
        <v>1239.32872146509</v>
      </c>
      <c r="L1373">
        <v>1195.3480257531201</v>
      </c>
      <c r="M1373">
        <v>41.266912012608103</v>
      </c>
      <c r="N1373">
        <v>0.71335227272727197</v>
      </c>
      <c r="O1373">
        <v>33.294333946180799</v>
      </c>
      <c r="P1373">
        <v>64.368131868131798</v>
      </c>
      <c r="Q1373">
        <v>9.6842059691501003E-2</v>
      </c>
    </row>
    <row r="1374" spans="1:17" hidden="1" x14ac:dyDescent="0.3">
      <c r="A1374" t="s">
        <v>2900</v>
      </c>
      <c r="B1374" t="s">
        <v>2901</v>
      </c>
      <c r="C1374" t="str">
        <f>IFERROR(VLOOKUP(Table1[[#This Row],[Ticker]],[1]!Table1[[Symbol]:[Industry]],2,FALSE),"-")</f>
        <v>-</v>
      </c>
      <c r="D1374" t="s">
        <v>243</v>
      </c>
      <c r="E1374">
        <v>1149.3280423199999</v>
      </c>
      <c r="F1374">
        <v>416.8</v>
      </c>
      <c r="G1374">
        <v>-48.047482847189897</v>
      </c>
      <c r="H1374">
        <v>-6.2992465333680796</v>
      </c>
      <c r="I1374">
        <v>-28.4634448590432</v>
      </c>
      <c r="J1374">
        <v>-4.0027733279734399</v>
      </c>
      <c r="K1374">
        <v>413.484013484667</v>
      </c>
      <c r="L1374">
        <v>447.848713153429</v>
      </c>
      <c r="M1374">
        <v>52.133708015096303</v>
      </c>
      <c r="N1374">
        <v>1.3505677375407099</v>
      </c>
      <c r="O1374">
        <v>33.829174664107398</v>
      </c>
      <c r="P1374">
        <v>13.230100516164001</v>
      </c>
      <c r="Q1374">
        <v>-0.14944269473420899</v>
      </c>
    </row>
    <row r="1375" spans="1:17" hidden="1" x14ac:dyDescent="0.3">
      <c r="A1375" t="s">
        <v>2902</v>
      </c>
      <c r="B1375" t="s">
        <v>2903</v>
      </c>
      <c r="C1375" t="str">
        <f>IFERROR(VLOOKUP(Table1[[#This Row],[Ticker]],[1]!Table1[[Symbol]:[Industry]],2,FALSE),"-")</f>
        <v>-</v>
      </c>
      <c r="D1375" t="s">
        <v>243</v>
      </c>
      <c r="E1375">
        <v>1148.211943989</v>
      </c>
      <c r="F1375">
        <v>122.21</v>
      </c>
      <c r="G1375">
        <v>-15.081284135311099</v>
      </c>
      <c r="H1375">
        <v>-1.23138296653835</v>
      </c>
      <c r="I1375">
        <v>12.9980769574286</v>
      </c>
      <c r="J1375">
        <v>6.3113470678435304</v>
      </c>
      <c r="K1375">
        <v>114.387102454057</v>
      </c>
      <c r="L1375">
        <v>106.018762990258</v>
      </c>
      <c r="M1375">
        <v>63.913233350177499</v>
      </c>
      <c r="N1375">
        <v>0.98723995880360105</v>
      </c>
      <c r="O1375">
        <v>8.3790197201538206</v>
      </c>
      <c r="P1375">
        <v>49.2185592185592</v>
      </c>
      <c r="Q1375">
        <v>-3.6191846991168002E-2</v>
      </c>
    </row>
    <row r="1376" spans="1:17" hidden="1" x14ac:dyDescent="0.3">
      <c r="A1376" t="s">
        <v>2904</v>
      </c>
      <c r="B1376" t="s">
        <v>2905</v>
      </c>
      <c r="C1376" t="str">
        <f>IFERROR(VLOOKUP(Table1[[#This Row],[Ticker]],[1]!Table1[[Symbol]:[Industry]],2,FALSE),"-")</f>
        <v>-</v>
      </c>
      <c r="D1376" t="s">
        <v>46</v>
      </c>
      <c r="E1376">
        <v>1147.4169667379999</v>
      </c>
      <c r="F1376">
        <v>193.34</v>
      </c>
      <c r="G1376">
        <v>326.37619461463601</v>
      </c>
      <c r="H1376">
        <v>29.238402652888599</v>
      </c>
      <c r="I1376">
        <v>106.122833971619</v>
      </c>
      <c r="J1376">
        <v>7.2356948452195704</v>
      </c>
      <c r="K1376">
        <v>149.499083119077</v>
      </c>
      <c r="L1376">
        <v>109.808497330897</v>
      </c>
      <c r="M1376">
        <v>78.966942633341901</v>
      </c>
      <c r="N1376">
        <v>1.70555239360991</v>
      </c>
      <c r="O1376">
        <v>0</v>
      </c>
      <c r="P1376">
        <v>475.416666666666</v>
      </c>
      <c r="Q1376">
        <v>0.19276193888691401</v>
      </c>
    </row>
    <row r="1377" spans="1:17" hidden="1" x14ac:dyDescent="0.3">
      <c r="A1377" t="s">
        <v>2906</v>
      </c>
      <c r="B1377" t="s">
        <v>2907</v>
      </c>
      <c r="C1377" t="str">
        <f>IFERROR(VLOOKUP(Table1[[#This Row],[Ticker]],[1]!Table1[[Symbol]:[Industry]],2,FALSE),"-")</f>
        <v>-</v>
      </c>
      <c r="D1377" t="s">
        <v>285</v>
      </c>
      <c r="E1377">
        <v>1141.9233738</v>
      </c>
      <c r="F1377">
        <v>468.6</v>
      </c>
      <c r="G1377">
        <v>-24.242504630507501</v>
      </c>
      <c r="H1377">
        <v>4.94176256095448</v>
      </c>
      <c r="I1377">
        <v>-7.0082858993146102</v>
      </c>
      <c r="J1377">
        <v>-1.1685604197314801</v>
      </c>
      <c r="K1377">
        <v>435.77417343427402</v>
      </c>
      <c r="L1377">
        <v>432.76687965704002</v>
      </c>
      <c r="M1377">
        <v>59.491580838094002</v>
      </c>
      <c r="N1377">
        <v>0.67357927565946296</v>
      </c>
      <c r="O1377">
        <v>11.5877080665812</v>
      </c>
      <c r="P1377">
        <v>29.572791372874299</v>
      </c>
      <c r="Q1377">
        <v>-1.3785133603569999E-3</v>
      </c>
    </row>
    <row r="1378" spans="1:17" hidden="1" x14ac:dyDescent="0.3">
      <c r="A1378" t="s">
        <v>2908</v>
      </c>
      <c r="B1378" t="s">
        <v>2909</v>
      </c>
      <c r="C1378" t="str">
        <f>IFERROR(VLOOKUP(Table1[[#This Row],[Ticker]],[1]!Table1[[Symbol]:[Industry]],2,FALSE),"-")</f>
        <v>-</v>
      </c>
      <c r="D1378" t="s">
        <v>226</v>
      </c>
      <c r="E1378">
        <v>1138.53397232</v>
      </c>
      <c r="F1378">
        <v>976.1</v>
      </c>
      <c r="G1378">
        <v>59.280814774723197</v>
      </c>
      <c r="H1378">
        <v>-12.0688412143551</v>
      </c>
      <c r="I1378">
        <v>1.22355454778593</v>
      </c>
      <c r="J1378">
        <v>1.7512062334054901</v>
      </c>
      <c r="K1378">
        <v>959.95413249024398</v>
      </c>
      <c r="L1378">
        <v>872.203625742702</v>
      </c>
      <c r="M1378">
        <v>66.069944490870498</v>
      </c>
      <c r="N1378">
        <v>0.99432818306278103</v>
      </c>
      <c r="O1378">
        <v>13.210736604856001</v>
      </c>
      <c r="P1378">
        <v>89.148338339308197</v>
      </c>
      <c r="Q1378">
        <v>2.3097150302780999E-2</v>
      </c>
    </row>
    <row r="1379" spans="1:17" hidden="1" x14ac:dyDescent="0.3">
      <c r="A1379" t="s">
        <v>2910</v>
      </c>
      <c r="B1379" t="s">
        <v>2911</v>
      </c>
      <c r="C1379" t="str">
        <f>IFERROR(VLOOKUP(Table1[[#This Row],[Ticker]],[1]!Table1[[Symbol]:[Industry]],2,FALSE),"-")</f>
        <v>-</v>
      </c>
      <c r="D1379" t="s">
        <v>302</v>
      </c>
      <c r="E1379">
        <v>1137.5585000000001</v>
      </c>
      <c r="F1379">
        <v>8750.4500000000007</v>
      </c>
      <c r="G1379">
        <v>65.738461296323806</v>
      </c>
      <c r="H1379">
        <v>-9.5789169689942408</v>
      </c>
      <c r="I1379">
        <v>-20.470692424880401</v>
      </c>
      <c r="J1379">
        <v>-0.88388125252919802</v>
      </c>
      <c r="K1379">
        <v>8839.4147544837597</v>
      </c>
      <c r="L1379">
        <v>8033.6980608453696</v>
      </c>
      <c r="M1379">
        <v>49.675166972719701</v>
      </c>
      <c r="N1379">
        <v>0.746905914455398</v>
      </c>
      <c r="O1379">
        <v>14.862664205840799</v>
      </c>
      <c r="P1379">
        <v>97.126605091236698</v>
      </c>
      <c r="Q1379">
        <v>0.19225113611054001</v>
      </c>
    </row>
    <row r="1380" spans="1:17" hidden="1" x14ac:dyDescent="0.3">
      <c r="A1380" t="s">
        <v>2912</v>
      </c>
      <c r="B1380" t="s">
        <v>2913</v>
      </c>
      <c r="C1380" t="str">
        <f>IFERROR(VLOOKUP(Table1[[#This Row],[Ticker]],[1]!Table1[[Symbol]:[Industry]],2,FALSE),"-")</f>
        <v>-</v>
      </c>
      <c r="D1380" t="s">
        <v>384</v>
      </c>
      <c r="E1380">
        <v>1136.7197738499999</v>
      </c>
      <c r="F1380">
        <v>475.25</v>
      </c>
      <c r="G1380">
        <v>151.75425094014901</v>
      </c>
      <c r="H1380">
        <v>9.3449625470958093</v>
      </c>
      <c r="I1380">
        <v>8.2060727848166604</v>
      </c>
      <c r="J1380">
        <v>-0.90009513187523105</v>
      </c>
      <c r="K1380">
        <v>423.90229188235401</v>
      </c>
      <c r="L1380">
        <v>375.85330873368298</v>
      </c>
      <c r="M1380">
        <v>68.823814017448399</v>
      </c>
      <c r="N1380">
        <v>1.4056674169899901</v>
      </c>
      <c r="O1380">
        <v>3.7348763808521901</v>
      </c>
      <c r="P1380">
        <v>178.57561547479401</v>
      </c>
      <c r="Q1380">
        <v>8.7805531470916007E-2</v>
      </c>
    </row>
    <row r="1381" spans="1:17" hidden="1" x14ac:dyDescent="0.3">
      <c r="A1381" t="s">
        <v>2914</v>
      </c>
      <c r="B1381" t="s">
        <v>2915</v>
      </c>
      <c r="C1381" t="str">
        <f>IFERROR(VLOOKUP(Table1[[#This Row],[Ticker]],[1]!Table1[[Symbol]:[Industry]],2,FALSE),"-")</f>
        <v>-</v>
      </c>
      <c r="D1381" t="s">
        <v>387</v>
      </c>
      <c r="E1381">
        <v>1134.6428267040001</v>
      </c>
      <c r="F1381">
        <v>54.82</v>
      </c>
      <c r="G1381">
        <v>337.263256407293</v>
      </c>
      <c r="H1381">
        <v>59.043648874244099</v>
      </c>
      <c r="I1381">
        <v>47.6079859092997</v>
      </c>
      <c r="J1381">
        <v>-3.1067212326721498</v>
      </c>
      <c r="K1381">
        <v>39.553715588298402</v>
      </c>
      <c r="L1381">
        <v>28.271555892187099</v>
      </c>
      <c r="M1381">
        <v>70.685456238705299</v>
      </c>
      <c r="N1381">
        <v>1.45273666858754</v>
      </c>
      <c r="O1381">
        <v>8.4458226924480204</v>
      </c>
      <c r="P1381">
        <v>434.829268292682</v>
      </c>
      <c r="Q1381">
        <v>0.11904820288691199</v>
      </c>
    </row>
    <row r="1382" spans="1:17" hidden="1" x14ac:dyDescent="0.3">
      <c r="A1382" t="s">
        <v>2916</v>
      </c>
      <c r="B1382" t="s">
        <v>2917</v>
      </c>
      <c r="C1382" t="str">
        <f>IFERROR(VLOOKUP(Table1[[#This Row],[Ticker]],[1]!Table1[[Symbol]:[Industry]],2,FALSE),"-")</f>
        <v>-</v>
      </c>
      <c r="D1382" t="s">
        <v>610</v>
      </c>
      <c r="E1382">
        <v>1131.0079020799999</v>
      </c>
      <c r="F1382">
        <v>313.60000000000002</v>
      </c>
      <c r="G1382">
        <v>-10.417831406987601</v>
      </c>
      <c r="H1382">
        <v>17.239004756831399</v>
      </c>
      <c r="I1382">
        <v>-3.4037628964979301</v>
      </c>
      <c r="J1382">
        <v>10.2812904678441</v>
      </c>
      <c r="K1382">
        <v>280.65288659201201</v>
      </c>
      <c r="L1382">
        <v>283.57274588248799</v>
      </c>
      <c r="M1382">
        <v>70.367127380088704</v>
      </c>
      <c r="N1382">
        <v>2.5792968203561402</v>
      </c>
      <c r="O1382">
        <v>14.6683673469387</v>
      </c>
      <c r="P1382">
        <v>39.377777777777702</v>
      </c>
      <c r="Q1382">
        <v>8.8810051306269996E-3</v>
      </c>
    </row>
    <row r="1383" spans="1:17" hidden="1" x14ac:dyDescent="0.3">
      <c r="A1383" t="s">
        <v>2918</v>
      </c>
      <c r="B1383" t="s">
        <v>2919</v>
      </c>
      <c r="C1383" t="str">
        <f>IFERROR(VLOOKUP(Table1[[#This Row],[Ticker]],[1]!Table1[[Symbol]:[Industry]],2,FALSE),"-")</f>
        <v>-</v>
      </c>
      <c r="D1383" t="s">
        <v>610</v>
      </c>
      <c r="E1383">
        <v>1120.7175032600001</v>
      </c>
      <c r="F1383">
        <v>2551.4</v>
      </c>
      <c r="G1383">
        <v>33.657537070391903</v>
      </c>
      <c r="H1383">
        <v>7.0812597957458401</v>
      </c>
      <c r="I1383">
        <v>24.3930915896503</v>
      </c>
      <c r="J1383">
        <v>17.8908574540697</v>
      </c>
      <c r="K1383">
        <v>2027.65385779451</v>
      </c>
      <c r="L1383">
        <v>1889.61525306966</v>
      </c>
      <c r="M1383">
        <v>93.242947328484306</v>
      </c>
      <c r="N1383">
        <v>2.21624336818329</v>
      </c>
      <c r="O1383">
        <v>1.9048365603198101</v>
      </c>
      <c r="P1383">
        <v>68.409240924092401</v>
      </c>
      <c r="Q1383">
        <v>6.3640775353604004E-2</v>
      </c>
    </row>
    <row r="1384" spans="1:17" hidden="1" x14ac:dyDescent="0.3">
      <c r="A1384" t="s">
        <v>2920</v>
      </c>
      <c r="B1384" t="s">
        <v>2921</v>
      </c>
      <c r="C1384" t="str">
        <f>IFERROR(VLOOKUP(Table1[[#This Row],[Ticker]],[1]!Table1[[Symbol]:[Industry]],2,FALSE),"-")</f>
        <v>-</v>
      </c>
      <c r="D1384" t="s">
        <v>46</v>
      </c>
      <c r="E1384">
        <v>1119.2401950000001</v>
      </c>
      <c r="F1384">
        <v>467.9</v>
      </c>
      <c r="G1384">
        <v>864.28343246589395</v>
      </c>
      <c r="H1384">
        <v>-9.3413488999063308</v>
      </c>
      <c r="I1384">
        <v>-24.224609308920499</v>
      </c>
      <c r="J1384">
        <v>26.237775677552499</v>
      </c>
      <c r="K1384">
        <v>447.348413690911</v>
      </c>
      <c r="L1384">
        <v>390.63030329623098</v>
      </c>
      <c r="M1384">
        <v>74.089694612637103</v>
      </c>
      <c r="N1384">
        <v>2.02284148012791</v>
      </c>
      <c r="O1384">
        <v>114.084206026928</v>
      </c>
      <c r="P1384">
        <v>889.63620981387396</v>
      </c>
    </row>
    <row r="1385" spans="1:17" hidden="1" x14ac:dyDescent="0.3">
      <c r="A1385" t="s">
        <v>2922</v>
      </c>
      <c r="B1385" t="s">
        <v>2923</v>
      </c>
      <c r="C1385" t="str">
        <f>IFERROR(VLOOKUP(Table1[[#This Row],[Ticker]],[1]!Table1[[Symbol]:[Industry]],2,FALSE),"-")</f>
        <v>-</v>
      </c>
      <c r="D1385" t="s">
        <v>95</v>
      </c>
      <c r="E1385">
        <v>1114.9428408250001</v>
      </c>
      <c r="F1385">
        <v>228.25</v>
      </c>
      <c r="G1385">
        <v>-20.016350433827601</v>
      </c>
      <c r="H1385">
        <v>-6.1961895057413097</v>
      </c>
      <c r="I1385">
        <v>-41.769556112799997</v>
      </c>
      <c r="J1385">
        <v>0.39646034636115601</v>
      </c>
      <c r="K1385">
        <v>236.90659358243201</v>
      </c>
      <c r="M1385">
        <v>43.884219005394698</v>
      </c>
      <c r="N1385">
        <v>0.72620651871679298</v>
      </c>
      <c r="O1385">
        <v>67.360350492880599</v>
      </c>
      <c r="P1385">
        <v>38.3333333333333</v>
      </c>
    </row>
    <row r="1386" spans="1:17" hidden="1" x14ac:dyDescent="0.3">
      <c r="A1386" t="s">
        <v>2924</v>
      </c>
      <c r="B1386" t="s">
        <v>2925</v>
      </c>
      <c r="C1386" t="str">
        <f>IFERROR(VLOOKUP(Table1[[#This Row],[Ticker]],[1]!Table1[[Symbol]:[Industry]],2,FALSE),"-")</f>
        <v>-</v>
      </c>
      <c r="D1386" t="s">
        <v>539</v>
      </c>
      <c r="E1386">
        <v>1112.77348158</v>
      </c>
      <c r="F1386">
        <v>482.1</v>
      </c>
      <c r="G1386">
        <v>7.52848476106983</v>
      </c>
      <c r="H1386">
        <v>13.803138248784499</v>
      </c>
      <c r="I1386">
        <v>-35.802441232822602</v>
      </c>
      <c r="J1386">
        <v>-2.93284664024028</v>
      </c>
      <c r="K1386">
        <v>435.574963808002</v>
      </c>
      <c r="L1386">
        <v>456.90719458176699</v>
      </c>
      <c r="M1386">
        <v>62.7454426839425</v>
      </c>
      <c r="N1386">
        <v>2.9631857457415798</v>
      </c>
      <c r="O1386">
        <v>35.843186060983101</v>
      </c>
      <c r="P1386">
        <v>60.699999999999903</v>
      </c>
      <c r="Q1386">
        <v>-5.0355573676410997E-2</v>
      </c>
    </row>
    <row r="1387" spans="1:17" hidden="1" x14ac:dyDescent="0.3">
      <c r="A1387" t="s">
        <v>2926</v>
      </c>
      <c r="B1387" t="s">
        <v>2927</v>
      </c>
      <c r="C1387" t="str">
        <f>IFERROR(VLOOKUP(Table1[[#This Row],[Ticker]],[1]!Table1[[Symbol]:[Industry]],2,FALSE),"-")</f>
        <v>-</v>
      </c>
      <c r="D1387" t="s">
        <v>875</v>
      </c>
      <c r="E1387">
        <v>1111.3107695000001</v>
      </c>
      <c r="F1387">
        <v>787.4</v>
      </c>
      <c r="G1387">
        <v>35.702653210415498</v>
      </c>
      <c r="H1387">
        <v>10.703900245184</v>
      </c>
      <c r="I1387">
        <v>-17.708295042772001</v>
      </c>
      <c r="J1387">
        <v>14.249962113920301</v>
      </c>
      <c r="K1387">
        <v>754.99995968882899</v>
      </c>
      <c r="L1387">
        <v>714.14074085777997</v>
      </c>
      <c r="M1387">
        <v>54.903962166023199</v>
      </c>
      <c r="N1387">
        <v>3.3542892791939098</v>
      </c>
      <c r="O1387">
        <v>16.205232410464799</v>
      </c>
      <c r="P1387">
        <v>67.514094245292995</v>
      </c>
      <c r="Q1387">
        <v>0.114793114597965</v>
      </c>
    </row>
    <row r="1388" spans="1:17" hidden="1" x14ac:dyDescent="0.3">
      <c r="A1388" t="s">
        <v>2928</v>
      </c>
      <c r="B1388" t="s">
        <v>2929</v>
      </c>
      <c r="C1388" t="str">
        <f>IFERROR(VLOOKUP(Table1[[#This Row],[Ticker]],[1]!Table1[[Symbol]:[Industry]],2,FALSE),"-")</f>
        <v>-</v>
      </c>
      <c r="D1388" t="s">
        <v>387</v>
      </c>
      <c r="E1388">
        <v>1110.5393415999999</v>
      </c>
      <c r="F1388">
        <v>170.2</v>
      </c>
      <c r="G1388">
        <v>41.7557155337079</v>
      </c>
      <c r="H1388">
        <v>6.1588906497403304</v>
      </c>
      <c r="I1388">
        <v>-41.988079343409801</v>
      </c>
      <c r="J1388">
        <v>-4.1571230564285502</v>
      </c>
      <c r="K1388">
        <v>172.351736870612</v>
      </c>
      <c r="L1388">
        <v>171.99218456585001</v>
      </c>
      <c r="M1388">
        <v>69.143852530421597</v>
      </c>
      <c r="N1388">
        <v>2.29801442311485</v>
      </c>
      <c r="O1388">
        <v>75.235017626321905</v>
      </c>
      <c r="P1388">
        <v>75.463917525773198</v>
      </c>
      <c r="Q1388">
        <v>7.0105958409049998E-3</v>
      </c>
    </row>
    <row r="1389" spans="1:17" hidden="1" x14ac:dyDescent="0.3">
      <c r="A1389" t="s">
        <v>2930</v>
      </c>
      <c r="B1389" t="s">
        <v>2931</v>
      </c>
      <c r="C1389" t="str">
        <f>IFERROR(VLOOKUP(Table1[[#This Row],[Ticker]],[1]!Table1[[Symbol]:[Industry]],2,FALSE),"-")</f>
        <v>-</v>
      </c>
      <c r="D1389" t="s">
        <v>387</v>
      </c>
      <c r="E1389">
        <v>1108.823899812</v>
      </c>
      <c r="F1389">
        <v>45.13</v>
      </c>
      <c r="G1389">
        <v>1.42453938784214</v>
      </c>
      <c r="H1389">
        <v>1.26969116829486</v>
      </c>
      <c r="I1389">
        <v>-16.297852120461901</v>
      </c>
      <c r="J1389">
        <v>1.9531197288420901</v>
      </c>
      <c r="K1389">
        <v>44.928499939472303</v>
      </c>
      <c r="L1389">
        <v>45.486406043241601</v>
      </c>
      <c r="M1389">
        <v>53.654769512147297</v>
      </c>
      <c r="N1389">
        <v>1.6577673584098001</v>
      </c>
      <c r="O1389">
        <v>34.057168180810898</v>
      </c>
      <c r="P1389">
        <v>64.708029197080293</v>
      </c>
    </row>
    <row r="1390" spans="1:17" hidden="1" x14ac:dyDescent="0.3">
      <c r="A1390" t="s">
        <v>2932</v>
      </c>
      <c r="B1390" t="s">
        <v>2933</v>
      </c>
      <c r="C1390" t="str">
        <f>IFERROR(VLOOKUP(Table1[[#This Row],[Ticker]],[1]!Table1[[Symbol]:[Industry]],2,FALSE),"-")</f>
        <v>-</v>
      </c>
      <c r="D1390" t="s">
        <v>337</v>
      </c>
      <c r="E1390">
        <v>1104.5029984539999</v>
      </c>
      <c r="F1390">
        <v>21.02</v>
      </c>
      <c r="G1390">
        <v>81.313889318685796</v>
      </c>
      <c r="H1390">
        <v>-15.195103840617699</v>
      </c>
      <c r="I1390">
        <v>22.959761897600401</v>
      </c>
      <c r="J1390">
        <v>-3.84820394251128</v>
      </c>
      <c r="K1390">
        <v>21.5282332487002</v>
      </c>
      <c r="L1390">
        <v>18.870192861310599</v>
      </c>
      <c r="M1390">
        <v>34.554897485556999</v>
      </c>
      <c r="N1390">
        <v>1.26455849294339</v>
      </c>
      <c r="O1390">
        <v>98.144624167459497</v>
      </c>
      <c r="P1390">
        <v>138.863636363636</v>
      </c>
      <c r="Q1390">
        <v>8.4570304470706001E-2</v>
      </c>
    </row>
    <row r="1391" spans="1:17" hidden="1" x14ac:dyDescent="0.3">
      <c r="A1391" t="s">
        <v>2934</v>
      </c>
      <c r="B1391" t="s">
        <v>2935</v>
      </c>
      <c r="C1391" t="str">
        <f>IFERROR(VLOOKUP(Table1[[#This Row],[Ticker]],[1]!Table1[[Symbol]:[Industry]],2,FALSE),"-")</f>
        <v>-</v>
      </c>
      <c r="D1391" t="s">
        <v>610</v>
      </c>
      <c r="E1391">
        <v>1102.8666499999999</v>
      </c>
      <c r="F1391">
        <v>453.5</v>
      </c>
      <c r="G1391">
        <v>-6.4923931788432698</v>
      </c>
      <c r="H1391">
        <v>3.7625984973059898</v>
      </c>
      <c r="I1391">
        <v>-11.2935307290839</v>
      </c>
      <c r="J1391">
        <v>4.2991101420542499</v>
      </c>
      <c r="K1391">
        <v>422.24513472253199</v>
      </c>
      <c r="L1391">
        <v>409.19158846980201</v>
      </c>
      <c r="M1391">
        <v>65.433384299452797</v>
      </c>
      <c r="N1391">
        <v>1.1816234067953999</v>
      </c>
      <c r="O1391">
        <v>19.073869900771701</v>
      </c>
      <c r="P1391">
        <v>32.971705028588097</v>
      </c>
    </row>
    <row r="1392" spans="1:17" hidden="1" x14ac:dyDescent="0.3">
      <c r="A1392" t="s">
        <v>2936</v>
      </c>
      <c r="B1392" t="s">
        <v>2937</v>
      </c>
      <c r="C1392" t="str">
        <f>IFERROR(VLOOKUP(Table1[[#This Row],[Ticker]],[1]!Table1[[Symbol]:[Industry]],2,FALSE),"-")</f>
        <v>-</v>
      </c>
      <c r="D1392" t="s">
        <v>610</v>
      </c>
      <c r="E1392">
        <v>1101.9048479999999</v>
      </c>
      <c r="F1392">
        <v>867.15</v>
      </c>
      <c r="G1392">
        <v>-25.133187634025301</v>
      </c>
      <c r="H1392">
        <v>3.2372274324416601</v>
      </c>
      <c r="I1392">
        <v>-7.97353345172262</v>
      </c>
      <c r="J1392">
        <v>5.4691426769070004</v>
      </c>
      <c r="K1392">
        <v>818.56028348408904</v>
      </c>
      <c r="L1392">
        <v>807.14469316009797</v>
      </c>
      <c r="M1392">
        <v>69.806194975000807</v>
      </c>
      <c r="N1392">
        <v>1.5996567546767999</v>
      </c>
      <c r="O1392">
        <v>9.3409444732745097</v>
      </c>
      <c r="P1392">
        <v>23.0785607834788</v>
      </c>
    </row>
    <row r="1393" spans="1:17" hidden="1" x14ac:dyDescent="0.3">
      <c r="A1393" t="s">
        <v>2938</v>
      </c>
      <c r="B1393" t="s">
        <v>2939</v>
      </c>
      <c r="C1393" t="str">
        <f>IFERROR(VLOOKUP(Table1[[#This Row],[Ticker]],[1]!Table1[[Symbol]:[Industry]],2,FALSE),"-")</f>
        <v>-</v>
      </c>
      <c r="D1393" t="s">
        <v>75</v>
      </c>
      <c r="E1393">
        <v>1098.124</v>
      </c>
      <c r="F1393">
        <v>722.45</v>
      </c>
      <c r="G1393">
        <v>105.900223132096</v>
      </c>
      <c r="H1393">
        <v>13.4684104973931</v>
      </c>
      <c r="I1393">
        <v>30.743237550557499</v>
      </c>
      <c r="J1393">
        <v>2.1105360493068499</v>
      </c>
      <c r="K1393">
        <v>650.92107690936905</v>
      </c>
      <c r="L1393">
        <v>531.406953058657</v>
      </c>
      <c r="M1393">
        <v>58.615293686338198</v>
      </c>
      <c r="N1393">
        <v>0.51086958746432698</v>
      </c>
      <c r="O1393">
        <v>9.6892518513391899</v>
      </c>
      <c r="P1393">
        <v>132.78556468503299</v>
      </c>
      <c r="Q1393">
        <v>0.13343037228583299</v>
      </c>
    </row>
    <row r="1394" spans="1:17" hidden="1" x14ac:dyDescent="0.3">
      <c r="A1394" t="s">
        <v>2940</v>
      </c>
      <c r="B1394" t="s">
        <v>2941</v>
      </c>
      <c r="C1394" t="str">
        <f>IFERROR(VLOOKUP(Table1[[#This Row],[Ticker]],[1]!Table1[[Symbol]:[Industry]],2,FALSE),"-")</f>
        <v>-</v>
      </c>
      <c r="D1394" t="s">
        <v>561</v>
      </c>
      <c r="E1394">
        <v>1097.5578912000001</v>
      </c>
      <c r="F1394">
        <v>6549.3</v>
      </c>
      <c r="G1394">
        <v>167.340286649159</v>
      </c>
      <c r="H1394">
        <v>12.337486210840099</v>
      </c>
      <c r="I1394">
        <v>36.947615288042897</v>
      </c>
      <c r="J1394">
        <v>15.703762072110299</v>
      </c>
      <c r="K1394">
        <v>5520.3655948335199</v>
      </c>
      <c r="L1394">
        <v>4672.9322716619799</v>
      </c>
      <c r="M1394">
        <v>74.075470601341806</v>
      </c>
      <c r="N1394">
        <v>3.0265064456095501</v>
      </c>
      <c r="O1394">
        <v>6.4953506481608603</v>
      </c>
      <c r="P1394">
        <v>197.695454545454</v>
      </c>
      <c r="Q1394">
        <v>0.175954724242564</v>
      </c>
    </row>
    <row r="1395" spans="1:17" hidden="1" x14ac:dyDescent="0.3">
      <c r="A1395" t="s">
        <v>2942</v>
      </c>
      <c r="B1395" t="s">
        <v>2943</v>
      </c>
      <c r="C1395" t="str">
        <f>IFERROR(VLOOKUP(Table1[[#This Row],[Ticker]],[1]!Table1[[Symbol]:[Industry]],2,FALSE),"-")</f>
        <v>-</v>
      </c>
      <c r="D1395" t="s">
        <v>119</v>
      </c>
      <c r="E1395">
        <v>1097.536611192</v>
      </c>
      <c r="F1395">
        <v>150.36000000000001</v>
      </c>
      <c r="G1395">
        <v>-43.549321624438697</v>
      </c>
      <c r="H1395">
        <v>-6.5053251429581804</v>
      </c>
      <c r="I1395">
        <v>-21.310194594893598</v>
      </c>
      <c r="J1395">
        <v>-0.69182643167079905</v>
      </c>
      <c r="K1395">
        <v>149.16251153459999</v>
      </c>
      <c r="L1395">
        <v>154.25135316948399</v>
      </c>
      <c r="M1395">
        <v>56.242796909797903</v>
      </c>
      <c r="N1395">
        <v>0.47234879976301802</v>
      </c>
      <c r="O1395">
        <v>47.778664538440999</v>
      </c>
      <c r="P1395">
        <v>19.049881235154398</v>
      </c>
      <c r="Q1395">
        <v>5.4081179110422997E-2</v>
      </c>
    </row>
    <row r="1396" spans="1:17" hidden="1" x14ac:dyDescent="0.3">
      <c r="A1396" t="s">
        <v>2944</v>
      </c>
      <c r="B1396" t="s">
        <v>2945</v>
      </c>
      <c r="C1396" t="str">
        <f>IFERROR(VLOOKUP(Table1[[#This Row],[Ticker]],[1]!Table1[[Symbol]:[Industry]],2,FALSE),"-")</f>
        <v>-</v>
      </c>
      <c r="D1396" t="s">
        <v>2946</v>
      </c>
      <c r="E1396">
        <v>1095.5260630799901</v>
      </c>
      <c r="F1396">
        <v>169.74</v>
      </c>
      <c r="G1396">
        <v>-70.948549289044195</v>
      </c>
      <c r="H1396">
        <v>-3.3477467442728401</v>
      </c>
      <c r="I1396">
        <v>-51.736060787793903</v>
      </c>
      <c r="J1396">
        <v>3.9150119636880998</v>
      </c>
      <c r="K1396">
        <v>174.02597323439201</v>
      </c>
      <c r="M1396">
        <v>54.793745615633298</v>
      </c>
      <c r="N1396">
        <v>0.79469449825405003</v>
      </c>
      <c r="O1396">
        <v>91.351478732178606</v>
      </c>
      <c r="P1396">
        <v>16.900826446280998</v>
      </c>
    </row>
    <row r="1397" spans="1:17" hidden="1" x14ac:dyDescent="0.3">
      <c r="A1397" t="s">
        <v>2947</v>
      </c>
      <c r="B1397" t="s">
        <v>2948</v>
      </c>
      <c r="C1397" t="str">
        <f>IFERROR(VLOOKUP(Table1[[#This Row],[Ticker]],[1]!Table1[[Symbol]:[Industry]],2,FALSE),"-")</f>
        <v>-</v>
      </c>
      <c r="D1397" t="s">
        <v>2949</v>
      </c>
      <c r="E1397">
        <v>1091.650110243</v>
      </c>
      <c r="F1397">
        <v>31.29</v>
      </c>
      <c r="G1397">
        <v>-53.030938267521002</v>
      </c>
      <c r="H1397">
        <v>3.1908077161798398</v>
      </c>
      <c r="I1397">
        <v>-34.670618575510602</v>
      </c>
      <c r="J1397">
        <v>-1.74232957209451</v>
      </c>
      <c r="K1397">
        <v>31.331952582235001</v>
      </c>
      <c r="L1397">
        <v>34.521504878444702</v>
      </c>
      <c r="M1397">
        <v>48.919066070085599</v>
      </c>
      <c r="N1397">
        <v>0.71803369952372897</v>
      </c>
      <c r="O1397">
        <v>66.187280281240007</v>
      </c>
      <c r="P1397">
        <v>20.346153846153801</v>
      </c>
      <c r="Q1397">
        <v>0.15444482381949401</v>
      </c>
    </row>
    <row r="1398" spans="1:17" hidden="1" x14ac:dyDescent="0.3">
      <c r="A1398" t="s">
        <v>2950</v>
      </c>
      <c r="B1398" t="s">
        <v>2951</v>
      </c>
      <c r="C1398" t="str">
        <f>IFERROR(VLOOKUP(Table1[[#This Row],[Ticker]],[1]!Table1[[Symbol]:[Industry]],2,FALSE),"-")</f>
        <v>-</v>
      </c>
      <c r="D1398" t="s">
        <v>243</v>
      </c>
      <c r="E1398">
        <v>1090.7961859899999</v>
      </c>
      <c r="F1398">
        <v>89.53</v>
      </c>
      <c r="G1398">
        <v>20.531097793536201</v>
      </c>
      <c r="H1398">
        <v>0.19125979574584101</v>
      </c>
      <c r="I1398">
        <v>-22.055959081730698</v>
      </c>
      <c r="J1398">
        <v>-5.1767797998108396</v>
      </c>
      <c r="K1398">
        <v>87.489516709087795</v>
      </c>
      <c r="L1398">
        <v>86.419243867499105</v>
      </c>
      <c r="M1398">
        <v>53.173023418108897</v>
      </c>
      <c r="N1398">
        <v>1.2797767050421001</v>
      </c>
      <c r="O1398">
        <v>30.682452809114199</v>
      </c>
      <c r="P1398">
        <v>62.781818181818103</v>
      </c>
      <c r="Q1398">
        <v>0.157161682541367</v>
      </c>
    </row>
    <row r="1399" spans="1:17" hidden="1" x14ac:dyDescent="0.3">
      <c r="A1399" t="s">
        <v>2952</v>
      </c>
      <c r="B1399" t="s">
        <v>2953</v>
      </c>
      <c r="C1399" t="str">
        <f>IFERROR(VLOOKUP(Table1[[#This Row],[Ticker]],[1]!Table1[[Symbol]:[Industry]],2,FALSE),"-")</f>
        <v>-</v>
      </c>
      <c r="D1399" t="s">
        <v>59</v>
      </c>
      <c r="E1399">
        <v>1081.4771276399999</v>
      </c>
      <c r="F1399">
        <v>841.8</v>
      </c>
      <c r="G1399">
        <v>59.419364629401301</v>
      </c>
      <c r="H1399">
        <v>-7.1404077878472902</v>
      </c>
      <c r="I1399">
        <v>11.7776103274654</v>
      </c>
      <c r="J1399">
        <v>1.32768634061291</v>
      </c>
      <c r="K1399">
        <v>748.48800377222597</v>
      </c>
      <c r="L1399">
        <v>634.81140764766099</v>
      </c>
      <c r="M1399">
        <v>60.165954395313399</v>
      </c>
      <c r="N1399">
        <v>0.61800208289720604</v>
      </c>
      <c r="O1399">
        <v>11.065573770491801</v>
      </c>
      <c r="P1399">
        <v>121.526315789473</v>
      </c>
      <c r="Q1399">
        <v>7.9540824303777999E-2</v>
      </c>
    </row>
    <row r="1400" spans="1:17" hidden="1" x14ac:dyDescent="0.3">
      <c r="A1400" t="s">
        <v>2954</v>
      </c>
      <c r="B1400" t="s">
        <v>2955</v>
      </c>
      <c r="C1400" t="str">
        <f>IFERROR(VLOOKUP(Table1[[#This Row],[Ticker]],[1]!Table1[[Symbol]:[Industry]],2,FALSE),"-")</f>
        <v>-</v>
      </c>
      <c r="D1400" t="s">
        <v>184</v>
      </c>
      <c r="E1400">
        <v>1079.4960220400001</v>
      </c>
      <c r="F1400">
        <v>907.7</v>
      </c>
      <c r="G1400">
        <v>87.360328282108796</v>
      </c>
      <c r="H1400">
        <v>0.44223445461524902</v>
      </c>
      <c r="I1400">
        <v>-1.65679465056641</v>
      </c>
      <c r="J1400">
        <v>0.83341526969226998</v>
      </c>
      <c r="K1400">
        <v>834.73699531928901</v>
      </c>
      <c r="L1400">
        <v>744.588245601067</v>
      </c>
      <c r="M1400">
        <v>68.882299057550298</v>
      </c>
      <c r="N1400">
        <v>3.3018008819774498</v>
      </c>
      <c r="O1400">
        <v>8.7253497851713</v>
      </c>
      <c r="P1400">
        <v>123.022113022113</v>
      </c>
      <c r="Q1400">
        <v>0.15097250673295201</v>
      </c>
    </row>
    <row r="1401" spans="1:17" hidden="1" x14ac:dyDescent="0.3">
      <c r="A1401" t="s">
        <v>2956</v>
      </c>
      <c r="B1401" t="s">
        <v>2957</v>
      </c>
      <c r="C1401" t="str">
        <f>IFERROR(VLOOKUP(Table1[[#This Row],[Ticker]],[1]!Table1[[Symbol]:[Industry]],2,FALSE),"-")</f>
        <v>-</v>
      </c>
      <c r="D1401" t="s">
        <v>410</v>
      </c>
      <c r="E1401">
        <v>1078.3341161999999</v>
      </c>
      <c r="F1401">
        <v>208.44</v>
      </c>
      <c r="G1401">
        <v>-2.1986131424285502</v>
      </c>
      <c r="H1401">
        <v>-8.6870240245340504</v>
      </c>
      <c r="I1401">
        <v>-30.667791202349701</v>
      </c>
      <c r="J1401">
        <v>-1.6163033586421101</v>
      </c>
      <c r="K1401">
        <v>214.010215882343</v>
      </c>
      <c r="L1401">
        <v>215.28960439508899</v>
      </c>
      <c r="M1401">
        <v>47.8912628325672</v>
      </c>
      <c r="N1401">
        <v>0.80602537739711599</v>
      </c>
      <c r="O1401">
        <v>29.5096910381884</v>
      </c>
      <c r="P1401">
        <v>29.626865671641699</v>
      </c>
      <c r="Q1401">
        <v>2.1326373486996002E-2</v>
      </c>
    </row>
    <row r="1402" spans="1:17" hidden="1" x14ac:dyDescent="0.3">
      <c r="A1402" t="s">
        <v>2958</v>
      </c>
      <c r="B1402" t="s">
        <v>2959</v>
      </c>
      <c r="C1402" t="str">
        <f>IFERROR(VLOOKUP(Table1[[#This Row],[Ticker]],[1]!Table1[[Symbol]:[Industry]],2,FALSE),"-")</f>
        <v>-</v>
      </c>
      <c r="D1402" t="s">
        <v>539</v>
      </c>
      <c r="E1402">
        <v>1077.825611212</v>
      </c>
      <c r="F1402">
        <v>149.72</v>
      </c>
      <c r="G1402">
        <v>-23.571676056342401</v>
      </c>
      <c r="H1402">
        <v>-1.13099453951428</v>
      </c>
      <c r="I1402">
        <v>-18.112750081963</v>
      </c>
      <c r="J1402">
        <v>-0.320312369905705</v>
      </c>
      <c r="K1402">
        <v>156.31171205020701</v>
      </c>
      <c r="L1402">
        <v>162.55008221672</v>
      </c>
      <c r="M1402">
        <v>45.145849956088803</v>
      </c>
      <c r="N1402">
        <v>0.99991198890141597</v>
      </c>
      <c r="O1402">
        <v>44.970611808709599</v>
      </c>
      <c r="P1402">
        <v>17.936195352500899</v>
      </c>
      <c r="Q1402">
        <v>5.6424194916533998E-2</v>
      </c>
    </row>
    <row r="1403" spans="1:17" hidden="1" x14ac:dyDescent="0.3">
      <c r="A1403" t="s">
        <v>2960</v>
      </c>
      <c r="B1403" t="s">
        <v>2961</v>
      </c>
      <c r="C1403" t="str">
        <f>IFERROR(VLOOKUP(Table1[[#This Row],[Ticker]],[1]!Table1[[Symbol]:[Industry]],2,FALSE),"-")</f>
        <v>-</v>
      </c>
      <c r="D1403" t="s">
        <v>21</v>
      </c>
      <c r="E1403">
        <v>1077.3338331059999</v>
      </c>
      <c r="F1403">
        <v>111.18</v>
      </c>
      <c r="G1403">
        <v>25.574778508484901</v>
      </c>
      <c r="H1403">
        <v>6.17817290961524</v>
      </c>
      <c r="I1403">
        <v>-5.8756235623634403</v>
      </c>
      <c r="J1403">
        <v>-0.29323550208867599</v>
      </c>
      <c r="K1403">
        <v>102.28731727374</v>
      </c>
      <c r="L1403">
        <v>95.463439303036196</v>
      </c>
      <c r="M1403">
        <v>67.267248786839602</v>
      </c>
      <c r="N1403">
        <v>1.7102777049639899</v>
      </c>
      <c r="O1403">
        <v>15.4883971937398</v>
      </c>
      <c r="P1403">
        <v>56.591549295774598</v>
      </c>
      <c r="Q1403">
        <v>4.6917799171738002E-2</v>
      </c>
    </row>
    <row r="1404" spans="1:17" hidden="1" x14ac:dyDescent="0.3">
      <c r="A1404" t="s">
        <v>2962</v>
      </c>
      <c r="B1404" t="s">
        <v>2963</v>
      </c>
      <c r="C1404" t="str">
        <f>IFERROR(VLOOKUP(Table1[[#This Row],[Ticker]],[1]!Table1[[Symbol]:[Industry]],2,FALSE),"-")</f>
        <v>-</v>
      </c>
      <c r="D1404" t="s">
        <v>990</v>
      </c>
      <c r="E1404">
        <v>1075.8959505</v>
      </c>
      <c r="F1404">
        <v>763.5</v>
      </c>
      <c r="G1404">
        <v>56.065780332903103</v>
      </c>
      <c r="H1404">
        <v>9.5364978909839309</v>
      </c>
      <c r="I1404">
        <v>0.77684524144252398</v>
      </c>
      <c r="J1404">
        <v>-4.6730949075954404</v>
      </c>
      <c r="K1404">
        <v>698.08522827276397</v>
      </c>
      <c r="L1404">
        <v>629.62465990083194</v>
      </c>
      <c r="M1404">
        <v>56.454786933569402</v>
      </c>
      <c r="N1404">
        <v>1.9454683575015099</v>
      </c>
      <c r="O1404">
        <v>13.3791748526522</v>
      </c>
      <c r="P1404">
        <v>88.985148514851403</v>
      </c>
      <c r="Q1404">
        <v>6.9480874190958997E-2</v>
      </c>
    </row>
    <row r="1405" spans="1:17" hidden="1" x14ac:dyDescent="0.3">
      <c r="A1405" t="s">
        <v>2964</v>
      </c>
      <c r="B1405" t="s">
        <v>2965</v>
      </c>
      <c r="C1405" t="str">
        <f>IFERROR(VLOOKUP(Table1[[#This Row],[Ticker]],[1]!Table1[[Symbol]:[Industry]],2,FALSE),"-")</f>
        <v>-</v>
      </c>
      <c r="D1405" t="s">
        <v>610</v>
      </c>
      <c r="E1405">
        <v>1069.7734470079999</v>
      </c>
      <c r="F1405">
        <v>227.12</v>
      </c>
      <c r="G1405">
        <v>-13.111611051959001</v>
      </c>
      <c r="H1405">
        <v>11.0803854487565</v>
      </c>
      <c r="I1405">
        <v>-7.45693937552159</v>
      </c>
      <c r="J1405">
        <v>4.2183843909567997</v>
      </c>
      <c r="K1405">
        <v>194.68750746958401</v>
      </c>
      <c r="L1405">
        <v>195.31571422643799</v>
      </c>
      <c r="M1405">
        <v>83.681063428704604</v>
      </c>
      <c r="N1405">
        <v>2.9001113164426</v>
      </c>
      <c r="O1405">
        <v>6.8598097921803403</v>
      </c>
      <c r="P1405">
        <v>42.797862307450401</v>
      </c>
      <c r="Q1405">
        <v>-2.2096211019959999E-3</v>
      </c>
    </row>
    <row r="1406" spans="1:17" hidden="1" x14ac:dyDescent="0.3">
      <c r="A1406" t="s">
        <v>2966</v>
      </c>
      <c r="B1406" t="s">
        <v>2967</v>
      </c>
      <c r="C1406" t="str">
        <f>IFERROR(VLOOKUP(Table1[[#This Row],[Ticker]],[1]!Table1[[Symbol]:[Industry]],2,FALSE),"-")</f>
        <v>-</v>
      </c>
      <c r="D1406" t="s">
        <v>130</v>
      </c>
      <c r="E1406">
        <v>1068.3703800000001</v>
      </c>
      <c r="F1406">
        <v>27.72</v>
      </c>
      <c r="G1406">
        <v>194.76216518075401</v>
      </c>
      <c r="H1406">
        <v>0.51384044090713599</v>
      </c>
      <c r="I1406">
        <v>-0.21708697699761001</v>
      </c>
      <c r="J1406">
        <v>1.0213688196063799</v>
      </c>
      <c r="K1406">
        <v>26.4101613610732</v>
      </c>
      <c r="L1406">
        <v>23.8766749034532</v>
      </c>
      <c r="M1406">
        <v>67.357512028553799</v>
      </c>
      <c r="N1406">
        <v>1.2636236210665099</v>
      </c>
      <c r="O1406">
        <v>20.490620490620401</v>
      </c>
      <c r="P1406">
        <v>228.047337278106</v>
      </c>
      <c r="Q1406">
        <v>7.4621506576545996E-2</v>
      </c>
    </row>
    <row r="1407" spans="1:17" hidden="1" x14ac:dyDescent="0.3">
      <c r="A1407" t="s">
        <v>2968</v>
      </c>
      <c r="B1407" t="s">
        <v>2969</v>
      </c>
      <c r="C1407" t="str">
        <f>IFERROR(VLOOKUP(Table1[[#This Row],[Ticker]],[1]!Table1[[Symbol]:[Industry]],2,FALSE),"-")</f>
        <v>-</v>
      </c>
      <c r="D1407" t="s">
        <v>24</v>
      </c>
      <c r="E1407">
        <v>1067.71099448</v>
      </c>
      <c r="F1407">
        <v>42.2</v>
      </c>
      <c r="G1407">
        <v>105.55133224106</v>
      </c>
      <c r="H1407">
        <v>-8.2782523993761004</v>
      </c>
      <c r="I1407">
        <v>22.392163421726401</v>
      </c>
      <c r="J1407">
        <v>-4.0075453948985702</v>
      </c>
      <c r="K1407">
        <v>42.717615202656603</v>
      </c>
      <c r="L1407">
        <v>38.059960958612599</v>
      </c>
      <c r="M1407">
        <v>45.755346507697901</v>
      </c>
      <c r="N1407">
        <v>1.4947635424051999</v>
      </c>
      <c r="O1407">
        <v>39.810426540284297</v>
      </c>
      <c r="P1407">
        <v>139.772727272727</v>
      </c>
      <c r="Q1407">
        <v>6.9073730168244002E-2</v>
      </c>
    </row>
    <row r="1408" spans="1:17" hidden="1" x14ac:dyDescent="0.3">
      <c r="A1408" t="s">
        <v>2970</v>
      </c>
      <c r="B1408" t="s">
        <v>2971</v>
      </c>
      <c r="C1408" t="str">
        <f>IFERROR(VLOOKUP(Table1[[#This Row],[Ticker]],[1]!Table1[[Symbol]:[Industry]],2,FALSE),"-")</f>
        <v>-</v>
      </c>
      <c r="D1408" t="s">
        <v>184</v>
      </c>
      <c r="E1408">
        <v>1066.1582224000001</v>
      </c>
      <c r="F1408">
        <v>2237.6</v>
      </c>
      <c r="G1408">
        <v>91.889941098621094</v>
      </c>
      <c r="H1408">
        <v>-15.0342753724498</v>
      </c>
      <c r="I1408">
        <v>25.1095363199214</v>
      </c>
      <c r="J1408">
        <v>4.0855119012285801</v>
      </c>
      <c r="K1408">
        <v>2183.24514256154</v>
      </c>
      <c r="L1408">
        <v>1863.9922717843899</v>
      </c>
      <c r="M1408">
        <v>57.618840193723102</v>
      </c>
      <c r="N1408">
        <v>0.495867768595041</v>
      </c>
      <c r="O1408">
        <v>12.146943153378601</v>
      </c>
      <c r="P1408">
        <v>125.507684555303</v>
      </c>
      <c r="Q1408">
        <v>0.24909905117908801</v>
      </c>
    </row>
    <row r="1409" spans="1:17" hidden="1" x14ac:dyDescent="0.3">
      <c r="A1409" t="s">
        <v>2972</v>
      </c>
      <c r="B1409" t="s">
        <v>2973</v>
      </c>
      <c r="C1409" t="str">
        <f>IFERROR(VLOOKUP(Table1[[#This Row],[Ticker]],[1]!Table1[[Symbol]:[Industry]],2,FALSE),"-")</f>
        <v>-</v>
      </c>
      <c r="D1409" t="s">
        <v>285</v>
      </c>
      <c r="E1409">
        <v>1066</v>
      </c>
      <c r="F1409">
        <v>520</v>
      </c>
      <c r="G1409">
        <v>30.335845406510199</v>
      </c>
      <c r="H1409">
        <v>-8.3190141768568893</v>
      </c>
      <c r="I1409">
        <v>-20.989016801559</v>
      </c>
      <c r="J1409">
        <v>3.9180477863960501</v>
      </c>
      <c r="K1409">
        <v>534.89935333870301</v>
      </c>
      <c r="L1409">
        <v>524.80225631690701</v>
      </c>
      <c r="M1409">
        <v>51.085983576712302</v>
      </c>
      <c r="N1409">
        <v>1.2260497350183399</v>
      </c>
      <c r="O1409">
        <v>53.836538461538403</v>
      </c>
      <c r="P1409">
        <v>57.695223654283502</v>
      </c>
      <c r="Q1409">
        <v>0.116055923317022</v>
      </c>
    </row>
    <row r="1410" spans="1:17" hidden="1" x14ac:dyDescent="0.3">
      <c r="A1410" t="s">
        <v>2974</v>
      </c>
      <c r="B1410" t="s">
        <v>2975</v>
      </c>
      <c r="C1410" t="str">
        <f>IFERROR(VLOOKUP(Table1[[#This Row],[Ticker]],[1]!Table1[[Symbol]:[Industry]],2,FALSE),"-")</f>
        <v>-</v>
      </c>
      <c r="D1410" t="s">
        <v>72</v>
      </c>
      <c r="E1410">
        <v>1062.3</v>
      </c>
      <c r="F1410">
        <v>177.05</v>
      </c>
      <c r="G1410">
        <v>96.389038587781997</v>
      </c>
      <c r="H1410">
        <v>21.2040335183735</v>
      </c>
      <c r="I1410">
        <v>9.67620045845851</v>
      </c>
      <c r="J1410">
        <v>12.316883758609499</v>
      </c>
      <c r="K1410">
        <v>148.417814331421</v>
      </c>
      <c r="L1410">
        <v>136.56770198753401</v>
      </c>
      <c r="M1410">
        <v>71.969207014633795</v>
      </c>
      <c r="N1410">
        <v>2.7095949149655998</v>
      </c>
      <c r="O1410">
        <v>13.809658288619</v>
      </c>
      <c r="P1410">
        <v>128.894634776987</v>
      </c>
      <c r="Q1410">
        <v>2.9523150494025999E-2</v>
      </c>
    </row>
    <row r="1411" spans="1:17" hidden="1" x14ac:dyDescent="0.3">
      <c r="A1411" t="s">
        <v>2976</v>
      </c>
      <c r="B1411" t="s">
        <v>2977</v>
      </c>
      <c r="C1411" t="str">
        <f>IFERROR(VLOOKUP(Table1[[#This Row],[Ticker]],[1]!Table1[[Symbol]:[Industry]],2,FALSE),"-")</f>
        <v>-</v>
      </c>
      <c r="D1411" t="s">
        <v>124</v>
      </c>
      <c r="E1411">
        <v>1056.0705689700001</v>
      </c>
      <c r="F1411">
        <v>470.7</v>
      </c>
      <c r="G1411">
        <v>17.787164786936099</v>
      </c>
      <c r="H1411">
        <v>3.4900402835507101</v>
      </c>
      <c r="I1411">
        <v>-7.6054634632738498</v>
      </c>
      <c r="J1411">
        <v>3.2847144530627101</v>
      </c>
      <c r="K1411">
        <v>444.842489051011</v>
      </c>
      <c r="L1411">
        <v>413.66197541335498</v>
      </c>
      <c r="M1411">
        <v>59.343233627657099</v>
      </c>
      <c r="N1411">
        <v>0.75476457046662004</v>
      </c>
      <c r="O1411">
        <v>9.9851285319736593</v>
      </c>
      <c r="P1411">
        <v>63.267429760665898</v>
      </c>
    </row>
    <row r="1412" spans="1:17" hidden="1" x14ac:dyDescent="0.3">
      <c r="A1412" t="s">
        <v>2978</v>
      </c>
      <c r="B1412" t="s">
        <v>2979</v>
      </c>
      <c r="C1412" t="str">
        <f>IFERROR(VLOOKUP(Table1[[#This Row],[Ticker]],[1]!Table1[[Symbol]:[Industry]],2,FALSE),"-")</f>
        <v>-</v>
      </c>
      <c r="D1412" t="s">
        <v>392</v>
      </c>
      <c r="E1412">
        <v>1052.29134</v>
      </c>
      <c r="F1412">
        <v>330.8</v>
      </c>
      <c r="G1412">
        <v>-4.9222840744382204</v>
      </c>
      <c r="H1412">
        <v>-1.65961298035352</v>
      </c>
      <c r="I1412">
        <v>-37.804759904677198</v>
      </c>
      <c r="J1412">
        <v>-4.6618338704086799</v>
      </c>
      <c r="K1412">
        <v>326.59870327695501</v>
      </c>
      <c r="L1412">
        <v>335.02728261880202</v>
      </c>
      <c r="M1412">
        <v>43.915814286835896</v>
      </c>
      <c r="N1412">
        <v>0.78140041464640098</v>
      </c>
      <c r="O1412">
        <v>53.189238210398997</v>
      </c>
      <c r="P1412">
        <v>32.824733989158702</v>
      </c>
      <c r="Q1412">
        <v>-1.9132883685497998E-2</v>
      </c>
    </row>
    <row r="1413" spans="1:17" hidden="1" x14ac:dyDescent="0.3">
      <c r="A1413" t="s">
        <v>2980</v>
      </c>
      <c r="B1413" t="s">
        <v>2981</v>
      </c>
      <c r="C1413" t="str">
        <f>IFERROR(VLOOKUP(Table1[[#This Row],[Ticker]],[1]!Table1[[Symbol]:[Industry]],2,FALSE),"-")</f>
        <v>-</v>
      </c>
      <c r="D1413" t="s">
        <v>226</v>
      </c>
      <c r="E1413">
        <v>1051.1230499999999</v>
      </c>
      <c r="F1413">
        <v>985</v>
      </c>
      <c r="G1413">
        <v>78.243750142717801</v>
      </c>
      <c r="H1413">
        <v>9.0632110152580303</v>
      </c>
      <c r="I1413">
        <v>37.775299196292998</v>
      </c>
      <c r="J1413">
        <v>-2.5819522136039401</v>
      </c>
      <c r="K1413">
        <v>859.77257775846795</v>
      </c>
      <c r="L1413">
        <v>669.45989687840995</v>
      </c>
      <c r="M1413">
        <v>51.9700158698897</v>
      </c>
      <c r="N1413">
        <v>0.82877959927140199</v>
      </c>
      <c r="O1413">
        <v>12.791878172588801</v>
      </c>
      <c r="P1413">
        <v>173.611111111111</v>
      </c>
      <c r="Q1413">
        <v>0.17246814405976099</v>
      </c>
    </row>
    <row r="1414" spans="1:17" hidden="1" x14ac:dyDescent="0.3">
      <c r="A1414" t="s">
        <v>2982</v>
      </c>
      <c r="B1414" t="s">
        <v>2983</v>
      </c>
      <c r="C1414" t="str">
        <f>IFERROR(VLOOKUP(Table1[[#This Row],[Ticker]],[1]!Table1[[Symbol]:[Industry]],2,FALSE),"-")</f>
        <v>-</v>
      </c>
      <c r="D1414" t="s">
        <v>1309</v>
      </c>
      <c r="E1414">
        <v>1050.9721602719901</v>
      </c>
      <c r="F1414">
        <v>82.92</v>
      </c>
      <c r="G1414">
        <v>47.422091761966797</v>
      </c>
      <c r="H1414">
        <v>23.172363184103801</v>
      </c>
      <c r="I1414">
        <v>-2.1706370765330898</v>
      </c>
      <c r="J1414">
        <v>3.0613231422221599E-2</v>
      </c>
      <c r="K1414">
        <v>68.137724888490695</v>
      </c>
      <c r="L1414">
        <v>64.9738476530773</v>
      </c>
      <c r="M1414">
        <v>77.350657693036098</v>
      </c>
      <c r="N1414">
        <v>1.29489981758134</v>
      </c>
      <c r="O1414">
        <v>3.8350217076700202</v>
      </c>
      <c r="P1414">
        <v>87.601809954751104</v>
      </c>
      <c r="Q1414">
        <v>-3.5392041512431999E-2</v>
      </c>
    </row>
    <row r="1415" spans="1:17" hidden="1" x14ac:dyDescent="0.3">
      <c r="A1415" t="s">
        <v>2984</v>
      </c>
      <c r="B1415" t="s">
        <v>2985</v>
      </c>
      <c r="C1415" t="str">
        <f>IFERROR(VLOOKUP(Table1[[#This Row],[Ticker]],[1]!Table1[[Symbol]:[Industry]],2,FALSE),"-")</f>
        <v>-</v>
      </c>
      <c r="D1415" t="s">
        <v>140</v>
      </c>
      <c r="E1415">
        <v>1047.58374</v>
      </c>
      <c r="F1415">
        <v>857.5</v>
      </c>
      <c r="G1415">
        <v>24.499113225289701</v>
      </c>
      <c r="H1415">
        <v>-8.7392601493975501</v>
      </c>
      <c r="I1415">
        <v>-14.773905158815699</v>
      </c>
      <c r="J1415">
        <v>1.3046826312647799</v>
      </c>
      <c r="K1415">
        <v>868.775034696597</v>
      </c>
      <c r="L1415">
        <v>820.72473344861703</v>
      </c>
      <c r="M1415">
        <v>56.384872074791602</v>
      </c>
      <c r="N1415">
        <v>1.0724807724393299</v>
      </c>
      <c r="O1415">
        <v>31.195335276967899</v>
      </c>
      <c r="P1415">
        <v>63.3333333333333</v>
      </c>
      <c r="Q1415">
        <v>0.20569686151539199</v>
      </c>
    </row>
    <row r="1416" spans="1:17" hidden="1" x14ac:dyDescent="0.3">
      <c r="A1416" t="s">
        <v>2986</v>
      </c>
      <c r="B1416" t="s">
        <v>2987</v>
      </c>
      <c r="C1416" t="str">
        <f>IFERROR(VLOOKUP(Table1[[#This Row],[Ticker]],[1]!Table1[[Symbol]:[Industry]],2,FALSE),"-")</f>
        <v>-</v>
      </c>
      <c r="D1416" t="s">
        <v>1498</v>
      </c>
      <c r="E1416">
        <v>1046.7224138500001</v>
      </c>
      <c r="F1416">
        <v>430.75</v>
      </c>
      <c r="G1416">
        <v>296.537526275917</v>
      </c>
      <c r="H1416">
        <v>33.395485147858501</v>
      </c>
      <c r="I1416">
        <v>136.915359523869</v>
      </c>
      <c r="J1416">
        <v>15.350572264897499</v>
      </c>
      <c r="K1416">
        <v>309.28932093741503</v>
      </c>
      <c r="L1416">
        <v>209.161241977419</v>
      </c>
      <c r="M1416">
        <v>81.974777159450497</v>
      </c>
      <c r="N1416">
        <v>0.46405658825464702</v>
      </c>
      <c r="O1416">
        <v>0</v>
      </c>
      <c r="P1416">
        <v>353.42105263157902</v>
      </c>
    </row>
    <row r="1417" spans="1:17" hidden="1" x14ac:dyDescent="0.3">
      <c r="A1417" t="s">
        <v>2988</v>
      </c>
      <c r="B1417" t="s">
        <v>2989</v>
      </c>
      <c r="C1417" t="str">
        <f>IFERROR(VLOOKUP(Table1[[#This Row],[Ticker]],[1]!Table1[[Symbol]:[Industry]],2,FALSE),"-")</f>
        <v>-</v>
      </c>
      <c r="D1417" t="s">
        <v>410</v>
      </c>
      <c r="E1417">
        <v>1044.9000000000001</v>
      </c>
      <c r="F1417">
        <v>34.83</v>
      </c>
      <c r="G1417">
        <v>-42.772895691175997</v>
      </c>
      <c r="H1417">
        <v>-5.2367190881153904</v>
      </c>
      <c r="I1417">
        <v>-29.779217154512398</v>
      </c>
      <c r="J1417">
        <v>-2.5426263709073198</v>
      </c>
      <c r="K1417">
        <v>35.093603111944702</v>
      </c>
      <c r="M1417">
        <v>48.951448219924004</v>
      </c>
      <c r="N1417">
        <v>1.09836935572418</v>
      </c>
      <c r="O1417">
        <v>26.184323858742399</v>
      </c>
      <c r="P1417">
        <v>16.100000000000001</v>
      </c>
    </row>
    <row r="1418" spans="1:17" hidden="1" x14ac:dyDescent="0.3">
      <c r="A1418" t="s">
        <v>2990</v>
      </c>
      <c r="B1418" t="s">
        <v>2991</v>
      </c>
      <c r="C1418" t="str">
        <f>IFERROR(VLOOKUP(Table1[[#This Row],[Ticker]],[1]!Table1[[Symbol]:[Industry]],2,FALSE),"-")</f>
        <v>-</v>
      </c>
      <c r="E1418">
        <v>1041.25</v>
      </c>
      <c r="F1418">
        <v>416.5</v>
      </c>
      <c r="G1418">
        <v>149.29278809877101</v>
      </c>
      <c r="H1418">
        <v>-19.1502089817387</v>
      </c>
      <c r="I1418">
        <v>52.277383797093997</v>
      </c>
      <c r="J1418">
        <v>0.79472338961320599</v>
      </c>
      <c r="K1418">
        <v>433.26096968252301</v>
      </c>
      <c r="L1418">
        <v>368.241641914176</v>
      </c>
      <c r="M1418">
        <v>48.046763012006402</v>
      </c>
      <c r="N1418">
        <v>0.72256923945058504</v>
      </c>
      <c r="O1418">
        <v>126.674669867947</v>
      </c>
      <c r="P1418">
        <v>219.524357499041</v>
      </c>
    </row>
    <row r="1419" spans="1:17" hidden="1" x14ac:dyDescent="0.3">
      <c r="A1419" t="s">
        <v>2992</v>
      </c>
      <c r="B1419" t="s">
        <v>2993</v>
      </c>
      <c r="C1419" t="str">
        <f>IFERROR(VLOOKUP(Table1[[#This Row],[Ticker]],[1]!Table1[[Symbol]:[Industry]],2,FALSE),"-")</f>
        <v>-</v>
      </c>
      <c r="D1419" t="s">
        <v>375</v>
      </c>
      <c r="E1419">
        <v>1040.686338432</v>
      </c>
      <c r="F1419">
        <v>307.92</v>
      </c>
      <c r="G1419">
        <v>50.772186825134597</v>
      </c>
      <c r="H1419">
        <v>27.1712667097813</v>
      </c>
      <c r="I1419">
        <v>-2.9093127490955699</v>
      </c>
      <c r="J1419">
        <v>16.452831247105401</v>
      </c>
      <c r="K1419">
        <v>249.315500366555</v>
      </c>
      <c r="L1419">
        <v>235.07870519821</v>
      </c>
      <c r="M1419">
        <v>81.483608060227297</v>
      </c>
      <c r="N1419">
        <v>3.4086737283906001</v>
      </c>
      <c r="O1419">
        <v>6.6705637828007003</v>
      </c>
      <c r="P1419">
        <v>85.885904014488304</v>
      </c>
    </row>
    <row r="1420" spans="1:17" hidden="1" x14ac:dyDescent="0.3">
      <c r="A1420" t="s">
        <v>2994</v>
      </c>
      <c r="B1420" t="s">
        <v>2995</v>
      </c>
      <c r="C1420" t="str">
        <f>IFERROR(VLOOKUP(Table1[[#This Row],[Ticker]],[1]!Table1[[Symbol]:[Industry]],2,FALSE),"-")</f>
        <v>-</v>
      </c>
      <c r="E1420">
        <v>1039.1460025049901</v>
      </c>
      <c r="F1420">
        <v>871.65</v>
      </c>
      <c r="G1420">
        <v>70.832232780310804</v>
      </c>
      <c r="H1420">
        <v>-8.4073171928214201</v>
      </c>
      <c r="I1420">
        <v>40.959259565485397</v>
      </c>
      <c r="J1420">
        <v>3.3864225852572898</v>
      </c>
      <c r="K1420">
        <v>804.342289778348</v>
      </c>
      <c r="L1420">
        <v>673.67264274818297</v>
      </c>
      <c r="M1420">
        <v>73.657117024664501</v>
      </c>
      <c r="N1420">
        <v>0.66854612434479399</v>
      </c>
      <c r="O1420">
        <v>11.2143635633568</v>
      </c>
      <c r="P1420">
        <v>117.91249999999999</v>
      </c>
      <c r="Q1420">
        <v>0.18193727277727201</v>
      </c>
    </row>
    <row r="1421" spans="1:17" hidden="1" x14ac:dyDescent="0.3">
      <c r="A1421" t="s">
        <v>2996</v>
      </c>
      <c r="B1421" t="s">
        <v>2997</v>
      </c>
      <c r="C1421" t="str">
        <f>IFERROR(VLOOKUP(Table1[[#This Row],[Ticker]],[1]!Table1[[Symbol]:[Industry]],2,FALSE),"-")</f>
        <v>-</v>
      </c>
      <c r="D1421" t="s">
        <v>561</v>
      </c>
      <c r="E1421">
        <v>1034.48484216</v>
      </c>
      <c r="F1421">
        <v>297.3</v>
      </c>
      <c r="G1421">
        <v>62.703131165360901</v>
      </c>
      <c r="H1421">
        <v>7.0835522858644104</v>
      </c>
      <c r="I1421">
        <v>24.472568195416098</v>
      </c>
      <c r="J1421">
        <v>3.3190257815060602</v>
      </c>
      <c r="K1421">
        <v>269.90345391165403</v>
      </c>
      <c r="L1421">
        <v>239.67049617187701</v>
      </c>
      <c r="M1421">
        <v>63.9830205679919</v>
      </c>
      <c r="N1421">
        <v>2.4228897374298399</v>
      </c>
      <c r="O1421">
        <v>8.3753784056508493</v>
      </c>
      <c r="P1421">
        <v>91.806451612903203</v>
      </c>
      <c r="Q1421">
        <v>7.0000751330960001E-3</v>
      </c>
    </row>
    <row r="1422" spans="1:17" hidden="1" x14ac:dyDescent="0.3">
      <c r="A1422" t="s">
        <v>2998</v>
      </c>
      <c r="B1422" t="s">
        <v>2999</v>
      </c>
      <c r="C1422" t="str">
        <f>IFERROR(VLOOKUP(Table1[[#This Row],[Ticker]],[1]!Table1[[Symbol]:[Industry]],2,FALSE),"-")</f>
        <v>-</v>
      </c>
      <c r="D1422" t="s">
        <v>665</v>
      </c>
      <c r="E1422">
        <v>1033.5969</v>
      </c>
      <c r="F1422">
        <v>91.4</v>
      </c>
      <c r="G1422">
        <v>-19.2648143850178</v>
      </c>
      <c r="H1422">
        <v>-14.026482139738</v>
      </c>
      <c r="I1422">
        <v>-44.488298536834499</v>
      </c>
      <c r="J1422">
        <v>-3.5357409931953501</v>
      </c>
      <c r="K1422">
        <v>93.652169732230703</v>
      </c>
      <c r="L1422">
        <v>97.607151913590698</v>
      </c>
      <c r="M1422">
        <v>48.9122874795451</v>
      </c>
      <c r="N1422">
        <v>0.82902521745546398</v>
      </c>
      <c r="O1422">
        <v>59.299781181619203</v>
      </c>
      <c r="P1422">
        <v>10.6537530266344</v>
      </c>
    </row>
    <row r="1423" spans="1:17" hidden="1" x14ac:dyDescent="0.3">
      <c r="A1423" t="s">
        <v>3000</v>
      </c>
      <c r="B1423" t="s">
        <v>3001</v>
      </c>
      <c r="C1423" t="str">
        <f>IFERROR(VLOOKUP(Table1[[#This Row],[Ticker]],[1]!Table1[[Symbol]:[Industry]],2,FALSE),"-")</f>
        <v>-</v>
      </c>
      <c r="D1423" t="s">
        <v>610</v>
      </c>
      <c r="E1423">
        <v>1027.3692760199999</v>
      </c>
      <c r="F1423">
        <v>62.71</v>
      </c>
      <c r="G1423">
        <v>6.4314550171644003</v>
      </c>
      <c r="H1423">
        <v>7.78129721389364</v>
      </c>
      <c r="I1423">
        <v>-11.5589810379927</v>
      </c>
      <c r="J1423">
        <v>0.22586277842156899</v>
      </c>
      <c r="K1423">
        <v>58.410403341163899</v>
      </c>
      <c r="L1423">
        <v>57.834788034372899</v>
      </c>
      <c r="M1423">
        <v>58.8587869971849</v>
      </c>
      <c r="N1423">
        <v>2.9212158145583502</v>
      </c>
      <c r="O1423">
        <v>17.1264551108276</v>
      </c>
      <c r="P1423">
        <v>40.921348314606703</v>
      </c>
      <c r="Q1423">
        <v>-1.8333661833899999E-2</v>
      </c>
    </row>
    <row r="1424" spans="1:17" hidden="1" x14ac:dyDescent="0.3">
      <c r="A1424" t="s">
        <v>3002</v>
      </c>
      <c r="B1424" t="s">
        <v>3003</v>
      </c>
      <c r="C1424" t="str">
        <f>IFERROR(VLOOKUP(Table1[[#This Row],[Ticker]],[1]!Table1[[Symbol]:[Industry]],2,FALSE),"-")</f>
        <v>-</v>
      </c>
      <c r="D1424" t="s">
        <v>218</v>
      </c>
      <c r="E1424">
        <v>1024.9114232100001</v>
      </c>
      <c r="F1424">
        <v>1930.65</v>
      </c>
      <c r="G1424">
        <v>-17.610733983619799</v>
      </c>
      <c r="H1424">
        <v>16.972278002084298</v>
      </c>
      <c r="I1424">
        <v>11.729242429480101</v>
      </c>
      <c r="J1424">
        <v>9.29474817007236</v>
      </c>
      <c r="K1424">
        <v>1650.4585421094901</v>
      </c>
      <c r="L1424">
        <v>1577.20551371903</v>
      </c>
      <c r="M1424">
        <v>79.946191036906797</v>
      </c>
      <c r="N1424">
        <v>2.0031715257856302</v>
      </c>
      <c r="O1424">
        <v>21.044725869525699</v>
      </c>
      <c r="P1424">
        <v>49.292452830188601</v>
      </c>
      <c r="Q1424">
        <v>0.133418970582349</v>
      </c>
    </row>
    <row r="1425" spans="1:17" hidden="1" x14ac:dyDescent="0.3">
      <c r="A1425" t="s">
        <v>3004</v>
      </c>
      <c r="B1425" t="s">
        <v>3005</v>
      </c>
      <c r="C1425" t="str">
        <f>IFERROR(VLOOKUP(Table1[[#This Row],[Ticker]],[1]!Table1[[Symbol]:[Industry]],2,FALSE),"-")</f>
        <v>-</v>
      </c>
      <c r="D1425" t="s">
        <v>326</v>
      </c>
      <c r="E1425">
        <v>1018.0023708799999</v>
      </c>
      <c r="F1425">
        <v>5.48</v>
      </c>
      <c r="G1425">
        <v>51.743996845567501</v>
      </c>
      <c r="H1425">
        <v>-1.75180951118485</v>
      </c>
      <c r="I1425">
        <v>-17.734328356307898</v>
      </c>
      <c r="J1425">
        <v>-4.0696499288939396</v>
      </c>
      <c r="K1425">
        <v>5.2724685949171102</v>
      </c>
      <c r="L1425">
        <v>5.22238330388757</v>
      </c>
      <c r="M1425">
        <v>53.663093674576402</v>
      </c>
      <c r="N1425">
        <v>1.40108999496888</v>
      </c>
      <c r="O1425">
        <v>45.985401459854003</v>
      </c>
      <c r="P1425">
        <v>82.6666666666666</v>
      </c>
      <c r="Q1425">
        <v>5.5157165923468997E-2</v>
      </c>
    </row>
    <row r="1426" spans="1:17" hidden="1" x14ac:dyDescent="0.3">
      <c r="A1426" t="s">
        <v>3006</v>
      </c>
      <c r="B1426" t="s">
        <v>3007</v>
      </c>
      <c r="C1426" t="str">
        <f>IFERROR(VLOOKUP(Table1[[#This Row],[Ticker]],[1]!Table1[[Symbol]:[Industry]],2,FALSE),"-")</f>
        <v>-</v>
      </c>
      <c r="D1426" t="s">
        <v>929</v>
      </c>
      <c r="E1426">
        <v>1013.932</v>
      </c>
      <c r="F1426">
        <v>2204.1999999999998</v>
      </c>
      <c r="G1426">
        <v>181.65591342858201</v>
      </c>
      <c r="H1426">
        <v>35.462842529558799</v>
      </c>
      <c r="I1426">
        <v>111.196657194905</v>
      </c>
      <c r="J1426">
        <v>-2.6930633247150499</v>
      </c>
      <c r="K1426">
        <v>1504.8408015412699</v>
      </c>
      <c r="L1426">
        <v>1109.43877852637</v>
      </c>
      <c r="M1426">
        <v>81.599971037754401</v>
      </c>
      <c r="N1426">
        <v>1.6134370840410199</v>
      </c>
      <c r="O1426">
        <v>1.9757735232737601</v>
      </c>
      <c r="P1426">
        <v>225.48730064973401</v>
      </c>
      <c r="Q1426">
        <v>0.17693480175830301</v>
      </c>
    </row>
    <row r="1427" spans="1:17" hidden="1" x14ac:dyDescent="0.3">
      <c r="A1427" t="s">
        <v>3008</v>
      </c>
      <c r="B1427" t="s">
        <v>3009</v>
      </c>
      <c r="C1427" t="str">
        <f>IFERROR(VLOOKUP(Table1[[#This Row],[Ticker]],[1]!Table1[[Symbol]:[Industry]],2,FALSE),"-")</f>
        <v>-</v>
      </c>
      <c r="E1427">
        <v>1013.91372045</v>
      </c>
      <c r="F1427">
        <v>1181.3499999999999</v>
      </c>
      <c r="G1427">
        <v>153.971625680557</v>
      </c>
      <c r="H1427">
        <v>25.2190375735236</v>
      </c>
      <c r="I1427">
        <v>18.081264095632399</v>
      </c>
      <c r="J1427">
        <v>7.8434474311562603</v>
      </c>
      <c r="K1427">
        <v>979.05617985032995</v>
      </c>
      <c r="L1427">
        <v>802.93456052204101</v>
      </c>
      <c r="M1427">
        <v>60.222492712732603</v>
      </c>
      <c r="N1427">
        <v>0.80799157047882797</v>
      </c>
      <c r="O1427">
        <v>7.8300249714309897</v>
      </c>
      <c r="P1427">
        <v>188.099012315571</v>
      </c>
      <c r="Q1427">
        <v>5.0477534636118003E-2</v>
      </c>
    </row>
    <row r="1428" spans="1:17" hidden="1" x14ac:dyDescent="0.3">
      <c r="A1428" t="s">
        <v>3010</v>
      </c>
      <c r="B1428" t="s">
        <v>3011</v>
      </c>
      <c r="C1428" t="str">
        <f>IFERROR(VLOOKUP(Table1[[#This Row],[Ticker]],[1]!Table1[[Symbol]:[Industry]],2,FALSE),"-")</f>
        <v>-</v>
      </c>
      <c r="D1428" t="s">
        <v>218</v>
      </c>
      <c r="E1428">
        <v>1013.75477595</v>
      </c>
      <c r="F1428">
        <v>65.73</v>
      </c>
      <c r="G1428">
        <v>12.855555985352501</v>
      </c>
      <c r="H1428">
        <v>-11.4587402042541</v>
      </c>
      <c r="I1428">
        <v>-6.84677597988314</v>
      </c>
      <c r="J1428">
        <v>7.4297786396043203E-2</v>
      </c>
      <c r="K1428">
        <v>67.951597710004293</v>
      </c>
      <c r="L1428">
        <v>68.149259290235506</v>
      </c>
      <c r="M1428">
        <v>50.522212137002597</v>
      </c>
      <c r="N1428">
        <v>0.66000778972527796</v>
      </c>
      <c r="O1428">
        <v>97.322379431005501</v>
      </c>
      <c r="P1428">
        <v>52.3290845886442</v>
      </c>
      <c r="Q1428">
        <v>9.0698364875730006E-3</v>
      </c>
    </row>
    <row r="1429" spans="1:17" hidden="1" x14ac:dyDescent="0.3">
      <c r="A1429" t="s">
        <v>3012</v>
      </c>
      <c r="B1429" t="s">
        <v>3013</v>
      </c>
      <c r="C1429" t="str">
        <f>IFERROR(VLOOKUP(Table1[[#This Row],[Ticker]],[1]!Table1[[Symbol]:[Industry]],2,FALSE),"-")</f>
        <v>-</v>
      </c>
      <c r="E1429">
        <v>1012.1482099999999</v>
      </c>
      <c r="F1429">
        <v>409</v>
      </c>
      <c r="G1429">
        <v>148.40893617276799</v>
      </c>
      <c r="H1429">
        <v>-10.598636075424899</v>
      </c>
      <c r="I1429">
        <v>35.4629996812439</v>
      </c>
      <c r="J1429">
        <v>-1.5856097264951701</v>
      </c>
      <c r="K1429">
        <v>391.647405862987</v>
      </c>
      <c r="L1429">
        <v>312.69091677769802</v>
      </c>
      <c r="M1429">
        <v>50.362737617847202</v>
      </c>
      <c r="N1429">
        <v>1.0997193201309801</v>
      </c>
      <c r="O1429">
        <v>3.7897310513447402</v>
      </c>
      <c r="P1429">
        <v>187.42094167252199</v>
      </c>
    </row>
    <row r="1430" spans="1:17" hidden="1" x14ac:dyDescent="0.3">
      <c r="A1430" t="s">
        <v>3014</v>
      </c>
      <c r="B1430" t="s">
        <v>3015</v>
      </c>
      <c r="C1430" t="str">
        <f>IFERROR(VLOOKUP(Table1[[#This Row],[Ticker]],[1]!Table1[[Symbol]:[Industry]],2,FALSE),"-")</f>
        <v>-</v>
      </c>
      <c r="D1430" t="s">
        <v>280</v>
      </c>
      <c r="E1430">
        <v>1011.43825536</v>
      </c>
      <c r="F1430">
        <v>216.2</v>
      </c>
      <c r="G1430">
        <v>50.221587827351698</v>
      </c>
      <c r="H1430">
        <v>4.9272888124035497</v>
      </c>
      <c r="I1430">
        <v>-10.8099575210876</v>
      </c>
      <c r="J1430">
        <v>-1.6806167312185001</v>
      </c>
      <c r="K1430">
        <v>203.366897534315</v>
      </c>
      <c r="L1430">
        <v>183.66841145010201</v>
      </c>
      <c r="M1430">
        <v>46.487520358621097</v>
      </c>
      <c r="N1430">
        <v>0.66389487806771796</v>
      </c>
      <c r="O1430">
        <v>18.385753931544802</v>
      </c>
      <c r="P1430">
        <v>87.999999999999901</v>
      </c>
      <c r="Q1430">
        <v>9.1916903823960006E-2</v>
      </c>
    </row>
    <row r="1431" spans="1:17" hidden="1" x14ac:dyDescent="0.3">
      <c r="A1431" t="s">
        <v>3016</v>
      </c>
      <c r="B1431" t="s">
        <v>3017</v>
      </c>
      <c r="C1431" t="str">
        <f>IFERROR(VLOOKUP(Table1[[#This Row],[Ticker]],[1]!Table1[[Symbol]:[Industry]],2,FALSE),"-")</f>
        <v>-</v>
      </c>
      <c r="D1431" t="s">
        <v>410</v>
      </c>
      <c r="E1431">
        <v>1010.138112</v>
      </c>
      <c r="F1431">
        <v>10.32</v>
      </c>
      <c r="G1431">
        <v>325.30224448607999</v>
      </c>
      <c r="H1431">
        <v>-1.22633796961727</v>
      </c>
      <c r="I1431">
        <v>59.782913023002301</v>
      </c>
      <c r="J1431">
        <v>11.5182768814705</v>
      </c>
      <c r="K1431">
        <v>9.1206899983513701</v>
      </c>
      <c r="L1431">
        <v>7.8466826151698701</v>
      </c>
      <c r="M1431">
        <v>86.994705014385602</v>
      </c>
      <c r="N1431">
        <v>1.2344434672351301</v>
      </c>
      <c r="O1431">
        <v>50.678294573643399</v>
      </c>
      <c r="P1431">
        <v>371.23287671232799</v>
      </c>
      <c r="Q1431">
        <v>0.17714260701433099</v>
      </c>
    </row>
    <row r="1432" spans="1:17" hidden="1" x14ac:dyDescent="0.3">
      <c r="A1432" t="s">
        <v>3018</v>
      </c>
      <c r="B1432" t="s">
        <v>3019</v>
      </c>
      <c r="C1432" t="str">
        <f>IFERROR(VLOOKUP(Table1[[#This Row],[Ticker]],[1]!Table1[[Symbol]:[Industry]],2,FALSE),"-")</f>
        <v>-</v>
      </c>
      <c r="D1432" t="s">
        <v>127</v>
      </c>
      <c r="E1432">
        <v>1008.23114366</v>
      </c>
      <c r="F1432">
        <v>203.03</v>
      </c>
      <c r="G1432">
        <v>-8.7695159157116098</v>
      </c>
      <c r="H1432">
        <v>22.173615580470301</v>
      </c>
      <c r="I1432">
        <v>21.6194324692779</v>
      </c>
      <c r="J1432">
        <v>0.54538308629772303</v>
      </c>
      <c r="K1432">
        <v>176.83553396665701</v>
      </c>
      <c r="L1432">
        <v>162.937392661617</v>
      </c>
      <c r="M1432">
        <v>58.358268103967298</v>
      </c>
      <c r="N1432">
        <v>2.2455364683407399</v>
      </c>
      <c r="O1432">
        <v>9.2449391715509996</v>
      </c>
      <c r="P1432">
        <v>57.022428460943502</v>
      </c>
    </row>
    <row r="1433" spans="1:17" hidden="1" x14ac:dyDescent="0.3">
      <c r="A1433" t="s">
        <v>3020</v>
      </c>
      <c r="B1433" t="s">
        <v>3021</v>
      </c>
      <c r="C1433" t="str">
        <f>IFERROR(VLOOKUP(Table1[[#This Row],[Ticker]],[1]!Table1[[Symbol]:[Industry]],2,FALSE),"-")</f>
        <v>-</v>
      </c>
      <c r="D1433" t="s">
        <v>80</v>
      </c>
      <c r="E1433">
        <v>1007.73871588</v>
      </c>
      <c r="F1433">
        <v>116.63</v>
      </c>
      <c r="G1433">
        <v>5.3019512474304804</v>
      </c>
      <c r="H1433">
        <v>4.41899866518055</v>
      </c>
      <c r="I1433">
        <v>20.694593934683201</v>
      </c>
      <c r="J1433">
        <v>-5.0266925598089998</v>
      </c>
      <c r="K1433">
        <v>111.392124255032</v>
      </c>
      <c r="L1433">
        <v>105.96172156234501</v>
      </c>
      <c r="M1433">
        <v>55.211677734699201</v>
      </c>
      <c r="N1433">
        <v>1.4923828588183099</v>
      </c>
      <c r="O1433">
        <v>52.576524050415799</v>
      </c>
      <c r="P1433">
        <v>45.787500000000001</v>
      </c>
      <c r="Q1433">
        <v>-4.2097841817370002E-2</v>
      </c>
    </row>
    <row r="1434" spans="1:17" hidden="1" x14ac:dyDescent="0.3">
      <c r="A1434" t="s">
        <v>3022</v>
      </c>
      <c r="B1434" t="s">
        <v>3023</v>
      </c>
      <c r="C1434" t="str">
        <f>IFERROR(VLOOKUP(Table1[[#This Row],[Ticker]],[1]!Table1[[Symbol]:[Industry]],2,FALSE),"-")</f>
        <v>-</v>
      </c>
      <c r="D1434" t="s">
        <v>610</v>
      </c>
      <c r="E1434">
        <v>1006.799739</v>
      </c>
      <c r="F1434">
        <v>1091.95</v>
      </c>
      <c r="G1434">
        <v>21.050654977553801</v>
      </c>
      <c r="H1434">
        <v>7.4158727653246901</v>
      </c>
      <c r="I1434">
        <v>10.9791673243506</v>
      </c>
      <c r="J1434">
        <v>-8.1040422730771908</v>
      </c>
      <c r="K1434">
        <v>973.87724950451104</v>
      </c>
      <c r="L1434">
        <v>903.92694525619595</v>
      </c>
      <c r="M1434">
        <v>72.598279788322898</v>
      </c>
      <c r="N1434">
        <v>2.4574852423391702</v>
      </c>
      <c r="O1434">
        <v>8.7961903017537306</v>
      </c>
      <c r="P1434">
        <v>58.368382886149298</v>
      </c>
      <c r="Q1434">
        <v>1.6481014012789001E-2</v>
      </c>
    </row>
    <row r="1435" spans="1:17" hidden="1" x14ac:dyDescent="0.3">
      <c r="A1435" t="s">
        <v>3024</v>
      </c>
      <c r="B1435" t="s">
        <v>3025</v>
      </c>
      <c r="C1435" t="str">
        <f>IFERROR(VLOOKUP(Table1[[#This Row],[Ticker]],[1]!Table1[[Symbol]:[Industry]],2,FALSE),"-")</f>
        <v>-</v>
      </c>
      <c r="D1435" t="s">
        <v>21</v>
      </c>
      <c r="E1435">
        <v>1006.52818066</v>
      </c>
      <c r="F1435">
        <v>96.68</v>
      </c>
      <c r="G1435">
        <v>-24.013541044715701</v>
      </c>
      <c r="H1435">
        <v>-0.34531819699902</v>
      </c>
      <c r="I1435">
        <v>-27.372857051591701</v>
      </c>
      <c r="J1435">
        <v>1.3456123909379401</v>
      </c>
      <c r="K1435">
        <v>90.136127975518093</v>
      </c>
      <c r="L1435">
        <v>90.860326909071901</v>
      </c>
      <c r="M1435">
        <v>71.249628568626306</v>
      </c>
      <c r="N1435">
        <v>2.0216827077527899</v>
      </c>
      <c r="O1435">
        <v>28.465039304923401</v>
      </c>
      <c r="P1435">
        <v>45.8220211161387</v>
      </c>
    </row>
    <row r="1436" spans="1:17" hidden="1" x14ac:dyDescent="0.3">
      <c r="A1436" t="s">
        <v>3026</v>
      </c>
      <c r="B1436" t="s">
        <v>3027</v>
      </c>
      <c r="C1436" t="str">
        <f>IFERROR(VLOOKUP(Table1[[#This Row],[Ticker]],[1]!Table1[[Symbol]:[Industry]],2,FALSE),"-")</f>
        <v>-</v>
      </c>
      <c r="E1436">
        <v>1006.1941495</v>
      </c>
      <c r="F1436">
        <v>445.75</v>
      </c>
      <c r="G1436">
        <v>368.71727363849601</v>
      </c>
      <c r="H1436">
        <v>37.359368517997197</v>
      </c>
      <c r="I1436">
        <v>70.9552984760535</v>
      </c>
      <c r="J1436">
        <v>33.695825564173802</v>
      </c>
      <c r="K1436">
        <v>319.16531309861199</v>
      </c>
      <c r="L1436">
        <v>270.99838731925399</v>
      </c>
      <c r="M1436">
        <v>90.935447029500494</v>
      </c>
      <c r="N1436">
        <v>1.9012733720180499</v>
      </c>
      <c r="O1436">
        <v>0</v>
      </c>
      <c r="P1436">
        <v>423.61094796193998</v>
      </c>
    </row>
    <row r="1437" spans="1:17" hidden="1" x14ac:dyDescent="0.3">
      <c r="A1437" t="s">
        <v>3028</v>
      </c>
      <c r="B1437" t="s">
        <v>3029</v>
      </c>
      <c r="C1437" t="str">
        <f>IFERROR(VLOOKUP(Table1[[#This Row],[Ticker]],[1]!Table1[[Symbol]:[Industry]],2,FALSE),"-")</f>
        <v>-</v>
      </c>
      <c r="D1437" t="s">
        <v>670</v>
      </c>
      <c r="E1437">
        <v>1002.839712</v>
      </c>
      <c r="F1437">
        <v>254.4</v>
      </c>
      <c r="G1437">
        <v>108.224868094071</v>
      </c>
      <c r="H1437">
        <v>1.24119402069651</v>
      </c>
      <c r="I1437">
        <v>-5.5727776078925899</v>
      </c>
      <c r="J1437">
        <v>-1.11708239042582</v>
      </c>
      <c r="K1437">
        <v>263.30250911509</v>
      </c>
      <c r="L1437">
        <v>253.82953053409199</v>
      </c>
      <c r="M1437">
        <v>48.420114033791002</v>
      </c>
      <c r="N1437">
        <v>1.06817309696927</v>
      </c>
      <c r="O1437">
        <v>56.839622641509401</v>
      </c>
      <c r="P1437">
        <v>137.97942001870899</v>
      </c>
    </row>
    <row r="1438" spans="1:17" hidden="1" x14ac:dyDescent="0.3">
      <c r="A1438" t="s">
        <v>3030</v>
      </c>
      <c r="B1438" t="s">
        <v>3031</v>
      </c>
      <c r="C1438" t="str">
        <f>IFERROR(VLOOKUP(Table1[[#This Row],[Ticker]],[1]!Table1[[Symbol]:[Industry]],2,FALSE),"-")</f>
        <v>-</v>
      </c>
      <c r="D1438" t="s">
        <v>140</v>
      </c>
      <c r="E1438">
        <v>1000.9994</v>
      </c>
      <c r="F1438">
        <v>1018</v>
      </c>
      <c r="G1438">
        <v>4.2132147609666104</v>
      </c>
      <c r="H1438">
        <v>-3.3518645137917402</v>
      </c>
      <c r="I1438">
        <v>22.048278361963</v>
      </c>
      <c r="J1438">
        <v>-4.1681966517370403</v>
      </c>
      <c r="K1438">
        <v>1003.9754445166</v>
      </c>
      <c r="L1438">
        <v>870.19394899982399</v>
      </c>
      <c r="M1438">
        <v>43.735183611683198</v>
      </c>
      <c r="N1438">
        <v>0.16655148623511301</v>
      </c>
      <c r="O1438">
        <v>15.4223968565815</v>
      </c>
      <c r="P1438">
        <v>52.258450493568603</v>
      </c>
      <c r="Q1438">
        <v>1.9273717473446E-2</v>
      </c>
    </row>
    <row r="1439" spans="1:17" hidden="1" x14ac:dyDescent="0.3">
      <c r="A1439" t="s">
        <v>3032</v>
      </c>
      <c r="B1439" t="s">
        <v>3033</v>
      </c>
      <c r="C1439" t="str">
        <f>IFERROR(VLOOKUP(Table1[[#This Row],[Ticker]],[1]!Table1[[Symbol]:[Industry]],2,FALSE),"-")</f>
        <v>-</v>
      </c>
      <c r="D1439" t="s">
        <v>243</v>
      </c>
      <c r="E1439">
        <v>998.65681555499998</v>
      </c>
      <c r="F1439">
        <v>254.85</v>
      </c>
      <c r="G1439">
        <v>12.331205336001799</v>
      </c>
      <c r="H1439">
        <v>5.67286648838851</v>
      </c>
      <c r="I1439">
        <v>25.688757178846501</v>
      </c>
      <c r="J1439">
        <v>4.0454060822305902</v>
      </c>
      <c r="K1439">
        <v>233.72707443681301</v>
      </c>
      <c r="M1439">
        <v>67.510107781632399</v>
      </c>
      <c r="N1439">
        <v>0.72505765686540902</v>
      </c>
      <c r="O1439">
        <v>7.7104178928781604</v>
      </c>
      <c r="P1439">
        <v>48.730668222935499</v>
      </c>
    </row>
    <row r="1440" spans="1:17" hidden="1" x14ac:dyDescent="0.3">
      <c r="A1440" t="s">
        <v>3034</v>
      </c>
      <c r="B1440" t="s">
        <v>3035</v>
      </c>
      <c r="C1440" t="str">
        <f>IFERROR(VLOOKUP(Table1[[#This Row],[Ticker]],[1]!Table1[[Symbol]:[Industry]],2,FALSE),"-")</f>
        <v>-</v>
      </c>
      <c r="D1440" t="s">
        <v>140</v>
      </c>
      <c r="E1440">
        <v>997.19219999999996</v>
      </c>
      <c r="F1440">
        <v>19</v>
      </c>
      <c r="G1440">
        <v>394.24612875958502</v>
      </c>
      <c r="H1440">
        <v>-0.50352360876910396</v>
      </c>
      <c r="I1440">
        <v>47.760460033948199</v>
      </c>
      <c r="J1440">
        <v>-0.41528554693727598</v>
      </c>
      <c r="K1440">
        <v>17.201870848920699</v>
      </c>
      <c r="L1440">
        <v>13.2843903939126</v>
      </c>
      <c r="M1440">
        <v>65.622356489525103</v>
      </c>
      <c r="N1440">
        <v>0.71779757576228198</v>
      </c>
      <c r="O1440">
        <v>15.2105263157894</v>
      </c>
      <c r="P1440">
        <v>516.21621621621603</v>
      </c>
    </row>
    <row r="1441" spans="1:17" hidden="1" x14ac:dyDescent="0.3">
      <c r="A1441" t="s">
        <v>3036</v>
      </c>
      <c r="B1441" t="s">
        <v>3037</v>
      </c>
      <c r="C1441" t="str">
        <f>IFERROR(VLOOKUP(Table1[[#This Row],[Ticker]],[1]!Table1[[Symbol]:[Industry]],2,FALSE),"-")</f>
        <v>-</v>
      </c>
      <c r="D1441" t="s">
        <v>302</v>
      </c>
      <c r="E1441">
        <v>994.30116982499999</v>
      </c>
      <c r="F1441">
        <v>362.55</v>
      </c>
      <c r="G1441">
        <v>-9.3899661283148905</v>
      </c>
      <c r="H1441">
        <v>1.4641955755623499</v>
      </c>
      <c r="I1441">
        <v>-5.0805621543025499</v>
      </c>
      <c r="J1441">
        <v>2.1008857000247501</v>
      </c>
      <c r="K1441">
        <v>365.59741071820901</v>
      </c>
      <c r="L1441">
        <v>352.005684742688</v>
      </c>
      <c r="M1441">
        <v>48.9698087861156</v>
      </c>
      <c r="N1441">
        <v>1.0075165588136299</v>
      </c>
      <c r="O1441">
        <v>23.844986898358801</v>
      </c>
      <c r="P1441">
        <v>29.343560470924</v>
      </c>
      <c r="Q1441">
        <v>0.13076025876785599</v>
      </c>
    </row>
    <row r="1442" spans="1:17" hidden="1" x14ac:dyDescent="0.3">
      <c r="A1442" t="s">
        <v>3038</v>
      </c>
      <c r="B1442" t="s">
        <v>3039</v>
      </c>
      <c r="C1442" t="str">
        <f>IFERROR(VLOOKUP(Table1[[#This Row],[Ticker]],[1]!Table1[[Symbol]:[Industry]],2,FALSE),"-")</f>
        <v>-</v>
      </c>
      <c r="D1442" t="s">
        <v>184</v>
      </c>
      <c r="E1442">
        <v>994.21587999999997</v>
      </c>
      <c r="F1442">
        <v>818.15</v>
      </c>
      <c r="G1442">
        <v>19.115157817628699</v>
      </c>
      <c r="H1442">
        <v>-1.5298034613201099</v>
      </c>
      <c r="I1442">
        <v>-0.59282884206344499</v>
      </c>
      <c r="J1442">
        <v>0.14324835857092599</v>
      </c>
      <c r="K1442">
        <v>794.79576013364499</v>
      </c>
      <c r="L1442">
        <v>745.61223210824403</v>
      </c>
      <c r="M1442">
        <v>61.481079400114098</v>
      </c>
      <c r="N1442">
        <v>0.67805860826494002</v>
      </c>
      <c r="O1442">
        <v>14.2822220864144</v>
      </c>
      <c r="P1442">
        <v>45.811798253430702</v>
      </c>
      <c r="Q1442">
        <v>4.7700675452821001E-2</v>
      </c>
    </row>
    <row r="1443" spans="1:17" hidden="1" x14ac:dyDescent="0.3">
      <c r="A1443" t="s">
        <v>3040</v>
      </c>
      <c r="B1443" t="s">
        <v>3041</v>
      </c>
      <c r="C1443" t="str">
        <f>IFERROR(VLOOKUP(Table1[[#This Row],[Ticker]],[1]!Table1[[Symbol]:[Industry]],2,FALSE),"-")</f>
        <v>-</v>
      </c>
      <c r="D1443" t="s">
        <v>95</v>
      </c>
      <c r="E1443">
        <v>993.81372160000001</v>
      </c>
      <c r="F1443">
        <v>105.28</v>
      </c>
      <c r="G1443">
        <v>-24.822976023477501</v>
      </c>
      <c r="H1443">
        <v>-5.7721789394320302</v>
      </c>
      <c r="I1443">
        <v>-19.131322167094801</v>
      </c>
      <c r="J1443">
        <v>2.30442465424002</v>
      </c>
      <c r="K1443">
        <v>106.050577476298</v>
      </c>
      <c r="L1443">
        <v>107.849003470474</v>
      </c>
      <c r="M1443">
        <v>55.646977398670501</v>
      </c>
      <c r="N1443">
        <v>1.0421813267655</v>
      </c>
      <c r="O1443">
        <v>39.010258358662597</v>
      </c>
      <c r="P1443">
        <v>13.2043010752688</v>
      </c>
      <c r="Q1443">
        <v>-2.7058873484689001E-2</v>
      </c>
    </row>
    <row r="1444" spans="1:17" hidden="1" x14ac:dyDescent="0.3">
      <c r="A1444" t="s">
        <v>3042</v>
      </c>
      <c r="B1444" t="s">
        <v>3043</v>
      </c>
      <c r="C1444" t="str">
        <f>IFERROR(VLOOKUP(Table1[[#This Row],[Ticker]],[1]!Table1[[Symbol]:[Industry]],2,FALSE),"-")</f>
        <v>-</v>
      </c>
      <c r="D1444" t="s">
        <v>229</v>
      </c>
      <c r="E1444">
        <v>992.55650000000003</v>
      </c>
      <c r="F1444">
        <v>404.3</v>
      </c>
      <c r="G1444">
        <v>19.401966654883399</v>
      </c>
      <c r="H1444">
        <v>55.253476990315903</v>
      </c>
      <c r="I1444">
        <v>32.537657025866601</v>
      </c>
      <c r="J1444">
        <v>-7.5101599529114802</v>
      </c>
      <c r="M1444">
        <v>77.568051563842005</v>
      </c>
      <c r="O1444">
        <v>0</v>
      </c>
      <c r="P1444">
        <v>112.78947368420999</v>
      </c>
    </row>
    <row r="1445" spans="1:17" hidden="1" x14ac:dyDescent="0.3">
      <c r="A1445" t="s">
        <v>3044</v>
      </c>
      <c r="B1445" t="s">
        <v>3045</v>
      </c>
      <c r="C1445" t="str">
        <f>IFERROR(VLOOKUP(Table1[[#This Row],[Ticker]],[1]!Table1[[Symbol]:[Industry]],2,FALSE),"-")</f>
        <v>-</v>
      </c>
      <c r="D1445" t="s">
        <v>226</v>
      </c>
      <c r="E1445">
        <v>991.17775400000005</v>
      </c>
      <c r="F1445">
        <v>613.54999999999995</v>
      </c>
      <c r="G1445">
        <v>70.850763886665803</v>
      </c>
      <c r="H1445">
        <v>3.3746233496896298</v>
      </c>
      <c r="I1445">
        <v>-2.7816102981427</v>
      </c>
      <c r="J1445">
        <v>3.87397660728413</v>
      </c>
      <c r="K1445">
        <v>599.00448436445095</v>
      </c>
      <c r="L1445">
        <v>569.11332025851402</v>
      </c>
      <c r="M1445">
        <v>53.031452010360802</v>
      </c>
      <c r="N1445">
        <v>0.83553578802109796</v>
      </c>
      <c r="O1445">
        <v>38.586912232091898</v>
      </c>
      <c r="P1445">
        <v>119.12499999999901</v>
      </c>
      <c r="Q1445">
        <v>4.1950096532077999E-2</v>
      </c>
    </row>
    <row r="1446" spans="1:17" hidden="1" x14ac:dyDescent="0.3">
      <c r="A1446" t="s">
        <v>3046</v>
      </c>
      <c r="B1446" t="s">
        <v>3047</v>
      </c>
      <c r="C1446" t="str">
        <f>IFERROR(VLOOKUP(Table1[[#This Row],[Ticker]],[1]!Table1[[Symbol]:[Industry]],2,FALSE),"-")</f>
        <v>-</v>
      </c>
      <c r="D1446" t="s">
        <v>59</v>
      </c>
      <c r="E1446">
        <v>990.90038812499995</v>
      </c>
      <c r="F1446">
        <v>1518.75</v>
      </c>
      <c r="G1446">
        <v>281.81880442145598</v>
      </c>
      <c r="H1446">
        <v>4.4129579089533797</v>
      </c>
      <c r="I1446">
        <v>69.017996555221899</v>
      </c>
      <c r="J1446">
        <v>5.1680477863960501</v>
      </c>
      <c r="K1446">
        <v>1432.34000211181</v>
      </c>
      <c r="L1446">
        <v>1087.7849759027399</v>
      </c>
      <c r="M1446">
        <v>62.849685797911597</v>
      </c>
      <c r="N1446">
        <v>0.484433129318177</v>
      </c>
      <c r="O1446">
        <v>20.1448559670782</v>
      </c>
      <c r="P1446">
        <v>308.21126192716002</v>
      </c>
      <c r="Q1446">
        <v>0.115111365487489</v>
      </c>
    </row>
    <row r="1447" spans="1:17" hidden="1" x14ac:dyDescent="0.3">
      <c r="A1447" t="s">
        <v>3048</v>
      </c>
      <c r="B1447" t="s">
        <v>3049</v>
      </c>
      <c r="C1447" t="str">
        <f>IFERROR(VLOOKUP(Table1[[#This Row],[Ticker]],[1]!Table1[[Symbol]:[Industry]],2,FALSE),"-")</f>
        <v>-</v>
      </c>
      <c r="D1447" t="s">
        <v>18</v>
      </c>
      <c r="E1447">
        <v>987.72025643999996</v>
      </c>
      <c r="F1447">
        <v>960.9</v>
      </c>
      <c r="G1447">
        <v>33.479483908822701</v>
      </c>
      <c r="H1447">
        <v>-8.3277144818025892</v>
      </c>
      <c r="I1447">
        <v>-17.3602261675208</v>
      </c>
      <c r="J1447">
        <v>3.39646311635622</v>
      </c>
      <c r="K1447">
        <v>1034.2689786282201</v>
      </c>
      <c r="L1447">
        <v>988.48948307163403</v>
      </c>
      <c r="M1447">
        <v>50.2130075303523</v>
      </c>
      <c r="N1447">
        <v>0.88383564346667898</v>
      </c>
      <c r="O1447">
        <v>64.637319179935403</v>
      </c>
      <c r="P1447">
        <v>79.590692458648704</v>
      </c>
      <c r="Q1447">
        <v>0.215245427335548</v>
      </c>
    </row>
    <row r="1448" spans="1:17" hidden="1" x14ac:dyDescent="0.3">
      <c r="A1448" t="s">
        <v>3050</v>
      </c>
      <c r="B1448" t="s">
        <v>3051</v>
      </c>
      <c r="C1448" t="str">
        <f>IFERROR(VLOOKUP(Table1[[#This Row],[Ticker]],[1]!Table1[[Symbol]:[Industry]],2,FALSE),"-")</f>
        <v>-</v>
      </c>
      <c r="D1448" t="s">
        <v>243</v>
      </c>
      <c r="E1448">
        <v>987.44808524999996</v>
      </c>
      <c r="F1448">
        <v>78.5</v>
      </c>
      <c r="G1448">
        <v>-23.430699425902802</v>
      </c>
      <c r="H1448">
        <v>0.57839657816966605</v>
      </c>
      <c r="I1448">
        <v>-18.4857436934155</v>
      </c>
      <c r="J1448">
        <v>-2.8897068576632701</v>
      </c>
      <c r="K1448">
        <v>76.761221738925599</v>
      </c>
      <c r="L1448">
        <v>78.040541878498701</v>
      </c>
      <c r="M1448">
        <v>55.104538567230598</v>
      </c>
      <c r="N1448">
        <v>1.2405585188830399</v>
      </c>
      <c r="O1448">
        <v>28.598726114649601</v>
      </c>
      <c r="P1448">
        <v>19.300911854103301</v>
      </c>
      <c r="Q1448">
        <v>-6.6994096661947E-2</v>
      </c>
    </row>
    <row r="1449" spans="1:17" hidden="1" x14ac:dyDescent="0.3">
      <c r="A1449" t="s">
        <v>3052</v>
      </c>
      <c r="B1449" t="s">
        <v>3053</v>
      </c>
      <c r="C1449" t="str">
        <f>IFERROR(VLOOKUP(Table1[[#This Row],[Ticker]],[1]!Table1[[Symbol]:[Industry]],2,FALSE),"-")</f>
        <v>-</v>
      </c>
      <c r="D1449" t="s">
        <v>184</v>
      </c>
      <c r="E1449">
        <v>985.90477799999996</v>
      </c>
      <c r="F1449">
        <v>1086.5999999999999</v>
      </c>
      <c r="G1449">
        <v>27.141784437157</v>
      </c>
      <c r="H1449">
        <v>2.0908097139127801</v>
      </c>
      <c r="I1449">
        <v>23.573965259943101</v>
      </c>
      <c r="J1449">
        <v>6.3164651852989104</v>
      </c>
      <c r="K1449">
        <v>1041.1853960394501</v>
      </c>
      <c r="L1449">
        <v>911.89830984540004</v>
      </c>
      <c r="M1449">
        <v>51.001160121378398</v>
      </c>
      <c r="N1449">
        <v>1.2659231614030799</v>
      </c>
      <c r="O1449">
        <v>9.4883121663905801</v>
      </c>
      <c r="P1449">
        <v>59.805868078535099</v>
      </c>
      <c r="Q1449">
        <v>6.3052262203770998E-2</v>
      </c>
    </row>
    <row r="1450" spans="1:17" hidden="1" x14ac:dyDescent="0.3">
      <c r="A1450" t="s">
        <v>3054</v>
      </c>
      <c r="B1450" t="s">
        <v>3055</v>
      </c>
      <c r="C1450" t="str">
        <f>IFERROR(VLOOKUP(Table1[[#This Row],[Ticker]],[1]!Table1[[Symbol]:[Industry]],2,FALSE),"-")</f>
        <v>-</v>
      </c>
      <c r="D1450" t="s">
        <v>72</v>
      </c>
      <c r="E1450">
        <v>983.90021846399998</v>
      </c>
      <c r="F1450">
        <v>31.38</v>
      </c>
      <c r="G1450">
        <v>108.876572089438</v>
      </c>
      <c r="H1450">
        <v>-15.451981371688801</v>
      </c>
      <c r="I1450">
        <v>26.832250897925402</v>
      </c>
      <c r="J1450">
        <v>-13.395279911547</v>
      </c>
      <c r="K1450">
        <v>31.050303506205498</v>
      </c>
      <c r="L1450">
        <v>24.750363486063399</v>
      </c>
      <c r="M1450">
        <v>32.602289874691103</v>
      </c>
      <c r="N1450">
        <v>2.8911140384427898</v>
      </c>
      <c r="O1450">
        <v>25.207138304652599</v>
      </c>
      <c r="P1450">
        <v>136.435952791067</v>
      </c>
      <c r="Q1450">
        <v>7.6262754177610997E-2</v>
      </c>
    </row>
    <row r="1451" spans="1:17" hidden="1" x14ac:dyDescent="0.3">
      <c r="A1451" t="s">
        <v>3056</v>
      </c>
      <c r="B1451" t="s">
        <v>3057</v>
      </c>
      <c r="C1451" t="str">
        <f>IFERROR(VLOOKUP(Table1[[#This Row],[Ticker]],[1]!Table1[[Symbol]:[Industry]],2,FALSE),"-")</f>
        <v>-</v>
      </c>
      <c r="D1451" t="s">
        <v>631</v>
      </c>
      <c r="E1451">
        <v>983.31893837999996</v>
      </c>
      <c r="F1451">
        <v>42.3</v>
      </c>
      <c r="G1451">
        <v>77.039567149626805</v>
      </c>
      <c r="H1451">
        <v>52.5676334221194</v>
      </c>
      <c r="I1451">
        <v>21.855813181480901</v>
      </c>
      <c r="J1451">
        <v>12.8721294190491</v>
      </c>
      <c r="K1451">
        <v>33.8266976938054</v>
      </c>
      <c r="L1451">
        <v>30.5367167115818</v>
      </c>
      <c r="M1451">
        <v>60.831886205563301</v>
      </c>
      <c r="N1451">
        <v>3.6706593083022301</v>
      </c>
      <c r="O1451">
        <v>24.5862884160756</v>
      </c>
      <c r="P1451">
        <v>114.720812182741</v>
      </c>
      <c r="Q1451">
        <v>-3.2456954357750001E-3</v>
      </c>
    </row>
    <row r="1452" spans="1:17" hidden="1" x14ac:dyDescent="0.3">
      <c r="A1452" t="s">
        <v>3058</v>
      </c>
      <c r="B1452" t="s">
        <v>3059</v>
      </c>
      <c r="C1452" t="str">
        <f>IFERROR(VLOOKUP(Table1[[#This Row],[Ticker]],[1]!Table1[[Symbol]:[Industry]],2,FALSE),"-")</f>
        <v>-</v>
      </c>
      <c r="D1452" t="s">
        <v>3060</v>
      </c>
      <c r="E1452">
        <v>983.27620657499995</v>
      </c>
      <c r="F1452">
        <v>393.45</v>
      </c>
      <c r="G1452">
        <v>257.00873868700398</v>
      </c>
      <c r="H1452">
        <v>80.843698820135998</v>
      </c>
      <c r="I1452">
        <v>202.542913023002</v>
      </c>
      <c r="J1452">
        <v>21.091960829874299</v>
      </c>
      <c r="K1452">
        <v>242.158126428862</v>
      </c>
      <c r="M1452">
        <v>92.400720873429094</v>
      </c>
      <c r="N1452">
        <v>1.14855419180361</v>
      </c>
      <c r="O1452">
        <v>6.7479984750286004</v>
      </c>
      <c r="P1452">
        <v>314.15789473684202</v>
      </c>
    </row>
    <row r="1453" spans="1:17" hidden="1" x14ac:dyDescent="0.3">
      <c r="A1453" t="s">
        <v>3061</v>
      </c>
      <c r="B1453" t="s">
        <v>3062</v>
      </c>
      <c r="C1453" t="str">
        <f>IFERROR(VLOOKUP(Table1[[#This Row],[Ticker]],[1]!Table1[[Symbol]:[Industry]],2,FALSE),"-")</f>
        <v>-</v>
      </c>
      <c r="D1453" t="s">
        <v>130</v>
      </c>
      <c r="E1453">
        <v>981.57896242000004</v>
      </c>
      <c r="F1453">
        <v>754.9</v>
      </c>
      <c r="G1453">
        <v>780.88971965081805</v>
      </c>
      <c r="H1453">
        <v>1.6213105458018</v>
      </c>
      <c r="I1453">
        <v>178.464468664126</v>
      </c>
      <c r="J1453">
        <v>-7.9993381568838497</v>
      </c>
      <c r="K1453">
        <v>738.03112259796796</v>
      </c>
      <c r="L1453">
        <v>501.21546611299499</v>
      </c>
      <c r="M1453">
        <v>46.468530436428097</v>
      </c>
      <c r="N1453">
        <v>0.88945601615196401</v>
      </c>
      <c r="O1453">
        <v>11.9353556762485</v>
      </c>
      <c r="P1453">
        <v>865.34526854219905</v>
      </c>
      <c r="Q1453">
        <v>0.133373059269245</v>
      </c>
    </row>
    <row r="1454" spans="1:17" hidden="1" x14ac:dyDescent="0.3">
      <c r="A1454" t="s">
        <v>3063</v>
      </c>
      <c r="B1454" t="s">
        <v>3064</v>
      </c>
      <c r="C1454" t="str">
        <f>IFERROR(VLOOKUP(Table1[[#This Row],[Ticker]],[1]!Table1[[Symbol]:[Industry]],2,FALSE),"-")</f>
        <v>-</v>
      </c>
      <c r="D1454" t="s">
        <v>539</v>
      </c>
      <c r="E1454">
        <v>980.97017277999896</v>
      </c>
      <c r="F1454">
        <v>267.8</v>
      </c>
      <c r="G1454">
        <v>-29.3870508217401</v>
      </c>
      <c r="H1454">
        <v>4.2155213991213598</v>
      </c>
      <c r="I1454">
        <v>-23.556269231591202</v>
      </c>
      <c r="J1454">
        <v>2.63862485549248</v>
      </c>
      <c r="K1454">
        <v>255.34836855787799</v>
      </c>
      <c r="L1454">
        <v>264.37127141610898</v>
      </c>
      <c r="M1454">
        <v>60.688495932379801</v>
      </c>
      <c r="N1454">
        <v>2.0272643061340001</v>
      </c>
      <c r="O1454">
        <v>19.286781179984999</v>
      </c>
      <c r="P1454">
        <v>18.758314855875799</v>
      </c>
      <c r="Q1454">
        <v>-0.111794236608748</v>
      </c>
    </row>
    <row r="1455" spans="1:17" hidden="1" x14ac:dyDescent="0.3">
      <c r="A1455" t="s">
        <v>3065</v>
      </c>
      <c r="B1455" t="s">
        <v>3066</v>
      </c>
      <c r="C1455" t="str">
        <f>IFERROR(VLOOKUP(Table1[[#This Row],[Ticker]],[1]!Table1[[Symbol]:[Industry]],2,FALSE),"-")</f>
        <v>-</v>
      </c>
      <c r="D1455" t="s">
        <v>21</v>
      </c>
      <c r="E1455">
        <v>978.79811011499999</v>
      </c>
      <c r="F1455">
        <v>158</v>
      </c>
      <c r="G1455">
        <v>0.95876421779803001</v>
      </c>
      <c r="H1455">
        <v>0.76929195233443604</v>
      </c>
      <c r="I1455">
        <v>10.3585530540341</v>
      </c>
      <c r="J1455">
        <v>5.0693417479089904</v>
      </c>
      <c r="K1455">
        <v>148.15476069064201</v>
      </c>
      <c r="L1455">
        <v>141.55917530105299</v>
      </c>
      <c r="M1455">
        <v>70.618989618512799</v>
      </c>
      <c r="N1455">
        <v>1.8068990504382501</v>
      </c>
      <c r="O1455">
        <v>17.974683544303801</v>
      </c>
      <c r="P1455">
        <v>34.582623509369597</v>
      </c>
      <c r="Q1455">
        <v>6.9040801693317E-2</v>
      </c>
    </row>
    <row r="1456" spans="1:17" hidden="1" x14ac:dyDescent="0.3">
      <c r="A1456" t="s">
        <v>3067</v>
      </c>
      <c r="B1456" t="s">
        <v>3068</v>
      </c>
      <c r="C1456" t="str">
        <f>IFERROR(VLOOKUP(Table1[[#This Row],[Ticker]],[1]!Table1[[Symbol]:[Industry]],2,FALSE),"-")</f>
        <v>-</v>
      </c>
      <c r="D1456" t="s">
        <v>243</v>
      </c>
      <c r="E1456">
        <v>976.65897600000005</v>
      </c>
      <c r="F1456">
        <v>91.2</v>
      </c>
      <c r="G1456">
        <v>-40.5059858792279</v>
      </c>
      <c r="H1456">
        <v>-0.45380193264921598</v>
      </c>
      <c r="I1456">
        <v>-30.165804925715499</v>
      </c>
      <c r="J1456">
        <v>-2.3928136368249202</v>
      </c>
      <c r="K1456">
        <v>90.085598918014199</v>
      </c>
      <c r="L1456">
        <v>97.175141813155705</v>
      </c>
      <c r="M1456">
        <v>59.254237736376801</v>
      </c>
      <c r="N1456">
        <v>1.04527031817029</v>
      </c>
      <c r="O1456">
        <v>45.559210526315702</v>
      </c>
      <c r="P1456">
        <v>22.927618277395801</v>
      </c>
      <c r="Q1456">
        <v>7.6590801859903995E-2</v>
      </c>
    </row>
    <row r="1457" spans="1:17" hidden="1" x14ac:dyDescent="0.3">
      <c r="A1457" t="s">
        <v>3069</v>
      </c>
      <c r="B1457" t="s">
        <v>3070</v>
      </c>
      <c r="C1457" t="str">
        <f>IFERROR(VLOOKUP(Table1[[#This Row],[Ticker]],[1]!Table1[[Symbol]:[Industry]],2,FALSE),"-")</f>
        <v>-</v>
      </c>
      <c r="D1457" t="s">
        <v>561</v>
      </c>
      <c r="E1457">
        <v>974.63080035200005</v>
      </c>
      <c r="F1457">
        <v>186.56</v>
      </c>
      <c r="G1457">
        <v>105.24844964588399</v>
      </c>
      <c r="H1457">
        <v>7.2653595187375304</v>
      </c>
      <c r="I1457">
        <v>31.345821834083502</v>
      </c>
      <c r="J1457">
        <v>17.628532049579501</v>
      </c>
      <c r="K1457">
        <v>146.504838264792</v>
      </c>
      <c r="L1457">
        <v>129.11377918941699</v>
      </c>
      <c r="M1457">
        <v>94.549170507654907</v>
      </c>
      <c r="N1457">
        <v>3.3980235509869199</v>
      </c>
      <c r="O1457">
        <v>0.73970840480275202</v>
      </c>
      <c r="P1457">
        <v>151.76788124156499</v>
      </c>
      <c r="Q1457">
        <v>4.1841852241127998E-2</v>
      </c>
    </row>
    <row r="1458" spans="1:17" hidden="1" x14ac:dyDescent="0.3">
      <c r="A1458" t="s">
        <v>3071</v>
      </c>
      <c r="B1458" t="s">
        <v>3072</v>
      </c>
      <c r="C1458" t="str">
        <f>IFERROR(VLOOKUP(Table1[[#This Row],[Ticker]],[1]!Table1[[Symbol]:[Industry]],2,FALSE),"-")</f>
        <v>-</v>
      </c>
      <c r="E1458">
        <v>974.00337999999999</v>
      </c>
      <c r="F1458">
        <v>1212.05</v>
      </c>
      <c r="G1458">
        <v>86.4144979206485</v>
      </c>
      <c r="H1458">
        <v>-10.8087402042541</v>
      </c>
      <c r="I1458">
        <v>-2.1757777936483902</v>
      </c>
      <c r="J1458">
        <v>-0.99875753806318301</v>
      </c>
      <c r="K1458">
        <v>1225.2847398585</v>
      </c>
      <c r="L1458">
        <v>1118.0324130368899</v>
      </c>
      <c r="M1458">
        <v>52.245177032544497</v>
      </c>
      <c r="N1458">
        <v>0.98595802475378902</v>
      </c>
      <c r="O1458">
        <v>33.641351429396401</v>
      </c>
      <c r="P1458">
        <v>113.671220802115</v>
      </c>
      <c r="Q1458">
        <v>0.22589025056491799</v>
      </c>
    </row>
    <row r="1459" spans="1:17" hidden="1" x14ac:dyDescent="0.3">
      <c r="A1459" t="s">
        <v>3073</v>
      </c>
      <c r="B1459" t="s">
        <v>3074</v>
      </c>
      <c r="C1459" t="str">
        <f>IFERROR(VLOOKUP(Table1[[#This Row],[Ticker]],[1]!Table1[[Symbol]:[Industry]],2,FALSE),"-")</f>
        <v>-</v>
      </c>
      <c r="D1459" t="s">
        <v>46</v>
      </c>
      <c r="E1459">
        <v>971.76400109999997</v>
      </c>
      <c r="F1459">
        <v>459</v>
      </c>
      <c r="G1459">
        <v>-29.804155403103</v>
      </c>
      <c r="H1459">
        <v>-15.460221076323201</v>
      </c>
      <c r="I1459">
        <v>-47.8050746278536</v>
      </c>
      <c r="J1459">
        <v>-4.9793987141725298</v>
      </c>
      <c r="K1459">
        <v>500.10828675584298</v>
      </c>
      <c r="L1459">
        <v>564.40484405062898</v>
      </c>
      <c r="M1459">
        <v>41.683838659986897</v>
      </c>
      <c r="N1459">
        <v>0.89444033235958098</v>
      </c>
      <c r="O1459">
        <v>88.093681917211299</v>
      </c>
      <c r="P1459">
        <v>10.869565217391299</v>
      </c>
      <c r="Q1459">
        <v>0.16269536599279</v>
      </c>
    </row>
    <row r="1460" spans="1:17" hidden="1" x14ac:dyDescent="0.3">
      <c r="A1460" t="s">
        <v>3075</v>
      </c>
      <c r="B1460" t="s">
        <v>3076</v>
      </c>
      <c r="C1460" t="str">
        <f>IFERROR(VLOOKUP(Table1[[#This Row],[Ticker]],[1]!Table1[[Symbol]:[Industry]],2,FALSE),"-")</f>
        <v>-</v>
      </c>
      <c r="D1460" t="s">
        <v>243</v>
      </c>
      <c r="E1460">
        <v>969.12414934499998</v>
      </c>
      <c r="F1460">
        <v>1735.05</v>
      </c>
      <c r="G1460">
        <v>-44.630417142785902</v>
      </c>
      <c r="H1460">
        <v>-2.0772958867389502</v>
      </c>
      <c r="I1460">
        <v>-16.304980841010799</v>
      </c>
      <c r="J1460">
        <v>-3.8369249393739602</v>
      </c>
      <c r="K1460">
        <v>1762.28935163456</v>
      </c>
      <c r="L1460">
        <v>1808.72435342476</v>
      </c>
      <c r="M1460">
        <v>37.381766850225901</v>
      </c>
      <c r="N1460">
        <v>0.79308580805095696</v>
      </c>
      <c r="O1460">
        <v>26.682228177862299</v>
      </c>
      <c r="P1460">
        <v>14.903973509933699</v>
      </c>
      <c r="Q1460">
        <v>-4.2682076828056997E-2</v>
      </c>
    </row>
    <row r="1461" spans="1:17" hidden="1" x14ac:dyDescent="0.3">
      <c r="A1461" t="s">
        <v>3077</v>
      </c>
      <c r="B1461" t="s">
        <v>3078</v>
      </c>
      <c r="C1461" t="str">
        <f>IFERROR(VLOOKUP(Table1[[#This Row],[Ticker]],[1]!Table1[[Symbol]:[Industry]],2,FALSE),"-")</f>
        <v>-</v>
      </c>
      <c r="D1461" t="s">
        <v>539</v>
      </c>
      <c r="E1461">
        <v>967.99099151999997</v>
      </c>
      <c r="F1461">
        <v>136.91999999999999</v>
      </c>
      <c r="G1461">
        <v>-7.9633398211452704</v>
      </c>
      <c r="H1461">
        <v>6.1422776074506702</v>
      </c>
      <c r="I1461">
        <v>-30.302638876488999</v>
      </c>
      <c r="J1461">
        <v>9.3383770176570398</v>
      </c>
      <c r="K1461">
        <v>129.36958110337201</v>
      </c>
      <c r="L1461">
        <v>128.21331220228799</v>
      </c>
      <c r="M1461">
        <v>61.029401853273299</v>
      </c>
      <c r="N1461">
        <v>2.4830075894276802</v>
      </c>
      <c r="O1461">
        <v>34.823254455156302</v>
      </c>
      <c r="P1461">
        <v>35.296442687747003</v>
      </c>
      <c r="Q1461">
        <v>1.9245535289219001E-2</v>
      </c>
    </row>
    <row r="1462" spans="1:17" hidden="1" x14ac:dyDescent="0.3">
      <c r="A1462" t="s">
        <v>3079</v>
      </c>
      <c r="B1462" t="s">
        <v>3080</v>
      </c>
      <c r="C1462" t="str">
        <f>IFERROR(VLOOKUP(Table1[[#This Row],[Ticker]],[1]!Table1[[Symbol]:[Industry]],2,FALSE),"-")</f>
        <v>-</v>
      </c>
      <c r="D1462" t="s">
        <v>329</v>
      </c>
      <c r="E1462">
        <v>967.83560369999998</v>
      </c>
      <c r="F1462">
        <v>146.76</v>
      </c>
      <c r="G1462">
        <v>-3.14982135755888</v>
      </c>
      <c r="H1462">
        <v>-13.881188514067</v>
      </c>
      <c r="I1462">
        <v>-38.708446856787198</v>
      </c>
      <c r="J1462">
        <v>-3.65499775190349</v>
      </c>
      <c r="K1462">
        <v>156.69585039190301</v>
      </c>
      <c r="L1462">
        <v>159.938259408102</v>
      </c>
      <c r="M1462">
        <v>35.672536870356097</v>
      </c>
      <c r="N1462">
        <v>1.01564771765057</v>
      </c>
      <c r="O1462">
        <v>48.405560098119402</v>
      </c>
      <c r="P1462">
        <v>22.299999999999901</v>
      </c>
      <c r="Q1462">
        <v>0.21740854407090199</v>
      </c>
    </row>
    <row r="1463" spans="1:17" hidden="1" x14ac:dyDescent="0.3">
      <c r="A1463" t="s">
        <v>3081</v>
      </c>
      <c r="B1463" t="s">
        <v>3082</v>
      </c>
      <c r="C1463" t="str">
        <f>IFERROR(VLOOKUP(Table1[[#This Row],[Ticker]],[1]!Table1[[Symbol]:[Industry]],2,FALSE),"-")</f>
        <v>-</v>
      </c>
      <c r="D1463" t="s">
        <v>561</v>
      </c>
      <c r="E1463">
        <v>967.15497511499996</v>
      </c>
      <c r="F1463">
        <v>171.15</v>
      </c>
      <c r="G1463">
        <v>159.65136515409</v>
      </c>
      <c r="H1463">
        <v>17.814608669094699</v>
      </c>
      <c r="I1463">
        <v>30.229854346348201</v>
      </c>
      <c r="J1463">
        <v>-1.9130433944709</v>
      </c>
      <c r="K1463">
        <v>145.67144666055799</v>
      </c>
      <c r="L1463">
        <v>116.299592184403</v>
      </c>
      <c r="M1463">
        <v>63.948120951931699</v>
      </c>
      <c r="N1463">
        <v>1.17158471021481</v>
      </c>
      <c r="O1463">
        <v>7.1574642126789296</v>
      </c>
      <c r="P1463">
        <v>189.59390862944099</v>
      </c>
      <c r="Q1463">
        <v>7.8868674851998E-2</v>
      </c>
    </row>
    <row r="1464" spans="1:17" hidden="1" x14ac:dyDescent="0.3">
      <c r="A1464" t="s">
        <v>3083</v>
      </c>
      <c r="B1464" t="s">
        <v>3084</v>
      </c>
      <c r="C1464" t="str">
        <f>IFERROR(VLOOKUP(Table1[[#This Row],[Ticker]],[1]!Table1[[Symbol]:[Industry]],2,FALSE),"-")</f>
        <v>-</v>
      </c>
      <c r="D1464" t="s">
        <v>243</v>
      </c>
      <c r="E1464">
        <v>962.688985785</v>
      </c>
      <c r="F1464">
        <v>560.85</v>
      </c>
      <c r="G1464">
        <v>-44.056828090376598</v>
      </c>
      <c r="H1464">
        <v>6.8146565686047502</v>
      </c>
      <c r="I1464">
        <v>-16.337097234284499</v>
      </c>
      <c r="J1464">
        <v>2.4145512828995401</v>
      </c>
      <c r="K1464">
        <v>539.66298283392996</v>
      </c>
      <c r="L1464">
        <v>553.15966973458296</v>
      </c>
      <c r="M1464">
        <v>59.763495939531303</v>
      </c>
      <c r="N1464">
        <v>1.42860250006217</v>
      </c>
      <c r="O1464">
        <v>45.136845858964001</v>
      </c>
      <c r="P1464">
        <v>27.176870748299301</v>
      </c>
      <c r="Q1464">
        <v>4.1330917406483002E-2</v>
      </c>
    </row>
    <row r="1465" spans="1:17" hidden="1" x14ac:dyDescent="0.3">
      <c r="A1465" t="s">
        <v>3085</v>
      </c>
      <c r="B1465" t="s">
        <v>3086</v>
      </c>
      <c r="C1465" t="str">
        <f>IFERROR(VLOOKUP(Table1[[#This Row],[Ticker]],[1]!Table1[[Symbol]:[Industry]],2,FALSE),"-")</f>
        <v>-</v>
      </c>
      <c r="D1465" t="s">
        <v>243</v>
      </c>
      <c r="E1465">
        <v>959.32936400000006</v>
      </c>
      <c r="F1465">
        <v>112.9</v>
      </c>
      <c r="G1465">
        <v>48.0029375917414</v>
      </c>
      <c r="H1465">
        <v>7.2865835367530396</v>
      </c>
      <c r="I1465">
        <v>7.7361641917231703</v>
      </c>
      <c r="J1465">
        <v>-4.3578866949143098</v>
      </c>
      <c r="K1465">
        <v>105.94207147029699</v>
      </c>
      <c r="L1465">
        <v>91.797792639976905</v>
      </c>
      <c r="M1465">
        <v>40.954423452049298</v>
      </c>
      <c r="N1465">
        <v>0.85912954329321101</v>
      </c>
      <c r="O1465">
        <v>12.400354295836999</v>
      </c>
      <c r="P1465">
        <v>94.655172413793096</v>
      </c>
      <c r="Q1465">
        <v>-3.4123650835982997E-2</v>
      </c>
    </row>
    <row r="1466" spans="1:17" hidden="1" x14ac:dyDescent="0.3">
      <c r="A1466" t="s">
        <v>3087</v>
      </c>
      <c r="B1466" t="s">
        <v>3088</v>
      </c>
      <c r="C1466" t="str">
        <f>IFERROR(VLOOKUP(Table1[[#This Row],[Ticker]],[1]!Table1[[Symbol]:[Industry]],2,FALSE),"-")</f>
        <v>-</v>
      </c>
      <c r="D1466" t="s">
        <v>665</v>
      </c>
      <c r="E1466">
        <v>955.138517855999</v>
      </c>
      <c r="F1466">
        <v>78.92</v>
      </c>
      <c r="G1466">
        <v>7.4203318957166502</v>
      </c>
      <c r="H1466">
        <v>2.7019435564295899</v>
      </c>
      <c r="I1466">
        <v>-28.170228617040198</v>
      </c>
      <c r="J1466">
        <v>-8.5764500706640607</v>
      </c>
      <c r="K1466">
        <v>78.459268217039096</v>
      </c>
      <c r="L1466">
        <v>78.721652159025297</v>
      </c>
      <c r="M1466">
        <v>41.491543636918699</v>
      </c>
      <c r="N1466">
        <v>1.3430556608254001</v>
      </c>
      <c r="O1466">
        <v>60.605676634566599</v>
      </c>
      <c r="P1466">
        <v>45.743305632502299</v>
      </c>
      <c r="Q1466">
        <v>-8.2154320414596999E-2</v>
      </c>
    </row>
    <row r="1467" spans="1:17" hidden="1" x14ac:dyDescent="0.3">
      <c r="A1467" t="s">
        <v>3089</v>
      </c>
      <c r="B1467" t="s">
        <v>3090</v>
      </c>
      <c r="C1467" t="str">
        <f>IFERROR(VLOOKUP(Table1[[#This Row],[Ticker]],[1]!Table1[[Symbol]:[Industry]],2,FALSE),"-")</f>
        <v>-</v>
      </c>
      <c r="D1467" t="s">
        <v>384</v>
      </c>
      <c r="E1467">
        <v>955.01657055999999</v>
      </c>
      <c r="F1467">
        <v>192.53</v>
      </c>
      <c r="G1467">
        <v>48.250826255622698</v>
      </c>
      <c r="H1467">
        <v>57.251681081776802</v>
      </c>
      <c r="I1467">
        <v>65.148182484080195</v>
      </c>
      <c r="J1467">
        <v>-7.9707211650783503</v>
      </c>
      <c r="K1467">
        <v>155.05983630236301</v>
      </c>
      <c r="L1467">
        <v>131.45484581716099</v>
      </c>
      <c r="M1467">
        <v>65.495482776972906</v>
      </c>
      <c r="N1467">
        <v>0.70456055466086498</v>
      </c>
      <c r="O1467">
        <v>9.5933101334856996</v>
      </c>
      <c r="P1467">
        <v>117.794117647058</v>
      </c>
      <c r="Q1467">
        <v>5.2662846027353001E-2</v>
      </c>
    </row>
    <row r="1468" spans="1:17" hidden="1" x14ac:dyDescent="0.3">
      <c r="A1468" t="s">
        <v>3091</v>
      </c>
      <c r="B1468" t="s">
        <v>3092</v>
      </c>
      <c r="C1468" t="str">
        <f>IFERROR(VLOOKUP(Table1[[#This Row],[Ticker]],[1]!Table1[[Symbol]:[Industry]],2,FALSE),"-")</f>
        <v>-</v>
      </c>
      <c r="D1468" t="s">
        <v>226</v>
      </c>
      <c r="E1468">
        <v>953.63418899999999</v>
      </c>
      <c r="F1468">
        <v>277.5</v>
      </c>
      <c r="G1468">
        <v>-21.955710334800902</v>
      </c>
      <c r="H1468">
        <v>-2.1959951062149301</v>
      </c>
      <c r="I1468">
        <v>-8.0895072396617707</v>
      </c>
      <c r="J1468">
        <v>11.4433822006644</v>
      </c>
      <c r="K1468">
        <v>258.43276866347998</v>
      </c>
      <c r="L1468">
        <v>250.08530901497099</v>
      </c>
      <c r="M1468">
        <v>70.616107190581303</v>
      </c>
      <c r="N1468">
        <v>1.42677579798057</v>
      </c>
      <c r="O1468">
        <v>18.396396396396401</v>
      </c>
      <c r="P1468">
        <v>43.041237113401998</v>
      </c>
      <c r="Q1468">
        <v>0.15034673983854199</v>
      </c>
    </row>
    <row r="1469" spans="1:17" hidden="1" x14ac:dyDescent="0.3">
      <c r="A1469" t="s">
        <v>3093</v>
      </c>
      <c r="B1469" t="s">
        <v>3094</v>
      </c>
      <c r="C1469" t="str">
        <f>IFERROR(VLOOKUP(Table1[[#This Row],[Ticker]],[1]!Table1[[Symbol]:[Industry]],2,FALSE),"-")</f>
        <v>-</v>
      </c>
      <c r="D1469" t="s">
        <v>295</v>
      </c>
      <c r="E1469">
        <v>951.04243104</v>
      </c>
      <c r="F1469">
        <v>593.79999999999995</v>
      </c>
      <c r="G1469">
        <v>31.364034475719301</v>
      </c>
      <c r="H1469">
        <v>0.86786530033299703</v>
      </c>
      <c r="I1469">
        <v>-17.330541754881899</v>
      </c>
      <c r="J1469">
        <v>7.8910141288256894E-2</v>
      </c>
      <c r="K1469">
        <v>574.11123969621303</v>
      </c>
      <c r="L1469">
        <v>526.30383201591098</v>
      </c>
      <c r="M1469">
        <v>45.065487769347101</v>
      </c>
      <c r="N1469">
        <v>0.726230678682387</v>
      </c>
      <c r="O1469">
        <v>22.937015830245802</v>
      </c>
      <c r="P1469">
        <v>66.307239882369402</v>
      </c>
    </row>
    <row r="1470" spans="1:17" hidden="1" x14ac:dyDescent="0.3">
      <c r="A1470" t="s">
        <v>3095</v>
      </c>
      <c r="B1470" t="s">
        <v>3096</v>
      </c>
      <c r="C1470" t="str">
        <f>IFERROR(VLOOKUP(Table1[[#This Row],[Ticker]],[1]!Table1[[Symbol]:[Industry]],2,FALSE),"-")</f>
        <v>-</v>
      </c>
      <c r="D1470" t="s">
        <v>539</v>
      </c>
      <c r="E1470">
        <v>950.25</v>
      </c>
      <c r="F1470">
        <v>316.75</v>
      </c>
      <c r="G1470">
        <v>12.125521263130199</v>
      </c>
      <c r="H1470">
        <v>18.7336403641796</v>
      </c>
      <c r="I1470">
        <v>13.752290632865099</v>
      </c>
      <c r="J1470">
        <v>0.52764223171716995</v>
      </c>
      <c r="K1470">
        <v>276.86567284234798</v>
      </c>
      <c r="L1470">
        <v>244.41143381895199</v>
      </c>
      <c r="M1470">
        <v>58.247600299782597</v>
      </c>
      <c r="N1470">
        <v>1.38943015670756</v>
      </c>
      <c r="O1470">
        <v>10.3393843725335</v>
      </c>
      <c r="P1470">
        <v>71.308815575986998</v>
      </c>
      <c r="Q1470">
        <v>2.8254720126729999E-2</v>
      </c>
    </row>
    <row r="1471" spans="1:17" hidden="1" x14ac:dyDescent="0.3">
      <c r="A1471" t="s">
        <v>3097</v>
      </c>
      <c r="B1471" t="s">
        <v>3098</v>
      </c>
      <c r="C1471" t="str">
        <f>IFERROR(VLOOKUP(Table1[[#This Row],[Ticker]],[1]!Table1[[Symbol]:[Industry]],2,FALSE),"-")</f>
        <v>-</v>
      </c>
      <c r="D1471" t="s">
        <v>140</v>
      </c>
      <c r="E1471">
        <v>949.680269981999</v>
      </c>
      <c r="F1471">
        <v>36.979999999999997</v>
      </c>
      <c r="G1471">
        <v>36.405464410260898</v>
      </c>
      <c r="H1471">
        <v>-2.5082277591589799</v>
      </c>
      <c r="I1471">
        <v>-1.9935400321391801</v>
      </c>
      <c r="J1471">
        <v>-5.8842121006095898</v>
      </c>
      <c r="K1471">
        <v>35.000775651050603</v>
      </c>
      <c r="L1471">
        <v>31.755580407315001</v>
      </c>
      <c r="M1471">
        <v>52.730046141551298</v>
      </c>
      <c r="N1471">
        <v>1.75512328622569</v>
      </c>
      <c r="O1471">
        <v>33.585722011898298</v>
      </c>
      <c r="P1471">
        <v>68.090909090908994</v>
      </c>
      <c r="Q1471">
        <v>6.7790489330179999E-3</v>
      </c>
    </row>
    <row r="1472" spans="1:17" hidden="1" x14ac:dyDescent="0.3">
      <c r="A1472" t="s">
        <v>3099</v>
      </c>
      <c r="B1472" t="s">
        <v>3100</v>
      </c>
      <c r="C1472" t="str">
        <f>IFERROR(VLOOKUP(Table1[[#This Row],[Ticker]],[1]!Table1[[Symbol]:[Industry]],2,FALSE),"-")</f>
        <v>-</v>
      </c>
      <c r="D1472" t="s">
        <v>916</v>
      </c>
      <c r="E1472">
        <v>948.88961925000001</v>
      </c>
      <c r="F1472">
        <v>420.25</v>
      </c>
      <c r="G1472">
        <v>-39.680233267376202</v>
      </c>
      <c r="H1472">
        <v>1.8401240466922899</v>
      </c>
      <c r="I1472">
        <v>-44.993220704902903</v>
      </c>
      <c r="J1472">
        <v>3.5546392650927898</v>
      </c>
      <c r="K1472">
        <v>422.19245228080501</v>
      </c>
      <c r="L1472">
        <v>477.423794346661</v>
      </c>
      <c r="M1472">
        <v>65.072817855549403</v>
      </c>
      <c r="N1472">
        <v>0.94486142535847095</v>
      </c>
      <c r="O1472">
        <v>76.085663295657298</v>
      </c>
      <c r="P1472">
        <v>25.710439724798</v>
      </c>
      <c r="Q1472">
        <v>4.9256334123086998E-2</v>
      </c>
    </row>
    <row r="1473" spans="1:17" hidden="1" x14ac:dyDescent="0.3">
      <c r="A1473" t="s">
        <v>3101</v>
      </c>
      <c r="B1473" t="s">
        <v>3102</v>
      </c>
      <c r="C1473" t="str">
        <f>IFERROR(VLOOKUP(Table1[[#This Row],[Ticker]],[1]!Table1[[Symbol]:[Industry]],2,FALSE),"-")</f>
        <v>-</v>
      </c>
      <c r="D1473" t="s">
        <v>21</v>
      </c>
      <c r="E1473">
        <v>947.56176000000005</v>
      </c>
      <c r="F1473">
        <v>478.45</v>
      </c>
      <c r="G1473">
        <v>16.119091235181301</v>
      </c>
      <c r="H1473">
        <v>-12.934987709244099</v>
      </c>
      <c r="I1473">
        <v>-30.388798966051802</v>
      </c>
      <c r="J1473">
        <v>-0.55025487209065105</v>
      </c>
      <c r="K1473">
        <v>485.02306275644202</v>
      </c>
      <c r="L1473">
        <v>445.29012538622601</v>
      </c>
      <c r="M1473">
        <v>67.007720283312906</v>
      </c>
      <c r="N1473">
        <v>1.0125640375462499</v>
      </c>
      <c r="O1473">
        <v>35.6777092695161</v>
      </c>
      <c r="P1473">
        <v>59.188539741219898</v>
      </c>
      <c r="Q1473">
        <v>0.35351944629926502</v>
      </c>
    </row>
    <row r="1474" spans="1:17" hidden="1" x14ac:dyDescent="0.3">
      <c r="A1474" t="s">
        <v>3103</v>
      </c>
      <c r="B1474" t="s">
        <v>3104</v>
      </c>
      <c r="C1474" t="str">
        <f>IFERROR(VLOOKUP(Table1[[#This Row],[Ticker]],[1]!Table1[[Symbol]:[Industry]],2,FALSE),"-")</f>
        <v>-</v>
      </c>
      <c r="D1474" t="s">
        <v>72</v>
      </c>
      <c r="E1474">
        <v>946.68438614399997</v>
      </c>
      <c r="F1474">
        <v>171.36</v>
      </c>
      <c r="G1474">
        <v>-8.1033760479466004</v>
      </c>
      <c r="H1474">
        <v>7.6878722618705098</v>
      </c>
      <c r="I1474">
        <v>-0.54553272479817405</v>
      </c>
      <c r="J1474">
        <v>-13.4469522136039</v>
      </c>
      <c r="K1474">
        <v>161.192365224269</v>
      </c>
      <c r="L1474">
        <v>154.220356668058</v>
      </c>
      <c r="M1474">
        <v>45.917008174063902</v>
      </c>
      <c r="N1474">
        <v>3.9051823986146599</v>
      </c>
      <c r="O1474">
        <v>28.273809523809501</v>
      </c>
      <c r="P1474">
        <v>22.225392296718901</v>
      </c>
      <c r="Q1474">
        <v>-1.1337781596396E-2</v>
      </c>
    </row>
    <row r="1475" spans="1:17" hidden="1" x14ac:dyDescent="0.3">
      <c r="A1475" t="s">
        <v>3105</v>
      </c>
      <c r="B1475" t="s">
        <v>3106</v>
      </c>
      <c r="C1475" t="str">
        <f>IFERROR(VLOOKUP(Table1[[#This Row],[Ticker]],[1]!Table1[[Symbol]:[Industry]],2,FALSE),"-")</f>
        <v>-</v>
      </c>
      <c r="D1475" t="s">
        <v>610</v>
      </c>
      <c r="E1475">
        <v>945.25474999999994</v>
      </c>
      <c r="F1475">
        <v>1651.1</v>
      </c>
      <c r="G1475">
        <v>-23.783339755479499</v>
      </c>
      <c r="H1475">
        <v>-0.81939170887228596</v>
      </c>
      <c r="I1475">
        <v>-19.471686050161399</v>
      </c>
      <c r="J1475">
        <v>2.3598966929566898</v>
      </c>
      <c r="K1475">
        <v>1583.8934168220101</v>
      </c>
      <c r="L1475">
        <v>1596.7851390302999</v>
      </c>
      <c r="M1475">
        <v>64.688034605683299</v>
      </c>
      <c r="N1475">
        <v>1.67676469898528</v>
      </c>
      <c r="O1475">
        <v>14.1663133668463</v>
      </c>
      <c r="P1475">
        <v>19.157074297261101</v>
      </c>
      <c r="Q1475">
        <v>9.3042515723870001E-3</v>
      </c>
    </row>
    <row r="1476" spans="1:17" hidden="1" x14ac:dyDescent="0.3">
      <c r="A1476" t="s">
        <v>3107</v>
      </c>
      <c r="B1476" t="s">
        <v>3108</v>
      </c>
      <c r="C1476" t="str">
        <f>IFERROR(VLOOKUP(Table1[[#This Row],[Ticker]],[1]!Table1[[Symbol]:[Industry]],2,FALSE),"-")</f>
        <v>-</v>
      </c>
      <c r="D1476" t="s">
        <v>130</v>
      </c>
      <c r="E1476">
        <v>944.37046420000001</v>
      </c>
      <c r="F1476">
        <v>381.8</v>
      </c>
      <c r="G1476">
        <v>274.22859366196099</v>
      </c>
      <c r="H1476">
        <v>67.157383294888106</v>
      </c>
      <c r="I1476">
        <v>287.364284032944</v>
      </c>
      <c r="J1476">
        <v>-0.37577663897089503</v>
      </c>
      <c r="K1476">
        <v>260.761632103046</v>
      </c>
      <c r="M1476">
        <v>81.370908456387497</v>
      </c>
      <c r="N1476">
        <v>0.93755037004681696</v>
      </c>
      <c r="O1476">
        <v>0</v>
      </c>
      <c r="P1476">
        <v>323.986674069961</v>
      </c>
    </row>
    <row r="1477" spans="1:17" hidden="1" x14ac:dyDescent="0.3">
      <c r="A1477" t="s">
        <v>3109</v>
      </c>
      <c r="B1477" t="s">
        <v>3110</v>
      </c>
      <c r="C1477" t="str">
        <f>IFERROR(VLOOKUP(Table1[[#This Row],[Ticker]],[1]!Table1[[Symbol]:[Industry]],2,FALSE),"-")</f>
        <v>-</v>
      </c>
      <c r="D1477" t="s">
        <v>1382</v>
      </c>
      <c r="E1477">
        <v>942.84733452</v>
      </c>
      <c r="F1477">
        <v>348.6</v>
      </c>
      <c r="G1477">
        <v>-6.7465411919065197</v>
      </c>
      <c r="H1477">
        <v>-0.99584712249315199</v>
      </c>
      <c r="I1477">
        <v>-20.516442494556401</v>
      </c>
      <c r="J1477">
        <v>-0.65153614473737698</v>
      </c>
      <c r="K1477">
        <v>328.66114021120097</v>
      </c>
      <c r="L1477">
        <v>328.87552728353501</v>
      </c>
      <c r="M1477">
        <v>63.238847986716202</v>
      </c>
      <c r="N1477">
        <v>1.4160356193625001</v>
      </c>
      <c r="O1477">
        <v>16.7240390131956</v>
      </c>
      <c r="P1477">
        <v>33.5632183908046</v>
      </c>
      <c r="Q1477">
        <v>1.7727892516635001E-2</v>
      </c>
    </row>
    <row r="1478" spans="1:17" hidden="1" x14ac:dyDescent="0.3">
      <c r="A1478" t="s">
        <v>3111</v>
      </c>
      <c r="B1478" t="s">
        <v>3112</v>
      </c>
      <c r="C1478" t="str">
        <f>IFERROR(VLOOKUP(Table1[[#This Row],[Ticker]],[1]!Table1[[Symbol]:[Industry]],2,FALSE),"-")</f>
        <v>-</v>
      </c>
      <c r="D1478" t="s">
        <v>156</v>
      </c>
      <c r="E1478">
        <v>942.39044879999994</v>
      </c>
      <c r="F1478">
        <v>1096</v>
      </c>
      <c r="G1478">
        <v>-32.720126883545099</v>
      </c>
      <c r="H1478">
        <v>-8.5352880466556496</v>
      </c>
      <c r="I1478">
        <v>-33.345469245276199</v>
      </c>
      <c r="J1478">
        <v>-3.0244402132450401</v>
      </c>
      <c r="K1478">
        <v>1107.3327880463501</v>
      </c>
      <c r="L1478">
        <v>1178.7808361647101</v>
      </c>
      <c r="M1478">
        <v>50.287483192264197</v>
      </c>
      <c r="N1478">
        <v>0.84263916511900405</v>
      </c>
      <c r="O1478">
        <v>57.025547445255398</v>
      </c>
      <c r="P1478">
        <v>21.548186758345299</v>
      </c>
      <c r="Q1478">
        <v>8.9725173526019997E-2</v>
      </c>
    </row>
    <row r="1479" spans="1:17" hidden="1" x14ac:dyDescent="0.3">
      <c r="A1479" t="s">
        <v>3113</v>
      </c>
      <c r="B1479" t="s">
        <v>3114</v>
      </c>
      <c r="C1479" t="str">
        <f>IFERROR(VLOOKUP(Table1[[#This Row],[Ticker]],[1]!Table1[[Symbol]:[Industry]],2,FALSE),"-")</f>
        <v>-</v>
      </c>
      <c r="D1479" t="s">
        <v>392</v>
      </c>
      <c r="E1479">
        <v>941.64819046499997</v>
      </c>
      <c r="F1479">
        <v>308.14999999999998</v>
      </c>
      <c r="G1479">
        <v>69.186364066160493</v>
      </c>
      <c r="H1479">
        <v>-9.0587402042541498</v>
      </c>
      <c r="I1479">
        <v>1.6174161630097801</v>
      </c>
      <c r="J1479">
        <v>-5.3073043262799997</v>
      </c>
      <c r="K1479">
        <v>297.87603565732098</v>
      </c>
      <c r="L1479">
        <v>257.90100224241098</v>
      </c>
      <c r="M1479">
        <v>50.312722941656197</v>
      </c>
      <c r="N1479">
        <v>1.12106946584862</v>
      </c>
      <c r="O1479">
        <v>8.0642544215479397</v>
      </c>
      <c r="P1479">
        <v>117.69692688096001</v>
      </c>
      <c r="Q1479">
        <v>0.13033299740676599</v>
      </c>
    </row>
    <row r="1480" spans="1:17" hidden="1" x14ac:dyDescent="0.3">
      <c r="A1480" t="s">
        <v>3115</v>
      </c>
      <c r="B1480" t="s">
        <v>3116</v>
      </c>
      <c r="C1480" t="str">
        <f>IFERROR(VLOOKUP(Table1[[#This Row],[Ticker]],[1]!Table1[[Symbol]:[Industry]],2,FALSE),"-")</f>
        <v>-</v>
      </c>
      <c r="D1480" t="s">
        <v>990</v>
      </c>
      <c r="E1480">
        <v>940.71215029999996</v>
      </c>
      <c r="F1480">
        <v>141.69999999999999</v>
      </c>
      <c r="G1480">
        <v>-40.967020671422901</v>
      </c>
      <c r="H1480">
        <v>8.76523297261088</v>
      </c>
      <c r="I1480">
        <v>-19.024058367987401</v>
      </c>
      <c r="J1480">
        <v>-5.8708159407918998</v>
      </c>
      <c r="K1480">
        <v>136.85328373505601</v>
      </c>
      <c r="L1480">
        <v>142.76753614135299</v>
      </c>
      <c r="M1480">
        <v>43.302976932778897</v>
      </c>
      <c r="N1480">
        <v>0.71646242144246597</v>
      </c>
      <c r="O1480">
        <v>33.0275229357798</v>
      </c>
      <c r="P1480">
        <v>26.0676156583629</v>
      </c>
    </row>
    <row r="1481" spans="1:17" hidden="1" x14ac:dyDescent="0.3">
      <c r="A1481" t="s">
        <v>3117</v>
      </c>
      <c r="B1481" t="s">
        <v>3118</v>
      </c>
      <c r="C1481" t="str">
        <f>IFERROR(VLOOKUP(Table1[[#This Row],[Ticker]],[1]!Table1[[Symbol]:[Industry]],2,FALSE),"-")</f>
        <v>-</v>
      </c>
      <c r="D1481" t="s">
        <v>21</v>
      </c>
      <c r="E1481">
        <v>940.37967768999999</v>
      </c>
      <c r="F1481">
        <v>1930.7</v>
      </c>
      <c r="G1481">
        <v>138.52720901410501</v>
      </c>
      <c r="H1481">
        <v>2.6352679400157601</v>
      </c>
      <c r="I1481">
        <v>37.2352488205021</v>
      </c>
      <c r="J1481">
        <v>0.97815379438581795</v>
      </c>
      <c r="K1481">
        <v>1824.6347130117899</v>
      </c>
      <c r="L1481">
        <v>1542.2086302410801</v>
      </c>
      <c r="M1481">
        <v>55.724010469561897</v>
      </c>
      <c r="N1481">
        <v>1.1365429262250399</v>
      </c>
      <c r="O1481">
        <v>19.645724348681799</v>
      </c>
      <c r="P1481">
        <v>210.45184113201401</v>
      </c>
      <c r="Q1481">
        <v>0.15084321913419499</v>
      </c>
    </row>
    <row r="1482" spans="1:17" hidden="1" x14ac:dyDescent="0.3">
      <c r="A1482" t="s">
        <v>3119</v>
      </c>
      <c r="B1482" t="s">
        <v>3120</v>
      </c>
      <c r="C1482" t="str">
        <f>IFERROR(VLOOKUP(Table1[[#This Row],[Ticker]],[1]!Table1[[Symbol]:[Industry]],2,FALSE),"-")</f>
        <v>-</v>
      </c>
      <c r="D1482" t="s">
        <v>240</v>
      </c>
      <c r="E1482">
        <v>939.81901224499995</v>
      </c>
      <c r="F1482">
        <v>894.05</v>
      </c>
      <c r="G1482">
        <v>23.603022366855999</v>
      </c>
      <c r="H1482">
        <v>13.643273770262899</v>
      </c>
      <c r="I1482">
        <v>25.913465359811902</v>
      </c>
      <c r="J1482">
        <v>4.0219738833937404</v>
      </c>
      <c r="K1482">
        <v>771.53970909252303</v>
      </c>
      <c r="L1482">
        <v>681.38343824808896</v>
      </c>
      <c r="M1482">
        <v>64.825168751849205</v>
      </c>
      <c r="N1482">
        <v>3.4802712344803899</v>
      </c>
      <c r="O1482">
        <v>8.4559029137072805</v>
      </c>
      <c r="P1482">
        <v>98.677777777777706</v>
      </c>
      <c r="Q1482">
        <v>0.21695192814866601</v>
      </c>
    </row>
    <row r="1483" spans="1:17" hidden="1" x14ac:dyDescent="0.3">
      <c r="A1483" t="s">
        <v>3121</v>
      </c>
      <c r="B1483" t="s">
        <v>3122</v>
      </c>
      <c r="C1483" t="str">
        <f>IFERROR(VLOOKUP(Table1[[#This Row],[Ticker]],[1]!Table1[[Symbol]:[Industry]],2,FALSE),"-")</f>
        <v>-</v>
      </c>
      <c r="D1483" t="s">
        <v>80</v>
      </c>
      <c r="E1483">
        <v>939.76317500000005</v>
      </c>
      <c r="F1483">
        <v>670.9</v>
      </c>
      <c r="G1483">
        <v>9.1799562852025893</v>
      </c>
      <c r="H1483">
        <v>4.34555866985023</v>
      </c>
      <c r="I1483">
        <v>0.55816936860669797</v>
      </c>
      <c r="J1483">
        <v>-5.0904658709292399</v>
      </c>
      <c r="K1483">
        <v>644.477775801706</v>
      </c>
      <c r="L1483">
        <v>594.66830487906395</v>
      </c>
      <c r="M1483">
        <v>45.194474648817703</v>
      </c>
      <c r="N1483">
        <v>1.5020646165617799</v>
      </c>
      <c r="O1483">
        <v>9.5543300044716108</v>
      </c>
      <c r="P1483">
        <v>42.866269165246997</v>
      </c>
      <c r="Q1483">
        <v>-4.8187871569244999E-2</v>
      </c>
    </row>
    <row r="1484" spans="1:17" hidden="1" x14ac:dyDescent="0.3">
      <c r="A1484" t="s">
        <v>3123</v>
      </c>
      <c r="B1484" t="s">
        <v>3124</v>
      </c>
      <c r="C1484" t="str">
        <f>IFERROR(VLOOKUP(Table1[[#This Row],[Ticker]],[1]!Table1[[Symbol]:[Industry]],2,FALSE),"-")</f>
        <v>-</v>
      </c>
      <c r="D1484" t="s">
        <v>375</v>
      </c>
      <c r="E1484">
        <v>938.31411386000002</v>
      </c>
      <c r="F1484">
        <v>223.1</v>
      </c>
      <c r="G1484">
        <v>22.4184258078377</v>
      </c>
      <c r="H1484">
        <v>20.264660321600299</v>
      </c>
      <c r="I1484">
        <v>0.28921660343607197</v>
      </c>
      <c r="J1484">
        <v>1.5481847726974101</v>
      </c>
      <c r="K1484">
        <v>196.42032767511</v>
      </c>
      <c r="L1484">
        <v>185.86120542018901</v>
      </c>
      <c r="M1484">
        <v>62.224495164891302</v>
      </c>
      <c r="N1484">
        <v>2.5311935908440999</v>
      </c>
      <c r="O1484">
        <v>15.6432093231734</v>
      </c>
      <c r="P1484">
        <v>64.892830746489196</v>
      </c>
      <c r="Q1484">
        <v>2.5366524235465E-2</v>
      </c>
    </row>
    <row r="1485" spans="1:17" hidden="1" x14ac:dyDescent="0.3">
      <c r="A1485" t="s">
        <v>3125</v>
      </c>
      <c r="B1485" t="s">
        <v>3126</v>
      </c>
      <c r="C1485" t="str">
        <f>IFERROR(VLOOKUP(Table1[[#This Row],[Ticker]],[1]!Table1[[Symbol]:[Industry]],2,FALSE),"-")</f>
        <v>-</v>
      </c>
      <c r="E1485">
        <v>937.62591817999896</v>
      </c>
      <c r="F1485">
        <v>38.69</v>
      </c>
      <c r="G1485">
        <v>-61.774660048818603</v>
      </c>
      <c r="H1485">
        <v>-4.7073888529027998</v>
      </c>
      <c r="I1485">
        <v>-34.929831683349903</v>
      </c>
      <c r="J1485">
        <v>-0.57109653033446495</v>
      </c>
      <c r="K1485">
        <v>40.0536095164505</v>
      </c>
      <c r="L1485">
        <v>46.817196823760597</v>
      </c>
      <c r="M1485">
        <v>43.023878355428202</v>
      </c>
      <c r="N1485">
        <v>0.67750669146420806</v>
      </c>
      <c r="O1485">
        <v>83.509950891703298</v>
      </c>
      <c r="P1485">
        <v>17.2424242424242</v>
      </c>
      <c r="Q1485">
        <v>7.2355515791277997E-2</v>
      </c>
    </row>
    <row r="1486" spans="1:17" hidden="1" x14ac:dyDescent="0.3">
      <c r="A1486" t="s">
        <v>3127</v>
      </c>
      <c r="B1486" t="s">
        <v>3128</v>
      </c>
      <c r="C1486" t="str">
        <f>IFERROR(VLOOKUP(Table1[[#This Row],[Ticker]],[1]!Table1[[Symbol]:[Industry]],2,FALSE),"-")</f>
        <v>-</v>
      </c>
      <c r="D1486" t="s">
        <v>990</v>
      </c>
      <c r="E1486">
        <v>936.22500000000002</v>
      </c>
      <c r="F1486">
        <v>83.22</v>
      </c>
      <c r="G1486">
        <v>-57.535268100138602</v>
      </c>
      <c r="H1486">
        <v>6.5874794819084697</v>
      </c>
      <c r="I1486">
        <v>-9.4763462362568607</v>
      </c>
      <c r="J1486">
        <v>-2.4336268547522599</v>
      </c>
      <c r="K1486">
        <v>78.872714995572196</v>
      </c>
      <c r="L1486">
        <v>84.112124705696502</v>
      </c>
      <c r="M1486">
        <v>54.755347276942402</v>
      </c>
      <c r="N1486">
        <v>0.92449070658808297</v>
      </c>
      <c r="O1486">
        <v>63.302090843547198</v>
      </c>
      <c r="P1486">
        <v>29.929742388758701</v>
      </c>
      <c r="Q1486">
        <v>6.9223744804839005E-2</v>
      </c>
    </row>
    <row r="1487" spans="1:17" hidden="1" x14ac:dyDescent="0.3">
      <c r="A1487" t="s">
        <v>3129</v>
      </c>
      <c r="B1487" t="s">
        <v>3130</v>
      </c>
      <c r="C1487" t="str">
        <f>IFERROR(VLOOKUP(Table1[[#This Row],[Ticker]],[1]!Table1[[Symbol]:[Industry]],2,FALSE),"-")</f>
        <v>-</v>
      </c>
      <c r="D1487" t="s">
        <v>124</v>
      </c>
      <c r="E1487">
        <v>935.27246716000002</v>
      </c>
      <c r="F1487">
        <v>9080.9500000000007</v>
      </c>
      <c r="G1487">
        <v>247.49729758375901</v>
      </c>
      <c r="H1487">
        <v>8.12871338613113</v>
      </c>
      <c r="I1487">
        <v>178.01574617256199</v>
      </c>
      <c r="J1487">
        <v>13.9256773226529</v>
      </c>
      <c r="K1487">
        <v>6656.7489189772496</v>
      </c>
      <c r="L1487">
        <v>4909.5191009395703</v>
      </c>
      <c r="M1487">
        <v>89.305202410864595</v>
      </c>
      <c r="N1487">
        <v>0.94253414978803496</v>
      </c>
      <c r="O1487">
        <v>0.21969067113021201</v>
      </c>
      <c r="P1487">
        <v>303.34680643155298</v>
      </c>
      <c r="Q1487">
        <v>9.3846148614930999E-2</v>
      </c>
    </row>
    <row r="1488" spans="1:17" hidden="1" x14ac:dyDescent="0.3">
      <c r="A1488" t="s">
        <v>3131</v>
      </c>
      <c r="B1488" t="s">
        <v>3132</v>
      </c>
      <c r="C1488" t="str">
        <f>IFERROR(VLOOKUP(Table1[[#This Row],[Ticker]],[1]!Table1[[Symbol]:[Industry]],2,FALSE),"-")</f>
        <v>-</v>
      </c>
      <c r="E1488">
        <v>932.37701842000001</v>
      </c>
      <c r="F1488">
        <v>9.48</v>
      </c>
      <c r="G1488">
        <v>-2.9354219760799798</v>
      </c>
      <c r="H1488">
        <v>-17.189393470585799</v>
      </c>
      <c r="I1488">
        <v>-3.72544129148603</v>
      </c>
      <c r="J1488">
        <v>4.8137393963733697</v>
      </c>
      <c r="K1488">
        <v>9.3033471688910705</v>
      </c>
      <c r="L1488">
        <v>9.0127840734241307</v>
      </c>
      <c r="M1488">
        <v>45.092784332523699</v>
      </c>
      <c r="N1488">
        <v>3.0543461047828999</v>
      </c>
      <c r="O1488">
        <v>26.582278481012601</v>
      </c>
      <c r="P1488">
        <v>41.071428571428498</v>
      </c>
    </row>
    <row r="1489" spans="1:17" hidden="1" x14ac:dyDescent="0.3">
      <c r="A1489" t="s">
        <v>3133</v>
      </c>
      <c r="B1489" t="s">
        <v>3134</v>
      </c>
      <c r="C1489" t="str">
        <f>IFERROR(VLOOKUP(Table1[[#This Row],[Ticker]],[1]!Table1[[Symbol]:[Industry]],2,FALSE),"-")</f>
        <v>-</v>
      </c>
      <c r="D1489" t="s">
        <v>613</v>
      </c>
      <c r="E1489">
        <v>928.76158980000002</v>
      </c>
      <c r="F1489">
        <v>14.85</v>
      </c>
      <c r="G1489">
        <v>56.365014063062098</v>
      </c>
      <c r="H1489">
        <v>-0.57546882878947303</v>
      </c>
      <c r="I1489">
        <v>-24.347264491790401</v>
      </c>
      <c r="J1489">
        <v>-2.0812859910856298</v>
      </c>
      <c r="K1489">
        <v>13.6694952220991</v>
      </c>
      <c r="L1489">
        <v>13.2707299826398</v>
      </c>
      <c r="M1489">
        <v>61.012461713369497</v>
      </c>
      <c r="N1489">
        <v>1.51217697273817</v>
      </c>
      <c r="O1489">
        <v>23.2323232323232</v>
      </c>
      <c r="P1489">
        <v>85.625</v>
      </c>
      <c r="Q1489">
        <v>1.8677930063135999E-2</v>
      </c>
    </row>
    <row r="1490" spans="1:17" hidden="1" x14ac:dyDescent="0.3">
      <c r="A1490" t="s">
        <v>3135</v>
      </c>
      <c r="B1490" t="s">
        <v>3136</v>
      </c>
      <c r="C1490" t="str">
        <f>IFERROR(VLOOKUP(Table1[[#This Row],[Ticker]],[1]!Table1[[Symbol]:[Industry]],2,FALSE),"-")</f>
        <v>-</v>
      </c>
      <c r="D1490" t="s">
        <v>243</v>
      </c>
      <c r="E1490">
        <v>923.59424799999999</v>
      </c>
      <c r="F1490">
        <v>156.94999999999999</v>
      </c>
      <c r="G1490">
        <v>76.835124839921306</v>
      </c>
      <c r="H1490">
        <v>1.0003118547979</v>
      </c>
      <c r="I1490">
        <v>-5.7742249898833196</v>
      </c>
      <c r="J1490">
        <v>1.63884550719376</v>
      </c>
      <c r="K1490">
        <v>135.684117702435</v>
      </c>
      <c r="L1490">
        <v>129.500997245382</v>
      </c>
      <c r="M1490">
        <v>84.759200295099802</v>
      </c>
      <c r="N1490">
        <v>2.17968778494562</v>
      </c>
      <c r="O1490">
        <v>8.3147499203568103</v>
      </c>
      <c r="P1490">
        <v>106.241787122207</v>
      </c>
      <c r="Q1490">
        <v>0.11191021106233601</v>
      </c>
    </row>
    <row r="1491" spans="1:17" hidden="1" x14ac:dyDescent="0.3">
      <c r="A1491" t="s">
        <v>3137</v>
      </c>
      <c r="B1491" t="s">
        <v>3138</v>
      </c>
      <c r="C1491" t="str">
        <f>IFERROR(VLOOKUP(Table1[[#This Row],[Ticker]],[1]!Table1[[Symbol]:[Industry]],2,FALSE),"-")</f>
        <v>-</v>
      </c>
      <c r="D1491" t="s">
        <v>21</v>
      </c>
      <c r="E1491">
        <v>922.22572500000001</v>
      </c>
      <c r="F1491">
        <v>727.25</v>
      </c>
      <c r="G1491">
        <v>58.273027474642497</v>
      </c>
      <c r="H1491">
        <v>-20.364278318030301</v>
      </c>
      <c r="I1491">
        <v>-8.2351024188048605</v>
      </c>
      <c r="J1491">
        <v>-3.48735761900934</v>
      </c>
      <c r="K1491">
        <v>747.31282649882098</v>
      </c>
      <c r="L1491">
        <v>666.02315158060105</v>
      </c>
      <c r="M1491">
        <v>26.731166551567402</v>
      </c>
      <c r="N1491">
        <v>1.1047471848899999</v>
      </c>
      <c r="O1491">
        <v>13.709178411825301</v>
      </c>
      <c r="P1491">
        <v>101.789678135405</v>
      </c>
      <c r="Q1491">
        <v>0.18894091443606201</v>
      </c>
    </row>
    <row r="1492" spans="1:17" hidden="1" x14ac:dyDescent="0.3">
      <c r="A1492" t="s">
        <v>3139</v>
      </c>
      <c r="B1492" t="s">
        <v>3140</v>
      </c>
      <c r="C1492" t="str">
        <f>IFERROR(VLOOKUP(Table1[[#This Row],[Ticker]],[1]!Table1[[Symbol]:[Industry]],2,FALSE),"-")</f>
        <v>-</v>
      </c>
      <c r="D1492" t="s">
        <v>243</v>
      </c>
      <c r="E1492">
        <v>914.37679286000002</v>
      </c>
      <c r="F1492">
        <v>942.2</v>
      </c>
      <c r="G1492">
        <v>104.055398368919</v>
      </c>
      <c r="H1492">
        <v>35.163723339028401</v>
      </c>
      <c r="I1492">
        <v>74.338699578788905</v>
      </c>
      <c r="J1492">
        <v>9.4746133837217208</v>
      </c>
      <c r="K1492">
        <v>743.69106922808601</v>
      </c>
      <c r="L1492">
        <v>634.41654104912095</v>
      </c>
      <c r="M1492">
        <v>54.506199420056802</v>
      </c>
      <c r="N1492">
        <v>4.3530788204201496</v>
      </c>
      <c r="O1492">
        <v>8.4695393759286599</v>
      </c>
      <c r="P1492">
        <v>151.79048637092399</v>
      </c>
    </row>
    <row r="1493" spans="1:17" hidden="1" x14ac:dyDescent="0.3">
      <c r="A1493" t="s">
        <v>3141</v>
      </c>
      <c r="B1493" t="s">
        <v>3142</v>
      </c>
      <c r="C1493" t="str">
        <f>IFERROR(VLOOKUP(Table1[[#This Row],[Ticker]],[1]!Table1[[Symbol]:[Industry]],2,FALSE),"-")</f>
        <v>-</v>
      </c>
      <c r="D1493" t="s">
        <v>127</v>
      </c>
      <c r="E1493">
        <v>913.19618051999998</v>
      </c>
      <c r="F1493">
        <v>890.2</v>
      </c>
      <c r="G1493">
        <v>131.151577928329</v>
      </c>
      <c r="H1493">
        <v>24.027811060725799</v>
      </c>
      <c r="I1493">
        <v>27.312693587265699</v>
      </c>
      <c r="J1493">
        <v>9.0700564726066908</v>
      </c>
      <c r="K1493">
        <v>721.36444369315302</v>
      </c>
      <c r="L1493">
        <v>615.21434922286903</v>
      </c>
      <c r="M1493">
        <v>72.307687952703006</v>
      </c>
      <c r="N1493">
        <v>3.8126924974388898</v>
      </c>
      <c r="O1493">
        <v>9.5259492248932691</v>
      </c>
      <c r="P1493">
        <v>179.40991839296899</v>
      </c>
      <c r="Q1493">
        <v>0.17275531128138699</v>
      </c>
    </row>
    <row r="1494" spans="1:17" hidden="1" x14ac:dyDescent="0.3">
      <c r="A1494" t="s">
        <v>3143</v>
      </c>
      <c r="B1494" t="s">
        <v>3144</v>
      </c>
      <c r="C1494" t="str">
        <f>IFERROR(VLOOKUP(Table1[[#This Row],[Ticker]],[1]!Table1[[Symbol]:[Industry]],2,FALSE),"-")</f>
        <v>-</v>
      </c>
      <c r="D1494" t="s">
        <v>699</v>
      </c>
      <c r="E1494">
        <v>912.56530517600004</v>
      </c>
      <c r="F1494">
        <v>215.32</v>
      </c>
      <c r="G1494">
        <v>-15.073648026597899</v>
      </c>
      <c r="H1494">
        <v>-7.5658492089934901</v>
      </c>
      <c r="I1494">
        <v>-5.8336877675114396</v>
      </c>
      <c r="J1494">
        <v>7.6152201090079905E-2</v>
      </c>
      <c r="K1494">
        <v>218.88093315891001</v>
      </c>
      <c r="L1494">
        <v>222.42778639912601</v>
      </c>
      <c r="M1494">
        <v>46.306482061704997</v>
      </c>
      <c r="N1494">
        <v>1.1441083295305901</v>
      </c>
      <c r="O1494">
        <v>54.653538918818498</v>
      </c>
      <c r="P1494">
        <v>28.5492537313432</v>
      </c>
    </row>
    <row r="1495" spans="1:17" hidden="1" x14ac:dyDescent="0.3">
      <c r="A1495" t="s">
        <v>3145</v>
      </c>
      <c r="B1495" t="s">
        <v>3146</v>
      </c>
      <c r="C1495" t="str">
        <f>IFERROR(VLOOKUP(Table1[[#This Row],[Ticker]],[1]!Table1[[Symbol]:[Industry]],2,FALSE),"-")</f>
        <v>-</v>
      </c>
      <c r="E1495">
        <v>911.33434365999994</v>
      </c>
      <c r="F1495">
        <v>377.9</v>
      </c>
      <c r="G1495">
        <v>-9.6277735200831103</v>
      </c>
      <c r="H1495">
        <v>5.0541630215522897</v>
      </c>
      <c r="I1495">
        <v>3.5079168509001</v>
      </c>
      <c r="J1495">
        <v>15.0309510122025</v>
      </c>
      <c r="M1495">
        <v>100</v>
      </c>
      <c r="O1495">
        <v>0</v>
      </c>
      <c r="P1495">
        <v>27.2390572390572</v>
      </c>
    </row>
    <row r="1496" spans="1:17" hidden="1" x14ac:dyDescent="0.3">
      <c r="A1496" t="s">
        <v>3147</v>
      </c>
      <c r="B1496" t="s">
        <v>3148</v>
      </c>
      <c r="C1496" t="str">
        <f>IFERROR(VLOOKUP(Table1[[#This Row],[Ticker]],[1]!Table1[[Symbol]:[Industry]],2,FALSE),"-")</f>
        <v>-</v>
      </c>
      <c r="D1496" t="s">
        <v>166</v>
      </c>
      <c r="E1496">
        <v>908.73300388500002</v>
      </c>
      <c r="F1496">
        <v>98.91</v>
      </c>
      <c r="G1496">
        <v>-12.1792613662456</v>
      </c>
      <c r="H1496">
        <v>-8.1359844631268103</v>
      </c>
      <c r="I1496">
        <v>-15.436265059189299</v>
      </c>
      <c r="J1496">
        <v>0.78807568183978205</v>
      </c>
      <c r="K1496">
        <v>99.367440913040994</v>
      </c>
      <c r="L1496">
        <v>99.379610393848495</v>
      </c>
      <c r="M1496">
        <v>57.303196470685897</v>
      </c>
      <c r="N1496">
        <v>1.3126877776107899</v>
      </c>
      <c r="O1496">
        <v>32.443635628349</v>
      </c>
      <c r="P1496">
        <v>16.970198675496601</v>
      </c>
      <c r="Q1496">
        <v>2.6162434307379998E-3</v>
      </c>
    </row>
    <row r="1497" spans="1:17" hidden="1" x14ac:dyDescent="0.3">
      <c r="A1497" t="s">
        <v>3149</v>
      </c>
      <c r="B1497" t="s">
        <v>3150</v>
      </c>
      <c r="C1497" t="str">
        <f>IFERROR(VLOOKUP(Table1[[#This Row],[Ticker]],[1]!Table1[[Symbol]:[Industry]],2,FALSE),"-")</f>
        <v>-</v>
      </c>
      <c r="D1497" t="s">
        <v>59</v>
      </c>
      <c r="E1497">
        <v>906.05547200000001</v>
      </c>
      <c r="F1497">
        <v>328.3</v>
      </c>
      <c r="G1497">
        <v>-20.340844173756398</v>
      </c>
      <c r="H1497">
        <v>9.1886096190673907</v>
      </c>
      <c r="I1497">
        <v>-24.318827271508901</v>
      </c>
      <c r="J1497">
        <v>0.19780969115795899</v>
      </c>
      <c r="K1497">
        <v>318.31572765690902</v>
      </c>
      <c r="L1497">
        <v>335.79058017892498</v>
      </c>
      <c r="M1497">
        <v>47.345935778116299</v>
      </c>
      <c r="N1497">
        <v>3.1647563807982202</v>
      </c>
      <c r="O1497">
        <v>56.381358513554602</v>
      </c>
      <c r="P1497">
        <v>24.6866691986327</v>
      </c>
      <c r="Q1497">
        <v>-3.5658658572064003E-2</v>
      </c>
    </row>
    <row r="1498" spans="1:17" hidden="1" x14ac:dyDescent="0.3">
      <c r="A1498" t="s">
        <v>3151</v>
      </c>
      <c r="B1498" t="s">
        <v>3152</v>
      </c>
      <c r="C1498" t="str">
        <f>IFERROR(VLOOKUP(Table1[[#This Row],[Ticker]],[1]!Table1[[Symbol]:[Industry]],2,FALSE),"-")</f>
        <v>-</v>
      </c>
      <c r="D1498" t="s">
        <v>226</v>
      </c>
      <c r="E1498">
        <v>904.79200000000003</v>
      </c>
      <c r="F1498">
        <v>1615.7</v>
      </c>
      <c r="G1498">
        <v>31.5113003219221</v>
      </c>
      <c r="H1498">
        <v>-6.3947617096304903</v>
      </c>
      <c r="I1498">
        <v>-13.340063630098699</v>
      </c>
      <c r="J1498">
        <v>1.7201204620619099</v>
      </c>
      <c r="K1498">
        <v>1517.04583251497</v>
      </c>
      <c r="L1498">
        <v>1453.0328377180899</v>
      </c>
      <c r="M1498">
        <v>79.804974612409097</v>
      </c>
      <c r="N1498">
        <v>1.0504410315271999</v>
      </c>
      <c r="O1498">
        <v>10.4505786965402</v>
      </c>
      <c r="P1498">
        <v>67.708117085322797</v>
      </c>
      <c r="Q1498">
        <v>5.6096849870072997E-2</v>
      </c>
    </row>
    <row r="1499" spans="1:17" hidden="1" x14ac:dyDescent="0.3">
      <c r="A1499" t="s">
        <v>3153</v>
      </c>
      <c r="B1499" t="s">
        <v>3154</v>
      </c>
      <c r="C1499" t="str">
        <f>IFERROR(VLOOKUP(Table1[[#This Row],[Ticker]],[1]!Table1[[Symbol]:[Industry]],2,FALSE),"-")</f>
        <v>-</v>
      </c>
      <c r="D1499" t="s">
        <v>80</v>
      </c>
      <c r="E1499">
        <v>904.57738196000003</v>
      </c>
      <c r="F1499">
        <v>98.14</v>
      </c>
      <c r="G1499">
        <v>-13.256832173794599</v>
      </c>
      <c r="H1499">
        <v>3.6009456596201801</v>
      </c>
      <c r="I1499">
        <v>-38.0652169354411</v>
      </c>
      <c r="J1499">
        <v>-1.2238105579144101</v>
      </c>
      <c r="K1499">
        <v>94.515473866886097</v>
      </c>
      <c r="L1499">
        <v>93.345526548511401</v>
      </c>
      <c r="M1499">
        <v>57.073884638797502</v>
      </c>
      <c r="N1499">
        <v>0.97292038280196103</v>
      </c>
      <c r="O1499">
        <v>41.838190340330101</v>
      </c>
      <c r="P1499">
        <v>29.1315789473684</v>
      </c>
      <c r="Q1499">
        <v>-3.6021804742347001E-2</v>
      </c>
    </row>
    <row r="1500" spans="1:17" hidden="1" x14ac:dyDescent="0.3">
      <c r="A1500" t="s">
        <v>3155</v>
      </c>
      <c r="B1500" t="s">
        <v>3156</v>
      </c>
      <c r="C1500" t="str">
        <f>IFERROR(VLOOKUP(Table1[[#This Row],[Ticker]],[1]!Table1[[Symbol]:[Industry]],2,FALSE),"-")</f>
        <v>-</v>
      </c>
      <c r="E1500">
        <v>904.43634974500003</v>
      </c>
      <c r="F1500">
        <v>328.55</v>
      </c>
      <c r="G1500">
        <v>-56.795594424951801</v>
      </c>
      <c r="H1500">
        <v>-7.5750699087642701</v>
      </c>
      <c r="I1500">
        <v>-36.714386758681997</v>
      </c>
      <c r="J1500">
        <v>-3.2290110371333598</v>
      </c>
      <c r="K1500">
        <v>333.291423977151</v>
      </c>
      <c r="L1500">
        <v>412.55150315286602</v>
      </c>
      <c r="M1500">
        <v>46.429186906502501</v>
      </c>
      <c r="N1500">
        <v>1.71190499385744</v>
      </c>
      <c r="O1500">
        <v>118.49033632628201</v>
      </c>
      <c r="P1500">
        <v>22.547556881760499</v>
      </c>
      <c r="Q1500">
        <v>6.0187508602765998E-2</v>
      </c>
    </row>
    <row r="1501" spans="1:17" hidden="1" x14ac:dyDescent="0.3">
      <c r="A1501" t="s">
        <v>3157</v>
      </c>
      <c r="B1501" t="s">
        <v>3158</v>
      </c>
      <c r="C1501" t="str">
        <f>IFERROR(VLOOKUP(Table1[[#This Row],[Ticker]],[1]!Table1[[Symbol]:[Industry]],2,FALSE),"-")</f>
        <v>-</v>
      </c>
      <c r="D1501" t="s">
        <v>226</v>
      </c>
      <c r="E1501">
        <v>903.40613974799999</v>
      </c>
      <c r="F1501">
        <v>170.84</v>
      </c>
      <c r="G1501">
        <v>51.784194845633998</v>
      </c>
      <c r="H1501">
        <v>7.7034044520970602</v>
      </c>
      <c r="I1501">
        <v>35.185846586419103</v>
      </c>
      <c r="J1501">
        <v>13.5630387548551</v>
      </c>
      <c r="K1501">
        <v>148.21776577798701</v>
      </c>
      <c r="L1501">
        <v>129.400980776696</v>
      </c>
      <c r="M1501">
        <v>78.122176832081706</v>
      </c>
      <c r="N1501">
        <v>2.1413354990831901</v>
      </c>
      <c r="O1501">
        <v>13.556544134863</v>
      </c>
      <c r="P1501">
        <v>82.912205567451807</v>
      </c>
      <c r="Q1501">
        <v>0.250816027575756</v>
      </c>
    </row>
    <row r="1502" spans="1:17" hidden="1" x14ac:dyDescent="0.3">
      <c r="A1502" t="s">
        <v>3159</v>
      </c>
      <c r="B1502" t="s">
        <v>3160</v>
      </c>
      <c r="C1502" t="str">
        <f>IFERROR(VLOOKUP(Table1[[#This Row],[Ticker]],[1]!Table1[[Symbol]:[Industry]],2,FALSE),"-")</f>
        <v>-</v>
      </c>
      <c r="D1502" t="s">
        <v>184</v>
      </c>
      <c r="E1502">
        <v>901.6</v>
      </c>
      <c r="F1502">
        <v>90.16</v>
      </c>
      <c r="G1502">
        <v>45.994471228869202</v>
      </c>
      <c r="H1502">
        <v>0.27542438427452398</v>
      </c>
      <c r="I1502">
        <v>-12.372125736687501</v>
      </c>
      <c r="J1502">
        <v>-4.1435090478238896</v>
      </c>
      <c r="K1502">
        <v>85.988328436769805</v>
      </c>
      <c r="L1502">
        <v>79.390387633143504</v>
      </c>
      <c r="M1502">
        <v>55.928705592486502</v>
      </c>
      <c r="N1502">
        <v>2.47667230464535</v>
      </c>
      <c r="O1502">
        <v>27.5510204081632</v>
      </c>
      <c r="P1502">
        <v>78.534653465346494</v>
      </c>
      <c r="Q1502">
        <v>1.2135038014062001E-2</v>
      </c>
    </row>
    <row r="1503" spans="1:17" hidden="1" x14ac:dyDescent="0.3">
      <c r="A1503" t="s">
        <v>3161</v>
      </c>
      <c r="B1503" t="s">
        <v>3162</v>
      </c>
      <c r="C1503" t="str">
        <f>IFERROR(VLOOKUP(Table1[[#This Row],[Ticker]],[1]!Table1[[Symbol]:[Industry]],2,FALSE),"-")</f>
        <v>-</v>
      </c>
      <c r="D1503" t="s">
        <v>104</v>
      </c>
      <c r="E1503">
        <v>900.76307338999902</v>
      </c>
      <c r="F1503">
        <v>2890.45</v>
      </c>
      <c r="G1503">
        <v>38.142741579954397</v>
      </c>
      <c r="H1503">
        <v>-0.98092657737998901</v>
      </c>
      <c r="I1503">
        <v>-18.038011678050001</v>
      </c>
      <c r="J1503">
        <v>-2.6801334765403899</v>
      </c>
      <c r="K1503">
        <v>2790.6179983332499</v>
      </c>
      <c r="L1503">
        <v>2641.0665413379302</v>
      </c>
      <c r="M1503">
        <v>49.455125892328098</v>
      </c>
      <c r="N1503">
        <v>1.31727198778793</v>
      </c>
      <c r="O1503">
        <v>23.544776764863599</v>
      </c>
      <c r="P1503">
        <v>67.562318840579707</v>
      </c>
      <c r="Q1503">
        <v>0.12697164441192399</v>
      </c>
    </row>
    <row r="1504" spans="1:17" hidden="1" x14ac:dyDescent="0.3">
      <c r="A1504" t="s">
        <v>3163</v>
      </c>
      <c r="B1504" t="s">
        <v>3164</v>
      </c>
      <c r="C1504" t="str">
        <f>IFERROR(VLOOKUP(Table1[[#This Row],[Ticker]],[1]!Table1[[Symbol]:[Industry]],2,FALSE),"-")</f>
        <v>-</v>
      </c>
      <c r="D1504" t="s">
        <v>148</v>
      </c>
      <c r="E1504">
        <v>900.25509999999997</v>
      </c>
      <c r="F1504">
        <v>52.31</v>
      </c>
      <c r="G1504">
        <v>647.32078247476602</v>
      </c>
      <c r="H1504">
        <v>-32.603339805280001</v>
      </c>
      <c r="I1504">
        <v>462.618077858167</v>
      </c>
      <c r="J1504">
        <v>-17.033715303208499</v>
      </c>
      <c r="K1504">
        <v>61.355682247291803</v>
      </c>
      <c r="L1504">
        <v>36.385223915952999</v>
      </c>
      <c r="M1504">
        <v>7.9381289318610699</v>
      </c>
      <c r="N1504">
        <v>0.902860898002809</v>
      </c>
      <c r="O1504">
        <v>50.086025616516899</v>
      </c>
      <c r="P1504">
        <v>956.76767676767599</v>
      </c>
      <c r="Q1504">
        <v>0.164202072860406</v>
      </c>
    </row>
    <row r="1505" spans="1:17" hidden="1" x14ac:dyDescent="0.3">
      <c r="A1505" t="s">
        <v>3165</v>
      </c>
      <c r="B1505" t="s">
        <v>3166</v>
      </c>
      <c r="C1505" t="str">
        <f>IFERROR(VLOOKUP(Table1[[#This Row],[Ticker]],[1]!Table1[[Symbol]:[Industry]],2,FALSE),"-")</f>
        <v>-</v>
      </c>
      <c r="D1505" t="s">
        <v>243</v>
      </c>
      <c r="E1505">
        <v>896.64198861</v>
      </c>
      <c r="F1505">
        <v>628.04999999999995</v>
      </c>
      <c r="G1505">
        <v>67.290652633511996</v>
      </c>
      <c r="H1505">
        <v>1.19735187379639</v>
      </c>
      <c r="I1505">
        <v>53.933706673796003</v>
      </c>
      <c r="J1505">
        <v>-0.49376431577136598</v>
      </c>
      <c r="K1505">
        <v>603.38309455932495</v>
      </c>
      <c r="L1505">
        <v>508.24496076228297</v>
      </c>
      <c r="M1505">
        <v>57.535754725425001</v>
      </c>
      <c r="N1505">
        <v>0.74003743880113304</v>
      </c>
      <c r="O1505">
        <v>18.4619058992118</v>
      </c>
      <c r="P1505">
        <v>106.323915900131</v>
      </c>
      <c r="Q1505">
        <v>0.11926128536627301</v>
      </c>
    </row>
    <row r="1506" spans="1:17" hidden="1" x14ac:dyDescent="0.3">
      <c r="A1506" t="s">
        <v>3167</v>
      </c>
      <c r="B1506" t="s">
        <v>3168</v>
      </c>
      <c r="C1506" t="str">
        <f>IFERROR(VLOOKUP(Table1[[#This Row],[Ticker]],[1]!Table1[[Symbol]:[Industry]],2,FALSE),"-")</f>
        <v>-</v>
      </c>
      <c r="D1506" t="s">
        <v>610</v>
      </c>
      <c r="E1506">
        <v>896.63600810000003</v>
      </c>
      <c r="F1506">
        <v>834.05</v>
      </c>
      <c r="G1506">
        <v>-12.6052275000592</v>
      </c>
      <c r="H1506">
        <v>-13.5460951581369</v>
      </c>
      <c r="I1506">
        <v>-15.995351859323399</v>
      </c>
      <c r="J1506">
        <v>-3.54028554693727</v>
      </c>
      <c r="K1506">
        <v>841.762157816794</v>
      </c>
      <c r="L1506">
        <v>828.63674749923803</v>
      </c>
      <c r="M1506">
        <v>33.191839857373203</v>
      </c>
      <c r="N1506">
        <v>0.96755363521410298</v>
      </c>
      <c r="O1506">
        <v>19.7410227204604</v>
      </c>
      <c r="P1506">
        <v>25.110627765694101</v>
      </c>
    </row>
    <row r="1507" spans="1:17" hidden="1" x14ac:dyDescent="0.3">
      <c r="A1507" t="s">
        <v>3169</v>
      </c>
      <c r="B1507" t="s">
        <v>3170</v>
      </c>
      <c r="C1507" t="str">
        <f>IFERROR(VLOOKUP(Table1[[#This Row],[Ticker]],[1]!Table1[[Symbol]:[Industry]],2,FALSE),"-")</f>
        <v>-</v>
      </c>
      <c r="D1507" t="s">
        <v>470</v>
      </c>
      <c r="E1507">
        <v>896.29698471999995</v>
      </c>
      <c r="F1507">
        <v>626.9</v>
      </c>
      <c r="G1507">
        <v>-29.633294415865301</v>
      </c>
      <c r="H1507">
        <v>-23.959913680855301</v>
      </c>
      <c r="I1507">
        <v>-42.195865040216603</v>
      </c>
      <c r="J1507">
        <v>-7.0285170991001298</v>
      </c>
      <c r="K1507">
        <v>712.670818460541</v>
      </c>
      <c r="L1507">
        <v>747.16982651895603</v>
      </c>
      <c r="M1507">
        <v>33.214529930215598</v>
      </c>
      <c r="N1507">
        <v>1.7286053566206201</v>
      </c>
      <c r="O1507">
        <v>56.324772691019298</v>
      </c>
      <c r="P1507">
        <v>2.2508563040287002</v>
      </c>
      <c r="Q1507">
        <v>4.2730942284438002E-2</v>
      </c>
    </row>
    <row r="1508" spans="1:17" hidden="1" x14ac:dyDescent="0.3">
      <c r="A1508" t="s">
        <v>3171</v>
      </c>
      <c r="B1508" t="s">
        <v>3172</v>
      </c>
      <c r="C1508" t="str">
        <f>IFERROR(VLOOKUP(Table1[[#This Row],[Ticker]],[1]!Table1[[Symbol]:[Industry]],2,FALSE),"-")</f>
        <v>-</v>
      </c>
      <c r="D1508" t="s">
        <v>302</v>
      </c>
      <c r="E1508">
        <v>893.43</v>
      </c>
      <c r="F1508">
        <v>1654.5</v>
      </c>
      <c r="G1508">
        <v>154.26527233936</v>
      </c>
      <c r="H1508">
        <v>-21.822057063122902</v>
      </c>
      <c r="I1508">
        <v>45.587290914175</v>
      </c>
      <c r="J1508">
        <v>1.3738341739626501</v>
      </c>
      <c r="K1508">
        <v>1661.4187144509499</v>
      </c>
      <c r="L1508">
        <v>1348.49438476757</v>
      </c>
      <c r="M1508">
        <v>52.731308576916298</v>
      </c>
      <c r="N1508">
        <v>0.40732663319606099</v>
      </c>
      <c r="O1508">
        <v>20.822000604412199</v>
      </c>
      <c r="P1508">
        <v>180.399966104567</v>
      </c>
      <c r="Q1508">
        <v>0.15575626790902</v>
      </c>
    </row>
    <row r="1509" spans="1:17" hidden="1" x14ac:dyDescent="0.3">
      <c r="A1509" t="s">
        <v>3173</v>
      </c>
      <c r="B1509" t="s">
        <v>3174</v>
      </c>
      <c r="C1509" t="str">
        <f>IFERROR(VLOOKUP(Table1[[#This Row],[Ticker]],[1]!Table1[[Symbol]:[Industry]],2,FALSE),"-")</f>
        <v>-</v>
      </c>
      <c r="D1509" t="s">
        <v>561</v>
      </c>
      <c r="E1509">
        <v>892.94118419999995</v>
      </c>
      <c r="F1509">
        <v>152.75</v>
      </c>
      <c r="G1509">
        <v>131.93204663719601</v>
      </c>
      <c r="H1509">
        <v>8.2470320266350701</v>
      </c>
      <c r="I1509">
        <v>17.0130314663188</v>
      </c>
      <c r="J1509">
        <v>-8.9433979967364792</v>
      </c>
      <c r="K1509">
        <v>140.04244366528599</v>
      </c>
      <c r="L1509">
        <v>119.118485109744</v>
      </c>
      <c r="M1509">
        <v>54.300449549955097</v>
      </c>
      <c r="N1509">
        <v>1.5117840473234501</v>
      </c>
      <c r="O1509">
        <v>10.6382978723404</v>
      </c>
      <c r="P1509">
        <v>158.67908552074499</v>
      </c>
      <c r="Q1509">
        <v>0.115482376764384</v>
      </c>
    </row>
    <row r="1510" spans="1:17" hidden="1" x14ac:dyDescent="0.3">
      <c r="A1510" t="s">
        <v>3175</v>
      </c>
      <c r="B1510" t="s">
        <v>3176</v>
      </c>
      <c r="C1510" t="str">
        <f>IFERROR(VLOOKUP(Table1[[#This Row],[Ticker]],[1]!Table1[[Symbol]:[Industry]],2,FALSE),"-")</f>
        <v>-</v>
      </c>
      <c r="D1510" t="s">
        <v>610</v>
      </c>
      <c r="E1510">
        <v>891.81204000000002</v>
      </c>
      <c r="F1510">
        <v>106.8</v>
      </c>
      <c r="G1510">
        <v>99.568025186338005</v>
      </c>
      <c r="H1510">
        <v>20.434076785127399</v>
      </c>
      <c r="I1510">
        <v>79.696659653730094</v>
      </c>
      <c r="J1510">
        <v>-1.40392191057363</v>
      </c>
      <c r="K1510">
        <v>87.650932554812002</v>
      </c>
      <c r="L1510">
        <v>67.576465829392603</v>
      </c>
      <c r="M1510">
        <v>62.970086409080899</v>
      </c>
      <c r="N1510">
        <v>1.5800747326650399</v>
      </c>
      <c r="O1510">
        <v>5.8052434456928799</v>
      </c>
      <c r="P1510">
        <v>141.35593220338899</v>
      </c>
      <c r="Q1510">
        <v>8.1421464031877E-2</v>
      </c>
    </row>
    <row r="1511" spans="1:17" hidden="1" x14ac:dyDescent="0.3">
      <c r="A1511" t="s">
        <v>3177</v>
      </c>
      <c r="B1511" t="s">
        <v>3178</v>
      </c>
      <c r="C1511" t="str">
        <f>IFERROR(VLOOKUP(Table1[[#This Row],[Ticker]],[1]!Table1[[Symbol]:[Industry]],2,FALSE),"-")</f>
        <v>-</v>
      </c>
      <c r="D1511" t="s">
        <v>470</v>
      </c>
      <c r="E1511">
        <v>891.22203817499997</v>
      </c>
      <c r="F1511">
        <v>599.25</v>
      </c>
      <c r="G1511">
        <v>-38.429365685665701</v>
      </c>
      <c r="H1511">
        <v>-8.5716572722986495</v>
      </c>
      <c r="I1511">
        <v>-22.930042352099999</v>
      </c>
      <c r="J1511">
        <v>-0.79058191623486196</v>
      </c>
      <c r="K1511">
        <v>582.61855529055595</v>
      </c>
      <c r="L1511">
        <v>602.938466314984</v>
      </c>
      <c r="M1511">
        <v>68.037958480728705</v>
      </c>
      <c r="N1511">
        <v>0.94784969585898404</v>
      </c>
      <c r="O1511">
        <v>50.187734668335402</v>
      </c>
      <c r="P1511">
        <v>29.371761658031001</v>
      </c>
      <c r="Q1511">
        <v>0.107781669364808</v>
      </c>
    </row>
    <row r="1512" spans="1:17" hidden="1" x14ac:dyDescent="0.3">
      <c r="A1512" t="s">
        <v>3179</v>
      </c>
      <c r="B1512" t="s">
        <v>3180</v>
      </c>
      <c r="C1512" t="str">
        <f>IFERROR(VLOOKUP(Table1[[#This Row],[Ticker]],[1]!Table1[[Symbol]:[Industry]],2,FALSE),"-")</f>
        <v>-</v>
      </c>
      <c r="D1512" t="s">
        <v>226</v>
      </c>
      <c r="E1512">
        <v>889.07</v>
      </c>
      <c r="F1512">
        <v>1709.75</v>
      </c>
      <c r="G1512">
        <v>16.964655292032401</v>
      </c>
      <c r="H1512">
        <v>15.6709232026974</v>
      </c>
      <c r="I1512">
        <v>39.902669239915902</v>
      </c>
      <c r="J1512">
        <v>11.3319529195994</v>
      </c>
      <c r="K1512">
        <v>1452.75118591056</v>
      </c>
      <c r="L1512">
        <v>1269.12150804411</v>
      </c>
      <c r="M1512">
        <v>68.321515609160002</v>
      </c>
      <c r="N1512">
        <v>1.47279790974131</v>
      </c>
      <c r="O1512">
        <v>9.0393332358531904</v>
      </c>
      <c r="P1512">
        <v>82.655841034132706</v>
      </c>
      <c r="Q1512">
        <v>1.1057923095032E-2</v>
      </c>
    </row>
    <row r="1513" spans="1:17" hidden="1" x14ac:dyDescent="0.3">
      <c r="A1513" t="s">
        <v>3181</v>
      </c>
      <c r="B1513" t="s">
        <v>3182</v>
      </c>
      <c r="C1513" t="str">
        <f>IFERROR(VLOOKUP(Table1[[#This Row],[Ticker]],[1]!Table1[[Symbol]:[Industry]],2,FALSE),"-")</f>
        <v>-</v>
      </c>
      <c r="D1513" t="s">
        <v>218</v>
      </c>
      <c r="E1513">
        <v>886.23125000000005</v>
      </c>
      <c r="F1513">
        <v>746.3</v>
      </c>
      <c r="G1513">
        <v>267.43669633622898</v>
      </c>
      <c r="H1513">
        <v>46.986714341200297</v>
      </c>
      <c r="I1513">
        <v>75.295475837072701</v>
      </c>
      <c r="J1513">
        <v>9.2990001673484297</v>
      </c>
      <c r="K1513">
        <v>514.02549322398397</v>
      </c>
      <c r="L1513">
        <v>405.78964634057598</v>
      </c>
      <c r="M1513">
        <v>79.209592197906503</v>
      </c>
      <c r="N1513">
        <v>1.9769749900754201</v>
      </c>
      <c r="O1513">
        <v>2.3717003885836698</v>
      </c>
      <c r="P1513">
        <v>324.03409090909003</v>
      </c>
    </row>
    <row r="1514" spans="1:17" hidden="1" x14ac:dyDescent="0.3">
      <c r="A1514" t="s">
        <v>3183</v>
      </c>
      <c r="B1514" t="s">
        <v>3184</v>
      </c>
      <c r="C1514" t="str">
        <f>IFERROR(VLOOKUP(Table1[[#This Row],[Ticker]],[1]!Table1[[Symbol]:[Industry]],2,FALSE),"-")</f>
        <v>-</v>
      </c>
      <c r="E1514">
        <v>885.14245559999995</v>
      </c>
      <c r="F1514">
        <v>32.28</v>
      </c>
      <c r="G1514">
        <v>-51.603634099180198</v>
      </c>
      <c r="H1514">
        <v>-8.2845466558670608</v>
      </c>
      <c r="I1514">
        <v>-43.696603003318899</v>
      </c>
      <c r="J1514">
        <v>-7.3760698606627697</v>
      </c>
      <c r="K1514">
        <v>32.056393966424601</v>
      </c>
      <c r="L1514">
        <v>37.9047627456249</v>
      </c>
      <c r="M1514">
        <v>55.487016191550801</v>
      </c>
      <c r="N1514">
        <v>1.2631517874209599</v>
      </c>
      <c r="O1514">
        <v>82.775712515489403</v>
      </c>
      <c r="P1514">
        <v>23.7730061349693</v>
      </c>
      <c r="Q1514">
        <v>9.0608800737031994E-2</v>
      </c>
    </row>
    <row r="1515" spans="1:17" hidden="1" x14ac:dyDescent="0.3">
      <c r="A1515" t="s">
        <v>3185</v>
      </c>
      <c r="B1515" t="s">
        <v>3186</v>
      </c>
      <c r="C1515" t="str">
        <f>IFERROR(VLOOKUP(Table1[[#This Row],[Ticker]],[1]!Table1[[Symbol]:[Industry]],2,FALSE),"-")</f>
        <v>-</v>
      </c>
      <c r="D1515" t="s">
        <v>59</v>
      </c>
      <c r="E1515">
        <v>879.43436964</v>
      </c>
      <c r="F1515">
        <v>332.4</v>
      </c>
      <c r="G1515">
        <v>-35.821506241672502</v>
      </c>
      <c r="H1515">
        <v>-7.7481859142010103</v>
      </c>
      <c r="I1515">
        <v>-28.351816382825699</v>
      </c>
      <c r="J1515">
        <v>-1.1700708800747901</v>
      </c>
      <c r="K1515">
        <v>333.860251871363</v>
      </c>
      <c r="L1515">
        <v>346.71252135374101</v>
      </c>
      <c r="M1515">
        <v>39.910064691502498</v>
      </c>
      <c r="N1515">
        <v>0.60873842974757497</v>
      </c>
      <c r="O1515">
        <v>54.888688327316501</v>
      </c>
      <c r="P1515">
        <v>21.491228070175399</v>
      </c>
      <c r="Q1515">
        <v>4.5443626187272997E-2</v>
      </c>
    </row>
    <row r="1516" spans="1:17" hidden="1" x14ac:dyDescent="0.3">
      <c r="A1516" t="s">
        <v>3187</v>
      </c>
      <c r="B1516" t="s">
        <v>3188</v>
      </c>
      <c r="C1516" t="str">
        <f>IFERROR(VLOOKUP(Table1[[#This Row],[Ticker]],[1]!Table1[[Symbol]:[Industry]],2,FALSE),"-")</f>
        <v>-</v>
      </c>
      <c r="D1516" t="s">
        <v>610</v>
      </c>
      <c r="E1516">
        <v>878.81571648399995</v>
      </c>
      <c r="F1516">
        <v>91.94</v>
      </c>
      <c r="G1516">
        <v>-5.2745504900929499</v>
      </c>
      <c r="H1516">
        <v>6.4633836895511498</v>
      </c>
      <c r="I1516">
        <v>14.859623458385901</v>
      </c>
      <c r="J1516">
        <v>1.1955260568328301</v>
      </c>
      <c r="K1516">
        <v>84.963228399007406</v>
      </c>
      <c r="L1516">
        <v>80.136758900441706</v>
      </c>
      <c r="M1516">
        <v>70.506887592657307</v>
      </c>
      <c r="N1516">
        <v>1.55826363090746</v>
      </c>
      <c r="O1516">
        <v>6.8631716336741304</v>
      </c>
      <c r="P1516">
        <v>35.205882352941103</v>
      </c>
    </row>
    <row r="1517" spans="1:17" hidden="1" x14ac:dyDescent="0.3">
      <c r="A1517" t="s">
        <v>3189</v>
      </c>
      <c r="B1517" t="s">
        <v>3190</v>
      </c>
      <c r="C1517" t="str">
        <f>IFERROR(VLOOKUP(Table1[[#This Row],[Ticker]],[1]!Table1[[Symbol]:[Industry]],2,FALSE),"-")</f>
        <v>-</v>
      </c>
      <c r="D1517" t="s">
        <v>95</v>
      </c>
      <c r="E1517">
        <v>878.24168982000003</v>
      </c>
      <c r="F1517">
        <v>131.61000000000001</v>
      </c>
      <c r="G1517">
        <v>34.233848791836799</v>
      </c>
      <c r="H1517">
        <v>15.395980412316099</v>
      </c>
      <c r="I1517">
        <v>-10.3517618995982</v>
      </c>
      <c r="J1517">
        <v>4.1617937774159204</v>
      </c>
      <c r="K1517">
        <v>116.725933252806</v>
      </c>
      <c r="L1517">
        <v>113.862237399959</v>
      </c>
      <c r="M1517">
        <v>77.792340421151394</v>
      </c>
      <c r="N1517">
        <v>2.1194031638347401</v>
      </c>
      <c r="O1517">
        <v>10.136007902135001</v>
      </c>
      <c r="P1517">
        <v>60.5</v>
      </c>
      <c r="Q1517">
        <v>3.2092745936962E-2</v>
      </c>
    </row>
    <row r="1518" spans="1:17" hidden="1" x14ac:dyDescent="0.3">
      <c r="A1518" t="s">
        <v>3191</v>
      </c>
      <c r="B1518" t="s">
        <v>3192</v>
      </c>
      <c r="C1518" t="str">
        <f>IFERROR(VLOOKUP(Table1[[#This Row],[Ticker]],[1]!Table1[[Symbol]:[Industry]],2,FALSE),"-")</f>
        <v>-</v>
      </c>
      <c r="D1518" t="s">
        <v>496</v>
      </c>
      <c r="E1518">
        <v>878.09436000000005</v>
      </c>
      <c r="F1518">
        <v>27.66</v>
      </c>
      <c r="G1518">
        <v>90.354163526055203</v>
      </c>
      <c r="H1518">
        <v>-19.124313974745899</v>
      </c>
      <c r="I1518">
        <v>25.623444584464099</v>
      </c>
      <c r="J1518">
        <v>-0.65215278666985999</v>
      </c>
      <c r="K1518">
        <v>27.904015335013099</v>
      </c>
      <c r="L1518">
        <v>23.211583930343</v>
      </c>
      <c r="M1518">
        <v>32.175554728787297</v>
      </c>
      <c r="N1518">
        <v>1.11632023973586</v>
      </c>
      <c r="O1518">
        <v>22.3788864786695</v>
      </c>
      <c r="P1518">
        <v>119.52380952380901</v>
      </c>
      <c r="Q1518">
        <v>0.16382287040449101</v>
      </c>
    </row>
    <row r="1519" spans="1:17" hidden="1" x14ac:dyDescent="0.3">
      <c r="A1519" t="s">
        <v>3193</v>
      </c>
      <c r="B1519" t="s">
        <v>3194</v>
      </c>
      <c r="C1519" t="str">
        <f>IFERROR(VLOOKUP(Table1[[#This Row],[Ticker]],[1]!Table1[[Symbol]:[Industry]],2,FALSE),"-")</f>
        <v>-</v>
      </c>
      <c r="D1519" t="s">
        <v>119</v>
      </c>
      <c r="E1519">
        <v>876.72262047499999</v>
      </c>
      <c r="F1519">
        <v>682.75</v>
      </c>
      <c r="G1519">
        <v>161.70604618143</v>
      </c>
      <c r="H1519">
        <v>59.169754419401698</v>
      </c>
      <c r="I1519">
        <v>105.739816454766</v>
      </c>
      <c r="J1519">
        <v>-3.6438848186201001</v>
      </c>
      <c r="K1519">
        <v>466.381883799658</v>
      </c>
      <c r="L1519">
        <v>360.37408347831598</v>
      </c>
      <c r="M1519">
        <v>77.512989668656203</v>
      </c>
      <c r="N1519">
        <v>1.5367616598243901</v>
      </c>
      <c r="O1519">
        <v>1.9040644452581399</v>
      </c>
      <c r="P1519">
        <v>220.539906103286</v>
      </c>
      <c r="Q1519">
        <v>0.206941952948207</v>
      </c>
    </row>
    <row r="1520" spans="1:17" hidden="1" x14ac:dyDescent="0.3">
      <c r="A1520" t="s">
        <v>3195</v>
      </c>
      <c r="B1520" t="s">
        <v>3196</v>
      </c>
      <c r="C1520" t="str">
        <f>IFERROR(VLOOKUP(Table1[[#This Row],[Ticker]],[1]!Table1[[Symbol]:[Industry]],2,FALSE),"-")</f>
        <v>-</v>
      </c>
      <c r="D1520" t="s">
        <v>493</v>
      </c>
      <c r="E1520">
        <v>876.68192749799903</v>
      </c>
      <c r="F1520">
        <v>143.13</v>
      </c>
      <c r="G1520">
        <v>-11.8563290449026</v>
      </c>
      <c r="H1520">
        <v>-8.69224001216811</v>
      </c>
      <c r="I1520">
        <v>-40.328588734908202</v>
      </c>
      <c r="J1520">
        <v>-5.1709306888757096</v>
      </c>
      <c r="K1520">
        <v>135.78408186031501</v>
      </c>
      <c r="L1520">
        <v>143.80018452529299</v>
      </c>
      <c r="M1520">
        <v>73.186813311212504</v>
      </c>
      <c r="N1520">
        <v>2.0741158731858298</v>
      </c>
      <c r="O1520">
        <v>41.479773632362097</v>
      </c>
      <c r="P1520">
        <v>27.3965287049399</v>
      </c>
      <c r="Q1520">
        <v>-0.12769365175768299</v>
      </c>
    </row>
    <row r="1521" spans="1:17" hidden="1" x14ac:dyDescent="0.3">
      <c r="A1521" t="s">
        <v>3197</v>
      </c>
      <c r="B1521" t="s">
        <v>3198</v>
      </c>
      <c r="C1521" t="str">
        <f>IFERROR(VLOOKUP(Table1[[#This Row],[Ticker]],[1]!Table1[[Symbol]:[Industry]],2,FALSE),"-")</f>
        <v>-</v>
      </c>
      <c r="E1521">
        <v>875.74929974999998</v>
      </c>
      <c r="F1521">
        <v>2278.5500000000002</v>
      </c>
      <c r="G1521">
        <v>80.385371636217798</v>
      </c>
      <c r="H1521">
        <v>-13.662305678154301</v>
      </c>
      <c r="I1521">
        <v>98.165628502435496</v>
      </c>
      <c r="J1521">
        <v>-2.0297783005604702</v>
      </c>
      <c r="K1521">
        <v>2260.3939615141098</v>
      </c>
      <c r="L1521">
        <v>1759.36368292924</v>
      </c>
      <c r="M1521">
        <v>43.024535661105801</v>
      </c>
      <c r="N1521">
        <v>0.77811279481807405</v>
      </c>
      <c r="O1521">
        <v>22.885168199073899</v>
      </c>
      <c r="P1521">
        <v>132.26809378185499</v>
      </c>
      <c r="Q1521">
        <v>0.267864217672377</v>
      </c>
    </row>
    <row r="1522" spans="1:17" hidden="1" x14ac:dyDescent="0.3">
      <c r="A1522" t="s">
        <v>3199</v>
      </c>
      <c r="B1522" t="s">
        <v>3200</v>
      </c>
      <c r="C1522" t="str">
        <f>IFERROR(VLOOKUP(Table1[[#This Row],[Ticker]],[1]!Table1[[Symbol]:[Industry]],2,FALSE),"-")</f>
        <v>-</v>
      </c>
      <c r="D1522" t="s">
        <v>716</v>
      </c>
      <c r="E1522">
        <v>875.43042120999996</v>
      </c>
      <c r="F1522">
        <v>267.89999999999998</v>
      </c>
      <c r="G1522">
        <v>1.4394433495065</v>
      </c>
      <c r="H1522">
        <v>-2.1478491151452301</v>
      </c>
      <c r="I1522">
        <v>1.0119916366963799</v>
      </c>
      <c r="J1522">
        <v>2.8418573102055702</v>
      </c>
      <c r="K1522">
        <v>254.599013061698</v>
      </c>
      <c r="L1522">
        <v>237.89188228734201</v>
      </c>
      <c r="M1522">
        <v>62.3816521735951</v>
      </c>
      <c r="N1522">
        <v>0.81252097629634901</v>
      </c>
      <c r="O1522">
        <v>1.8290406868234499</v>
      </c>
      <c r="P1522">
        <v>29.859428017450199</v>
      </c>
      <c r="Q1522">
        <v>1.7242551089885001E-2</v>
      </c>
    </row>
    <row r="1523" spans="1:17" hidden="1" x14ac:dyDescent="0.3">
      <c r="A1523" t="s">
        <v>3201</v>
      </c>
      <c r="B1523" t="s">
        <v>3202</v>
      </c>
      <c r="C1523" t="str">
        <f>IFERROR(VLOOKUP(Table1[[#This Row],[Ticker]],[1]!Table1[[Symbol]:[Industry]],2,FALSE),"-")</f>
        <v>-</v>
      </c>
      <c r="D1523" t="s">
        <v>243</v>
      </c>
      <c r="E1523">
        <v>871.73361158600005</v>
      </c>
      <c r="F1523">
        <v>96.89</v>
      </c>
      <c r="G1523">
        <v>-2.9553010072868098</v>
      </c>
      <c r="H1523">
        <v>7.7662143687319096</v>
      </c>
      <c r="I1523">
        <v>-18.422314469737099</v>
      </c>
      <c r="J1523">
        <v>-1.98112376341199</v>
      </c>
      <c r="K1523">
        <v>89.891254281146303</v>
      </c>
      <c r="L1523">
        <v>89.766030308923305</v>
      </c>
      <c r="M1523">
        <v>58.4364276507985</v>
      </c>
      <c r="N1523">
        <v>2.9021013514387501</v>
      </c>
      <c r="O1523">
        <v>17.659201155950001</v>
      </c>
      <c r="P1523">
        <v>28.161375661375601</v>
      </c>
      <c r="Q1523">
        <v>-5.8590870971936999E-2</v>
      </c>
    </row>
    <row r="1524" spans="1:17" hidden="1" x14ac:dyDescent="0.3">
      <c r="A1524" t="s">
        <v>3203</v>
      </c>
      <c r="B1524" t="s">
        <v>3204</v>
      </c>
      <c r="C1524" t="str">
        <f>IFERROR(VLOOKUP(Table1[[#This Row],[Ticker]],[1]!Table1[[Symbol]:[Industry]],2,FALSE),"-")</f>
        <v>-</v>
      </c>
      <c r="D1524" t="s">
        <v>46</v>
      </c>
      <c r="E1524">
        <v>869.67139999999995</v>
      </c>
      <c r="F1524">
        <v>149.5</v>
      </c>
      <c r="G1524">
        <v>312.04678437590502</v>
      </c>
      <c r="H1524">
        <v>11.8162597957458</v>
      </c>
      <c r="I1524">
        <v>74.657913023002394</v>
      </c>
      <c r="J1524">
        <v>7.3810291391489899</v>
      </c>
      <c r="K1524">
        <v>122.84108187193701</v>
      </c>
      <c r="L1524">
        <v>90.725267643320507</v>
      </c>
      <c r="M1524">
        <v>75.931357034443195</v>
      </c>
      <c r="N1524">
        <v>0.85018668301379197</v>
      </c>
      <c r="O1524">
        <v>0.334448160535116</v>
      </c>
      <c r="P1524">
        <v>358.588957055214</v>
      </c>
      <c r="Q1524">
        <v>0.18541959140303699</v>
      </c>
    </row>
    <row r="1525" spans="1:17" hidden="1" x14ac:dyDescent="0.3">
      <c r="A1525" t="s">
        <v>3205</v>
      </c>
      <c r="B1525" t="s">
        <v>3206</v>
      </c>
      <c r="C1525" t="str">
        <f>IFERROR(VLOOKUP(Table1[[#This Row],[Ticker]],[1]!Table1[[Symbol]:[Industry]],2,FALSE),"-")</f>
        <v>-</v>
      </c>
      <c r="D1525" t="s">
        <v>539</v>
      </c>
      <c r="E1525">
        <v>869.13319999999999</v>
      </c>
      <c r="F1525">
        <v>79.12</v>
      </c>
      <c r="G1525">
        <v>13.576107638849701</v>
      </c>
      <c r="H1525">
        <v>5.0451558996419301</v>
      </c>
      <c r="I1525">
        <v>-33.333737026847999</v>
      </c>
      <c r="J1525">
        <v>-2.8881518718904999</v>
      </c>
      <c r="K1525">
        <v>77.205547572095995</v>
      </c>
      <c r="L1525">
        <v>80.228342710115299</v>
      </c>
      <c r="M1525">
        <v>51.931157079852802</v>
      </c>
      <c r="N1525">
        <v>2.2293579318249801</v>
      </c>
      <c r="O1525">
        <v>49.709302325581397</v>
      </c>
      <c r="P1525">
        <v>55.137254901960702</v>
      </c>
      <c r="Q1525">
        <v>-9.6543730970530001E-3</v>
      </c>
    </row>
    <row r="1526" spans="1:17" hidden="1" x14ac:dyDescent="0.3">
      <c r="A1526" t="s">
        <v>3207</v>
      </c>
      <c r="B1526" t="s">
        <v>3208</v>
      </c>
      <c r="C1526" t="str">
        <f>IFERROR(VLOOKUP(Table1[[#This Row],[Ticker]],[1]!Table1[[Symbol]:[Industry]],2,FALSE),"-")</f>
        <v>-</v>
      </c>
      <c r="D1526" t="s">
        <v>21</v>
      </c>
      <c r="E1526">
        <v>867.78537467000001</v>
      </c>
      <c r="F1526">
        <v>531.1</v>
      </c>
      <c r="G1526">
        <v>131.01435383894801</v>
      </c>
      <c r="H1526">
        <v>17.007297531594901</v>
      </c>
      <c r="I1526">
        <v>16.238590855872101</v>
      </c>
      <c r="J1526">
        <v>-7.7348660867344297</v>
      </c>
      <c r="K1526">
        <v>523.82080705733199</v>
      </c>
      <c r="L1526">
        <v>451.56095878764899</v>
      </c>
      <c r="M1526">
        <v>51.248551045524202</v>
      </c>
      <c r="N1526">
        <v>1.2316076255522901</v>
      </c>
      <c r="O1526">
        <v>31.613632084353199</v>
      </c>
      <c r="P1526">
        <v>191.41289437585701</v>
      </c>
      <c r="Q1526">
        <v>0.111367740081333</v>
      </c>
    </row>
    <row r="1527" spans="1:17" hidden="1" x14ac:dyDescent="0.3">
      <c r="A1527" t="s">
        <v>3209</v>
      </c>
      <c r="B1527" t="s">
        <v>3210</v>
      </c>
      <c r="C1527" t="str">
        <f>IFERROR(VLOOKUP(Table1[[#This Row],[Ticker]],[1]!Table1[[Symbol]:[Industry]],2,FALSE),"-")</f>
        <v>-</v>
      </c>
      <c r="D1527" t="s">
        <v>1435</v>
      </c>
      <c r="E1527">
        <v>867.10379685999999</v>
      </c>
      <c r="F1527">
        <v>574.70000000000005</v>
      </c>
      <c r="G1527">
        <v>52.9911716966051</v>
      </c>
      <c r="H1527">
        <v>-5.8235626947929804</v>
      </c>
      <c r="I1527">
        <v>24.437294190521101</v>
      </c>
      <c r="J1527">
        <v>3.9450262036622399</v>
      </c>
      <c r="K1527">
        <v>532.52635323106801</v>
      </c>
      <c r="L1527">
        <v>445.81659799308898</v>
      </c>
      <c r="M1527">
        <v>56.630248040017598</v>
      </c>
      <c r="N1527">
        <v>0.40818016129575402</v>
      </c>
      <c r="O1527">
        <v>9.9704193492256596</v>
      </c>
      <c r="P1527">
        <v>92.723004694835694</v>
      </c>
      <c r="Q1527">
        <v>0.10326893252616</v>
      </c>
    </row>
    <row r="1528" spans="1:17" hidden="1" x14ac:dyDescent="0.3">
      <c r="A1528" t="s">
        <v>3211</v>
      </c>
      <c r="B1528" t="s">
        <v>3212</v>
      </c>
      <c r="C1528" t="str">
        <f>IFERROR(VLOOKUP(Table1[[#This Row],[Ticker]],[1]!Table1[[Symbol]:[Industry]],2,FALSE),"-")</f>
        <v>-</v>
      </c>
      <c r="D1528" t="s">
        <v>539</v>
      </c>
      <c r="E1528">
        <v>860.95939776</v>
      </c>
      <c r="F1528">
        <v>640.20000000000005</v>
      </c>
      <c r="G1528">
        <v>26.3239616021317</v>
      </c>
      <c r="H1528">
        <v>17.568632021872901</v>
      </c>
      <c r="I1528">
        <v>-0.58674695956080503</v>
      </c>
      <c r="J1528">
        <v>-7.7146052748284299</v>
      </c>
      <c r="K1528">
        <v>577.87209751022897</v>
      </c>
      <c r="L1528">
        <v>506.49370373352798</v>
      </c>
      <c r="M1528">
        <v>56.818438795706797</v>
      </c>
      <c r="N1528">
        <v>2.5181595863925899</v>
      </c>
      <c r="O1528">
        <v>16.0887222742892</v>
      </c>
      <c r="P1528">
        <v>94.058805698696602</v>
      </c>
      <c r="Q1528">
        <v>0.101859561686672</v>
      </c>
    </row>
    <row r="1529" spans="1:17" hidden="1" x14ac:dyDescent="0.3">
      <c r="A1529" t="s">
        <v>3213</v>
      </c>
      <c r="B1529" t="s">
        <v>3214</v>
      </c>
      <c r="C1529" t="str">
        <f>IFERROR(VLOOKUP(Table1[[#This Row],[Ticker]],[1]!Table1[[Symbol]:[Industry]],2,FALSE),"-")</f>
        <v>-</v>
      </c>
      <c r="D1529" t="s">
        <v>936</v>
      </c>
      <c r="E1529">
        <v>860.7</v>
      </c>
      <c r="F1529">
        <v>198.39</v>
      </c>
      <c r="G1529">
        <v>-5.8751430039399901</v>
      </c>
      <c r="H1529">
        <v>29.6604751971261</v>
      </c>
      <c r="I1529">
        <v>-8.7542447344943497</v>
      </c>
      <c r="J1529">
        <v>2.8064897279353298</v>
      </c>
      <c r="K1529">
        <v>162.16702159729201</v>
      </c>
      <c r="L1529">
        <v>176.09991259717</v>
      </c>
      <c r="M1529">
        <v>52.946503234223698</v>
      </c>
      <c r="N1529">
        <v>1.8381041725985701</v>
      </c>
      <c r="O1529">
        <v>16.134885830939002</v>
      </c>
      <c r="P1529">
        <v>75.566371681415902</v>
      </c>
    </row>
    <row r="1530" spans="1:17" hidden="1" x14ac:dyDescent="0.3">
      <c r="A1530" t="s">
        <v>3215</v>
      </c>
      <c r="B1530" t="s">
        <v>3216</v>
      </c>
      <c r="C1530" t="str">
        <f>IFERROR(VLOOKUP(Table1[[#This Row],[Ticker]],[1]!Table1[[Symbol]:[Industry]],2,FALSE),"-")</f>
        <v>-</v>
      </c>
      <c r="D1530" t="s">
        <v>226</v>
      </c>
      <c r="E1530">
        <v>858.53250000000003</v>
      </c>
      <c r="F1530">
        <v>1907.85</v>
      </c>
      <c r="G1530">
        <v>176.295509145556</v>
      </c>
      <c r="H1530">
        <v>-3.0587402042541498</v>
      </c>
      <c r="I1530">
        <v>82.327486913434996</v>
      </c>
      <c r="J1530">
        <v>1.08020994855821</v>
      </c>
      <c r="K1530">
        <v>1840.7025204962999</v>
      </c>
      <c r="L1530">
        <v>1441.24990638442</v>
      </c>
      <c r="M1530">
        <v>60.849082704260198</v>
      </c>
      <c r="N1530">
        <v>0.19372902068154699</v>
      </c>
      <c r="O1530">
        <v>10.071546505228399</v>
      </c>
      <c r="P1530">
        <v>205.24379024839001</v>
      </c>
      <c r="Q1530">
        <v>0.109334211535002</v>
      </c>
    </row>
    <row r="1531" spans="1:17" hidden="1" x14ac:dyDescent="0.3">
      <c r="A1531" t="s">
        <v>3217</v>
      </c>
      <c r="B1531" t="s">
        <v>3218</v>
      </c>
      <c r="C1531" t="str">
        <f>IFERROR(VLOOKUP(Table1[[#This Row],[Ticker]],[1]!Table1[[Symbol]:[Industry]],2,FALSE),"-")</f>
        <v>-</v>
      </c>
      <c r="E1531">
        <v>857.70749999999998</v>
      </c>
      <c r="F1531">
        <v>347.25</v>
      </c>
      <c r="G1531">
        <v>-15.1146821098855</v>
      </c>
      <c r="H1531">
        <v>-0.80874020425415805</v>
      </c>
      <c r="I1531">
        <v>-1.9789917389023599</v>
      </c>
      <c r="J1531">
        <v>9.1680477863960501</v>
      </c>
      <c r="M1531">
        <v>100</v>
      </c>
      <c r="O1531">
        <v>0</v>
      </c>
      <c r="P1531">
        <v>21.842105263157801</v>
      </c>
    </row>
    <row r="1532" spans="1:17" hidden="1" x14ac:dyDescent="0.3">
      <c r="A1532" t="s">
        <v>3219</v>
      </c>
      <c r="B1532" t="s">
        <v>3220</v>
      </c>
      <c r="C1532" t="str">
        <f>IFERROR(VLOOKUP(Table1[[#This Row],[Ticker]],[1]!Table1[[Symbol]:[Industry]],2,FALSE),"-")</f>
        <v>-</v>
      </c>
      <c r="E1532">
        <v>856.62024413899996</v>
      </c>
      <c r="F1532">
        <v>69.709999999999994</v>
      </c>
      <c r="G1532">
        <v>260.06964120530398</v>
      </c>
      <c r="H1532">
        <v>1.18916928910539</v>
      </c>
      <c r="I1532">
        <v>35.223691364795897</v>
      </c>
      <c r="J1532">
        <v>-2.9314145791953501</v>
      </c>
      <c r="K1532">
        <v>63.0461591917147</v>
      </c>
      <c r="L1532">
        <v>52.612707333791398</v>
      </c>
      <c r="M1532">
        <v>71.398502016262896</v>
      </c>
      <c r="N1532">
        <v>1.5091037852393501</v>
      </c>
      <c r="O1532">
        <v>3.1415865729450698</v>
      </c>
      <c r="P1532">
        <v>301.78674351584999</v>
      </c>
      <c r="Q1532">
        <v>3.6392889572666003E-2</v>
      </c>
    </row>
    <row r="1533" spans="1:17" hidden="1" x14ac:dyDescent="0.3">
      <c r="A1533" t="s">
        <v>3221</v>
      </c>
      <c r="B1533" t="s">
        <v>3222</v>
      </c>
      <c r="C1533" t="str">
        <f>IFERROR(VLOOKUP(Table1[[#This Row],[Ticker]],[1]!Table1[[Symbol]:[Industry]],2,FALSE),"-")</f>
        <v>-</v>
      </c>
      <c r="D1533" t="s">
        <v>610</v>
      </c>
      <c r="E1533">
        <v>856.52888858199901</v>
      </c>
      <c r="F1533">
        <v>44.69</v>
      </c>
      <c r="G1533">
        <v>194.21711512513701</v>
      </c>
      <c r="H1533">
        <v>49.936113998147199</v>
      </c>
      <c r="I1533">
        <v>124.237939478028</v>
      </c>
      <c r="J1533">
        <v>9.6020100505469905</v>
      </c>
      <c r="K1533">
        <v>33.245193060969797</v>
      </c>
      <c r="L1533">
        <v>23.3932106610545</v>
      </c>
      <c r="M1533">
        <v>60.714526773467398</v>
      </c>
      <c r="N1533">
        <v>1.2354963641485099</v>
      </c>
      <c r="O1533">
        <v>15.462072051913101</v>
      </c>
      <c r="P1533">
        <v>257.52</v>
      </c>
      <c r="Q1533">
        <v>7.1303716766009995E-2</v>
      </c>
    </row>
    <row r="1534" spans="1:17" hidden="1" x14ac:dyDescent="0.3">
      <c r="A1534" t="s">
        <v>3223</v>
      </c>
      <c r="B1534" t="s">
        <v>3224</v>
      </c>
      <c r="C1534" t="str">
        <f>IFERROR(VLOOKUP(Table1[[#This Row],[Ticker]],[1]!Table1[[Symbol]:[Industry]],2,FALSE),"-")</f>
        <v>-</v>
      </c>
      <c r="D1534" t="s">
        <v>384</v>
      </c>
      <c r="E1534">
        <v>855.47500846499997</v>
      </c>
      <c r="F1534">
        <v>71.61</v>
      </c>
      <c r="G1534">
        <v>373.32410287485999</v>
      </c>
      <c r="H1534">
        <v>0.74453848427043501</v>
      </c>
      <c r="I1534">
        <v>424.99221534858299</v>
      </c>
      <c r="J1534">
        <v>-3.93095506260679</v>
      </c>
      <c r="K1534">
        <v>69.865882991609396</v>
      </c>
      <c r="L1534">
        <v>46.901681696912704</v>
      </c>
      <c r="M1534">
        <v>56.741760291134597</v>
      </c>
      <c r="N1534">
        <v>0.67940106817368395</v>
      </c>
      <c r="O1534">
        <v>30.5264627845273</v>
      </c>
      <c r="P1534">
        <v>692.14601769911496</v>
      </c>
      <c r="Q1534">
        <v>0.10029311105828</v>
      </c>
    </row>
    <row r="1535" spans="1:17" hidden="1" x14ac:dyDescent="0.3">
      <c r="A1535" t="s">
        <v>3225</v>
      </c>
      <c r="B1535" t="s">
        <v>3226</v>
      </c>
      <c r="C1535" t="str">
        <f>IFERROR(VLOOKUP(Table1[[#This Row],[Ticker]],[1]!Table1[[Symbol]:[Industry]],2,FALSE),"-")</f>
        <v>-</v>
      </c>
      <c r="D1535" t="s">
        <v>226</v>
      </c>
      <c r="E1535">
        <v>853.29661640999996</v>
      </c>
      <c r="F1535">
        <v>452.9</v>
      </c>
      <c r="G1535">
        <v>93.502441507238004</v>
      </c>
      <c r="H1535">
        <v>22.8863465009481</v>
      </c>
      <c r="I1535">
        <v>105.62803086812001</v>
      </c>
      <c r="J1535">
        <v>0.108004118273778</v>
      </c>
      <c r="K1535">
        <v>366.58328571557001</v>
      </c>
      <c r="M1535">
        <v>63.142714841142201</v>
      </c>
      <c r="N1535">
        <v>1.2945553482907499</v>
      </c>
      <c r="O1535">
        <v>8.1916537867078905</v>
      </c>
      <c r="P1535">
        <v>132.25641025640999</v>
      </c>
    </row>
    <row r="1536" spans="1:17" hidden="1" x14ac:dyDescent="0.3">
      <c r="A1536" t="s">
        <v>3227</v>
      </c>
      <c r="B1536" t="s">
        <v>3228</v>
      </c>
      <c r="C1536" t="str">
        <f>IFERROR(VLOOKUP(Table1[[#This Row],[Ticker]],[1]!Table1[[Symbol]:[Industry]],2,FALSE),"-")</f>
        <v>-</v>
      </c>
      <c r="D1536" t="s">
        <v>665</v>
      </c>
      <c r="E1536">
        <v>853.12970846999997</v>
      </c>
      <c r="F1536">
        <v>79.95</v>
      </c>
      <c r="G1536">
        <v>-38.895232729267903</v>
      </c>
      <c r="H1536">
        <v>-7.3209076280049503</v>
      </c>
      <c r="I1536">
        <v>-23.036941968631702</v>
      </c>
      <c r="J1536">
        <v>-2.8154166837293402</v>
      </c>
      <c r="K1536">
        <v>81.584835408398206</v>
      </c>
      <c r="L1536">
        <v>86.620264794959297</v>
      </c>
      <c r="M1536">
        <v>46.420917487377402</v>
      </c>
      <c r="N1536">
        <v>0.98580806739339299</v>
      </c>
      <c r="O1536">
        <v>42.964352720450201</v>
      </c>
      <c r="P1536">
        <v>12.4472573839662</v>
      </c>
    </row>
    <row r="1537" spans="1:17" hidden="1" x14ac:dyDescent="0.3">
      <c r="A1537" t="s">
        <v>3229</v>
      </c>
      <c r="B1537" t="s">
        <v>3230</v>
      </c>
      <c r="C1537" t="str">
        <f>IFERROR(VLOOKUP(Table1[[#This Row],[Ticker]],[1]!Table1[[Symbol]:[Industry]],2,FALSE),"-")</f>
        <v>-</v>
      </c>
      <c r="D1537" t="s">
        <v>21</v>
      </c>
      <c r="E1537">
        <v>853.03468541500001</v>
      </c>
      <c r="F1537">
        <v>338.95</v>
      </c>
      <c r="G1537">
        <v>121.695327608287</v>
      </c>
      <c r="H1537">
        <v>19.101259795745801</v>
      </c>
      <c r="I1537">
        <v>32.262878922405598</v>
      </c>
      <c r="J1537">
        <v>7.4751787288480802</v>
      </c>
      <c r="K1537">
        <v>290.61498861739398</v>
      </c>
      <c r="L1537">
        <v>240.80815148415701</v>
      </c>
      <c r="M1537">
        <v>75.6170866169292</v>
      </c>
      <c r="N1537">
        <v>0.67101956222201398</v>
      </c>
      <c r="O1537">
        <v>3.8353739489600298</v>
      </c>
      <c r="P1537">
        <v>184.831932773109</v>
      </c>
      <c r="Q1537">
        <v>0.119890988117591</v>
      </c>
    </row>
    <row r="1538" spans="1:17" hidden="1" x14ac:dyDescent="0.3">
      <c r="A1538" t="s">
        <v>3231</v>
      </c>
      <c r="B1538" t="s">
        <v>3232</v>
      </c>
      <c r="C1538" t="str">
        <f>IFERROR(VLOOKUP(Table1[[#This Row],[Ticker]],[1]!Table1[[Symbol]:[Industry]],2,FALSE),"-")</f>
        <v>-</v>
      </c>
      <c r="D1538" t="s">
        <v>240</v>
      </c>
      <c r="E1538">
        <v>851.16327860000001</v>
      </c>
      <c r="F1538">
        <v>461.2</v>
      </c>
      <c r="G1538">
        <v>203.548751269153</v>
      </c>
      <c r="H1538">
        <v>6.7430978921829601</v>
      </c>
      <c r="I1538">
        <v>35.840697934719799</v>
      </c>
      <c r="J1538">
        <v>5.5019411683302204</v>
      </c>
      <c r="K1538">
        <v>396.51525510053602</v>
      </c>
      <c r="L1538">
        <v>315.32937961107399</v>
      </c>
      <c r="M1538">
        <v>69.698441011621796</v>
      </c>
      <c r="N1538">
        <v>0.64196118313499495</v>
      </c>
      <c r="O1538">
        <v>3.4150043365134399</v>
      </c>
      <c r="P1538">
        <v>241.37675795706801</v>
      </c>
      <c r="Q1538">
        <v>0.133713689537825</v>
      </c>
    </row>
    <row r="1539" spans="1:17" hidden="1" x14ac:dyDescent="0.3">
      <c r="A1539" t="s">
        <v>3233</v>
      </c>
      <c r="B1539" t="s">
        <v>3234</v>
      </c>
      <c r="C1539" t="str">
        <f>IFERROR(VLOOKUP(Table1[[#This Row],[Ticker]],[1]!Table1[[Symbol]:[Industry]],2,FALSE),"-")</f>
        <v>-</v>
      </c>
      <c r="D1539" t="s">
        <v>240</v>
      </c>
      <c r="E1539">
        <v>845.70907448999901</v>
      </c>
      <c r="F1539">
        <v>1387.05</v>
      </c>
      <c r="G1539">
        <v>67.950231749289998</v>
      </c>
      <c r="H1539">
        <v>14.0868560684812</v>
      </c>
      <c r="I1539">
        <v>3.1396994501480902</v>
      </c>
      <c r="J1539">
        <v>11.4004315190314</v>
      </c>
      <c r="K1539">
        <v>1222.83084020661</v>
      </c>
      <c r="L1539">
        <v>1120.02801705349</v>
      </c>
      <c r="M1539">
        <v>69.341551624837294</v>
      </c>
      <c r="N1539">
        <v>3.2171355155543302</v>
      </c>
      <c r="O1539">
        <v>17.5876860963916</v>
      </c>
      <c r="P1539">
        <v>104.278350515463</v>
      </c>
      <c r="Q1539">
        <v>6.8722836345783994E-2</v>
      </c>
    </row>
    <row r="1540" spans="1:17" hidden="1" x14ac:dyDescent="0.3">
      <c r="A1540" t="s">
        <v>3235</v>
      </c>
      <c r="B1540" t="s">
        <v>3236</v>
      </c>
      <c r="C1540" t="str">
        <f>IFERROR(VLOOKUP(Table1[[#This Row],[Ticker]],[1]!Table1[[Symbol]:[Industry]],2,FALSE),"-")</f>
        <v>-</v>
      </c>
      <c r="D1540" t="s">
        <v>392</v>
      </c>
      <c r="E1540">
        <v>842.49085000000002</v>
      </c>
      <c r="F1540">
        <v>790.7</v>
      </c>
      <c r="G1540">
        <v>116.774817742184</v>
      </c>
      <c r="H1540">
        <v>-13.279583876710699</v>
      </c>
      <c r="I1540">
        <v>61.429558460577802</v>
      </c>
      <c r="J1540">
        <v>-3.5448235007326501</v>
      </c>
      <c r="K1540">
        <v>776.38385382455101</v>
      </c>
      <c r="L1540">
        <v>591.74927324184</v>
      </c>
      <c r="M1540">
        <v>46.217124407816101</v>
      </c>
      <c r="N1540">
        <v>0.63017654968294201</v>
      </c>
      <c r="O1540">
        <v>24.111546730744902</v>
      </c>
      <c r="P1540">
        <v>167.988476529401</v>
      </c>
      <c r="Q1540">
        <v>0.13367092429055</v>
      </c>
    </row>
    <row r="1541" spans="1:17" hidden="1" x14ac:dyDescent="0.3">
      <c r="A1541" t="s">
        <v>3237</v>
      </c>
      <c r="B1541" t="s">
        <v>3238</v>
      </c>
      <c r="C1541" t="str">
        <f>IFERROR(VLOOKUP(Table1[[#This Row],[Ticker]],[1]!Table1[[Symbol]:[Industry]],2,FALSE),"-")</f>
        <v>-</v>
      </c>
      <c r="D1541" t="s">
        <v>665</v>
      </c>
      <c r="E1541">
        <v>837.50160000000005</v>
      </c>
      <c r="F1541">
        <v>1342.15</v>
      </c>
      <c r="G1541">
        <v>-2.96641889268514</v>
      </c>
      <c r="H1541">
        <v>13.735973366514999</v>
      </c>
      <c r="I1541">
        <v>10.174851742681399</v>
      </c>
      <c r="J1541">
        <v>24.6228246070695</v>
      </c>
      <c r="K1541">
        <v>1062.9929388585099</v>
      </c>
      <c r="L1541">
        <v>1017.3851414862301</v>
      </c>
      <c r="M1541">
        <v>90.931771687277305</v>
      </c>
      <c r="N1541">
        <v>3.10020643015626</v>
      </c>
      <c r="O1541">
        <v>0.65938978504638202</v>
      </c>
      <c r="P1541">
        <v>67.768749999999997</v>
      </c>
      <c r="Q1541">
        <v>3.1541607981872E-2</v>
      </c>
    </row>
    <row r="1542" spans="1:17" hidden="1" x14ac:dyDescent="0.3">
      <c r="A1542" t="s">
        <v>3239</v>
      </c>
      <c r="B1542" t="s">
        <v>3240</v>
      </c>
      <c r="C1542" t="str">
        <f>IFERROR(VLOOKUP(Table1[[#This Row],[Ticker]],[1]!Table1[[Symbol]:[Industry]],2,FALSE),"-")</f>
        <v>-</v>
      </c>
      <c r="D1542" t="s">
        <v>610</v>
      </c>
      <c r="E1542">
        <v>837.21807187499996</v>
      </c>
      <c r="F1542">
        <v>1391.45</v>
      </c>
      <c r="G1542">
        <v>-7.6825870731393699</v>
      </c>
      <c r="H1542">
        <v>-16.866138716546001</v>
      </c>
      <c r="I1542">
        <v>-16.11251813354</v>
      </c>
      <c r="J1542">
        <v>-4.9591350437091197</v>
      </c>
      <c r="K1542">
        <v>1435.2592760334901</v>
      </c>
      <c r="L1542">
        <v>1351.57897630092</v>
      </c>
      <c r="M1542">
        <v>30.013986107944099</v>
      </c>
      <c r="N1542">
        <v>0.85411476514932905</v>
      </c>
      <c r="O1542">
        <v>16.906823816881602</v>
      </c>
      <c r="P1542">
        <v>23.137168141592898</v>
      </c>
      <c r="Q1542">
        <v>-5.1953024122256997E-2</v>
      </c>
    </row>
    <row r="1543" spans="1:17" hidden="1" x14ac:dyDescent="0.3">
      <c r="A1543" t="s">
        <v>3241</v>
      </c>
      <c r="B1543" t="s">
        <v>3242</v>
      </c>
      <c r="C1543" t="str">
        <f>IFERROR(VLOOKUP(Table1[[#This Row],[Ticker]],[1]!Table1[[Symbol]:[Industry]],2,FALSE),"-")</f>
        <v>-</v>
      </c>
      <c r="D1543" t="s">
        <v>46</v>
      </c>
      <c r="E1543">
        <v>834.39945763999901</v>
      </c>
      <c r="F1543">
        <v>146.02000000000001</v>
      </c>
      <c r="G1543">
        <v>307.299074503871</v>
      </c>
      <c r="H1543">
        <v>4.1131024458493499</v>
      </c>
      <c r="I1543">
        <v>51.850328753339397</v>
      </c>
      <c r="J1543">
        <v>7.4816699565755904</v>
      </c>
      <c r="K1543">
        <v>130.40731971387501</v>
      </c>
      <c r="L1543">
        <v>102.100327628887</v>
      </c>
      <c r="M1543">
        <v>66.252968687620495</v>
      </c>
      <c r="N1543">
        <v>0.59013352867444202</v>
      </c>
      <c r="O1543">
        <v>9.1973702232570602</v>
      </c>
      <c r="P1543">
        <v>390</v>
      </c>
      <c r="Q1543">
        <v>9.1409179903612997E-2</v>
      </c>
    </row>
    <row r="1544" spans="1:17" hidden="1" x14ac:dyDescent="0.3">
      <c r="A1544" t="s">
        <v>3243</v>
      </c>
      <c r="B1544" t="s">
        <v>3244</v>
      </c>
      <c r="C1544" t="str">
        <f>IFERROR(VLOOKUP(Table1[[#This Row],[Ticker]],[1]!Table1[[Symbol]:[Industry]],2,FALSE),"-")</f>
        <v>-</v>
      </c>
      <c r="D1544" t="s">
        <v>46</v>
      </c>
      <c r="E1544">
        <v>834.26582553599997</v>
      </c>
      <c r="F1544">
        <v>79.64</v>
      </c>
      <c r="G1544">
        <v>262.91128133172498</v>
      </c>
      <c r="H1544">
        <v>39.684503038989099</v>
      </c>
      <c r="I1544">
        <v>68.372482184000106</v>
      </c>
      <c r="J1544">
        <v>-2.1754944036438402</v>
      </c>
      <c r="K1544">
        <v>53.991677030829003</v>
      </c>
      <c r="L1544">
        <v>45.569685692182503</v>
      </c>
      <c r="M1544">
        <v>83.821192483576993</v>
      </c>
      <c r="N1544">
        <v>2.7758076962711802</v>
      </c>
      <c r="O1544">
        <v>0.84128578603717097</v>
      </c>
      <c r="P1544">
        <v>308.41025641025601</v>
      </c>
      <c r="Q1544">
        <v>0.100360543432711</v>
      </c>
    </row>
    <row r="1545" spans="1:17" hidden="1" x14ac:dyDescent="0.3">
      <c r="A1545" t="s">
        <v>3245</v>
      </c>
      <c r="B1545" t="s">
        <v>3246</v>
      </c>
      <c r="C1545" t="str">
        <f>IFERROR(VLOOKUP(Table1[[#This Row],[Ticker]],[1]!Table1[[Symbol]:[Industry]],2,FALSE),"-")</f>
        <v>-</v>
      </c>
      <c r="D1545" t="s">
        <v>670</v>
      </c>
      <c r="E1545">
        <v>833.25513599999999</v>
      </c>
      <c r="F1545">
        <v>489.6</v>
      </c>
      <c r="G1545">
        <v>43.338411702489601</v>
      </c>
      <c r="H1545">
        <v>13.180734120399</v>
      </c>
      <c r="I1545">
        <v>0.166707353313436</v>
      </c>
      <c r="J1545">
        <v>3.71920866832606E-2</v>
      </c>
      <c r="K1545">
        <v>465.24793619284799</v>
      </c>
      <c r="L1545">
        <v>425.83243160805898</v>
      </c>
      <c r="M1545">
        <v>50.692202041835003</v>
      </c>
      <c r="N1545">
        <v>2.88400204814047</v>
      </c>
      <c r="O1545">
        <v>11.928104575163401</v>
      </c>
      <c r="P1545">
        <v>82.0074349442379</v>
      </c>
      <c r="Q1545">
        <v>5.6163498926011003E-2</v>
      </c>
    </row>
    <row r="1546" spans="1:17" hidden="1" x14ac:dyDescent="0.3">
      <c r="A1546" t="s">
        <v>3247</v>
      </c>
      <c r="B1546" t="s">
        <v>3248</v>
      </c>
      <c r="C1546" t="str">
        <f>IFERROR(VLOOKUP(Table1[[#This Row],[Ticker]],[1]!Table1[[Symbol]:[Industry]],2,FALSE),"-")</f>
        <v>-</v>
      </c>
      <c r="D1546" t="s">
        <v>1498</v>
      </c>
      <c r="E1546">
        <v>829.43971020799995</v>
      </c>
      <c r="F1546">
        <v>235.52</v>
      </c>
      <c r="G1546">
        <v>-2.1632348643206898</v>
      </c>
      <c r="H1546">
        <v>-10.9808349889328</v>
      </c>
      <c r="I1546">
        <v>-36.548010671776701</v>
      </c>
      <c r="J1546">
        <v>-4.8724157236314101</v>
      </c>
      <c r="K1546">
        <v>234.54731848518</v>
      </c>
      <c r="L1546">
        <v>241.12341617416999</v>
      </c>
      <c r="M1546">
        <v>57.180879092798797</v>
      </c>
      <c r="N1546">
        <v>1.5011054738344001</v>
      </c>
      <c r="O1546">
        <v>42.238451086956502</v>
      </c>
      <c r="P1546">
        <v>25.912857524726</v>
      </c>
      <c r="Q1546">
        <v>5.8802351126291001E-2</v>
      </c>
    </row>
    <row r="1547" spans="1:17" hidden="1" x14ac:dyDescent="0.3">
      <c r="A1547" t="s">
        <v>3249</v>
      </c>
      <c r="B1547" t="s">
        <v>3250</v>
      </c>
      <c r="C1547" t="str">
        <f>IFERROR(VLOOKUP(Table1[[#This Row],[Ticker]],[1]!Table1[[Symbol]:[Industry]],2,FALSE),"-")</f>
        <v>-</v>
      </c>
      <c r="D1547" t="s">
        <v>524</v>
      </c>
      <c r="E1547">
        <v>828.00116525500005</v>
      </c>
      <c r="F1547">
        <v>172.15</v>
      </c>
      <c r="G1547">
        <v>-50.691577520617798</v>
      </c>
      <c r="H1547">
        <v>-8.4067735773173293</v>
      </c>
      <c r="I1547">
        <v>-22.156924800696199</v>
      </c>
      <c r="J1547">
        <v>-4.2470073069252798</v>
      </c>
      <c r="K1547">
        <v>178.95912086215</v>
      </c>
      <c r="L1547">
        <v>194.992652713415</v>
      </c>
      <c r="M1547">
        <v>40.340083825932801</v>
      </c>
      <c r="N1547">
        <v>1.12431575961074</v>
      </c>
      <c r="O1547">
        <v>66.773162939297094</v>
      </c>
      <c r="P1547">
        <v>12.663612565445</v>
      </c>
      <c r="Q1547">
        <v>7.8577255708036003E-2</v>
      </c>
    </row>
    <row r="1548" spans="1:17" hidden="1" x14ac:dyDescent="0.3">
      <c r="A1548" t="s">
        <v>3251</v>
      </c>
      <c r="B1548" t="s">
        <v>3252</v>
      </c>
      <c r="C1548" t="str">
        <f>IFERROR(VLOOKUP(Table1[[#This Row],[Ticker]],[1]!Table1[[Symbol]:[Industry]],2,FALSE),"-")</f>
        <v>-</v>
      </c>
      <c r="E1548">
        <v>820.809168</v>
      </c>
      <c r="F1548">
        <v>439.2</v>
      </c>
      <c r="G1548">
        <v>32.604424594115898</v>
      </c>
      <c r="H1548">
        <v>8.1371274489637599</v>
      </c>
      <c r="I1548">
        <v>6.7428263491129004</v>
      </c>
      <c r="J1548">
        <v>-0.72934290471819396</v>
      </c>
      <c r="K1548">
        <v>383.73577235687299</v>
      </c>
      <c r="L1548">
        <v>338.56188401791098</v>
      </c>
      <c r="M1548">
        <v>58.111841186964497</v>
      </c>
      <c r="N1548">
        <v>2.1517377780390601</v>
      </c>
      <c r="O1548">
        <v>4.7358834244080201</v>
      </c>
      <c r="P1548">
        <v>94.250331711632001</v>
      </c>
    </row>
    <row r="1549" spans="1:17" hidden="1" x14ac:dyDescent="0.3">
      <c r="A1549" t="s">
        <v>3253</v>
      </c>
      <c r="B1549" t="s">
        <v>3254</v>
      </c>
      <c r="C1549" t="str">
        <f>IFERROR(VLOOKUP(Table1[[#This Row],[Ticker]],[1]!Table1[[Symbol]:[Industry]],2,FALSE),"-")</f>
        <v>-</v>
      </c>
      <c r="D1549" t="s">
        <v>226</v>
      </c>
      <c r="E1549">
        <v>820.55525776000002</v>
      </c>
      <c r="F1549">
        <v>169.19</v>
      </c>
      <c r="G1549">
        <v>7.7357421726995099</v>
      </c>
      <c r="H1549">
        <v>38.053429566209203</v>
      </c>
      <c r="I1549">
        <v>30.8006645022923</v>
      </c>
      <c r="J1549">
        <v>3.63215970853717</v>
      </c>
      <c r="K1549">
        <v>137.324130455263</v>
      </c>
      <c r="L1549">
        <v>126.12888291102399</v>
      </c>
      <c r="M1549">
        <v>72.968911870561897</v>
      </c>
      <c r="N1549">
        <v>2.87831668851494</v>
      </c>
      <c r="O1549">
        <v>4.0782552160293104</v>
      </c>
      <c r="P1549">
        <v>57.973856209150298</v>
      </c>
    </row>
    <row r="1550" spans="1:17" hidden="1" x14ac:dyDescent="0.3">
      <c r="A1550" t="s">
        <v>3255</v>
      </c>
      <c r="B1550" t="s">
        <v>3256</v>
      </c>
      <c r="C1550" t="str">
        <f>IFERROR(VLOOKUP(Table1[[#This Row],[Ticker]],[1]!Table1[[Symbol]:[Industry]],2,FALSE),"-")</f>
        <v>-</v>
      </c>
      <c r="D1550" t="s">
        <v>130</v>
      </c>
      <c r="E1550">
        <v>819.94500000000005</v>
      </c>
      <c r="F1550">
        <v>719.25</v>
      </c>
      <c r="G1550">
        <v>311.08532944813498</v>
      </c>
      <c r="H1550">
        <v>-22.6659406688002</v>
      </c>
      <c r="I1550">
        <v>57.397345283348997</v>
      </c>
      <c r="J1550">
        <v>-7.88467330203932</v>
      </c>
      <c r="K1550">
        <v>707.029788969778</v>
      </c>
      <c r="L1550">
        <v>510.271732248099</v>
      </c>
      <c r="M1550">
        <v>49.735999938784097</v>
      </c>
      <c r="N1550">
        <v>0.567444359851211</v>
      </c>
      <c r="O1550">
        <v>32.221063607924897</v>
      </c>
      <c r="P1550">
        <v>364.03225806451599</v>
      </c>
      <c r="Q1550">
        <v>0.19846039541822799</v>
      </c>
    </row>
    <row r="1551" spans="1:17" hidden="1" x14ac:dyDescent="0.3">
      <c r="A1551" t="s">
        <v>3257</v>
      </c>
      <c r="B1551" t="s">
        <v>3258</v>
      </c>
      <c r="C1551" t="str">
        <f>IFERROR(VLOOKUP(Table1[[#This Row],[Ticker]],[1]!Table1[[Symbol]:[Industry]],2,FALSE),"-")</f>
        <v>-</v>
      </c>
      <c r="D1551" t="s">
        <v>104</v>
      </c>
      <c r="E1551">
        <v>818.61066443999903</v>
      </c>
      <c r="F1551">
        <v>634.65</v>
      </c>
      <c r="G1551">
        <v>135.26609363537099</v>
      </c>
      <c r="H1551">
        <v>-11.681405210480801</v>
      </c>
      <c r="I1551">
        <v>88.9588055883046</v>
      </c>
      <c r="J1551">
        <v>-2.8665675982193299</v>
      </c>
      <c r="K1551">
        <v>618.15228872910404</v>
      </c>
      <c r="L1551">
        <v>476.57743338826901</v>
      </c>
      <c r="M1551">
        <v>41.453366541843202</v>
      </c>
      <c r="N1551">
        <v>0.38192097485446103</v>
      </c>
      <c r="O1551">
        <v>25.462853541321898</v>
      </c>
      <c r="P1551">
        <v>163.02458363858301</v>
      </c>
      <c r="Q1551">
        <v>0.14757370318410001</v>
      </c>
    </row>
    <row r="1552" spans="1:17" hidden="1" x14ac:dyDescent="0.3">
      <c r="A1552" t="s">
        <v>3259</v>
      </c>
      <c r="B1552" t="s">
        <v>3260</v>
      </c>
      <c r="C1552" t="str">
        <f>IFERROR(VLOOKUP(Table1[[#This Row],[Ticker]],[1]!Table1[[Symbol]:[Industry]],2,FALSE),"-")</f>
        <v>-</v>
      </c>
      <c r="D1552" t="s">
        <v>140</v>
      </c>
      <c r="E1552">
        <v>812.83890623000002</v>
      </c>
      <c r="F1552">
        <v>388.7</v>
      </c>
      <c r="G1552">
        <v>88.518457799849998</v>
      </c>
      <c r="H1552">
        <v>6.9900402835507096</v>
      </c>
      <c r="I1552">
        <v>54.678576397841297</v>
      </c>
      <c r="J1552">
        <v>-4.2819522136039501</v>
      </c>
      <c r="K1552">
        <v>342.89763684518999</v>
      </c>
      <c r="L1552">
        <v>274.88421804739102</v>
      </c>
      <c r="M1552">
        <v>62.502613887248202</v>
      </c>
      <c r="N1552">
        <v>1.08411547079142</v>
      </c>
      <c r="O1552">
        <v>5.4412143040905603</v>
      </c>
      <c r="P1552">
        <v>139.49476278496601</v>
      </c>
      <c r="Q1552">
        <v>8.2706942743332998E-2</v>
      </c>
    </row>
    <row r="1553" spans="1:17" hidden="1" x14ac:dyDescent="0.3">
      <c r="A1553" t="s">
        <v>3261</v>
      </c>
      <c r="B1553" t="s">
        <v>3262</v>
      </c>
      <c r="C1553" t="str">
        <f>IFERROR(VLOOKUP(Table1[[#This Row],[Ticker]],[1]!Table1[[Symbol]:[Industry]],2,FALSE),"-")</f>
        <v>-</v>
      </c>
      <c r="D1553" t="s">
        <v>936</v>
      </c>
      <c r="E1553">
        <v>808</v>
      </c>
      <c r="F1553">
        <v>2525</v>
      </c>
      <c r="G1553">
        <v>42.980555985352503</v>
      </c>
      <c r="H1553">
        <v>7.4639924558700397</v>
      </c>
      <c r="I1553">
        <v>34.4275104037266</v>
      </c>
      <c r="J1553">
        <v>7.3285332485499399</v>
      </c>
      <c r="K1553">
        <v>2240.12865191318</v>
      </c>
      <c r="L1553">
        <v>1930.8659722559501</v>
      </c>
      <c r="M1553">
        <v>69.781568189899801</v>
      </c>
      <c r="N1553">
        <v>0.81494362120361097</v>
      </c>
      <c r="O1553">
        <v>4.0792079207920802</v>
      </c>
      <c r="P1553">
        <v>73.063742289239201</v>
      </c>
      <c r="Q1553">
        <v>-6.1138103424505999E-2</v>
      </c>
    </row>
    <row r="1554" spans="1:17" hidden="1" x14ac:dyDescent="0.3">
      <c r="A1554" t="s">
        <v>3263</v>
      </c>
      <c r="B1554" t="s">
        <v>3264</v>
      </c>
      <c r="C1554" t="str">
        <f>IFERROR(VLOOKUP(Table1[[#This Row],[Ticker]],[1]!Table1[[Symbol]:[Industry]],2,FALSE),"-")</f>
        <v>-</v>
      </c>
      <c r="D1554" t="s">
        <v>46</v>
      </c>
      <c r="E1554">
        <v>803.52</v>
      </c>
      <c r="F1554">
        <v>51.84</v>
      </c>
      <c r="G1554">
        <v>215.647222652019</v>
      </c>
      <c r="H1554">
        <v>38.4207118505403</v>
      </c>
      <c r="I1554">
        <v>76.635372039395804</v>
      </c>
      <c r="J1554">
        <v>1.60955917355961</v>
      </c>
      <c r="K1554">
        <v>43.7666211222759</v>
      </c>
      <c r="L1554">
        <v>33.138105422504701</v>
      </c>
      <c r="M1554">
        <v>51.925049612349603</v>
      </c>
      <c r="N1554">
        <v>1.52092210528218</v>
      </c>
      <c r="O1554">
        <v>17.6697530864197</v>
      </c>
      <c r="Q1554">
        <v>0.11073148335191001</v>
      </c>
    </row>
    <row r="1555" spans="1:17" hidden="1" x14ac:dyDescent="0.3">
      <c r="A1555" t="s">
        <v>3265</v>
      </c>
      <c r="B1555" t="s">
        <v>3266</v>
      </c>
      <c r="C1555" t="str">
        <f>IFERROR(VLOOKUP(Table1[[#This Row],[Ticker]],[1]!Table1[[Symbol]:[Industry]],2,FALSE),"-")</f>
        <v>-</v>
      </c>
      <c r="D1555" t="s">
        <v>539</v>
      </c>
      <c r="E1555">
        <v>802.52091498599998</v>
      </c>
      <c r="F1555">
        <v>227.43</v>
      </c>
      <c r="G1555">
        <v>121.428338531847</v>
      </c>
      <c r="H1555">
        <v>19.635465188746402</v>
      </c>
      <c r="I1555">
        <v>17.225144098699602</v>
      </c>
      <c r="J1555">
        <v>0.95155132487138006</v>
      </c>
      <c r="K1555">
        <v>188.12147792219099</v>
      </c>
      <c r="L1555">
        <v>160.427699466082</v>
      </c>
      <c r="M1555">
        <v>72.058171683588199</v>
      </c>
      <c r="N1555">
        <v>2.37171208840561</v>
      </c>
      <c r="O1555">
        <v>3.3021149364639699</v>
      </c>
      <c r="P1555">
        <v>148.55737704917999</v>
      </c>
      <c r="Q1555">
        <v>0.12117861246155</v>
      </c>
    </row>
    <row r="1556" spans="1:17" hidden="1" x14ac:dyDescent="0.3">
      <c r="A1556" t="s">
        <v>3267</v>
      </c>
      <c r="B1556" t="s">
        <v>3268</v>
      </c>
      <c r="C1556" t="str">
        <f>IFERROR(VLOOKUP(Table1[[#This Row],[Ticker]],[1]!Table1[[Symbol]:[Industry]],2,FALSE),"-")</f>
        <v>-</v>
      </c>
      <c r="D1556" t="s">
        <v>670</v>
      </c>
      <c r="E1556">
        <v>797.49847709999995</v>
      </c>
      <c r="F1556">
        <v>131.82</v>
      </c>
      <c r="G1556">
        <v>-15.2078498117489</v>
      </c>
      <c r="H1556">
        <v>10.541987399201901</v>
      </c>
      <c r="I1556">
        <v>-4.9591536979089197</v>
      </c>
      <c r="J1556">
        <v>9.9368969103684606</v>
      </c>
      <c r="K1556">
        <v>117.39736993668799</v>
      </c>
      <c r="L1556">
        <v>122.373557280052</v>
      </c>
      <c r="M1556">
        <v>72.735338144061203</v>
      </c>
      <c r="N1556">
        <v>2.6648927725802301</v>
      </c>
      <c r="O1556">
        <v>13.791533909877099</v>
      </c>
      <c r="P1556">
        <v>31.098955743411199</v>
      </c>
      <c r="Q1556">
        <v>-7.1514557450501004E-2</v>
      </c>
    </row>
    <row r="1557" spans="1:17" hidden="1" x14ac:dyDescent="0.3">
      <c r="A1557" t="s">
        <v>3269</v>
      </c>
      <c r="B1557" t="s">
        <v>3270</v>
      </c>
      <c r="C1557" t="str">
        <f>IFERROR(VLOOKUP(Table1[[#This Row],[Ticker]],[1]!Table1[[Symbol]:[Industry]],2,FALSE),"-")</f>
        <v>-</v>
      </c>
      <c r="D1557" t="s">
        <v>166</v>
      </c>
      <c r="E1557">
        <v>797.45435767499998</v>
      </c>
      <c r="F1557">
        <v>319.75</v>
      </c>
      <c r="G1557">
        <v>-22.3571258743135</v>
      </c>
      <c r="H1557">
        <v>-12.093222962874799</v>
      </c>
      <c r="I1557">
        <v>-17.4342205178305</v>
      </c>
      <c r="J1557">
        <v>-0.827903309189845</v>
      </c>
      <c r="K1557">
        <v>316.802870935241</v>
      </c>
      <c r="L1557">
        <v>312.855118949158</v>
      </c>
      <c r="M1557">
        <v>54.1794717850984</v>
      </c>
      <c r="N1557">
        <v>0.60019124915944599</v>
      </c>
      <c r="O1557">
        <v>18.842845973416701</v>
      </c>
      <c r="P1557">
        <v>30.3771661569826</v>
      </c>
      <c r="Q1557">
        <v>-8.0525472651299997E-3</v>
      </c>
    </row>
    <row r="1558" spans="1:17" hidden="1" x14ac:dyDescent="0.3">
      <c r="A1558" t="s">
        <v>3271</v>
      </c>
      <c r="B1558" t="s">
        <v>3272</v>
      </c>
      <c r="C1558" t="str">
        <f>IFERROR(VLOOKUP(Table1[[#This Row],[Ticker]],[1]!Table1[[Symbol]:[Industry]],2,FALSE),"-")</f>
        <v>-</v>
      </c>
      <c r="D1558" t="s">
        <v>610</v>
      </c>
      <c r="E1558">
        <v>796.00576000000001</v>
      </c>
      <c r="F1558">
        <v>238.04</v>
      </c>
      <c r="G1558">
        <v>-15.0937845422254</v>
      </c>
      <c r="H1558">
        <v>0.24118717410457699</v>
      </c>
      <c r="I1558">
        <v>-11.5020457246176</v>
      </c>
      <c r="J1558">
        <v>-0.65822340004462698</v>
      </c>
      <c r="K1558">
        <v>213.84293419786101</v>
      </c>
      <c r="L1558">
        <v>214.58723864105099</v>
      </c>
      <c r="M1558">
        <v>74.450248421254003</v>
      </c>
      <c r="N1558">
        <v>2.1089773016541402</v>
      </c>
      <c r="O1558">
        <v>14.098470845236101</v>
      </c>
      <c r="P1558">
        <v>34.4858757062146</v>
      </c>
      <c r="Q1558">
        <v>5.7935205492746999E-2</v>
      </c>
    </row>
    <row r="1559" spans="1:17" hidden="1" x14ac:dyDescent="0.3">
      <c r="A1559" t="s">
        <v>3273</v>
      </c>
      <c r="B1559" t="s">
        <v>3274</v>
      </c>
      <c r="C1559" t="str">
        <f>IFERROR(VLOOKUP(Table1[[#This Row],[Ticker]],[1]!Table1[[Symbol]:[Industry]],2,FALSE),"-")</f>
        <v>-</v>
      </c>
      <c r="D1559" t="s">
        <v>226</v>
      </c>
      <c r="E1559">
        <v>794.06633609999994</v>
      </c>
      <c r="F1559">
        <v>429.3</v>
      </c>
      <c r="G1559">
        <v>100.98650836630399</v>
      </c>
      <c r="H1559">
        <v>-9.9881519689600307</v>
      </c>
      <c r="I1559">
        <v>6.9170881305367304</v>
      </c>
      <c r="J1559">
        <v>-0.70807676086413696</v>
      </c>
      <c r="K1559">
        <v>418.95040616497198</v>
      </c>
      <c r="L1559">
        <v>348.073128130199</v>
      </c>
      <c r="M1559">
        <v>52.449442024528402</v>
      </c>
      <c r="N1559">
        <v>0.59267379393979402</v>
      </c>
      <c r="O1559">
        <v>10.8199394362916</v>
      </c>
      <c r="P1559">
        <v>145.174186179326</v>
      </c>
      <c r="Q1559">
        <v>0.178479281958075</v>
      </c>
    </row>
    <row r="1560" spans="1:17" hidden="1" x14ac:dyDescent="0.3">
      <c r="A1560" t="s">
        <v>3275</v>
      </c>
      <c r="B1560" t="s">
        <v>3276</v>
      </c>
      <c r="C1560" t="str">
        <f>IFERROR(VLOOKUP(Table1[[#This Row],[Ticker]],[1]!Table1[[Symbol]:[Industry]],2,FALSE),"-")</f>
        <v>-</v>
      </c>
      <c r="D1560" t="s">
        <v>218</v>
      </c>
      <c r="E1560">
        <v>792.25323949999995</v>
      </c>
      <c r="F1560">
        <v>168.05</v>
      </c>
      <c r="G1560">
        <v>191.722694350132</v>
      </c>
      <c r="H1560">
        <v>22.149749184010499</v>
      </c>
      <c r="I1560">
        <v>55.665030905120297</v>
      </c>
      <c r="J1560">
        <v>20.398123687724301</v>
      </c>
      <c r="K1560">
        <v>123.740758185511</v>
      </c>
      <c r="L1560">
        <v>102.425034170521</v>
      </c>
      <c r="M1560">
        <v>92.879442681705399</v>
      </c>
      <c r="N1560">
        <v>1.8563907727620399</v>
      </c>
      <c r="O1560">
        <v>0</v>
      </c>
      <c r="P1560">
        <v>221.319311663479</v>
      </c>
      <c r="Q1560">
        <v>9.0905466561928994E-2</v>
      </c>
    </row>
    <row r="1561" spans="1:17" hidden="1" x14ac:dyDescent="0.3">
      <c r="A1561" t="s">
        <v>3277</v>
      </c>
      <c r="B1561" t="s">
        <v>3278</v>
      </c>
      <c r="C1561" t="str">
        <f>IFERROR(VLOOKUP(Table1[[#This Row],[Ticker]],[1]!Table1[[Symbol]:[Industry]],2,FALSE),"-")</f>
        <v>-</v>
      </c>
      <c r="E1561">
        <v>781.99766563999901</v>
      </c>
      <c r="F1561">
        <v>296.89999999999998</v>
      </c>
      <c r="G1561">
        <v>30.500241024722499</v>
      </c>
      <c r="H1561">
        <v>5.3499899544760003</v>
      </c>
      <c r="I1561">
        <v>4.3514249978747896</v>
      </c>
      <c r="J1561">
        <v>-3.31491338674175</v>
      </c>
      <c r="K1561">
        <v>272.64901575396198</v>
      </c>
      <c r="L1561">
        <v>249.315317154647</v>
      </c>
      <c r="M1561">
        <v>55.5950839884147</v>
      </c>
      <c r="N1561">
        <v>0.59806226805291895</v>
      </c>
      <c r="O1561">
        <v>14.1798585382283</v>
      </c>
      <c r="P1561">
        <v>67.361894024802595</v>
      </c>
    </row>
    <row r="1562" spans="1:17" hidden="1" x14ac:dyDescent="0.3">
      <c r="A1562" t="s">
        <v>3279</v>
      </c>
      <c r="B1562" t="s">
        <v>3280</v>
      </c>
      <c r="C1562" t="str">
        <f>IFERROR(VLOOKUP(Table1[[#This Row],[Ticker]],[1]!Table1[[Symbol]:[Industry]],2,FALSE),"-")</f>
        <v>-</v>
      </c>
      <c r="D1562" t="s">
        <v>218</v>
      </c>
      <c r="E1562">
        <v>781.72890659999996</v>
      </c>
      <c r="F1562">
        <v>31.14</v>
      </c>
      <c r="G1562">
        <v>68.764869710842703</v>
      </c>
      <c r="H1562">
        <v>-12.1666857566441</v>
      </c>
      <c r="I1562">
        <v>-62.056004502770797</v>
      </c>
      <c r="J1562">
        <v>-3.7610799394606498</v>
      </c>
      <c r="K1562">
        <v>32.873199664338898</v>
      </c>
      <c r="L1562">
        <v>31.904839667952299</v>
      </c>
      <c r="M1562">
        <v>31.335744440651499</v>
      </c>
      <c r="N1562">
        <v>0.62811120476237303</v>
      </c>
      <c r="O1562">
        <v>132.434168272318</v>
      </c>
      <c r="P1562">
        <v>131.18040089086799</v>
      </c>
      <c r="Q1562">
        <v>0.137095555612814</v>
      </c>
    </row>
    <row r="1563" spans="1:17" hidden="1" x14ac:dyDescent="0.3">
      <c r="A1563" t="s">
        <v>3281</v>
      </c>
      <c r="B1563" t="s">
        <v>3282</v>
      </c>
      <c r="C1563" t="str">
        <f>IFERROR(VLOOKUP(Table1[[#This Row],[Ticker]],[1]!Table1[[Symbol]:[Industry]],2,FALSE),"-")</f>
        <v>-</v>
      </c>
      <c r="D1563" t="s">
        <v>392</v>
      </c>
      <c r="E1563">
        <v>780.45197040000005</v>
      </c>
      <c r="F1563">
        <v>100.4</v>
      </c>
      <c r="G1563">
        <v>-20.769444014647402</v>
      </c>
      <c r="H1563">
        <v>-19.7543923781672</v>
      </c>
      <c r="I1563">
        <v>-34.956602175150699</v>
      </c>
      <c r="J1563">
        <v>-1.1770996921957599</v>
      </c>
      <c r="K1563">
        <v>114.201581302916</v>
      </c>
      <c r="L1563">
        <v>121.168564595638</v>
      </c>
      <c r="M1563">
        <v>25.934126668424899</v>
      </c>
      <c r="N1563">
        <v>0.71306154388918197</v>
      </c>
      <c r="O1563">
        <v>64.043824701195206</v>
      </c>
      <c r="P1563">
        <v>10.3054273785981</v>
      </c>
      <c r="Q1563">
        <v>-4.6877147229345002E-2</v>
      </c>
    </row>
    <row r="1564" spans="1:17" hidden="1" x14ac:dyDescent="0.3">
      <c r="A1564" t="s">
        <v>3283</v>
      </c>
      <c r="B1564" t="s">
        <v>3284</v>
      </c>
      <c r="C1564" t="str">
        <f>IFERROR(VLOOKUP(Table1[[#This Row],[Ticker]],[1]!Table1[[Symbol]:[Industry]],2,FALSE),"-")</f>
        <v>-</v>
      </c>
      <c r="D1564" t="s">
        <v>285</v>
      </c>
      <c r="E1564">
        <v>779.34590554700003</v>
      </c>
      <c r="F1564">
        <v>73.37</v>
      </c>
      <c r="G1564">
        <v>-34.656535819946299</v>
      </c>
      <c r="H1564">
        <v>-7.3033445208009198</v>
      </c>
      <c r="I1564">
        <v>-44.501350936388398</v>
      </c>
      <c r="J1564">
        <v>-2.3417084781527602</v>
      </c>
      <c r="K1564">
        <v>74.190622892535202</v>
      </c>
      <c r="L1564">
        <v>85.414234560275204</v>
      </c>
      <c r="M1564">
        <v>54.351303865947798</v>
      </c>
      <c r="N1564">
        <v>1.0879846615803499</v>
      </c>
      <c r="O1564">
        <v>75.003407387215404</v>
      </c>
      <c r="P1564">
        <v>23.2073887489504</v>
      </c>
      <c r="Q1564">
        <v>-6.1838586907082001E-2</v>
      </c>
    </row>
    <row r="1565" spans="1:17" hidden="1" x14ac:dyDescent="0.3">
      <c r="A1565" t="s">
        <v>3285</v>
      </c>
      <c r="B1565" t="s">
        <v>3286</v>
      </c>
      <c r="C1565" t="str">
        <f>IFERROR(VLOOKUP(Table1[[#This Row],[Ticker]],[1]!Table1[[Symbol]:[Industry]],2,FALSE),"-")</f>
        <v>-</v>
      </c>
      <c r="D1565" t="s">
        <v>184</v>
      </c>
      <c r="E1565">
        <v>778.91705999999999</v>
      </c>
      <c r="F1565">
        <v>527.4</v>
      </c>
      <c r="G1565">
        <v>21.350977867596299</v>
      </c>
      <c r="H1565">
        <v>12.6539181707313</v>
      </c>
      <c r="I1565">
        <v>3.87360199504728</v>
      </c>
      <c r="J1565">
        <v>16.611291179075401</v>
      </c>
      <c r="K1565">
        <v>453.74557506067299</v>
      </c>
      <c r="L1565">
        <v>423.06295731967799</v>
      </c>
      <c r="M1565">
        <v>72.403368607548998</v>
      </c>
      <c r="N1565">
        <v>3.4834062005820501</v>
      </c>
      <c r="O1565">
        <v>4.6643913538111503</v>
      </c>
      <c r="P1565">
        <v>55.117647058823501</v>
      </c>
      <c r="Q1565">
        <v>2.7360786236922001E-2</v>
      </c>
    </row>
    <row r="1566" spans="1:17" hidden="1" x14ac:dyDescent="0.3">
      <c r="A1566" t="s">
        <v>3287</v>
      </c>
      <c r="B1566" t="s">
        <v>3288</v>
      </c>
      <c r="C1566" t="str">
        <f>IFERROR(VLOOKUP(Table1[[#This Row],[Ticker]],[1]!Table1[[Symbol]:[Industry]],2,FALSE),"-")</f>
        <v>-</v>
      </c>
      <c r="D1566" t="s">
        <v>89</v>
      </c>
      <c r="E1566">
        <v>777.52373374199999</v>
      </c>
      <c r="F1566">
        <v>86.38</v>
      </c>
      <c r="G1566">
        <v>15.637482392278899</v>
      </c>
      <c r="H1566">
        <v>-4.5338313342663001</v>
      </c>
      <c r="I1566">
        <v>-30.223731495269998</v>
      </c>
      <c r="J1566">
        <v>-8.3192815967380103</v>
      </c>
      <c r="K1566">
        <v>91.524534853339702</v>
      </c>
      <c r="L1566">
        <v>91.118095709243903</v>
      </c>
      <c r="M1566">
        <v>37.413180802614399</v>
      </c>
      <c r="N1566">
        <v>1.2075146509217001</v>
      </c>
      <c r="O1566">
        <v>61.264181523500802</v>
      </c>
      <c r="P1566">
        <v>49.188255613126003</v>
      </c>
      <c r="Q1566">
        <v>-8.8492605343200009E-3</v>
      </c>
    </row>
    <row r="1567" spans="1:17" hidden="1" x14ac:dyDescent="0.3">
      <c r="A1567" t="s">
        <v>3289</v>
      </c>
      <c r="B1567" t="s">
        <v>3290</v>
      </c>
      <c r="C1567" t="str">
        <f>IFERROR(VLOOKUP(Table1[[#This Row],[Ticker]],[1]!Table1[[Symbol]:[Industry]],2,FALSE),"-")</f>
        <v>-</v>
      </c>
      <c r="D1567" t="s">
        <v>1435</v>
      </c>
      <c r="E1567">
        <v>775.91041380000001</v>
      </c>
      <c r="F1567">
        <v>765.95</v>
      </c>
      <c r="G1567">
        <v>629.27776452394005</v>
      </c>
      <c r="H1567">
        <v>32.541259795745802</v>
      </c>
      <c r="I1567">
        <v>42.833520310451703</v>
      </c>
      <c r="J1567">
        <v>18.403675623007199</v>
      </c>
      <c r="K1567">
        <v>568.24034508092302</v>
      </c>
      <c r="L1567">
        <v>380.48404213058302</v>
      </c>
      <c r="M1567">
        <v>86.549675613345599</v>
      </c>
      <c r="N1567">
        <v>0.83777006172839497</v>
      </c>
      <c r="O1567">
        <v>3.11378027286375</v>
      </c>
      <c r="P1567">
        <v>666.71671671671595</v>
      </c>
    </row>
    <row r="1568" spans="1:17" hidden="1" x14ac:dyDescent="0.3">
      <c r="A1568" t="s">
        <v>3291</v>
      </c>
      <c r="B1568" t="s">
        <v>3292</v>
      </c>
      <c r="C1568" t="str">
        <f>IFERROR(VLOOKUP(Table1[[#This Row],[Ticker]],[1]!Table1[[Symbol]:[Industry]],2,FALSE),"-")</f>
        <v>-</v>
      </c>
      <c r="D1568" t="s">
        <v>539</v>
      </c>
      <c r="E1568">
        <v>774.4242792</v>
      </c>
      <c r="F1568">
        <v>1053.2</v>
      </c>
      <c r="G1568">
        <v>24.037293574005002</v>
      </c>
      <c r="H1568">
        <v>3.54800136877954</v>
      </c>
      <c r="I1568">
        <v>-7.6655408410964698</v>
      </c>
      <c r="J1568">
        <v>12.251381119729301</v>
      </c>
      <c r="K1568">
        <v>914.19875726675502</v>
      </c>
      <c r="L1568">
        <v>843.76050867872698</v>
      </c>
      <c r="M1568">
        <v>70.051240419488494</v>
      </c>
      <c r="N1568">
        <v>1.66332296214622</v>
      </c>
      <c r="O1568">
        <v>5.67793391568551</v>
      </c>
      <c r="P1568">
        <v>56.261127596439103</v>
      </c>
      <c r="Q1568">
        <v>0.105146817336726</v>
      </c>
    </row>
    <row r="1569" spans="1:17" hidden="1" x14ac:dyDescent="0.3">
      <c r="A1569" t="s">
        <v>3293</v>
      </c>
      <c r="B1569" t="s">
        <v>3294</v>
      </c>
      <c r="C1569" t="str">
        <f>IFERROR(VLOOKUP(Table1[[#This Row],[Ticker]],[1]!Table1[[Symbol]:[Industry]],2,FALSE),"-")</f>
        <v>-</v>
      </c>
      <c r="D1569" t="s">
        <v>184</v>
      </c>
      <c r="E1569">
        <v>774.22387935999996</v>
      </c>
      <c r="F1569">
        <v>1001.6</v>
      </c>
      <c r="G1569">
        <v>-8.24920051004535</v>
      </c>
      <c r="H1569">
        <v>4.2248521568171196</v>
      </c>
      <c r="I1569">
        <v>5.3278021205261599</v>
      </c>
      <c r="J1569">
        <v>1.79419927053116</v>
      </c>
      <c r="K1569">
        <v>922.83677391919798</v>
      </c>
      <c r="L1569">
        <v>847.48429330014005</v>
      </c>
      <c r="M1569">
        <v>65.442664405388996</v>
      </c>
      <c r="N1569">
        <v>0.57519277066130503</v>
      </c>
      <c r="O1569">
        <v>9.1703274760383398</v>
      </c>
      <c r="P1569">
        <v>55.781942608289903</v>
      </c>
      <c r="Q1569">
        <v>-2.8077990931850001E-2</v>
      </c>
    </row>
    <row r="1570" spans="1:17" hidden="1" x14ac:dyDescent="0.3">
      <c r="A1570" t="s">
        <v>3295</v>
      </c>
      <c r="B1570" t="s">
        <v>3296</v>
      </c>
      <c r="C1570" t="str">
        <f>IFERROR(VLOOKUP(Table1[[#This Row],[Ticker]],[1]!Table1[[Symbol]:[Industry]],2,FALSE),"-")</f>
        <v>-</v>
      </c>
      <c r="D1570" t="s">
        <v>130</v>
      </c>
      <c r="E1570">
        <v>772.13927188800005</v>
      </c>
      <c r="F1570">
        <v>239.32</v>
      </c>
      <c r="G1570">
        <v>238.63201352654301</v>
      </c>
      <c r="H1570">
        <v>-16.008612427568401</v>
      </c>
      <c r="I1570">
        <v>-5.4254760890011697</v>
      </c>
      <c r="J1570">
        <v>-1.18112576732296</v>
      </c>
      <c r="K1570">
        <v>234.296586962775</v>
      </c>
      <c r="L1570">
        <v>197.90655491967399</v>
      </c>
      <c r="M1570">
        <v>50.229820302727802</v>
      </c>
      <c r="N1570">
        <v>0.83413092192319005</v>
      </c>
      <c r="O1570">
        <v>31.372221293665302</v>
      </c>
      <c r="P1570">
        <v>335.12727272727199</v>
      </c>
      <c r="Q1570">
        <v>0.14090540064011001</v>
      </c>
    </row>
    <row r="1571" spans="1:17" hidden="1" x14ac:dyDescent="0.3">
      <c r="A1571" t="s">
        <v>3297</v>
      </c>
      <c r="B1571" t="s">
        <v>3298</v>
      </c>
      <c r="C1571" t="str">
        <f>IFERROR(VLOOKUP(Table1[[#This Row],[Ticker]],[1]!Table1[[Symbol]:[Industry]],2,FALSE),"-")</f>
        <v>-</v>
      </c>
      <c r="D1571" t="s">
        <v>539</v>
      </c>
      <c r="E1571">
        <v>765.66606980500001</v>
      </c>
      <c r="F1571">
        <v>417.55</v>
      </c>
      <c r="G1571">
        <v>-43.468011722980798</v>
      </c>
      <c r="H1571">
        <v>6.8320857460173503</v>
      </c>
      <c r="I1571">
        <v>-20.568711208779799</v>
      </c>
      <c r="J1571">
        <v>-1.2271954961021301</v>
      </c>
      <c r="K1571">
        <v>386.01212420456199</v>
      </c>
      <c r="L1571">
        <v>403.48254570884302</v>
      </c>
      <c r="M1571">
        <v>67.243107154898198</v>
      </c>
      <c r="N1571">
        <v>1.0442885421853301</v>
      </c>
      <c r="O1571">
        <v>25.733445096395599</v>
      </c>
      <c r="P1571">
        <v>34.087989723827803</v>
      </c>
      <c r="Q1571">
        <v>8.6293426859260003E-2</v>
      </c>
    </row>
    <row r="1572" spans="1:17" hidden="1" x14ac:dyDescent="0.3">
      <c r="A1572" t="s">
        <v>3299</v>
      </c>
      <c r="B1572" t="s">
        <v>3300</v>
      </c>
      <c r="C1572" t="str">
        <f>IFERROR(VLOOKUP(Table1[[#This Row],[Ticker]],[1]!Table1[[Symbol]:[Industry]],2,FALSE),"-")</f>
        <v>-</v>
      </c>
      <c r="D1572" t="s">
        <v>539</v>
      </c>
      <c r="E1572">
        <v>760.92439960000002</v>
      </c>
      <c r="F1572">
        <v>838.1</v>
      </c>
      <c r="G1572">
        <v>-19.983986580293902</v>
      </c>
      <c r="H1572">
        <v>-6.9886125868585403</v>
      </c>
      <c r="I1572">
        <v>-23.982102505765301</v>
      </c>
      <c r="J1572">
        <v>2.4749458260952202</v>
      </c>
      <c r="K1572">
        <v>848.89409752604604</v>
      </c>
      <c r="L1572">
        <v>864.61062560182097</v>
      </c>
      <c r="M1572">
        <v>57.227852230670798</v>
      </c>
      <c r="N1572">
        <v>0.64471685356266195</v>
      </c>
      <c r="O1572">
        <v>41.271924591337502</v>
      </c>
      <c r="P1572">
        <v>20.192169797791401</v>
      </c>
      <c r="Q1572">
        <v>0.10517734208143301</v>
      </c>
    </row>
    <row r="1573" spans="1:17" hidden="1" x14ac:dyDescent="0.3">
      <c r="A1573" t="s">
        <v>3301</v>
      </c>
      <c r="B1573" t="s">
        <v>3302</v>
      </c>
      <c r="C1573" t="str">
        <f>IFERROR(VLOOKUP(Table1[[#This Row],[Ticker]],[1]!Table1[[Symbol]:[Industry]],2,FALSE),"-")</f>
        <v>-</v>
      </c>
      <c r="D1573" t="s">
        <v>1509</v>
      </c>
      <c r="E1573">
        <v>758.305378615</v>
      </c>
      <c r="F1573">
        <v>103.15</v>
      </c>
      <c r="G1573">
        <v>39.292075006368698</v>
      </c>
      <c r="H1573">
        <v>-5.98772494912527</v>
      </c>
      <c r="I1573">
        <v>-1.9551949406533899</v>
      </c>
      <c r="J1573">
        <v>-2.4546561440799501</v>
      </c>
      <c r="K1573">
        <v>101.494843929759</v>
      </c>
      <c r="L1573">
        <v>94.116053008372901</v>
      </c>
      <c r="M1573">
        <v>63.135672685902001</v>
      </c>
      <c r="N1573">
        <v>0.84989692701674302</v>
      </c>
      <c r="O1573">
        <v>24.042656325739198</v>
      </c>
      <c r="P1573">
        <v>72.780569514237797</v>
      </c>
      <c r="Q1573">
        <v>-6.9366415724150003E-3</v>
      </c>
    </row>
    <row r="1574" spans="1:17" hidden="1" x14ac:dyDescent="0.3">
      <c r="A1574" t="s">
        <v>3303</v>
      </c>
      <c r="B1574" t="s">
        <v>3304</v>
      </c>
      <c r="C1574" t="str">
        <f>IFERROR(VLOOKUP(Table1[[#This Row],[Ticker]],[1]!Table1[[Symbol]:[Industry]],2,FALSE),"-")</f>
        <v>-</v>
      </c>
      <c r="D1574" t="s">
        <v>169</v>
      </c>
      <c r="E1574">
        <v>758.10753868799998</v>
      </c>
      <c r="F1574">
        <v>140.16999999999999</v>
      </c>
      <c r="G1574">
        <v>-42.105544875656001</v>
      </c>
      <c r="H1574">
        <v>-4.4249641131725497</v>
      </c>
      <c r="I1574">
        <v>-17.057548619903201</v>
      </c>
      <c r="J1574">
        <v>-3.79644566973578</v>
      </c>
      <c r="K1574">
        <v>142.513612088597</v>
      </c>
      <c r="L1574">
        <v>135.86206929796199</v>
      </c>
      <c r="M1574">
        <v>43.159669968222303</v>
      </c>
      <c r="N1574">
        <v>1.1436183272465601</v>
      </c>
      <c r="O1574">
        <v>32.606834558036603</v>
      </c>
      <c r="P1574">
        <v>117.486423584173</v>
      </c>
      <c r="Q1574">
        <v>9.8778123221024E-2</v>
      </c>
    </row>
    <row r="1575" spans="1:17" hidden="1" x14ac:dyDescent="0.3">
      <c r="A1575" t="s">
        <v>3305</v>
      </c>
      <c r="B1575" t="s">
        <v>3306</v>
      </c>
      <c r="C1575" t="str">
        <f>IFERROR(VLOOKUP(Table1[[#This Row],[Ticker]],[1]!Table1[[Symbol]:[Industry]],2,FALSE),"-")</f>
        <v>-</v>
      </c>
      <c r="D1575" t="s">
        <v>387</v>
      </c>
      <c r="E1575">
        <v>757.91847637000001</v>
      </c>
      <c r="F1575">
        <v>309.64999999999998</v>
      </c>
      <c r="G1575">
        <v>57.872074723025001</v>
      </c>
      <c r="H1575">
        <v>18.2199884021028</v>
      </c>
      <c r="I1575">
        <v>6.46823306899703</v>
      </c>
      <c r="J1575">
        <v>7.9574016272621799</v>
      </c>
      <c r="K1575">
        <v>270.29375083465902</v>
      </c>
      <c r="L1575">
        <v>248.592843102926</v>
      </c>
      <c r="M1575">
        <v>65.454563189015801</v>
      </c>
      <c r="N1575">
        <v>2.46530114490914</v>
      </c>
      <c r="O1575">
        <v>8.1220733085742101</v>
      </c>
      <c r="P1575">
        <v>87.894417475728105</v>
      </c>
      <c r="Q1575">
        <v>9.8531227063692994E-2</v>
      </c>
    </row>
    <row r="1576" spans="1:17" hidden="1" x14ac:dyDescent="0.3">
      <c r="A1576" t="s">
        <v>3307</v>
      </c>
      <c r="B1576" t="s">
        <v>3308</v>
      </c>
      <c r="C1576" t="str">
        <f>IFERROR(VLOOKUP(Table1[[#This Row],[Ticker]],[1]!Table1[[Symbol]:[Industry]],2,FALSE),"-")</f>
        <v>-</v>
      </c>
      <c r="D1576" t="s">
        <v>1435</v>
      </c>
      <c r="E1576">
        <v>757.09269449999999</v>
      </c>
      <c r="F1576">
        <v>140.85</v>
      </c>
      <c r="G1576">
        <v>65.539088939744104</v>
      </c>
      <c r="H1576">
        <v>-4.3796357266422197</v>
      </c>
      <c r="I1576">
        <v>-16.172081862780001</v>
      </c>
      <c r="J1576">
        <v>-5.7217231271801297E-2</v>
      </c>
      <c r="K1576">
        <v>143.796034129715</v>
      </c>
      <c r="L1576">
        <v>136.199086690614</v>
      </c>
      <c r="M1576">
        <v>48.801555792622601</v>
      </c>
      <c r="N1576">
        <v>1.29591618361296</v>
      </c>
      <c r="O1576">
        <v>34.114305999290004</v>
      </c>
      <c r="P1576">
        <v>94.275862068965495</v>
      </c>
      <c r="Q1576">
        <v>0.11773984737896501</v>
      </c>
    </row>
    <row r="1577" spans="1:17" hidden="1" x14ac:dyDescent="0.3">
      <c r="A1577" t="s">
        <v>3309</v>
      </c>
      <c r="B1577" t="s">
        <v>3310</v>
      </c>
      <c r="C1577" t="str">
        <f>IFERROR(VLOOKUP(Table1[[#This Row],[Ticker]],[1]!Table1[[Symbol]:[Industry]],2,FALSE),"-")</f>
        <v>-</v>
      </c>
      <c r="D1577" t="s">
        <v>631</v>
      </c>
      <c r="E1577">
        <v>753.33</v>
      </c>
      <c r="F1577">
        <v>251.11</v>
      </c>
      <c r="G1577">
        <v>20.0333956343738</v>
      </c>
      <c r="H1577">
        <v>-1.9996120212588999</v>
      </c>
      <c r="I1577">
        <v>-23.091976063066799</v>
      </c>
      <c r="J1577">
        <v>2.5262318037809401</v>
      </c>
      <c r="K1577">
        <v>248.23484020828701</v>
      </c>
      <c r="L1577">
        <v>253.64913556251801</v>
      </c>
      <c r="M1577">
        <v>60.103165527068697</v>
      </c>
      <c r="N1577">
        <v>0.80382202361465305</v>
      </c>
      <c r="O1577">
        <v>71.120226195691103</v>
      </c>
      <c r="P1577">
        <v>51.043609022556403</v>
      </c>
      <c r="Q1577">
        <v>7.1394614454404995E-2</v>
      </c>
    </row>
    <row r="1578" spans="1:17" hidden="1" x14ac:dyDescent="0.3">
      <c r="A1578" t="s">
        <v>3311</v>
      </c>
      <c r="B1578" t="s">
        <v>3312</v>
      </c>
      <c r="C1578" t="str">
        <f>IFERROR(VLOOKUP(Table1[[#This Row],[Ticker]],[1]!Table1[[Symbol]:[Industry]],2,FALSE),"-")</f>
        <v>-</v>
      </c>
      <c r="E1578">
        <v>752.34803999999997</v>
      </c>
      <c r="F1578">
        <v>626.79999999999995</v>
      </c>
      <c r="G1578">
        <v>-7.7211737071813502</v>
      </c>
      <c r="H1578">
        <v>47.757218611704602</v>
      </c>
      <c r="I1578">
        <v>33.465655614518901</v>
      </c>
      <c r="J1578">
        <v>26.926346541582699</v>
      </c>
      <c r="K1578">
        <v>455.50347268779899</v>
      </c>
      <c r="L1578">
        <v>423.870980487417</v>
      </c>
      <c r="M1578">
        <v>86.900979887257606</v>
      </c>
      <c r="N1578">
        <v>1.7267006448928599</v>
      </c>
      <c r="O1578">
        <v>0.82961072112317502</v>
      </c>
      <c r="P1578">
        <v>88.795180722891502</v>
      </c>
      <c r="Q1578">
        <v>0.11549742896338799</v>
      </c>
    </row>
    <row r="1579" spans="1:17" hidden="1" x14ac:dyDescent="0.3">
      <c r="A1579" t="s">
        <v>3313</v>
      </c>
      <c r="B1579" t="s">
        <v>3314</v>
      </c>
      <c r="C1579" t="str">
        <f>IFERROR(VLOOKUP(Table1[[#This Row],[Ticker]],[1]!Table1[[Symbol]:[Industry]],2,FALSE),"-")</f>
        <v>-</v>
      </c>
      <c r="D1579" t="s">
        <v>392</v>
      </c>
      <c r="E1579">
        <v>752.11086720000003</v>
      </c>
      <c r="F1579">
        <v>72.239999999999995</v>
      </c>
      <c r="G1579">
        <v>59.589307594104099</v>
      </c>
      <c r="H1579">
        <v>1.15146072310285</v>
      </c>
      <c r="I1579">
        <v>-9.8941408013602103</v>
      </c>
      <c r="J1579">
        <v>1.78004835312883</v>
      </c>
      <c r="K1579">
        <v>67.5131446365084</v>
      </c>
      <c r="L1579">
        <v>64.489536521573299</v>
      </c>
      <c r="M1579">
        <v>56.1573029073162</v>
      </c>
      <c r="N1579">
        <v>0.95899640342110104</v>
      </c>
      <c r="O1579">
        <v>16.763565891472801</v>
      </c>
      <c r="P1579">
        <v>92.127659574467998</v>
      </c>
      <c r="Q1579">
        <v>7.7532032663442996E-2</v>
      </c>
    </row>
    <row r="1580" spans="1:17" hidden="1" x14ac:dyDescent="0.3">
      <c r="A1580" t="s">
        <v>3315</v>
      </c>
      <c r="B1580" t="s">
        <v>3316</v>
      </c>
      <c r="C1580" t="str">
        <f>IFERROR(VLOOKUP(Table1[[#This Row],[Ticker]],[1]!Table1[[Symbol]:[Industry]],2,FALSE),"-")</f>
        <v>-</v>
      </c>
      <c r="D1580" t="s">
        <v>561</v>
      </c>
      <c r="E1580">
        <v>751.43773217499995</v>
      </c>
      <c r="F1580">
        <v>223.99</v>
      </c>
      <c r="G1580">
        <v>54.342369061966998</v>
      </c>
      <c r="H1580">
        <v>-3.00941837934664</v>
      </c>
      <c r="I1580">
        <v>18.1992157886501</v>
      </c>
      <c r="J1580">
        <v>4.0430537847644903</v>
      </c>
      <c r="K1580">
        <v>198.627405666616</v>
      </c>
      <c r="L1580">
        <v>176.26608049943101</v>
      </c>
      <c r="M1580">
        <v>81.588964645224905</v>
      </c>
      <c r="N1580">
        <v>0.75828184676558796</v>
      </c>
      <c r="O1580">
        <v>3.10728157507029</v>
      </c>
      <c r="P1580">
        <v>81.221682847896403</v>
      </c>
      <c r="Q1580">
        <v>0.10788561550198</v>
      </c>
    </row>
    <row r="1581" spans="1:17" hidden="1" x14ac:dyDescent="0.3">
      <c r="A1581" t="s">
        <v>3317</v>
      </c>
      <c r="B1581" t="s">
        <v>3318</v>
      </c>
      <c r="C1581" t="str">
        <f>IFERROR(VLOOKUP(Table1[[#This Row],[Ticker]],[1]!Table1[[Symbol]:[Industry]],2,FALSE),"-")</f>
        <v>-</v>
      </c>
      <c r="D1581" t="s">
        <v>59</v>
      </c>
      <c r="E1581">
        <v>751.28942489999997</v>
      </c>
      <c r="F1581">
        <v>127.15</v>
      </c>
      <c r="G1581">
        <v>16.3975013588196</v>
      </c>
      <c r="H1581">
        <v>14.267704135811501</v>
      </c>
      <c r="I1581">
        <v>2.74674665772211</v>
      </c>
      <c r="J1581">
        <v>7.3814624205423804</v>
      </c>
      <c r="K1581">
        <v>116.611409319356</v>
      </c>
      <c r="L1581">
        <v>105.113457382966</v>
      </c>
      <c r="M1581">
        <v>56.100420208016999</v>
      </c>
      <c r="N1581">
        <v>1.03294823777713</v>
      </c>
      <c r="O1581">
        <v>9.3197011403853605</v>
      </c>
      <c r="P1581">
        <v>55.345143555283997</v>
      </c>
      <c r="Q1581">
        <v>1.4787382814880999E-2</v>
      </c>
    </row>
    <row r="1582" spans="1:17" hidden="1" x14ac:dyDescent="0.3">
      <c r="A1582" t="s">
        <v>3319</v>
      </c>
      <c r="B1582" t="s">
        <v>3320</v>
      </c>
      <c r="C1582" t="str">
        <f>IFERROR(VLOOKUP(Table1[[#This Row],[Ticker]],[1]!Table1[[Symbol]:[Industry]],2,FALSE),"-")</f>
        <v>-</v>
      </c>
      <c r="D1582" t="s">
        <v>59</v>
      </c>
      <c r="E1582">
        <v>750.52033881</v>
      </c>
      <c r="F1582">
        <v>1315.05</v>
      </c>
      <c r="G1582">
        <v>88.188720791478801</v>
      </c>
      <c r="H1582">
        <v>4.2058135108016996</v>
      </c>
      <c r="I1582">
        <v>19.8491947202155</v>
      </c>
      <c r="J1582">
        <v>3.7085616203881302</v>
      </c>
      <c r="K1582">
        <v>1229.4728329761999</v>
      </c>
      <c r="L1582">
        <v>1089.04430510373</v>
      </c>
      <c r="M1582">
        <v>53.621113200414001</v>
      </c>
      <c r="N1582">
        <v>1.86298847859522</v>
      </c>
      <c r="O1582">
        <v>22.2691152427664</v>
      </c>
      <c r="P1582">
        <v>120.257934846327</v>
      </c>
      <c r="Q1582">
        <v>9.2658443292871998E-2</v>
      </c>
    </row>
    <row r="1583" spans="1:17" hidden="1" x14ac:dyDescent="0.3">
      <c r="A1583" t="s">
        <v>3321</v>
      </c>
      <c r="B1583" t="s">
        <v>3322</v>
      </c>
      <c r="C1583" t="str">
        <f>IFERROR(VLOOKUP(Table1[[#This Row],[Ticker]],[1]!Table1[[Symbol]:[Industry]],2,FALSE),"-")</f>
        <v>-</v>
      </c>
      <c r="D1583" t="s">
        <v>326</v>
      </c>
      <c r="E1583">
        <v>749.99884499999996</v>
      </c>
      <c r="F1583">
        <v>96.15</v>
      </c>
      <c r="G1583">
        <v>94.064698380174505</v>
      </c>
      <c r="H1583">
        <v>-2.79526715036193</v>
      </c>
      <c r="I1583">
        <v>67.839092798283303</v>
      </c>
      <c r="J1583">
        <v>-4.9117394476464904</v>
      </c>
      <c r="K1583">
        <v>87.250686310549796</v>
      </c>
      <c r="L1583">
        <v>69.391568818778794</v>
      </c>
      <c r="M1583">
        <v>64.860896875906107</v>
      </c>
      <c r="N1583">
        <v>0.64605207123786401</v>
      </c>
      <c r="O1583">
        <v>10.764430577222999</v>
      </c>
      <c r="P1583">
        <v>149.093264248704</v>
      </c>
      <c r="Q1583">
        <v>0.114128568327067</v>
      </c>
    </row>
    <row r="1584" spans="1:17" hidden="1" x14ac:dyDescent="0.3">
      <c r="A1584" t="s">
        <v>3323</v>
      </c>
      <c r="B1584" t="s">
        <v>3324</v>
      </c>
      <c r="C1584" t="str">
        <f>IFERROR(VLOOKUP(Table1[[#This Row],[Ticker]],[1]!Table1[[Symbol]:[Industry]],2,FALSE),"-")</f>
        <v>-</v>
      </c>
      <c r="D1584" t="s">
        <v>539</v>
      </c>
      <c r="E1584">
        <v>749.00874399999998</v>
      </c>
      <c r="F1584">
        <v>288.2</v>
      </c>
      <c r="G1584">
        <v>23.134382580826699</v>
      </c>
      <c r="H1584">
        <v>-0.14240554289958601</v>
      </c>
      <c r="I1584">
        <v>-24.230520040651999</v>
      </c>
      <c r="J1584">
        <v>2.2779883841313202</v>
      </c>
      <c r="K1584">
        <v>266.09660039185098</v>
      </c>
      <c r="L1584">
        <v>261.09774739504297</v>
      </c>
      <c r="M1584">
        <v>80.9895131801714</v>
      </c>
      <c r="N1584">
        <v>1.2618598612390499</v>
      </c>
      <c r="O1584">
        <v>24.2192921582234</v>
      </c>
      <c r="P1584">
        <v>58.744147617736097</v>
      </c>
      <c r="Q1584">
        <v>-2.4233463474364999E-2</v>
      </c>
    </row>
    <row r="1585" spans="1:17" hidden="1" x14ac:dyDescent="0.3">
      <c r="A1585" t="s">
        <v>3325</v>
      </c>
      <c r="B1585" t="s">
        <v>3326</v>
      </c>
      <c r="C1585" t="str">
        <f>IFERROR(VLOOKUP(Table1[[#This Row],[Ticker]],[1]!Table1[[Symbol]:[Industry]],2,FALSE),"-")</f>
        <v>-</v>
      </c>
      <c r="D1585" t="s">
        <v>184</v>
      </c>
      <c r="E1585">
        <v>748.4987261</v>
      </c>
      <c r="F1585">
        <v>214.6</v>
      </c>
      <c r="G1585">
        <v>319.13769489725502</v>
      </c>
      <c r="H1585">
        <v>16.984219222953399</v>
      </c>
      <c r="I1585">
        <v>19.2699542582208</v>
      </c>
      <c r="J1585">
        <v>5.6789054551687599</v>
      </c>
      <c r="K1585">
        <v>191.45466926648001</v>
      </c>
      <c r="L1585">
        <v>157.190498826908</v>
      </c>
      <c r="M1585">
        <v>75.351547513364295</v>
      </c>
      <c r="N1585">
        <v>1.6972355072232901</v>
      </c>
      <c r="O1585">
        <v>2.5163094128611099</v>
      </c>
      <c r="Q1585">
        <v>0.124562158137049</v>
      </c>
    </row>
    <row r="1586" spans="1:17" hidden="1" x14ac:dyDescent="0.3">
      <c r="A1586" t="s">
        <v>3327</v>
      </c>
      <c r="B1586" t="s">
        <v>3328</v>
      </c>
      <c r="C1586" t="str">
        <f>IFERROR(VLOOKUP(Table1[[#This Row],[Ticker]],[1]!Table1[[Symbol]:[Industry]],2,FALSE),"-")</f>
        <v>-</v>
      </c>
      <c r="D1586" t="s">
        <v>387</v>
      </c>
      <c r="E1586">
        <v>748.42251230500005</v>
      </c>
      <c r="F1586">
        <v>340.85</v>
      </c>
      <c r="G1586">
        <v>-27.623218503319201</v>
      </c>
      <c r="H1586">
        <v>1.3135826952516101</v>
      </c>
      <c r="I1586">
        <v>7.4844055603158299</v>
      </c>
      <c r="J1586">
        <v>-1.56342288766288</v>
      </c>
      <c r="K1586">
        <v>316.45723639979701</v>
      </c>
      <c r="L1586">
        <v>303.44652070521698</v>
      </c>
      <c r="M1586">
        <v>55.868890900153602</v>
      </c>
      <c r="N1586">
        <v>0.606976335082824</v>
      </c>
      <c r="O1586">
        <v>48.349713950418</v>
      </c>
      <c r="P1586">
        <v>48.0668983492615</v>
      </c>
      <c r="Q1586">
        <v>4.9885731756154003E-2</v>
      </c>
    </row>
    <row r="1587" spans="1:17" hidden="1" x14ac:dyDescent="0.3">
      <c r="A1587" t="s">
        <v>3329</v>
      </c>
      <c r="B1587" t="s">
        <v>3330</v>
      </c>
      <c r="C1587" t="str">
        <f>IFERROR(VLOOKUP(Table1[[#This Row],[Ticker]],[1]!Table1[[Symbol]:[Industry]],2,FALSE),"-")</f>
        <v>-</v>
      </c>
      <c r="D1587" t="s">
        <v>184</v>
      </c>
      <c r="E1587">
        <v>748.07795999999996</v>
      </c>
      <c r="F1587">
        <v>133.49</v>
      </c>
      <c r="G1587">
        <v>-30.253062248265699</v>
      </c>
      <c r="H1587">
        <v>7.1722602251146697</v>
      </c>
      <c r="I1587">
        <v>-17.0031069484669</v>
      </c>
      <c r="J1587">
        <v>-8.4554721274898306</v>
      </c>
      <c r="K1587">
        <v>129.46818577752501</v>
      </c>
      <c r="L1587">
        <v>129.73242091376</v>
      </c>
      <c r="M1587">
        <v>45.645919663891902</v>
      </c>
      <c r="N1587">
        <v>3.0482019628627599</v>
      </c>
      <c r="O1587">
        <v>24.653532099782701</v>
      </c>
      <c r="P1587">
        <v>23.4875115633672</v>
      </c>
      <c r="Q1587">
        <v>4.3194614680352003E-2</v>
      </c>
    </row>
    <row r="1588" spans="1:17" hidden="1" x14ac:dyDescent="0.3">
      <c r="A1588" t="s">
        <v>3331</v>
      </c>
      <c r="B1588" t="s">
        <v>3332</v>
      </c>
      <c r="C1588" t="str">
        <f>IFERROR(VLOOKUP(Table1[[#This Row],[Ticker]],[1]!Table1[[Symbol]:[Industry]],2,FALSE),"-")</f>
        <v>-</v>
      </c>
      <c r="D1588" t="s">
        <v>3333</v>
      </c>
      <c r="E1588">
        <v>746.2682906</v>
      </c>
      <c r="F1588">
        <v>815.5</v>
      </c>
      <c r="G1588">
        <v>30.6146556022107</v>
      </c>
      <c r="H1588">
        <v>-6.3868611988709301</v>
      </c>
      <c r="I1588">
        <v>30.853088461598801</v>
      </c>
      <c r="J1588">
        <v>-3.4607699770370899</v>
      </c>
      <c r="K1588">
        <v>820.06274517940005</v>
      </c>
      <c r="L1588">
        <v>733.38352369736697</v>
      </c>
      <c r="M1588">
        <v>53.736870532381801</v>
      </c>
      <c r="N1588">
        <v>0.70269836235719196</v>
      </c>
      <c r="O1588">
        <v>23.727774371551199</v>
      </c>
      <c r="P1588">
        <v>65.667851701371205</v>
      </c>
      <c r="Q1588">
        <v>5.8439212650143998E-2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539</v>
      </c>
      <c r="E1589">
        <v>746.18454545999998</v>
      </c>
      <c r="F1589">
        <v>170.97</v>
      </c>
      <c r="G1589">
        <v>-12.9182223741588</v>
      </c>
      <c r="H1589">
        <v>-4.4233724421258298</v>
      </c>
      <c r="I1589">
        <v>-11.764678046327701</v>
      </c>
      <c r="J1589">
        <v>0.31685731020557101</v>
      </c>
      <c r="K1589">
        <v>166.72268873328201</v>
      </c>
      <c r="L1589">
        <v>163.73234956823401</v>
      </c>
      <c r="M1589">
        <v>57.034603502073402</v>
      </c>
      <c r="N1589">
        <v>0.90238534264286796</v>
      </c>
      <c r="O1589">
        <v>19.816342048312499</v>
      </c>
      <c r="P1589">
        <v>22.121428571428499</v>
      </c>
      <c r="Q1589">
        <v>-9.0244313155438002E-2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1465</v>
      </c>
      <c r="E1590">
        <v>744.32835360000001</v>
      </c>
      <c r="F1590">
        <v>620.1</v>
      </c>
      <c r="G1590">
        <v>8.8424392001768908</v>
      </c>
      <c r="H1590">
        <v>-4.5553173501204096</v>
      </c>
      <c r="I1590">
        <v>-8.1560029024884493</v>
      </c>
      <c r="J1590">
        <v>-0.70144100506727003</v>
      </c>
      <c r="K1590">
        <v>578.47895260698601</v>
      </c>
      <c r="L1590">
        <v>568.97645415076397</v>
      </c>
      <c r="M1590">
        <v>67.085940682664699</v>
      </c>
      <c r="N1590">
        <v>0.77799647956705897</v>
      </c>
      <c r="O1590">
        <v>25.4636348975971</v>
      </c>
      <c r="P1590">
        <v>35.808147174769999</v>
      </c>
      <c r="Q1590">
        <v>-2.8880903189590999E-2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E1591">
        <v>742.39611000000002</v>
      </c>
      <c r="F1591">
        <v>1241.05</v>
      </c>
      <c r="G1591">
        <v>289.02117924634302</v>
      </c>
      <c r="H1591">
        <v>59.958361505916798</v>
      </c>
      <c r="I1591">
        <v>34.228131029964402</v>
      </c>
      <c r="J1591">
        <v>-4.5221398602028504</v>
      </c>
      <c r="K1591">
        <v>904.38809706577604</v>
      </c>
      <c r="L1591">
        <v>712.92358244945399</v>
      </c>
      <c r="M1591">
        <v>72.763796050231505</v>
      </c>
      <c r="N1591">
        <v>2.1223492924985399</v>
      </c>
      <c r="O1591">
        <v>6.5227025502598597</v>
      </c>
      <c r="P1591">
        <v>398.413654618473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D1592" t="s">
        <v>375</v>
      </c>
      <c r="E1592">
        <v>742.19866872299997</v>
      </c>
      <c r="F1592">
        <v>12.41</v>
      </c>
      <c r="G1592">
        <v>6.39325439805092</v>
      </c>
      <c r="H1592">
        <v>10.404674429892101</v>
      </c>
      <c r="I1592">
        <v>-23.5742298341404</v>
      </c>
      <c r="J1592">
        <v>-4.1947926805300204</v>
      </c>
      <c r="K1592">
        <v>11.6577935773454</v>
      </c>
      <c r="L1592">
        <v>11.0405408692211</v>
      </c>
      <c r="M1592">
        <v>48.762145236270499</v>
      </c>
      <c r="N1592">
        <v>2.1676466491069601</v>
      </c>
      <c r="O1592">
        <v>27.719580983078099</v>
      </c>
      <c r="P1592">
        <v>57.088607594936697</v>
      </c>
      <c r="Q1592">
        <v>-1.7683819533124E-2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62</v>
      </c>
      <c r="E1593">
        <v>741.93703679999999</v>
      </c>
      <c r="F1593">
        <v>827.7</v>
      </c>
      <c r="G1593">
        <v>36.490612614916998</v>
      </c>
      <c r="H1593">
        <v>-5.7355462879043397</v>
      </c>
      <c r="I1593">
        <v>37.742148460994898</v>
      </c>
      <c r="J1593">
        <v>-5.2618311412488001</v>
      </c>
      <c r="K1593">
        <v>799.63014830356894</v>
      </c>
      <c r="L1593">
        <v>671.46272091014703</v>
      </c>
      <c r="M1593">
        <v>49.656371945077403</v>
      </c>
      <c r="N1593">
        <v>0.51731925430626302</v>
      </c>
      <c r="O1593">
        <v>27.9207442310015</v>
      </c>
      <c r="P1593">
        <v>78</v>
      </c>
      <c r="Q1593">
        <v>6.9062379347557004E-2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D1594" t="s">
        <v>375</v>
      </c>
      <c r="E1594">
        <v>739.73662839999997</v>
      </c>
      <c r="F1594">
        <v>76.27</v>
      </c>
      <c r="G1594">
        <v>-9.4436864388899107</v>
      </c>
      <c r="H1594">
        <v>8.8646901173384993</v>
      </c>
      <c r="I1594">
        <v>-12.4525349822297</v>
      </c>
      <c r="J1594">
        <v>5.8989221033359396</v>
      </c>
      <c r="K1594">
        <v>71.077850922980701</v>
      </c>
      <c r="L1594">
        <v>71.460980261565197</v>
      </c>
      <c r="M1594">
        <v>62.861260626346798</v>
      </c>
      <c r="N1594">
        <v>2.3890418083065699</v>
      </c>
      <c r="O1594">
        <v>26.196407499672201</v>
      </c>
      <c r="P1594">
        <v>28.6172006745362</v>
      </c>
      <c r="Q1594">
        <v>2.8343856852205002E-2</v>
      </c>
    </row>
    <row r="1595" spans="1:17" hidden="1" x14ac:dyDescent="0.3">
      <c r="A1595" t="s">
        <v>3346</v>
      </c>
      <c r="B1595" t="s">
        <v>3347</v>
      </c>
      <c r="C1595" t="str">
        <f>IFERROR(VLOOKUP(Table1[[#This Row],[Ticker]],[1]!Table1[[Symbol]:[Industry]],2,FALSE),"-")</f>
        <v>-</v>
      </c>
      <c r="D1595" t="s">
        <v>46</v>
      </c>
      <c r="E1595">
        <v>736.96306800000002</v>
      </c>
      <c r="F1595">
        <v>258</v>
      </c>
      <c r="G1595">
        <v>-26.315982896044702</v>
      </c>
      <c r="H1595">
        <v>-2.2831447174175499</v>
      </c>
      <c r="I1595">
        <v>-18.874105790311599</v>
      </c>
      <c r="J1595">
        <v>-2.47226171847193</v>
      </c>
      <c r="K1595">
        <v>245.907571101012</v>
      </c>
      <c r="L1595">
        <v>247.89470800700801</v>
      </c>
      <c r="M1595">
        <v>47.565691625988201</v>
      </c>
      <c r="N1595">
        <v>0.594390460270104</v>
      </c>
      <c r="O1595">
        <v>54.476744186046503</v>
      </c>
      <c r="P1595">
        <v>43.3333333333333</v>
      </c>
      <c r="Q1595">
        <v>8.0115602674809994E-2</v>
      </c>
    </row>
    <row r="1596" spans="1:17" hidden="1" x14ac:dyDescent="0.3">
      <c r="A1596" t="s">
        <v>3348</v>
      </c>
      <c r="B1596" t="s">
        <v>3349</v>
      </c>
      <c r="C1596" t="str">
        <f>IFERROR(VLOOKUP(Table1[[#This Row],[Ticker]],[1]!Table1[[Symbol]:[Industry]],2,FALSE),"-")</f>
        <v>-</v>
      </c>
      <c r="D1596" t="s">
        <v>392</v>
      </c>
      <c r="E1596">
        <v>734.63582461800002</v>
      </c>
      <c r="F1596">
        <v>57.91</v>
      </c>
      <c r="G1596">
        <v>-54.996806020074096</v>
      </c>
      <c r="H1596">
        <v>-6.2147035070064502</v>
      </c>
      <c r="I1596">
        <v>-19.841907522539099</v>
      </c>
      <c r="J1596">
        <v>-4.4964214495741901</v>
      </c>
      <c r="K1596">
        <v>59.719393318550701</v>
      </c>
      <c r="L1596">
        <v>63.811867941992404</v>
      </c>
      <c r="M1596">
        <v>49.518209828598501</v>
      </c>
      <c r="N1596">
        <v>0.50316068827008498</v>
      </c>
      <c r="O1596">
        <v>69.2281125884994</v>
      </c>
      <c r="P1596">
        <v>24.270386266094398</v>
      </c>
      <c r="Q1596">
        <v>2.2148013551875002E-2</v>
      </c>
    </row>
    <row r="1597" spans="1:17" hidden="1" x14ac:dyDescent="0.3">
      <c r="A1597" t="s">
        <v>3350</v>
      </c>
      <c r="B1597" t="s">
        <v>3351</v>
      </c>
      <c r="C1597" t="str">
        <f>IFERROR(VLOOKUP(Table1[[#This Row],[Ticker]],[1]!Table1[[Symbol]:[Industry]],2,FALSE),"-")</f>
        <v>-</v>
      </c>
      <c r="D1597" t="s">
        <v>169</v>
      </c>
      <c r="E1597">
        <v>733.09918428999902</v>
      </c>
      <c r="F1597">
        <v>43.45</v>
      </c>
      <c r="G1597">
        <v>11.325423344060701</v>
      </c>
      <c r="H1597">
        <v>-25.8057376446951</v>
      </c>
      <c r="I1597">
        <v>-27.7661637505641</v>
      </c>
      <c r="J1597">
        <v>-3.3392885567190702</v>
      </c>
      <c r="K1597">
        <v>47.809759358839003</v>
      </c>
      <c r="L1597">
        <v>46.3840970640858</v>
      </c>
      <c r="M1597">
        <v>27.055459753250101</v>
      </c>
      <c r="N1597">
        <v>0.41083243754215698</v>
      </c>
      <c r="O1597">
        <v>44.303797468354396</v>
      </c>
      <c r="P1597">
        <v>42.459016393442603</v>
      </c>
      <c r="Q1597">
        <v>0.14608086185746899</v>
      </c>
    </row>
    <row r="1598" spans="1:17" hidden="1" x14ac:dyDescent="0.3">
      <c r="A1598" t="s">
        <v>3352</v>
      </c>
      <c r="B1598" t="s">
        <v>3353</v>
      </c>
      <c r="C1598" t="str">
        <f>IFERROR(VLOOKUP(Table1[[#This Row],[Ticker]],[1]!Table1[[Symbol]:[Industry]],2,FALSE),"-")</f>
        <v>-</v>
      </c>
      <c r="D1598" t="s">
        <v>95</v>
      </c>
      <c r="E1598">
        <v>731.12800000000004</v>
      </c>
      <c r="F1598">
        <v>61.96</v>
      </c>
      <c r="G1598">
        <v>35.544320277349001</v>
      </c>
      <c r="H1598">
        <v>-9.5945139147366891</v>
      </c>
      <c r="I1598">
        <v>20.459572551910298</v>
      </c>
      <c r="J1598">
        <v>2.8022045155272099</v>
      </c>
      <c r="K1598">
        <v>61.124389722589797</v>
      </c>
      <c r="L1598">
        <v>55.300551929882602</v>
      </c>
      <c r="M1598">
        <v>56.379127824103797</v>
      </c>
      <c r="N1598">
        <v>1.3869446953703399</v>
      </c>
      <c r="O1598">
        <v>23.466752743705602</v>
      </c>
      <c r="P1598">
        <v>99.870967741935402</v>
      </c>
    </row>
    <row r="1599" spans="1:17" hidden="1" x14ac:dyDescent="0.3">
      <c r="A1599" t="s">
        <v>3354</v>
      </c>
      <c r="B1599" t="s">
        <v>3355</v>
      </c>
      <c r="C1599" t="str">
        <f>IFERROR(VLOOKUP(Table1[[#This Row],[Ticker]],[1]!Table1[[Symbol]:[Industry]],2,FALSE),"-")</f>
        <v>-</v>
      </c>
      <c r="D1599" t="s">
        <v>610</v>
      </c>
      <c r="E1599">
        <v>727.68159364500002</v>
      </c>
      <c r="F1599">
        <v>295.95</v>
      </c>
      <c r="G1599">
        <v>-4.3440321781618101</v>
      </c>
      <c r="H1599">
        <v>55.922443324515903</v>
      </c>
      <c r="I1599">
        <v>17.756562561869298</v>
      </c>
      <c r="J1599">
        <v>21.725909800034199</v>
      </c>
      <c r="K1599">
        <v>224.098849165671</v>
      </c>
      <c r="L1599">
        <v>220.259868779746</v>
      </c>
      <c r="M1599">
        <v>69.384193143802506</v>
      </c>
      <c r="N1599">
        <v>3.8006919331026401</v>
      </c>
      <c r="O1599">
        <v>10.5355634397702</v>
      </c>
      <c r="P1599">
        <v>76.897788404064499</v>
      </c>
      <c r="Q1599">
        <v>4.6318998064849001E-2</v>
      </c>
    </row>
    <row r="1600" spans="1:17" hidden="1" x14ac:dyDescent="0.3">
      <c r="A1600" t="s">
        <v>3356</v>
      </c>
      <c r="B1600" t="s">
        <v>3357</v>
      </c>
      <c r="C1600" t="str">
        <f>IFERROR(VLOOKUP(Table1[[#This Row],[Ticker]],[1]!Table1[[Symbol]:[Industry]],2,FALSE),"-")</f>
        <v>-</v>
      </c>
      <c r="D1600" t="s">
        <v>302</v>
      </c>
      <c r="E1600">
        <v>726.12631881499999</v>
      </c>
      <c r="F1600">
        <v>114.97</v>
      </c>
      <c r="G1600">
        <v>4665.0638893186797</v>
      </c>
      <c r="H1600">
        <v>29.4913820451346</v>
      </c>
      <c r="I1600">
        <v>164.48568077270099</v>
      </c>
      <c r="J1600">
        <v>-1.0819522136039399</v>
      </c>
      <c r="K1600">
        <v>46.709487939049602</v>
      </c>
      <c r="L1600">
        <v>16.626266247854701</v>
      </c>
      <c r="M1600">
        <v>99.644847500537693</v>
      </c>
      <c r="N1600">
        <v>0.48874824191279798</v>
      </c>
      <c r="O1600">
        <v>0</v>
      </c>
      <c r="P1600">
        <v>5648.5</v>
      </c>
      <c r="Q1600">
        <v>0.117655244315272</v>
      </c>
    </row>
    <row r="1601" spans="1:17" hidden="1" x14ac:dyDescent="0.3">
      <c r="A1601" t="s">
        <v>3358</v>
      </c>
      <c r="B1601" t="s">
        <v>3359</v>
      </c>
      <c r="C1601" t="str">
        <f>IFERROR(VLOOKUP(Table1[[#This Row],[Ticker]],[1]!Table1[[Symbol]:[Industry]],2,FALSE),"-")</f>
        <v>-</v>
      </c>
      <c r="D1601" t="s">
        <v>285</v>
      </c>
      <c r="E1601">
        <v>722.84077720599998</v>
      </c>
      <c r="F1601">
        <v>281.17</v>
      </c>
      <c r="G1601">
        <v>539.138537788495</v>
      </c>
      <c r="H1601">
        <v>33.810072346462597</v>
      </c>
      <c r="I1601">
        <v>331.96932692505601</v>
      </c>
      <c r="J1601">
        <v>21.085018589315698</v>
      </c>
      <c r="K1601">
        <v>219.21849426024301</v>
      </c>
      <c r="L1601">
        <v>155.01413813984999</v>
      </c>
      <c r="M1601">
        <v>82.436518628189305</v>
      </c>
      <c r="N1601">
        <v>0.92400106507649504</v>
      </c>
      <c r="O1601">
        <v>3.9406764590816898</v>
      </c>
      <c r="P1601">
        <v>627.47736093143601</v>
      </c>
      <c r="Q1601">
        <v>0.16335330112075799</v>
      </c>
    </row>
    <row r="1602" spans="1:17" hidden="1" x14ac:dyDescent="0.3">
      <c r="A1602" t="s">
        <v>3360</v>
      </c>
      <c r="B1602" t="s">
        <v>3361</v>
      </c>
      <c r="C1602" t="str">
        <f>IFERROR(VLOOKUP(Table1[[#This Row],[Ticker]],[1]!Table1[[Symbol]:[Industry]],2,FALSE),"-")</f>
        <v>-</v>
      </c>
      <c r="D1602" t="s">
        <v>1147</v>
      </c>
      <c r="E1602">
        <v>721.76943351199998</v>
      </c>
      <c r="F1602">
        <v>71.09</v>
      </c>
      <c r="G1602">
        <v>39.320119848280797</v>
      </c>
      <c r="H1602">
        <v>-3.0027526459337701</v>
      </c>
      <c r="I1602">
        <v>-25.9951342783923</v>
      </c>
      <c r="J1602">
        <v>1.1546575568492701</v>
      </c>
      <c r="K1602">
        <v>71.724402776665599</v>
      </c>
      <c r="L1602">
        <v>75.420620829610698</v>
      </c>
      <c r="M1602">
        <v>58.618806638082702</v>
      </c>
      <c r="N1602">
        <v>1.62094215515562</v>
      </c>
      <c r="O1602">
        <v>102.138134758756</v>
      </c>
      <c r="P1602">
        <v>68.859857482185205</v>
      </c>
      <c r="Q1602">
        <v>-1.9444995910599999E-4</v>
      </c>
    </row>
    <row r="1603" spans="1:17" hidden="1" x14ac:dyDescent="0.3">
      <c r="A1603" t="s">
        <v>3362</v>
      </c>
      <c r="B1603" t="s">
        <v>3363</v>
      </c>
      <c r="C1603" t="str">
        <f>IFERROR(VLOOKUP(Table1[[#This Row],[Ticker]],[1]!Table1[[Symbol]:[Industry]],2,FALSE),"-")</f>
        <v>-</v>
      </c>
      <c r="D1603" t="s">
        <v>130</v>
      </c>
      <c r="E1603">
        <v>715.42299281999999</v>
      </c>
      <c r="F1603">
        <v>461.55</v>
      </c>
      <c r="G1603">
        <v>-19.7971429555529</v>
      </c>
      <c r="H1603">
        <v>-11.3300958972965</v>
      </c>
      <c r="I1603">
        <v>-30.707153202163099</v>
      </c>
      <c r="J1603">
        <v>1.01828114565818</v>
      </c>
      <c r="K1603">
        <v>470.22936117728</v>
      </c>
      <c r="L1603">
        <v>494.43911744427601</v>
      </c>
      <c r="M1603">
        <v>61.985582186124397</v>
      </c>
      <c r="N1603">
        <v>0.64508320213354198</v>
      </c>
      <c r="O1603">
        <v>47.643808904777302</v>
      </c>
      <c r="P1603">
        <v>10.936185554620801</v>
      </c>
      <c r="Q1603">
        <v>8.7063799120733004E-2</v>
      </c>
    </row>
    <row r="1604" spans="1:17" hidden="1" x14ac:dyDescent="0.3">
      <c r="A1604" t="s">
        <v>3364</v>
      </c>
      <c r="B1604" t="s">
        <v>3365</v>
      </c>
      <c r="C1604" t="str">
        <f>IFERROR(VLOOKUP(Table1[[#This Row],[Ticker]],[1]!Table1[[Symbol]:[Industry]],2,FALSE),"-")</f>
        <v>-</v>
      </c>
      <c r="D1604" t="s">
        <v>539</v>
      </c>
      <c r="E1604">
        <v>714.55723369600003</v>
      </c>
      <c r="F1604">
        <v>4.04</v>
      </c>
      <c r="G1604">
        <v>0.89722265201917395</v>
      </c>
      <c r="H1604">
        <v>-9.2166349410962507</v>
      </c>
      <c r="I1604">
        <v>-12.4640005572445</v>
      </c>
      <c r="J1604">
        <v>-3.3546794863312099</v>
      </c>
      <c r="K1604">
        <v>3.8762105723569702</v>
      </c>
      <c r="L1604">
        <v>3.8272786386089801</v>
      </c>
      <c r="M1604">
        <v>66.808469662924793</v>
      </c>
      <c r="N1604">
        <v>1.6631135859814801</v>
      </c>
      <c r="O1604">
        <v>39.851485148514797</v>
      </c>
      <c r="P1604">
        <v>44.285714285714299</v>
      </c>
      <c r="Q1604">
        <v>6.6010625281078997E-2</v>
      </c>
    </row>
    <row r="1605" spans="1:17" hidden="1" x14ac:dyDescent="0.3">
      <c r="A1605" t="s">
        <v>3366</v>
      </c>
      <c r="B1605" t="s">
        <v>3367</v>
      </c>
      <c r="C1605" t="str">
        <f>IFERROR(VLOOKUP(Table1[[#This Row],[Ticker]],[1]!Table1[[Symbol]:[Industry]],2,FALSE),"-")</f>
        <v>-</v>
      </c>
      <c r="D1605" t="s">
        <v>95</v>
      </c>
      <c r="E1605">
        <v>714.23641799999996</v>
      </c>
      <c r="F1605">
        <v>342.2</v>
      </c>
      <c r="G1605">
        <v>982.09058834781194</v>
      </c>
      <c r="H1605">
        <v>-19.217623725456502</v>
      </c>
      <c r="I1605">
        <v>87.899872087329797</v>
      </c>
      <c r="J1605">
        <v>-3.0303762823718601</v>
      </c>
      <c r="K1605">
        <v>322.76727164378502</v>
      </c>
      <c r="L1605">
        <v>218.57586559695599</v>
      </c>
      <c r="M1605">
        <v>50.106521760767102</v>
      </c>
      <c r="N1605">
        <v>0.62643018685072205</v>
      </c>
      <c r="O1605">
        <v>15.911747516072399</v>
      </c>
      <c r="P1605">
        <v>1007.44336569579</v>
      </c>
    </row>
    <row r="1606" spans="1:17" hidden="1" x14ac:dyDescent="0.3">
      <c r="A1606" t="s">
        <v>3368</v>
      </c>
      <c r="B1606" t="s">
        <v>3369</v>
      </c>
      <c r="C1606" t="str">
        <f>IFERROR(VLOOKUP(Table1[[#This Row],[Ticker]],[1]!Table1[[Symbol]:[Industry]],2,FALSE),"-")</f>
        <v>-</v>
      </c>
      <c r="D1606" t="s">
        <v>769</v>
      </c>
      <c r="E1606">
        <v>713.40263651999999</v>
      </c>
      <c r="F1606">
        <v>299.60000000000002</v>
      </c>
      <c r="G1606">
        <v>20.972008976805501</v>
      </c>
      <c r="H1606">
        <v>22.201171690018899</v>
      </c>
      <c r="I1606">
        <v>34.107699347788703</v>
      </c>
      <c r="J1606">
        <v>0.42811490049001</v>
      </c>
      <c r="K1606">
        <v>254.911885731214</v>
      </c>
      <c r="M1606">
        <v>64.369056527989798</v>
      </c>
      <c r="N1606">
        <v>0.79918165177129297</v>
      </c>
      <c r="O1606">
        <v>6.6755674232309596</v>
      </c>
      <c r="P1606">
        <v>92.854843900869</v>
      </c>
    </row>
    <row r="1607" spans="1:17" hidden="1" x14ac:dyDescent="0.3">
      <c r="A1607" t="s">
        <v>3370</v>
      </c>
      <c r="B1607" t="s">
        <v>3371</v>
      </c>
      <c r="C1607" t="str">
        <f>IFERROR(VLOOKUP(Table1[[#This Row],[Ticker]],[1]!Table1[[Symbol]:[Industry]],2,FALSE),"-")</f>
        <v>-</v>
      </c>
      <c r="D1607" t="s">
        <v>140</v>
      </c>
      <c r="E1607">
        <v>709.87194127999999</v>
      </c>
      <c r="F1607">
        <v>50.36</v>
      </c>
      <c r="G1607">
        <v>238.777657434627</v>
      </c>
      <c r="H1607">
        <v>12.9953138497998</v>
      </c>
      <c r="I1607">
        <v>162.224329916735</v>
      </c>
      <c r="J1607">
        <v>11.118047786396</v>
      </c>
      <c r="K1607">
        <v>40.320234320530403</v>
      </c>
      <c r="L1607">
        <v>28.540730205689702</v>
      </c>
      <c r="M1607">
        <v>78.335973898881306</v>
      </c>
      <c r="N1607">
        <v>3.1738336119207098</v>
      </c>
      <c r="O1607">
        <v>5.2621127879269203</v>
      </c>
      <c r="P1607">
        <v>291.90661478599202</v>
      </c>
      <c r="Q1607">
        <v>3.8094531733803998E-2</v>
      </c>
    </row>
    <row r="1608" spans="1:17" hidden="1" x14ac:dyDescent="0.3">
      <c r="A1608" t="s">
        <v>3372</v>
      </c>
      <c r="B1608" t="s">
        <v>3373</v>
      </c>
      <c r="C1608" t="str">
        <f>IFERROR(VLOOKUP(Table1[[#This Row],[Ticker]],[1]!Table1[[Symbol]:[Industry]],2,FALSE),"-")</f>
        <v>-</v>
      </c>
      <c r="D1608" t="s">
        <v>285</v>
      </c>
      <c r="E1608">
        <v>709.17494193000005</v>
      </c>
      <c r="F1608">
        <v>423.15</v>
      </c>
      <c r="G1608">
        <v>-1.9854304092053101</v>
      </c>
      <c r="H1608">
        <v>-4.6649101258862</v>
      </c>
      <c r="I1608">
        <v>-39.660502614857698</v>
      </c>
      <c r="J1608">
        <v>-0.65926816992660797</v>
      </c>
      <c r="K1608">
        <v>447.01375855859101</v>
      </c>
      <c r="L1608">
        <v>497.56118324166403</v>
      </c>
      <c r="M1608">
        <v>55.996216015672999</v>
      </c>
      <c r="N1608">
        <v>2.9182570453709298</v>
      </c>
      <c r="O1608">
        <v>70.3887510339123</v>
      </c>
      <c r="P1608">
        <v>40.7450523864959</v>
      </c>
      <c r="Q1608">
        <v>0.14078882641877599</v>
      </c>
    </row>
    <row r="1609" spans="1:17" hidden="1" x14ac:dyDescent="0.3">
      <c r="A1609" t="s">
        <v>3374</v>
      </c>
      <c r="B1609" t="s">
        <v>3375</v>
      </c>
      <c r="C1609" t="str">
        <f>IFERROR(VLOOKUP(Table1[[#This Row],[Ticker]],[1]!Table1[[Symbol]:[Industry]],2,FALSE),"-")</f>
        <v>-</v>
      </c>
      <c r="D1609" t="s">
        <v>539</v>
      </c>
      <c r="E1609">
        <v>707.78719439999998</v>
      </c>
      <c r="F1609">
        <v>223.8</v>
      </c>
      <c r="G1609">
        <v>-6.5314341040200903</v>
      </c>
      <c r="H1609">
        <v>22.519024432055701</v>
      </c>
      <c r="I1609">
        <v>-15.0816703103309</v>
      </c>
      <c r="J1609">
        <v>10.1944653439111</v>
      </c>
      <c r="K1609">
        <v>194.494348346393</v>
      </c>
      <c r="L1609">
        <v>191.67683222870301</v>
      </c>
      <c r="M1609">
        <v>69.654222302585396</v>
      </c>
      <c r="N1609">
        <v>1.8447564524975399</v>
      </c>
      <c r="O1609">
        <v>8.1322609472743501</v>
      </c>
      <c r="P1609">
        <v>44.247502417015703</v>
      </c>
      <c r="Q1609">
        <v>4.8900652856439996E-3</v>
      </c>
    </row>
    <row r="1610" spans="1:17" hidden="1" x14ac:dyDescent="0.3">
      <c r="A1610" t="s">
        <v>3376</v>
      </c>
      <c r="B1610" t="s">
        <v>3377</v>
      </c>
      <c r="C1610" t="str">
        <f>IFERROR(VLOOKUP(Table1[[#This Row],[Ticker]],[1]!Table1[[Symbol]:[Industry]],2,FALSE),"-")</f>
        <v>-</v>
      </c>
      <c r="D1610" t="s">
        <v>285</v>
      </c>
      <c r="E1610">
        <v>707.75498340000001</v>
      </c>
      <c r="F1610">
        <v>4.1399999999999997</v>
      </c>
      <c r="G1610">
        <v>67.670478465972707</v>
      </c>
      <c r="H1610">
        <v>-3.8792530247669799</v>
      </c>
      <c r="I1610">
        <v>-22.217086976997599</v>
      </c>
      <c r="J1610">
        <v>1.11853678395106</v>
      </c>
      <c r="K1610">
        <v>4.0103401480472103</v>
      </c>
      <c r="L1610">
        <v>3.8571644110586498</v>
      </c>
      <c r="M1610">
        <v>57.758333505488899</v>
      </c>
      <c r="N1610">
        <v>1.6778955526634101</v>
      </c>
      <c r="O1610">
        <v>60.628019323671502</v>
      </c>
      <c r="P1610">
        <v>97.142857142857096</v>
      </c>
      <c r="Q1610">
        <v>7.5010256059014999E-2</v>
      </c>
    </row>
    <row r="1611" spans="1:17" hidden="1" x14ac:dyDescent="0.3">
      <c r="A1611" t="s">
        <v>3378</v>
      </c>
      <c r="B1611" t="s">
        <v>3379</v>
      </c>
      <c r="C1611" t="str">
        <f>IFERROR(VLOOKUP(Table1[[#This Row],[Ticker]],[1]!Table1[[Symbol]:[Industry]],2,FALSE),"-")</f>
        <v>-</v>
      </c>
      <c r="D1611" t="s">
        <v>561</v>
      </c>
      <c r="E1611">
        <v>707.553</v>
      </c>
      <c r="F1611">
        <v>1072.05</v>
      </c>
      <c r="G1611">
        <v>84.755770820268793</v>
      </c>
      <c r="H1611">
        <v>-10.1450623098044</v>
      </c>
      <c r="I1611">
        <v>26.183377779005401</v>
      </c>
      <c r="J1611">
        <v>4.6373677540135496</v>
      </c>
      <c r="K1611">
        <v>1018.09955794825</v>
      </c>
      <c r="L1611">
        <v>875.54972895556898</v>
      </c>
      <c r="M1611">
        <v>50.220770744256797</v>
      </c>
      <c r="N1611">
        <v>1.3564688372851601</v>
      </c>
      <c r="O1611">
        <v>10.069493027377399</v>
      </c>
      <c r="P1611">
        <v>114.41</v>
      </c>
      <c r="Q1611">
        <v>6.8186905466866995E-2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Row],[Ticker]],[1]!Table1[[Symbol]:[Industry]],2,FALSE),"-")</f>
        <v>-</v>
      </c>
      <c r="D1612" t="s">
        <v>169</v>
      </c>
      <c r="E1612">
        <v>707.20874591999996</v>
      </c>
      <c r="F1612">
        <v>278.39999999999998</v>
      </c>
      <c r="G1612">
        <v>13.575078363442</v>
      </c>
      <c r="H1612">
        <v>-14.744890809836001</v>
      </c>
      <c r="I1612">
        <v>28.282534521866801</v>
      </c>
      <c r="J1612">
        <v>-1.3727027133313501</v>
      </c>
      <c r="K1612">
        <v>275.155041236643</v>
      </c>
      <c r="L1612">
        <v>247.72629061329999</v>
      </c>
      <c r="M1612">
        <v>53.867112950658502</v>
      </c>
      <c r="N1612">
        <v>1.04150096312203</v>
      </c>
      <c r="O1612">
        <v>11.314655172413699</v>
      </c>
      <c r="P1612">
        <v>52.4644030668127</v>
      </c>
      <c r="Q1612">
        <v>7.0913053143216997E-2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Row],[Ticker]],[1]!Table1[[Symbol]:[Industry]],2,FALSE),"-")</f>
        <v>-</v>
      </c>
      <c r="D1613" t="s">
        <v>410</v>
      </c>
      <c r="E1613">
        <v>707</v>
      </c>
      <c r="F1613">
        <v>226.24</v>
      </c>
      <c r="G1613">
        <v>-17.595834551873502</v>
      </c>
      <c r="H1613">
        <v>-2.2763630558639401</v>
      </c>
      <c r="I1613">
        <v>-17.417170781732501</v>
      </c>
      <c r="J1613">
        <v>-1.9423475542322499</v>
      </c>
      <c r="K1613">
        <v>222.38947552091</v>
      </c>
      <c r="L1613">
        <v>223.07343757365999</v>
      </c>
      <c r="M1613">
        <v>51.293077786557703</v>
      </c>
      <c r="N1613">
        <v>0.67669661950374604</v>
      </c>
      <c r="O1613">
        <v>26.3260254596888</v>
      </c>
      <c r="P1613">
        <v>20.1486988847583</v>
      </c>
      <c r="Q1613">
        <v>-0.108913912622188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Row],[Ticker]],[1]!Table1[[Symbol]:[Industry]],2,FALSE),"-")</f>
        <v>-</v>
      </c>
      <c r="D1614" t="s">
        <v>1498</v>
      </c>
      <c r="E1614">
        <v>706.34085667500005</v>
      </c>
      <c r="F1614">
        <v>388.25</v>
      </c>
      <c r="G1614">
        <v>50.387001283146297</v>
      </c>
      <c r="H1614">
        <v>-9.5262224965915703</v>
      </c>
      <c r="I1614">
        <v>88.170009797195902</v>
      </c>
      <c r="J1614">
        <v>-2.9856476223385502</v>
      </c>
      <c r="K1614">
        <v>375.11707878805498</v>
      </c>
      <c r="L1614">
        <v>296.04872827339398</v>
      </c>
      <c r="M1614">
        <v>46.9498659857151</v>
      </c>
      <c r="N1614">
        <v>1.0848293974060399</v>
      </c>
      <c r="O1614">
        <v>14.243399871216999</v>
      </c>
      <c r="P1614">
        <v>122.110983981693</v>
      </c>
      <c r="Q1614">
        <v>9.0953269797344E-2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Row],[Ticker]],[1]!Table1[[Symbol]:[Industry]],2,FALSE),"-")</f>
        <v>-</v>
      </c>
      <c r="D1615" t="s">
        <v>326</v>
      </c>
      <c r="E1615">
        <v>705.38532480000003</v>
      </c>
      <c r="F1615">
        <v>191.76</v>
      </c>
      <c r="G1615">
        <v>-19.7575057465172</v>
      </c>
      <c r="H1615">
        <v>18.313673588849198</v>
      </c>
      <c r="I1615">
        <v>-12.7048918550463</v>
      </c>
      <c r="J1615">
        <v>8.6198021723609592</v>
      </c>
      <c r="K1615">
        <v>162.19226789401799</v>
      </c>
      <c r="L1615">
        <v>175.955265471692</v>
      </c>
      <c r="M1615">
        <v>86.596089921857001</v>
      </c>
      <c r="N1615">
        <v>1.91252877963708</v>
      </c>
      <c r="O1615">
        <v>24.817480183562701</v>
      </c>
      <c r="P1615">
        <v>42.678571428571402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Row],[Ticker]],[1]!Table1[[Symbol]:[Industry]],2,FALSE),"-")</f>
        <v>-</v>
      </c>
      <c r="E1616">
        <v>703.38239999999996</v>
      </c>
      <c r="F1616">
        <v>17.445</v>
      </c>
      <c r="G1616">
        <v>-79.272732066029903</v>
      </c>
      <c r="H1616">
        <v>-20.4271612568857</v>
      </c>
      <c r="I1616">
        <v>-50.035657641763201</v>
      </c>
      <c r="J1616">
        <v>9.47984553920503</v>
      </c>
      <c r="K1616">
        <v>20.024324785506199</v>
      </c>
      <c r="L1616">
        <v>23.777323097969798</v>
      </c>
      <c r="M1616">
        <v>48.360487249581404</v>
      </c>
      <c r="N1616">
        <v>2.7199086083100799</v>
      </c>
      <c r="O1616">
        <v>157.46632272857499</v>
      </c>
      <c r="P1616">
        <v>19.282051282051199</v>
      </c>
      <c r="Q1616">
        <v>0.19779736811965301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Row],[Ticker]],[1]!Table1[[Symbol]:[Industry]],2,FALSE),"-")</f>
        <v>-</v>
      </c>
      <c r="D1617" t="s">
        <v>556</v>
      </c>
      <c r="E1617">
        <v>702.9</v>
      </c>
      <c r="F1617">
        <v>412.5</v>
      </c>
      <c r="G1617">
        <v>48.734582854593498</v>
      </c>
      <c r="H1617">
        <v>12.3958052502912</v>
      </c>
      <c r="I1617">
        <v>33.131750232304697</v>
      </c>
      <c r="J1617">
        <v>4.7224887680867296</v>
      </c>
      <c r="K1617">
        <v>351.99845241923902</v>
      </c>
      <c r="L1617">
        <v>309.87626968892602</v>
      </c>
      <c r="M1617">
        <v>62.844902493843897</v>
      </c>
      <c r="N1617">
        <v>2.4275745435785598</v>
      </c>
      <c r="O1617">
        <v>5.9757575757575596</v>
      </c>
      <c r="P1617">
        <v>83.374083129584307</v>
      </c>
      <c r="Q1617">
        <v>7.3973131885471E-2</v>
      </c>
    </row>
    <row r="1618" spans="1:17" hidden="1" x14ac:dyDescent="0.3">
      <c r="A1618" t="s">
        <v>3392</v>
      </c>
      <c r="B1618" t="s">
        <v>3393</v>
      </c>
      <c r="C1618" t="str">
        <f>IFERROR(VLOOKUP(Table1[[#This Row],[Ticker]],[1]!Table1[[Symbol]:[Industry]],2,FALSE),"-")</f>
        <v>-</v>
      </c>
      <c r="D1618" t="s">
        <v>72</v>
      </c>
      <c r="E1618">
        <v>701.39574270000003</v>
      </c>
      <c r="F1618">
        <v>109.65</v>
      </c>
      <c r="G1618">
        <v>-38.2252445708652</v>
      </c>
      <c r="H1618">
        <v>-13.781954489968401</v>
      </c>
      <c r="I1618">
        <v>-10.0269658213592</v>
      </c>
      <c r="J1618">
        <v>-0.20232258397431599</v>
      </c>
      <c r="K1618">
        <v>110.83620475978</v>
      </c>
      <c r="L1618">
        <v>112.233221091826</v>
      </c>
      <c r="M1618">
        <v>57.152520009371003</v>
      </c>
      <c r="N1618">
        <v>1.3563010874335999</v>
      </c>
      <c r="O1618">
        <v>27.952576379388901</v>
      </c>
      <c r="P1618">
        <v>24.673109721432599</v>
      </c>
      <c r="Q1618">
        <v>0.18384300909217199</v>
      </c>
    </row>
    <row r="1619" spans="1:17" hidden="1" x14ac:dyDescent="0.3">
      <c r="A1619" t="s">
        <v>3394</v>
      </c>
      <c r="B1619" t="s">
        <v>3395</v>
      </c>
      <c r="C1619" t="str">
        <f>IFERROR(VLOOKUP(Table1[[#This Row],[Ticker]],[1]!Table1[[Symbol]:[Industry]],2,FALSE),"-")</f>
        <v>-</v>
      </c>
      <c r="D1619" t="s">
        <v>21</v>
      </c>
      <c r="E1619">
        <v>700.86804133500004</v>
      </c>
      <c r="F1619">
        <v>66.150000000000006</v>
      </c>
      <c r="G1619">
        <v>99.698070109646295</v>
      </c>
      <c r="H1619">
        <v>-4.07058453589545</v>
      </c>
      <c r="I1619">
        <v>-25.971976155615501</v>
      </c>
      <c r="J1619">
        <v>-1.52282766628856</v>
      </c>
      <c r="K1619">
        <v>62.932719635037699</v>
      </c>
      <c r="L1619">
        <v>53.1383678485468</v>
      </c>
      <c r="M1619">
        <v>55.602869497426603</v>
      </c>
      <c r="N1619">
        <v>1.1285366373357999</v>
      </c>
      <c r="O1619">
        <v>27.210884353741498</v>
      </c>
      <c r="P1619">
        <v>130.08695652173901</v>
      </c>
    </row>
    <row r="1620" spans="1:17" hidden="1" x14ac:dyDescent="0.3">
      <c r="A1620" t="s">
        <v>3396</v>
      </c>
      <c r="B1620" t="s">
        <v>3397</v>
      </c>
      <c r="C1620" t="str">
        <f>IFERROR(VLOOKUP(Table1[[#This Row],[Ticker]],[1]!Table1[[Symbol]:[Industry]],2,FALSE),"-")</f>
        <v>-</v>
      </c>
      <c r="E1620">
        <v>695.93550000000005</v>
      </c>
      <c r="F1620">
        <v>69.42</v>
      </c>
      <c r="G1620">
        <v>1007.11051792118</v>
      </c>
      <c r="H1620">
        <v>9.2688303143991604</v>
      </c>
      <c r="I1620">
        <v>94.883151686486798</v>
      </c>
      <c r="J1620">
        <v>14.918047786396</v>
      </c>
      <c r="K1620">
        <v>55.258705592973101</v>
      </c>
      <c r="L1620">
        <v>39.639297235391297</v>
      </c>
      <c r="M1620">
        <v>84.834287032669394</v>
      </c>
      <c r="N1620">
        <v>1.87507031416673</v>
      </c>
      <c r="O1620">
        <v>0</v>
      </c>
      <c r="P1620">
        <v>1183.17929759704</v>
      </c>
      <c r="Q1620">
        <v>0.23175440335045</v>
      </c>
    </row>
    <row r="1621" spans="1:17" hidden="1" x14ac:dyDescent="0.3">
      <c r="A1621" t="s">
        <v>3398</v>
      </c>
      <c r="B1621" t="s">
        <v>3399</v>
      </c>
      <c r="C1621" t="str">
        <f>IFERROR(VLOOKUP(Table1[[#This Row],[Ticker]],[1]!Table1[[Symbol]:[Industry]],2,FALSE),"-")</f>
        <v>-</v>
      </c>
      <c r="D1621" t="s">
        <v>59</v>
      </c>
      <c r="E1621">
        <v>693.63918020999995</v>
      </c>
      <c r="F1621">
        <v>30.93</v>
      </c>
      <c r="G1621">
        <v>32.040706361292301</v>
      </c>
      <c r="H1621">
        <v>-13.177120266559401</v>
      </c>
      <c r="I1621">
        <v>-20.436671546730501</v>
      </c>
      <c r="J1621">
        <v>-2.7715642286227098</v>
      </c>
      <c r="K1621">
        <v>32.714189107362003</v>
      </c>
      <c r="L1621">
        <v>31.2658820760001</v>
      </c>
      <c r="M1621">
        <v>34.636881763121501</v>
      </c>
      <c r="N1621">
        <v>0.93518895062083196</v>
      </c>
      <c r="O1621">
        <v>47.752990623989596</v>
      </c>
      <c r="P1621">
        <v>56.212121212121197</v>
      </c>
      <c r="Q1621">
        <v>-5.0374959769599999E-2</v>
      </c>
    </row>
    <row r="1622" spans="1:17" hidden="1" x14ac:dyDescent="0.3">
      <c r="A1622" t="s">
        <v>3400</v>
      </c>
      <c r="B1622" t="s">
        <v>3401</v>
      </c>
      <c r="C1622" t="str">
        <f>IFERROR(VLOOKUP(Table1[[#This Row],[Ticker]],[1]!Table1[[Symbol]:[Industry]],2,FALSE),"-")</f>
        <v>-</v>
      </c>
      <c r="D1622" t="s">
        <v>140</v>
      </c>
      <c r="E1622">
        <v>690.85096569300003</v>
      </c>
      <c r="F1622">
        <v>26.53</v>
      </c>
      <c r="G1622">
        <v>128.71420829795201</v>
      </c>
      <c r="H1622">
        <v>6.9412597957458404</v>
      </c>
      <c r="I1622">
        <v>65.241107002935493</v>
      </c>
      <c r="J1622">
        <v>1.50691950200656</v>
      </c>
      <c r="K1622">
        <v>27.444863494560099</v>
      </c>
      <c r="L1622">
        <v>23.4519440497338</v>
      </c>
      <c r="M1622">
        <v>56.143878603375697</v>
      </c>
      <c r="N1622">
        <v>1.17708971197409</v>
      </c>
      <c r="O1622">
        <v>63.776856388993501</v>
      </c>
      <c r="P1622">
        <v>183.743315508021</v>
      </c>
      <c r="Q1622">
        <v>0.119510881223719</v>
      </c>
    </row>
    <row r="1623" spans="1:17" hidden="1" x14ac:dyDescent="0.3">
      <c r="A1623" t="s">
        <v>3402</v>
      </c>
      <c r="B1623" t="s">
        <v>3403</v>
      </c>
      <c r="C1623" t="str">
        <f>IFERROR(VLOOKUP(Table1[[#This Row],[Ticker]],[1]!Table1[[Symbol]:[Industry]],2,FALSE),"-")</f>
        <v>-</v>
      </c>
      <c r="D1623" t="s">
        <v>302</v>
      </c>
      <c r="E1623">
        <v>690.76800000000003</v>
      </c>
      <c r="F1623">
        <v>147.6</v>
      </c>
      <c r="G1623">
        <v>-15.9719838737501</v>
      </c>
      <c r="H1623">
        <v>-5.66743585642807</v>
      </c>
      <c r="I1623">
        <v>-14.7913444027401</v>
      </c>
      <c r="J1623">
        <v>0.59590013538933895</v>
      </c>
      <c r="K1623">
        <v>146.46976675883499</v>
      </c>
      <c r="L1623">
        <v>143.47736623118399</v>
      </c>
      <c r="M1623">
        <v>43.479171268523203</v>
      </c>
      <c r="N1623">
        <v>0.77060328417822999</v>
      </c>
      <c r="O1623">
        <v>19.2411924119241</v>
      </c>
      <c r="P1623">
        <v>26.967741935483801</v>
      </c>
      <c r="Q1623">
        <v>0.106589420000091</v>
      </c>
    </row>
    <row r="1624" spans="1:17" hidden="1" x14ac:dyDescent="0.3">
      <c r="A1624" t="s">
        <v>3404</v>
      </c>
      <c r="B1624" t="s">
        <v>3405</v>
      </c>
      <c r="C1624" t="str">
        <f>IFERROR(VLOOKUP(Table1[[#This Row],[Ticker]],[1]!Table1[[Symbol]:[Industry]],2,FALSE),"-")</f>
        <v>-</v>
      </c>
      <c r="D1624" t="s">
        <v>59</v>
      </c>
      <c r="E1624">
        <v>689.90714519999995</v>
      </c>
      <c r="F1624">
        <v>317.2</v>
      </c>
      <c r="G1624">
        <v>2.60204314415309</v>
      </c>
      <c r="H1624">
        <v>-10.7358123248138</v>
      </c>
      <c r="I1624">
        <v>-34.992497810838103</v>
      </c>
      <c r="J1624">
        <v>1.8689709361514399</v>
      </c>
      <c r="K1624">
        <v>332.52102622222702</v>
      </c>
      <c r="L1624">
        <v>345.156863928245</v>
      </c>
      <c r="M1624">
        <v>47.0762928479758</v>
      </c>
      <c r="N1624">
        <v>1.05989092829525</v>
      </c>
      <c r="O1624">
        <v>51.0088272383354</v>
      </c>
      <c r="P1624">
        <v>34.4352617079889</v>
      </c>
      <c r="Q1624">
        <v>4.5565859303717003E-2</v>
      </c>
    </row>
    <row r="1625" spans="1:17" hidden="1" x14ac:dyDescent="0.3">
      <c r="A1625" t="s">
        <v>3406</v>
      </c>
      <c r="B1625" t="s">
        <v>3407</v>
      </c>
      <c r="C1625" t="str">
        <f>IFERROR(VLOOKUP(Table1[[#This Row],[Ticker]],[1]!Table1[[Symbol]:[Industry]],2,FALSE),"-")</f>
        <v>-</v>
      </c>
      <c r="D1625" t="s">
        <v>610</v>
      </c>
      <c r="E1625">
        <v>689.15556000000004</v>
      </c>
      <c r="F1625">
        <v>450.9</v>
      </c>
      <c r="G1625">
        <v>296.04909181089698</v>
      </c>
      <c r="H1625">
        <v>56.565469371174899</v>
      </c>
      <c r="I1625">
        <v>273.167528407617</v>
      </c>
      <c r="J1625">
        <v>-11.525967657619301</v>
      </c>
      <c r="K1625">
        <v>308.04509574572597</v>
      </c>
      <c r="L1625">
        <v>178.080105267486</v>
      </c>
      <c r="M1625">
        <v>58.491188857499601</v>
      </c>
      <c r="N1625">
        <v>0.46600095102234901</v>
      </c>
      <c r="O1625">
        <v>15.324905744067401</v>
      </c>
      <c r="P1625">
        <v>430.47058823529397</v>
      </c>
    </row>
    <row r="1626" spans="1:17" hidden="1" x14ac:dyDescent="0.3">
      <c r="A1626" t="s">
        <v>3408</v>
      </c>
      <c r="B1626" t="s">
        <v>3409</v>
      </c>
      <c r="C1626" t="str">
        <f>IFERROR(VLOOKUP(Table1[[#This Row],[Ticker]],[1]!Table1[[Symbol]:[Industry]],2,FALSE),"-")</f>
        <v>-</v>
      </c>
      <c r="D1626" t="s">
        <v>410</v>
      </c>
      <c r="E1626">
        <v>687.87125000000003</v>
      </c>
      <c r="F1626">
        <v>261.25</v>
      </c>
      <c r="G1626">
        <v>-4.9214229880550304</v>
      </c>
      <c r="H1626">
        <v>0.14040326469657999</v>
      </c>
      <c r="I1626">
        <v>-47.326376594483897</v>
      </c>
      <c r="J1626">
        <v>-7.92728640798562</v>
      </c>
      <c r="K1626">
        <v>262.82471088855903</v>
      </c>
      <c r="L1626">
        <v>288.39768946163599</v>
      </c>
      <c r="M1626">
        <v>50.234411910915803</v>
      </c>
      <c r="N1626">
        <v>0.58821463801246898</v>
      </c>
      <c r="O1626">
        <v>114.507177033492</v>
      </c>
      <c r="P1626">
        <v>21.993929488676098</v>
      </c>
      <c r="Q1626">
        <v>8.9956149401983002E-2</v>
      </c>
    </row>
    <row r="1627" spans="1:17" hidden="1" x14ac:dyDescent="0.3">
      <c r="A1627" t="s">
        <v>3410</v>
      </c>
      <c r="B1627" t="s">
        <v>2452</v>
      </c>
      <c r="C1627" t="str">
        <f>IFERROR(VLOOKUP(Table1[[#This Row],[Ticker]],[1]!Table1[[Symbol]:[Industry]],2,FALSE),"-")</f>
        <v>-</v>
      </c>
      <c r="D1627" t="s">
        <v>246</v>
      </c>
      <c r="E1627">
        <v>687.15156000000002</v>
      </c>
      <c r="F1627">
        <v>1714.45</v>
      </c>
      <c r="G1627">
        <v>731.44382435116904</v>
      </c>
      <c r="H1627">
        <v>69.220105949591996</v>
      </c>
      <c r="I1627">
        <v>136.795258702014</v>
      </c>
      <c r="J1627">
        <v>11.727915415758201</v>
      </c>
      <c r="K1627">
        <v>1266.5073576918501</v>
      </c>
      <c r="L1627">
        <v>826.97890544967504</v>
      </c>
      <c r="M1627">
        <v>69.709177861799006</v>
      </c>
      <c r="N1627">
        <v>0.894189373107796</v>
      </c>
      <c r="O1627">
        <v>10.1256962874391</v>
      </c>
      <c r="P1627">
        <v>831.76630434782601</v>
      </c>
    </row>
    <row r="1628" spans="1:17" hidden="1" x14ac:dyDescent="0.3">
      <c r="A1628" t="s">
        <v>3411</v>
      </c>
      <c r="B1628" t="s">
        <v>3412</v>
      </c>
      <c r="C1628" t="str">
        <f>IFERROR(VLOOKUP(Table1[[#This Row],[Ticker]],[1]!Table1[[Symbol]:[Industry]],2,FALSE),"-")</f>
        <v>-</v>
      </c>
      <c r="D1628" t="s">
        <v>936</v>
      </c>
      <c r="E1628">
        <v>684.00927000000001</v>
      </c>
      <c r="F1628">
        <v>474.2</v>
      </c>
      <c r="G1628">
        <v>-13.697491263686</v>
      </c>
      <c r="H1628">
        <v>-1.5437500433558999</v>
      </c>
      <c r="I1628">
        <v>-18.045703797571498</v>
      </c>
      <c r="J1628">
        <v>1.01149766229979</v>
      </c>
      <c r="K1628">
        <v>459.97191224124799</v>
      </c>
      <c r="L1628">
        <v>458.94796549145599</v>
      </c>
      <c r="M1628">
        <v>27.7449860613611</v>
      </c>
      <c r="N1628">
        <v>1.58960788765021</v>
      </c>
      <c r="O1628">
        <v>26.086039645719001</v>
      </c>
      <c r="P1628">
        <v>22.849740932642401</v>
      </c>
      <c r="Q1628">
        <v>6.5553681229453001E-2</v>
      </c>
    </row>
    <row r="1629" spans="1:17" hidden="1" x14ac:dyDescent="0.3">
      <c r="A1629" t="s">
        <v>3413</v>
      </c>
      <c r="B1629" t="s">
        <v>3414</v>
      </c>
      <c r="C1629" t="str">
        <f>IFERROR(VLOOKUP(Table1[[#This Row],[Ticker]],[1]!Table1[[Symbol]:[Industry]],2,FALSE),"-")</f>
        <v>-</v>
      </c>
      <c r="D1629" t="s">
        <v>665</v>
      </c>
      <c r="E1629">
        <v>683.98050790000002</v>
      </c>
      <c r="F1629">
        <v>483.55</v>
      </c>
      <c r="G1629">
        <v>386.653893024448</v>
      </c>
      <c r="H1629">
        <v>5.2417648462508897</v>
      </c>
      <c r="I1629">
        <v>160.89785230569001</v>
      </c>
      <c r="J1629">
        <v>9.0974736237166205</v>
      </c>
      <c r="K1629">
        <v>399.02775428796798</v>
      </c>
      <c r="L1629">
        <v>262.34212797520502</v>
      </c>
      <c r="M1629">
        <v>70.756166249470596</v>
      </c>
      <c r="N1629">
        <v>0.507196250063915</v>
      </c>
      <c r="O1629">
        <v>3.0503567366352899</v>
      </c>
      <c r="P1629">
        <v>508.621774701069</v>
      </c>
      <c r="Q1629">
        <v>0.20416071836931099</v>
      </c>
    </row>
    <row r="1630" spans="1:17" hidden="1" x14ac:dyDescent="0.3">
      <c r="A1630" t="s">
        <v>3415</v>
      </c>
      <c r="B1630" t="s">
        <v>3416</v>
      </c>
      <c r="C1630" t="str">
        <f>IFERROR(VLOOKUP(Table1[[#This Row],[Ticker]],[1]!Table1[[Symbol]:[Industry]],2,FALSE),"-")</f>
        <v>-</v>
      </c>
      <c r="D1630" t="s">
        <v>104</v>
      </c>
      <c r="E1630">
        <v>683.14499999999998</v>
      </c>
      <c r="F1630">
        <v>133.94999999999999</v>
      </c>
      <c r="G1630">
        <v>-28.387459428905601</v>
      </c>
      <c r="H1630">
        <v>-6.4075774135564796</v>
      </c>
      <c r="I1630">
        <v>-24.207888553870099</v>
      </c>
      <c r="J1630">
        <v>-1.0078232291710301</v>
      </c>
      <c r="K1630">
        <v>132.719282801292</v>
      </c>
      <c r="L1630">
        <v>138.22556458331599</v>
      </c>
      <c r="M1630">
        <v>48.843348494188</v>
      </c>
      <c r="N1630">
        <v>0.89294276794341998</v>
      </c>
      <c r="O1630">
        <v>29.3019783501306</v>
      </c>
      <c r="P1630">
        <v>13.516949152542299</v>
      </c>
      <c r="Q1630">
        <v>-8.9960056055195997E-2</v>
      </c>
    </row>
    <row r="1631" spans="1:17" hidden="1" x14ac:dyDescent="0.3">
      <c r="A1631" t="s">
        <v>3417</v>
      </c>
      <c r="B1631" t="s">
        <v>3418</v>
      </c>
      <c r="C1631" t="str">
        <f>IFERROR(VLOOKUP(Table1[[#This Row],[Ticker]],[1]!Table1[[Symbol]:[Industry]],2,FALSE),"-")</f>
        <v>-</v>
      </c>
      <c r="D1631" t="s">
        <v>610</v>
      </c>
      <c r="E1631">
        <v>683.072</v>
      </c>
      <c r="F1631">
        <v>131.36000000000001</v>
      </c>
      <c r="G1631">
        <v>9.1053003616306398</v>
      </c>
      <c r="H1631">
        <v>17.9993369065315</v>
      </c>
      <c r="I1631">
        <v>15.6271952614452</v>
      </c>
      <c r="J1631">
        <v>-8.5557100862421596</v>
      </c>
      <c r="K1631">
        <v>118.140890441807</v>
      </c>
      <c r="L1631">
        <v>106.131499134864</v>
      </c>
      <c r="M1631">
        <v>51.577675903714002</v>
      </c>
      <c r="N1631">
        <v>1.87567709648065</v>
      </c>
      <c r="O1631">
        <v>11.2971985383678</v>
      </c>
      <c r="P1631">
        <v>50.469644902634599</v>
      </c>
      <c r="Q1631">
        <v>9.4131234597517002E-2</v>
      </c>
    </row>
    <row r="1632" spans="1:17" hidden="1" x14ac:dyDescent="0.3">
      <c r="A1632" t="s">
        <v>3419</v>
      </c>
      <c r="B1632" t="s">
        <v>3420</v>
      </c>
      <c r="C1632" t="str">
        <f>IFERROR(VLOOKUP(Table1[[#This Row],[Ticker]],[1]!Table1[[Symbol]:[Industry]],2,FALSE),"-")</f>
        <v>-</v>
      </c>
      <c r="D1632" t="s">
        <v>556</v>
      </c>
      <c r="E1632">
        <v>680.52580267999997</v>
      </c>
      <c r="F1632">
        <v>293.89999999999998</v>
      </c>
      <c r="G1632">
        <v>25.986048604645301</v>
      </c>
      <c r="H1632">
        <v>-5.4048384701501204</v>
      </c>
      <c r="I1632">
        <v>-35.300049552239699</v>
      </c>
      <c r="J1632">
        <v>1.8933998990720999</v>
      </c>
      <c r="K1632">
        <v>290.782267601066</v>
      </c>
      <c r="L1632">
        <v>289.50824928977602</v>
      </c>
      <c r="M1632">
        <v>62.154378484483097</v>
      </c>
      <c r="N1632">
        <v>0.88548779323195403</v>
      </c>
      <c r="O1632">
        <v>47.567199727798503</v>
      </c>
      <c r="P1632">
        <v>53.272490221642698</v>
      </c>
      <c r="Q1632">
        <v>2.5152434030199001E-2</v>
      </c>
    </row>
    <row r="1633" spans="1:17" hidden="1" x14ac:dyDescent="0.3">
      <c r="A1633" t="s">
        <v>3421</v>
      </c>
      <c r="B1633" t="s">
        <v>3422</v>
      </c>
      <c r="C1633" t="str">
        <f>IFERROR(VLOOKUP(Table1[[#This Row],[Ticker]],[1]!Table1[[Symbol]:[Industry]],2,FALSE),"-")</f>
        <v>-</v>
      </c>
      <c r="D1633" t="s">
        <v>387</v>
      </c>
      <c r="E1633">
        <v>680.12778479999997</v>
      </c>
      <c r="F1633">
        <v>469.6</v>
      </c>
      <c r="G1633">
        <v>130.211848502359</v>
      </c>
      <c r="H1633">
        <v>9.8779686565053293</v>
      </c>
      <c r="I1633">
        <v>149.76338722104899</v>
      </c>
      <c r="J1633">
        <v>-0.92470302605808397</v>
      </c>
      <c r="K1633">
        <v>419.40398327167202</v>
      </c>
      <c r="M1633">
        <v>52.292744680905699</v>
      </c>
      <c r="N1633">
        <v>0.90919755983106498</v>
      </c>
      <c r="O1633">
        <v>7.4637989778534699</v>
      </c>
      <c r="P1633">
        <v>197.96954314720799</v>
      </c>
    </row>
    <row r="1634" spans="1:17" hidden="1" x14ac:dyDescent="0.3">
      <c r="A1634" t="s">
        <v>3423</v>
      </c>
      <c r="B1634" t="s">
        <v>3424</v>
      </c>
      <c r="C1634" t="str">
        <f>IFERROR(VLOOKUP(Table1[[#This Row],[Ticker]],[1]!Table1[[Symbol]:[Industry]],2,FALSE),"-")</f>
        <v>-</v>
      </c>
      <c r="D1634" t="s">
        <v>89</v>
      </c>
      <c r="E1634">
        <v>678.43283199999996</v>
      </c>
      <c r="F1634">
        <v>609.4</v>
      </c>
      <c r="G1634">
        <v>56.400777154388798</v>
      </c>
      <c r="H1634">
        <v>-16.050701003580301</v>
      </c>
      <c r="I1634">
        <v>-33.584828912481399</v>
      </c>
      <c r="J1634">
        <v>-9.7049271767850893</v>
      </c>
      <c r="K1634">
        <v>680.098941668517</v>
      </c>
      <c r="L1634">
        <v>646.48577220188702</v>
      </c>
      <c r="M1634">
        <v>35.314243931022901</v>
      </c>
      <c r="N1634">
        <v>1.7597842185928101</v>
      </c>
      <c r="O1634">
        <v>58.532983262225102</v>
      </c>
      <c r="P1634">
        <v>86.218487394957904</v>
      </c>
      <c r="Q1634">
        <v>0.23148376775468599</v>
      </c>
    </row>
    <row r="1635" spans="1:17" hidden="1" x14ac:dyDescent="0.3">
      <c r="A1635" t="s">
        <v>3425</v>
      </c>
      <c r="B1635" t="s">
        <v>3426</v>
      </c>
      <c r="C1635" t="str">
        <f>IFERROR(VLOOKUP(Table1[[#This Row],[Ticker]],[1]!Table1[[Symbol]:[Industry]],2,FALSE),"-")</f>
        <v>-</v>
      </c>
      <c r="D1635" t="s">
        <v>218</v>
      </c>
      <c r="E1635">
        <v>677.71918349999999</v>
      </c>
      <c r="F1635">
        <v>657.45</v>
      </c>
      <c r="G1635">
        <v>87.368318424236605</v>
      </c>
      <c r="H1635">
        <v>51.649098275555801</v>
      </c>
      <c r="I1635">
        <v>1.9136308426361199</v>
      </c>
      <c r="J1635">
        <v>-3.22480935646109</v>
      </c>
      <c r="K1635">
        <v>552.61484191031604</v>
      </c>
      <c r="L1635">
        <v>492.94719745425402</v>
      </c>
      <c r="M1635">
        <v>55.803822683690598</v>
      </c>
      <c r="N1635">
        <v>1.8587563776368701</v>
      </c>
      <c r="O1635">
        <v>15.415620959768701</v>
      </c>
      <c r="P1635">
        <v>123.622448979591</v>
      </c>
      <c r="Q1635">
        <v>0.23074321402621001</v>
      </c>
    </row>
    <row r="1636" spans="1:17" hidden="1" x14ac:dyDescent="0.3">
      <c r="A1636" t="s">
        <v>3427</v>
      </c>
      <c r="B1636" t="s">
        <v>3428</v>
      </c>
      <c r="C1636" t="str">
        <f>IFERROR(VLOOKUP(Table1[[#This Row],[Ticker]],[1]!Table1[[Symbol]:[Industry]],2,FALSE),"-")</f>
        <v>-</v>
      </c>
      <c r="D1636" t="s">
        <v>875</v>
      </c>
      <c r="E1636">
        <v>677.56605293999996</v>
      </c>
      <c r="F1636">
        <v>363.3</v>
      </c>
      <c r="G1636">
        <v>-33.4111529824985</v>
      </c>
      <c r="H1636">
        <v>3.3998585218604802</v>
      </c>
      <c r="I1636">
        <v>-10.2524504347579</v>
      </c>
      <c r="J1636">
        <v>1.8684917852502301</v>
      </c>
      <c r="K1636">
        <v>325.455341716757</v>
      </c>
      <c r="L1636">
        <v>328.46248180205401</v>
      </c>
      <c r="M1636">
        <v>81.464880038154504</v>
      </c>
      <c r="N1636">
        <v>1.20127191031452</v>
      </c>
      <c r="O1636">
        <v>19.130195430773401</v>
      </c>
      <c r="P1636">
        <v>52.647058823529399</v>
      </c>
      <c r="Q1636">
        <v>4.5845157923224002E-2</v>
      </c>
    </row>
    <row r="1637" spans="1:17" hidden="1" x14ac:dyDescent="0.3">
      <c r="A1637" t="s">
        <v>3429</v>
      </c>
      <c r="B1637" t="s">
        <v>3430</v>
      </c>
      <c r="C1637" t="str">
        <f>IFERROR(VLOOKUP(Table1[[#This Row],[Ticker]],[1]!Table1[[Symbol]:[Industry]],2,FALSE),"-")</f>
        <v>-</v>
      </c>
      <c r="D1637" t="s">
        <v>716</v>
      </c>
      <c r="E1637">
        <v>676.62342616799901</v>
      </c>
      <c r="F1637">
        <v>880</v>
      </c>
      <c r="G1637">
        <v>-2.4683445713511998</v>
      </c>
      <c r="H1637">
        <v>-6.29878499816604</v>
      </c>
      <c r="I1637">
        <v>-0.98659971162441096</v>
      </c>
      <c r="J1637">
        <v>-0.54575918411333302</v>
      </c>
      <c r="K1637">
        <v>835.84917747859799</v>
      </c>
      <c r="L1637">
        <v>787.082538495319</v>
      </c>
      <c r="M1637">
        <v>64.306050640641899</v>
      </c>
      <c r="N1637">
        <v>0.69242413773609701</v>
      </c>
      <c r="O1637">
        <v>0.45454545454546302</v>
      </c>
      <c r="P1637">
        <v>30.3723018118786</v>
      </c>
      <c r="Q1637">
        <v>2.0547319375944E-2</v>
      </c>
    </row>
    <row r="1638" spans="1:17" hidden="1" x14ac:dyDescent="0.3">
      <c r="A1638" t="s">
        <v>3431</v>
      </c>
      <c r="B1638" t="s">
        <v>3432</v>
      </c>
      <c r="C1638" t="str">
        <f>IFERROR(VLOOKUP(Table1[[#This Row],[Ticker]],[1]!Table1[[Symbol]:[Industry]],2,FALSE),"-")</f>
        <v>-</v>
      </c>
      <c r="D1638" t="s">
        <v>302</v>
      </c>
      <c r="E1638">
        <v>676.10632231499903</v>
      </c>
      <c r="F1638">
        <v>385.95</v>
      </c>
      <c r="G1638">
        <v>-11.560030743075</v>
      </c>
      <c r="H1638">
        <v>-16.722005510376601</v>
      </c>
      <c r="I1638">
        <v>28.0773514090438</v>
      </c>
      <c r="J1638">
        <v>0.51145437980264696</v>
      </c>
      <c r="K1638">
        <v>324.853455598761</v>
      </c>
      <c r="L1638">
        <v>313.35870597268303</v>
      </c>
      <c r="M1638">
        <v>69.680357602927998</v>
      </c>
      <c r="N1638">
        <v>2.69897052552143</v>
      </c>
      <c r="O1638">
        <v>16.3187661689443</v>
      </c>
      <c r="P1638">
        <v>56.255060728744901</v>
      </c>
      <c r="Q1638">
        <v>3.6860094131573998E-2</v>
      </c>
    </row>
    <row r="1639" spans="1:17" hidden="1" x14ac:dyDescent="0.3">
      <c r="A1639" t="s">
        <v>3433</v>
      </c>
      <c r="B1639" t="s">
        <v>3434</v>
      </c>
      <c r="C1639" t="str">
        <f>IFERROR(VLOOKUP(Table1[[#This Row],[Ticker]],[1]!Table1[[Symbol]:[Industry]],2,FALSE),"-")</f>
        <v>-</v>
      </c>
      <c r="D1639" t="s">
        <v>56</v>
      </c>
      <c r="E1639">
        <v>673.34353851100002</v>
      </c>
      <c r="F1639">
        <v>32.270000000000003</v>
      </c>
      <c r="G1639">
        <v>96.496537720512293</v>
      </c>
      <c r="H1639">
        <v>-17.753896899410801</v>
      </c>
      <c r="I1639">
        <v>77.049775193090298</v>
      </c>
      <c r="J1639">
        <v>-3.4664529587604198</v>
      </c>
      <c r="K1639">
        <v>33.222028225451297</v>
      </c>
      <c r="L1639">
        <v>24.854761720092501</v>
      </c>
      <c r="M1639">
        <v>26.5743505007602</v>
      </c>
      <c r="N1639">
        <v>0.21083159329628501</v>
      </c>
      <c r="O1639">
        <v>50.604276417725401</v>
      </c>
      <c r="P1639">
        <v>155.098814229249</v>
      </c>
      <c r="Q1639">
        <v>9.8874866512787998E-2</v>
      </c>
    </row>
    <row r="1640" spans="1:17" hidden="1" x14ac:dyDescent="0.3">
      <c r="A1640" t="s">
        <v>3435</v>
      </c>
      <c r="B1640" t="s">
        <v>3436</v>
      </c>
      <c r="C1640" t="str">
        <f>IFERROR(VLOOKUP(Table1[[#This Row],[Ticker]],[1]!Table1[[Symbol]:[Industry]],2,FALSE),"-")</f>
        <v>-</v>
      </c>
      <c r="D1640" t="s">
        <v>21</v>
      </c>
      <c r="E1640">
        <v>673.33156347600004</v>
      </c>
      <c r="F1640">
        <v>39.78</v>
      </c>
      <c r="G1640">
        <v>-7.7752293420724099</v>
      </c>
      <c r="H1640">
        <v>4.4442183756275</v>
      </c>
      <c r="I1640">
        <v>-40.086533939826197</v>
      </c>
      <c r="J1640">
        <v>5.7306332857120603</v>
      </c>
      <c r="K1640">
        <v>37.9768119838863</v>
      </c>
      <c r="L1640">
        <v>41.071415506080697</v>
      </c>
      <c r="M1640">
        <v>71.534935835263198</v>
      </c>
      <c r="N1640">
        <v>1.39571868088849</v>
      </c>
      <c r="O1640">
        <v>60.633484162895897</v>
      </c>
      <c r="P1640">
        <v>31.504132231404899</v>
      </c>
      <c r="Q1640">
        <v>2.1406792168208E-2</v>
      </c>
    </row>
    <row r="1641" spans="1:17" hidden="1" x14ac:dyDescent="0.3">
      <c r="A1641" t="s">
        <v>3437</v>
      </c>
      <c r="B1641" t="s">
        <v>3438</v>
      </c>
      <c r="C1641" t="str">
        <f>IFERROR(VLOOKUP(Table1[[#This Row],[Ticker]],[1]!Table1[[Symbol]:[Industry]],2,FALSE),"-")</f>
        <v>-</v>
      </c>
      <c r="D1641" t="s">
        <v>610</v>
      </c>
      <c r="E1641">
        <v>672.44653872000004</v>
      </c>
      <c r="F1641">
        <v>46.65</v>
      </c>
      <c r="G1641">
        <v>109.508683609198</v>
      </c>
      <c r="H1641">
        <v>3.94125979574584</v>
      </c>
      <c r="I1641">
        <v>46.186987725888599</v>
      </c>
      <c r="J1641">
        <v>-1.8700069626707101</v>
      </c>
      <c r="K1641">
        <v>43.6280928245788</v>
      </c>
      <c r="L1641">
        <v>35.157304339749501</v>
      </c>
      <c r="M1641">
        <v>44.820619101436797</v>
      </c>
      <c r="N1641">
        <v>1.7243226681874699</v>
      </c>
      <c r="O1641">
        <v>23.344051446945301</v>
      </c>
      <c r="P1641">
        <v>152.16216216216199</v>
      </c>
      <c r="Q1641">
        <v>8.4047668291772001E-2</v>
      </c>
    </row>
    <row r="1642" spans="1:17" hidden="1" x14ac:dyDescent="0.3">
      <c r="A1642" t="s">
        <v>3439</v>
      </c>
      <c r="B1642" t="s">
        <v>3440</v>
      </c>
      <c r="C1642" t="str">
        <f>IFERROR(VLOOKUP(Table1[[#This Row],[Ticker]],[1]!Table1[[Symbol]:[Industry]],2,FALSE),"-")</f>
        <v>-</v>
      </c>
      <c r="D1642" t="s">
        <v>936</v>
      </c>
      <c r="E1642">
        <v>669.22082069999999</v>
      </c>
      <c r="F1642">
        <v>267.7</v>
      </c>
      <c r="G1642">
        <v>95.886892073506701</v>
      </c>
      <c r="H1642">
        <v>83.661259795745806</v>
      </c>
      <c r="I1642">
        <v>86.816370272073002</v>
      </c>
      <c r="J1642">
        <v>27.293575212556298</v>
      </c>
      <c r="K1642">
        <v>156.98021418098801</v>
      </c>
      <c r="L1642">
        <v>141.24497788813801</v>
      </c>
      <c r="M1642">
        <v>91.831259607499604</v>
      </c>
      <c r="N1642">
        <v>3.8112048916877801</v>
      </c>
      <c r="O1642">
        <v>0</v>
      </c>
      <c r="P1642">
        <v>139.017857142857</v>
      </c>
      <c r="Q1642">
        <v>6.0110743860753997E-2</v>
      </c>
    </row>
    <row r="1643" spans="1:17" hidden="1" x14ac:dyDescent="0.3">
      <c r="A1643" t="s">
        <v>3441</v>
      </c>
      <c r="B1643" t="s">
        <v>3442</v>
      </c>
      <c r="C1643" t="str">
        <f>IFERROR(VLOOKUP(Table1[[#This Row],[Ticker]],[1]!Table1[[Symbol]:[Industry]],2,FALSE),"-")</f>
        <v>-</v>
      </c>
      <c r="D1643" t="s">
        <v>556</v>
      </c>
      <c r="E1643">
        <v>667.61646726999902</v>
      </c>
      <c r="F1643">
        <v>364.85</v>
      </c>
      <c r="G1643">
        <v>42.664722076380201</v>
      </c>
      <c r="H1643">
        <v>5.7987661570689903</v>
      </c>
      <c r="I1643">
        <v>-7.9891195437737696</v>
      </c>
      <c r="J1643">
        <v>3.5755039892161502</v>
      </c>
      <c r="K1643">
        <v>344.29057587314401</v>
      </c>
      <c r="L1643">
        <v>333.22596588486698</v>
      </c>
      <c r="M1643">
        <v>61.855810351899798</v>
      </c>
      <c r="N1643">
        <v>2.77764693796495</v>
      </c>
      <c r="O1643">
        <v>16.4451144305879</v>
      </c>
      <c r="P1643">
        <v>70.570359981299603</v>
      </c>
      <c r="Q1643">
        <v>1.972426729613E-3</v>
      </c>
    </row>
    <row r="1644" spans="1:17" hidden="1" x14ac:dyDescent="0.3">
      <c r="A1644" t="s">
        <v>3443</v>
      </c>
      <c r="B1644" t="s">
        <v>3444</v>
      </c>
      <c r="C1644" t="str">
        <f>IFERROR(VLOOKUP(Table1[[#This Row],[Ticker]],[1]!Table1[[Symbol]:[Industry]],2,FALSE),"-")</f>
        <v>-</v>
      </c>
      <c r="E1644">
        <v>664.20299920000002</v>
      </c>
      <c r="F1644">
        <v>751.75</v>
      </c>
      <c r="G1644">
        <v>99.352050032081905</v>
      </c>
      <c r="H1644">
        <v>-3.1420145280043301</v>
      </c>
      <c r="I1644">
        <v>61.3371090290049</v>
      </c>
      <c r="J1644">
        <v>-4.0180709321568999</v>
      </c>
      <c r="K1644">
        <v>682.77710015453499</v>
      </c>
      <c r="L1644">
        <v>504.01649460889797</v>
      </c>
      <c r="M1644">
        <v>42.129546534941703</v>
      </c>
      <c r="N1644">
        <v>0.41194734227521101</v>
      </c>
      <c r="O1644">
        <v>19.720651812437598</v>
      </c>
      <c r="P1644">
        <v>171.291952363767</v>
      </c>
    </row>
    <row r="1645" spans="1:17" hidden="1" x14ac:dyDescent="0.3">
      <c r="A1645" t="s">
        <v>3445</v>
      </c>
      <c r="B1645" t="s">
        <v>3446</v>
      </c>
      <c r="C1645" t="str">
        <f>IFERROR(VLOOKUP(Table1[[#This Row],[Ticker]],[1]!Table1[[Symbol]:[Industry]],2,FALSE),"-")</f>
        <v>-</v>
      </c>
      <c r="D1645" t="s">
        <v>226</v>
      </c>
      <c r="E1645">
        <v>662.83023911999999</v>
      </c>
      <c r="F1645">
        <v>3174.45</v>
      </c>
      <c r="G1645">
        <v>14.635757037836999</v>
      </c>
      <c r="H1645">
        <v>-12.4289452668341</v>
      </c>
      <c r="I1645">
        <v>14.5580727674113</v>
      </c>
      <c r="J1645">
        <v>-1.71088303121401</v>
      </c>
      <c r="K1645">
        <v>3155.4594957447698</v>
      </c>
      <c r="L1645">
        <v>2755.3572517656298</v>
      </c>
      <c r="M1645">
        <v>40.424048913443499</v>
      </c>
      <c r="N1645">
        <v>0.25564155206033601</v>
      </c>
      <c r="O1645">
        <v>37.724645214131499</v>
      </c>
      <c r="P1645">
        <v>52.911849710982601</v>
      </c>
      <c r="Q1645">
        <v>7.3945266578799996E-4</v>
      </c>
    </row>
    <row r="1646" spans="1:17" hidden="1" x14ac:dyDescent="0.3">
      <c r="A1646" t="s">
        <v>3447</v>
      </c>
      <c r="B1646" t="s">
        <v>3448</v>
      </c>
      <c r="C1646" t="str">
        <f>IFERROR(VLOOKUP(Table1[[#This Row],[Ticker]],[1]!Table1[[Symbol]:[Industry]],2,FALSE),"-")</f>
        <v>-</v>
      </c>
      <c r="D1646" t="s">
        <v>46</v>
      </c>
      <c r="E1646">
        <v>662.257924</v>
      </c>
      <c r="F1646">
        <v>551.9</v>
      </c>
      <c r="G1646">
        <v>295.10436550916199</v>
      </c>
      <c r="H1646">
        <v>96.331477575110299</v>
      </c>
      <c r="I1646">
        <v>308.27815111823998</v>
      </c>
      <c r="J1646">
        <v>1.36954690456183</v>
      </c>
      <c r="K1646">
        <v>325.11971959710502</v>
      </c>
      <c r="M1646">
        <v>67.884768140582295</v>
      </c>
      <c r="O1646">
        <v>10.509150208371</v>
      </c>
      <c r="P1646">
        <v>348.699186991869</v>
      </c>
    </row>
    <row r="1647" spans="1:17" hidden="1" x14ac:dyDescent="0.3">
      <c r="A1647" t="s">
        <v>3449</v>
      </c>
      <c r="B1647" t="s">
        <v>3450</v>
      </c>
      <c r="C1647" t="str">
        <f>IFERROR(VLOOKUP(Table1[[#This Row],[Ticker]],[1]!Table1[[Symbol]:[Industry]],2,FALSE),"-")</f>
        <v>-</v>
      </c>
      <c r="D1647" t="s">
        <v>387</v>
      </c>
      <c r="E1647">
        <v>660.14589620000004</v>
      </c>
      <c r="F1647">
        <v>483.35</v>
      </c>
      <c r="G1647">
        <v>55.684923286584301</v>
      </c>
      <c r="H1647">
        <v>-7.9640033621488904</v>
      </c>
      <c r="I1647">
        <v>18.083492615939399</v>
      </c>
      <c r="J1647">
        <v>-3.9385282897793101</v>
      </c>
      <c r="K1647">
        <v>510.193426263216</v>
      </c>
      <c r="L1647">
        <v>442.001072422557</v>
      </c>
      <c r="M1647">
        <v>39.9941393925263</v>
      </c>
      <c r="N1647">
        <v>0.51678192251442301</v>
      </c>
      <c r="O1647">
        <v>38.284886728043801</v>
      </c>
      <c r="P1647">
        <v>102.9603191266</v>
      </c>
      <c r="Q1647">
        <v>0.22156000850554899</v>
      </c>
    </row>
    <row r="1648" spans="1:17" hidden="1" x14ac:dyDescent="0.3">
      <c r="A1648" t="s">
        <v>3451</v>
      </c>
      <c r="B1648" t="s">
        <v>3452</v>
      </c>
      <c r="C1648" t="str">
        <f>IFERROR(VLOOKUP(Table1[[#This Row],[Ticker]],[1]!Table1[[Symbol]:[Industry]],2,FALSE),"-")</f>
        <v>-</v>
      </c>
      <c r="D1648" t="s">
        <v>804</v>
      </c>
      <c r="E1648">
        <v>659.78483249999999</v>
      </c>
      <c r="F1648">
        <v>119.51</v>
      </c>
      <c r="G1648">
        <v>-9.8060307560829205</v>
      </c>
      <c r="H1648">
        <v>0.16144328198437699</v>
      </c>
      <c r="I1648">
        <v>26.554394676509101</v>
      </c>
      <c r="J1648">
        <v>-4.9210892009918998</v>
      </c>
      <c r="K1648">
        <v>119.922483869744</v>
      </c>
      <c r="L1648">
        <v>108.853528259535</v>
      </c>
      <c r="M1648">
        <v>45.560074397070601</v>
      </c>
      <c r="N1648">
        <v>0.51918138947415904</v>
      </c>
      <c r="O1648">
        <v>26.7257970044347</v>
      </c>
      <c r="P1648">
        <v>49.406175771971398</v>
      </c>
      <c r="Q1648">
        <v>-1.9120902818494E-2</v>
      </c>
    </row>
    <row r="1649" spans="1:17" hidden="1" x14ac:dyDescent="0.3">
      <c r="A1649" t="s">
        <v>3453</v>
      </c>
      <c r="B1649" t="s">
        <v>3454</v>
      </c>
      <c r="C1649" t="str">
        <f>IFERROR(VLOOKUP(Table1[[#This Row],[Ticker]],[1]!Table1[[Symbol]:[Industry]],2,FALSE),"-")</f>
        <v>-</v>
      </c>
      <c r="D1649" t="s">
        <v>936</v>
      </c>
      <c r="E1649">
        <v>659.15010150000001</v>
      </c>
      <c r="F1649">
        <v>363</v>
      </c>
      <c r="G1649">
        <v>49.250397255193697</v>
      </c>
      <c r="H1649">
        <v>122.007926462412</v>
      </c>
      <c r="I1649">
        <v>62.386087626177002</v>
      </c>
      <c r="J1649">
        <v>10.255627404230401</v>
      </c>
      <c r="M1649">
        <v>70.040611257695403</v>
      </c>
      <c r="O1649">
        <v>7.39669421487603</v>
      </c>
      <c r="P1649">
        <v>83.3333333333333</v>
      </c>
    </row>
    <row r="1650" spans="1:17" hidden="1" x14ac:dyDescent="0.3">
      <c r="A1650" t="s">
        <v>3455</v>
      </c>
      <c r="B1650" t="s">
        <v>3456</v>
      </c>
      <c r="C1650" t="str">
        <f>IFERROR(VLOOKUP(Table1[[#This Row],[Ticker]],[1]!Table1[[Symbol]:[Industry]],2,FALSE),"-")</f>
        <v>-</v>
      </c>
      <c r="D1650" t="s">
        <v>156</v>
      </c>
      <c r="E1650">
        <v>657.53704319999997</v>
      </c>
      <c r="F1650">
        <v>54.96</v>
      </c>
      <c r="G1650">
        <v>65.1498223053987</v>
      </c>
      <c r="H1650">
        <v>4.36267209642922</v>
      </c>
      <c r="I1650">
        <v>-10.1558056399502</v>
      </c>
      <c r="J1650">
        <v>-1.8068738436979801</v>
      </c>
      <c r="K1650">
        <v>50.035772901541797</v>
      </c>
      <c r="L1650">
        <v>48.3065824611922</v>
      </c>
      <c r="M1650">
        <v>70.321630780616601</v>
      </c>
      <c r="N1650">
        <v>1.6069695815328799</v>
      </c>
      <c r="O1650">
        <v>31.641193595341999</v>
      </c>
      <c r="P1650">
        <v>93.521126760563305</v>
      </c>
      <c r="Q1650">
        <v>3.9056538222404E-2</v>
      </c>
    </row>
    <row r="1651" spans="1:17" hidden="1" x14ac:dyDescent="0.3">
      <c r="A1651" t="s">
        <v>3457</v>
      </c>
      <c r="B1651" t="s">
        <v>3458</v>
      </c>
      <c r="C1651" t="str">
        <f>IFERROR(VLOOKUP(Table1[[#This Row],[Ticker]],[1]!Table1[[Symbol]:[Industry]],2,FALSE),"-")</f>
        <v>-</v>
      </c>
      <c r="E1651">
        <v>657.31388040000002</v>
      </c>
      <c r="F1651">
        <v>451.8</v>
      </c>
      <c r="G1651">
        <v>57.673351880295399</v>
      </c>
      <c r="H1651">
        <v>-21.657366308277702</v>
      </c>
      <c r="I1651">
        <v>-20.060024253897101</v>
      </c>
      <c r="J1651">
        <v>-6.3834075150592504</v>
      </c>
      <c r="K1651">
        <v>466.71362115037999</v>
      </c>
      <c r="L1651">
        <v>437.974718043135</v>
      </c>
      <c r="M1651">
        <v>47.110761299296101</v>
      </c>
      <c r="N1651">
        <v>0.949458874458874</v>
      </c>
      <c r="O1651">
        <v>26.604692341744101</v>
      </c>
      <c r="P1651">
        <v>95.584415584415595</v>
      </c>
    </row>
    <row r="1652" spans="1:17" hidden="1" x14ac:dyDescent="0.3">
      <c r="A1652" t="s">
        <v>3459</v>
      </c>
      <c r="B1652" t="s">
        <v>3460</v>
      </c>
      <c r="C1652" t="str">
        <f>IFERROR(VLOOKUP(Table1[[#This Row],[Ticker]],[1]!Table1[[Symbol]:[Industry]],2,FALSE),"-")</f>
        <v>-</v>
      </c>
      <c r="D1652" t="s">
        <v>364</v>
      </c>
      <c r="E1652">
        <v>657.27660491999995</v>
      </c>
      <c r="F1652">
        <v>21.58</v>
      </c>
      <c r="G1652">
        <v>59.091667096463603</v>
      </c>
      <c r="H1652">
        <v>-1.7047350362955001</v>
      </c>
      <c r="I1652">
        <v>5.7064102907619398</v>
      </c>
      <c r="J1652">
        <v>7.0427284200189399</v>
      </c>
      <c r="K1652">
        <v>20.382943183889498</v>
      </c>
      <c r="L1652">
        <v>18.579222002882201</v>
      </c>
      <c r="M1652">
        <v>85.305482816824906</v>
      </c>
      <c r="N1652">
        <v>1.4078314415433799</v>
      </c>
      <c r="O1652">
        <v>33.225208526413297</v>
      </c>
      <c r="P1652">
        <v>121.333333333333</v>
      </c>
      <c r="Q1652">
        <v>6.7292917070996994E-2</v>
      </c>
    </row>
    <row r="1653" spans="1:17" hidden="1" x14ac:dyDescent="0.3">
      <c r="A1653" t="s">
        <v>3461</v>
      </c>
      <c r="B1653" t="s">
        <v>3462</v>
      </c>
      <c r="C1653" t="str">
        <f>IFERROR(VLOOKUP(Table1[[#This Row],[Ticker]],[1]!Table1[[Symbol]:[Industry]],2,FALSE),"-")</f>
        <v>-</v>
      </c>
      <c r="D1653" t="s">
        <v>1435</v>
      </c>
      <c r="E1653">
        <v>654.95978167999999</v>
      </c>
      <c r="F1653">
        <v>1091.5999999999999</v>
      </c>
      <c r="G1653">
        <v>31.825048425957199</v>
      </c>
      <c r="H1653">
        <v>-4.1084914480352603</v>
      </c>
      <c r="I1653">
        <v>-1.7703828742000201</v>
      </c>
      <c r="J1653">
        <v>5.2703952855302596</v>
      </c>
      <c r="K1653">
        <v>1024.43393792662</v>
      </c>
      <c r="L1653">
        <v>985.86908372822404</v>
      </c>
      <c r="M1653">
        <v>78.997545899242994</v>
      </c>
      <c r="N1653">
        <v>0.99969302239432101</v>
      </c>
      <c r="O1653">
        <v>14.235983876877899</v>
      </c>
      <c r="P1653">
        <v>60.046917381423597</v>
      </c>
      <c r="Q1653">
        <v>-7.4446410322919999E-3</v>
      </c>
    </row>
    <row r="1654" spans="1:17" hidden="1" x14ac:dyDescent="0.3">
      <c r="A1654" t="s">
        <v>3463</v>
      </c>
      <c r="B1654" t="s">
        <v>3464</v>
      </c>
      <c r="C1654" t="str">
        <f>IFERROR(VLOOKUP(Table1[[#This Row],[Ticker]],[1]!Table1[[Symbol]:[Industry]],2,FALSE),"-")</f>
        <v>-</v>
      </c>
      <c r="D1654" t="s">
        <v>329</v>
      </c>
      <c r="E1654">
        <v>654.61409160000005</v>
      </c>
      <c r="F1654">
        <v>312.2</v>
      </c>
      <c r="G1654">
        <v>197.62858911164599</v>
      </c>
      <c r="H1654">
        <v>17.571965189936702</v>
      </c>
      <c r="I1654">
        <v>-11.8957502160721</v>
      </c>
      <c r="J1654">
        <v>-2.3558375639224201</v>
      </c>
      <c r="K1654">
        <v>267.95881331261199</v>
      </c>
      <c r="M1654">
        <v>63.754812669882199</v>
      </c>
      <c r="N1654">
        <v>1.7352088167053299</v>
      </c>
      <c r="O1654">
        <v>13.7091607943625</v>
      </c>
      <c r="P1654">
        <v>254.16903006239301</v>
      </c>
    </row>
    <row r="1655" spans="1:17" hidden="1" x14ac:dyDescent="0.3">
      <c r="A1655" t="s">
        <v>3465</v>
      </c>
      <c r="B1655" t="s">
        <v>3466</v>
      </c>
      <c r="C1655" t="str">
        <f>IFERROR(VLOOKUP(Table1[[#This Row],[Ticker]],[1]!Table1[[Symbol]:[Industry]],2,FALSE),"-")</f>
        <v>-</v>
      </c>
      <c r="D1655" t="s">
        <v>329</v>
      </c>
      <c r="E1655">
        <v>654.56091211499995</v>
      </c>
      <c r="F1655">
        <v>133.65</v>
      </c>
      <c r="G1655">
        <v>95.639778483284601</v>
      </c>
      <c r="H1655">
        <v>30.311413805305001</v>
      </c>
      <c r="I1655">
        <v>35.625833376984602</v>
      </c>
      <c r="J1655">
        <v>-0.53046773826966598</v>
      </c>
      <c r="K1655">
        <v>111.324326761414</v>
      </c>
      <c r="L1655">
        <v>95.898192081698795</v>
      </c>
      <c r="M1655">
        <v>65.692927675807098</v>
      </c>
      <c r="N1655">
        <v>3.0850796475387501</v>
      </c>
      <c r="O1655">
        <v>6.2476618032173601</v>
      </c>
      <c r="P1655">
        <v>129.442060085836</v>
      </c>
      <c r="Q1655">
        <v>0.10293352751871999</v>
      </c>
    </row>
    <row r="1656" spans="1:17" hidden="1" x14ac:dyDescent="0.3">
      <c r="A1656" t="s">
        <v>3467</v>
      </c>
      <c r="B1656" t="s">
        <v>3468</v>
      </c>
      <c r="C1656" t="str">
        <f>IFERROR(VLOOKUP(Table1[[#This Row],[Ticker]],[1]!Table1[[Symbol]:[Industry]],2,FALSE),"-")</f>
        <v>-</v>
      </c>
      <c r="D1656" t="s">
        <v>59</v>
      </c>
      <c r="E1656">
        <v>652.89471000000003</v>
      </c>
      <c r="F1656">
        <v>513.5</v>
      </c>
      <c r="G1656">
        <v>-54.817735901108101</v>
      </c>
      <c r="H1656">
        <v>-8.7140508254966402</v>
      </c>
      <c r="I1656">
        <v>-24.894580387421801</v>
      </c>
      <c r="J1656">
        <v>11.954789707600099</v>
      </c>
      <c r="K1656">
        <v>482.13699239673502</v>
      </c>
      <c r="L1656">
        <v>540.42589767263996</v>
      </c>
      <c r="M1656">
        <v>71.543265656103102</v>
      </c>
      <c r="N1656">
        <v>1.3359604116772501</v>
      </c>
      <c r="O1656">
        <v>64.556962025316395</v>
      </c>
      <c r="P1656">
        <v>44.464762976508602</v>
      </c>
      <c r="Q1656">
        <v>-7.1134896962110001E-3</v>
      </c>
    </row>
    <row r="1657" spans="1:17" hidden="1" x14ac:dyDescent="0.3">
      <c r="A1657" t="s">
        <v>3469</v>
      </c>
      <c r="B1657" t="s">
        <v>3470</v>
      </c>
      <c r="C1657" t="str">
        <f>IFERROR(VLOOKUP(Table1[[#This Row],[Ticker]],[1]!Table1[[Symbol]:[Industry]],2,FALSE),"-")</f>
        <v>-</v>
      </c>
      <c r="D1657" t="s">
        <v>302</v>
      </c>
      <c r="E1657">
        <v>652.8931255</v>
      </c>
      <c r="F1657">
        <v>70.63</v>
      </c>
      <c r="G1657">
        <v>33.835497736573799</v>
      </c>
      <c r="H1657">
        <v>-8.77637005063308</v>
      </c>
      <c r="I1657">
        <v>15.4467178128803</v>
      </c>
      <c r="J1657">
        <v>-3.5512602493182399</v>
      </c>
      <c r="K1657">
        <v>73.225299671709607</v>
      </c>
      <c r="L1657">
        <v>67.091382209309003</v>
      </c>
      <c r="M1657">
        <v>45.782292210586199</v>
      </c>
      <c r="N1657">
        <v>0.74429453013799896</v>
      </c>
      <c r="O1657">
        <v>29.760724904431498</v>
      </c>
      <c r="P1657">
        <v>79.720101781170399</v>
      </c>
      <c r="Q1657">
        <v>6.3718203347220004E-2</v>
      </c>
    </row>
    <row r="1658" spans="1:17" hidden="1" x14ac:dyDescent="0.3">
      <c r="A1658" t="s">
        <v>3471</v>
      </c>
      <c r="B1658" t="s">
        <v>3472</v>
      </c>
      <c r="C1658" t="str">
        <f>IFERROR(VLOOKUP(Table1[[#This Row],[Ticker]],[1]!Table1[[Symbol]:[Industry]],2,FALSE),"-")</f>
        <v>-</v>
      </c>
      <c r="D1658" t="s">
        <v>613</v>
      </c>
      <c r="E1658">
        <v>652.7218656</v>
      </c>
      <c r="F1658">
        <v>262.39</v>
      </c>
      <c r="G1658">
        <v>19310.943518948301</v>
      </c>
      <c r="H1658">
        <v>40.392919247405203</v>
      </c>
      <c r="I1658">
        <v>8351.9764614100895</v>
      </c>
      <c r="J1658">
        <v>9.3143789880116596</v>
      </c>
      <c r="K1658">
        <v>171.92202663768899</v>
      </c>
      <c r="L1658">
        <v>74.323615931027803</v>
      </c>
      <c r="M1658">
        <v>99.861474668465107</v>
      </c>
      <c r="N1658">
        <v>1.2307828282828199</v>
      </c>
      <c r="O1658">
        <v>0</v>
      </c>
      <c r="P1658">
        <v>20891.199999999899</v>
      </c>
      <c r="Q1658">
        <v>0.21116081506517401</v>
      </c>
    </row>
    <row r="1659" spans="1:17" hidden="1" x14ac:dyDescent="0.3">
      <c r="A1659" t="s">
        <v>3473</v>
      </c>
      <c r="B1659" t="s">
        <v>3474</v>
      </c>
      <c r="C1659" t="str">
        <f>IFERROR(VLOOKUP(Table1[[#This Row],[Ticker]],[1]!Table1[[Symbol]:[Industry]],2,FALSE),"-")</f>
        <v>-</v>
      </c>
      <c r="D1659" t="s">
        <v>452</v>
      </c>
      <c r="E1659">
        <v>652.48602499499998</v>
      </c>
      <c r="F1659">
        <v>499.45</v>
      </c>
      <c r="G1659">
        <v>30.0696592476314</v>
      </c>
      <c r="H1659">
        <v>42.856514033033903</v>
      </c>
      <c r="I1659">
        <v>33.565166379686502</v>
      </c>
      <c r="J1659">
        <v>-4.1352243391510797</v>
      </c>
      <c r="K1659">
        <v>382.44869519996098</v>
      </c>
      <c r="L1659">
        <v>350.99992111867402</v>
      </c>
      <c r="M1659">
        <v>75.235875974912005</v>
      </c>
      <c r="N1659">
        <v>0.82928096357702796</v>
      </c>
      <c r="O1659">
        <v>3.7140854940434398</v>
      </c>
      <c r="P1659">
        <v>86.954894254164302</v>
      </c>
      <c r="Q1659">
        <v>8.0552356125900004E-3</v>
      </c>
    </row>
    <row r="1660" spans="1:17" hidden="1" x14ac:dyDescent="0.3">
      <c r="A1660" t="s">
        <v>3475</v>
      </c>
      <c r="B1660" t="s">
        <v>3476</v>
      </c>
      <c r="C1660" t="str">
        <f>IFERROR(VLOOKUP(Table1[[#This Row],[Ticker]],[1]!Table1[[Symbol]:[Industry]],2,FALSE),"-")</f>
        <v>-</v>
      </c>
      <c r="D1660" t="s">
        <v>1639</v>
      </c>
      <c r="E1660">
        <v>651.53970000000004</v>
      </c>
      <c r="F1660">
        <v>61.85</v>
      </c>
      <c r="G1660">
        <v>-1.30468115559605</v>
      </c>
      <c r="H1660">
        <v>-11.0587402042541</v>
      </c>
      <c r="I1660">
        <v>3.1747040677785101</v>
      </c>
      <c r="J1660">
        <v>0.480547786396055</v>
      </c>
      <c r="K1660">
        <v>60.845112307849803</v>
      </c>
      <c r="L1660">
        <v>56.568152146476201</v>
      </c>
      <c r="M1660">
        <v>63.305866194264297</v>
      </c>
      <c r="N1660">
        <v>0.180907428189163</v>
      </c>
      <c r="O1660">
        <v>4.3654001616814702</v>
      </c>
      <c r="P1660">
        <v>28.4527518172378</v>
      </c>
      <c r="Q1660">
        <v>-3.0371808196612001E-2</v>
      </c>
    </row>
    <row r="1661" spans="1:17" hidden="1" x14ac:dyDescent="0.3">
      <c r="A1661" t="s">
        <v>3477</v>
      </c>
      <c r="B1661" t="s">
        <v>3478</v>
      </c>
      <c r="C1661" t="str">
        <f>IFERROR(VLOOKUP(Table1[[#This Row],[Ticker]],[1]!Table1[[Symbol]:[Industry]],2,FALSE),"-")</f>
        <v>-</v>
      </c>
      <c r="D1661" t="s">
        <v>1509</v>
      </c>
      <c r="E1661">
        <v>648.55176042799997</v>
      </c>
      <c r="F1661">
        <v>28.04</v>
      </c>
      <c r="G1661">
        <v>10.084115855902599</v>
      </c>
      <c r="H1661">
        <v>-1.58919207065887</v>
      </c>
      <c r="I1661">
        <v>-12.4306101086702</v>
      </c>
      <c r="J1661">
        <v>0.448660031294003</v>
      </c>
      <c r="K1661">
        <v>27.077474172142299</v>
      </c>
      <c r="L1661">
        <v>26.639832876804501</v>
      </c>
      <c r="M1661">
        <v>61.7984908045756</v>
      </c>
      <c r="N1661">
        <v>1.1523138244764299</v>
      </c>
      <c r="O1661">
        <v>31.597717546362301</v>
      </c>
      <c r="P1661">
        <v>42.6972010178117</v>
      </c>
      <c r="Q1661">
        <v>-1.4067638950008E-2</v>
      </c>
    </row>
    <row r="1662" spans="1:17" hidden="1" x14ac:dyDescent="0.3">
      <c r="A1662" t="s">
        <v>3479</v>
      </c>
      <c r="B1662" t="s">
        <v>3480</v>
      </c>
      <c r="C1662" t="str">
        <f>IFERROR(VLOOKUP(Table1[[#This Row],[Ticker]],[1]!Table1[[Symbol]:[Industry]],2,FALSE),"-")</f>
        <v>-</v>
      </c>
      <c r="D1662" t="s">
        <v>392</v>
      </c>
      <c r="E1662">
        <v>647.19512880000002</v>
      </c>
      <c r="F1662">
        <v>610.79999999999995</v>
      </c>
      <c r="G1662">
        <v>64.484052488849002</v>
      </c>
      <c r="H1662">
        <v>12.7542543813351</v>
      </c>
      <c r="I1662">
        <v>29.6314963950413</v>
      </c>
      <c r="J1662">
        <v>3.2250653302556902</v>
      </c>
      <c r="K1662">
        <v>513.60797711770294</v>
      </c>
      <c r="L1662">
        <v>451.96331362056202</v>
      </c>
      <c r="M1662">
        <v>76.590406434681299</v>
      </c>
      <c r="N1662">
        <v>2.77065670439706</v>
      </c>
      <c r="O1662">
        <v>3.1352324819908501</v>
      </c>
      <c r="P1662">
        <v>102.856193955496</v>
      </c>
      <c r="Q1662">
        <v>5.7296268702897002E-2</v>
      </c>
    </row>
    <row r="1663" spans="1:17" hidden="1" x14ac:dyDescent="0.3">
      <c r="A1663" t="s">
        <v>3481</v>
      </c>
      <c r="B1663" t="s">
        <v>3482</v>
      </c>
      <c r="C1663" t="str">
        <f>IFERROR(VLOOKUP(Table1[[#This Row],[Ticker]],[1]!Table1[[Symbol]:[Industry]],2,FALSE),"-")</f>
        <v>-</v>
      </c>
      <c r="D1663" t="s">
        <v>2841</v>
      </c>
      <c r="E1663">
        <v>647.09638474500002</v>
      </c>
      <c r="F1663">
        <v>16.07</v>
      </c>
      <c r="G1663">
        <v>9.6892394587418593</v>
      </c>
      <c r="H1663">
        <v>-95.167114588490605</v>
      </c>
      <c r="I1663">
        <v>-21.6818757093919</v>
      </c>
      <c r="J1663">
        <v>-3.14631165501256</v>
      </c>
      <c r="K1663">
        <v>21.109599021182401</v>
      </c>
      <c r="L1663">
        <v>19.162133913456699</v>
      </c>
      <c r="M1663">
        <v>42.139551335553797</v>
      </c>
      <c r="N1663">
        <v>0.75220364934698003</v>
      </c>
      <c r="O1663">
        <v>546.54635967641502</v>
      </c>
      <c r="P1663">
        <v>40.349344978165902</v>
      </c>
      <c r="Q1663">
        <v>-8.2328133732722006E-2</v>
      </c>
    </row>
    <row r="1664" spans="1:17" hidden="1" x14ac:dyDescent="0.3">
      <c r="A1664" t="s">
        <v>3483</v>
      </c>
      <c r="B1664" t="s">
        <v>3484</v>
      </c>
      <c r="C1664" t="str">
        <f>IFERROR(VLOOKUP(Table1[[#This Row],[Ticker]],[1]!Table1[[Symbol]:[Industry]],2,FALSE),"-")</f>
        <v>-</v>
      </c>
      <c r="D1664" t="s">
        <v>243</v>
      </c>
      <c r="E1664">
        <v>647.03066999999999</v>
      </c>
      <c r="F1664">
        <v>201.63</v>
      </c>
      <c r="G1664">
        <v>29.199662144911901</v>
      </c>
      <c r="H1664">
        <v>22.6500872002254</v>
      </c>
      <c r="I1664">
        <v>-22.042668372346402</v>
      </c>
      <c r="J1664">
        <v>12.9461376740365</v>
      </c>
      <c r="K1664">
        <v>173.685050729024</v>
      </c>
      <c r="L1664">
        <v>170.560491589555</v>
      </c>
      <c r="M1664">
        <v>79.874478556017095</v>
      </c>
      <c r="N1664">
        <v>3.32776000234831</v>
      </c>
      <c r="O1664">
        <v>18.037990378415898</v>
      </c>
      <c r="P1664">
        <v>64.060211554109003</v>
      </c>
      <c r="Q1664">
        <v>2.6272688766033999E-2</v>
      </c>
    </row>
    <row r="1665" spans="1:17" hidden="1" x14ac:dyDescent="0.3">
      <c r="A1665" t="s">
        <v>3485</v>
      </c>
      <c r="B1665" t="s">
        <v>3486</v>
      </c>
      <c r="C1665" t="str">
        <f>IFERROR(VLOOKUP(Table1[[#This Row],[Ticker]],[1]!Table1[[Symbol]:[Industry]],2,FALSE),"-")</f>
        <v>-</v>
      </c>
      <c r="D1665" t="s">
        <v>140</v>
      </c>
      <c r="E1665">
        <v>644.61293936999903</v>
      </c>
      <c r="F1665">
        <v>341.85</v>
      </c>
      <c r="G1665">
        <v>124.156848514714</v>
      </c>
      <c r="H1665">
        <v>-21.5455823095173</v>
      </c>
      <c r="I1665">
        <v>-14.5317033507652</v>
      </c>
      <c r="J1665">
        <v>-6.5433196399519202</v>
      </c>
      <c r="K1665">
        <v>358.03181977197602</v>
      </c>
      <c r="L1665">
        <v>303.96919990723302</v>
      </c>
      <c r="M1665">
        <v>32.866555430730202</v>
      </c>
      <c r="N1665">
        <v>0.51188926151954095</v>
      </c>
      <c r="O1665">
        <v>32.8067866023109</v>
      </c>
      <c r="P1665">
        <v>210.772727272727</v>
      </c>
      <c r="Q1665">
        <v>0.23711479884144801</v>
      </c>
    </row>
    <row r="1666" spans="1:17" hidden="1" x14ac:dyDescent="0.3">
      <c r="A1666" t="s">
        <v>3487</v>
      </c>
      <c r="B1666" t="s">
        <v>3488</v>
      </c>
      <c r="C1666" t="str">
        <f>IFERROR(VLOOKUP(Table1[[#This Row],[Ticker]],[1]!Table1[[Symbol]:[Industry]],2,FALSE),"-")</f>
        <v>-</v>
      </c>
      <c r="D1666" t="s">
        <v>561</v>
      </c>
      <c r="E1666">
        <v>644.27164560000006</v>
      </c>
      <c r="F1666">
        <v>23.76</v>
      </c>
      <c r="G1666">
        <v>85.709169554674006</v>
      </c>
      <c r="H1666">
        <v>6.0484917159453397</v>
      </c>
      <c r="I1666">
        <v>10.891721313157801</v>
      </c>
      <c r="J1666">
        <v>21.7213950667307</v>
      </c>
      <c r="K1666">
        <v>20.179968510247502</v>
      </c>
      <c r="L1666">
        <v>17.293112320761999</v>
      </c>
      <c r="M1666">
        <v>74.317917774836602</v>
      </c>
      <c r="N1666">
        <v>2.7289652120652002</v>
      </c>
      <c r="O1666">
        <v>7.2390572390572201</v>
      </c>
      <c r="P1666">
        <v>146.21761658030999</v>
      </c>
      <c r="Q1666">
        <v>-3.8163678719280001E-3</v>
      </c>
    </row>
    <row r="1667" spans="1:17" hidden="1" x14ac:dyDescent="0.3">
      <c r="A1667" t="s">
        <v>3489</v>
      </c>
      <c r="B1667" t="s">
        <v>3490</v>
      </c>
      <c r="C1667" t="str">
        <f>IFERROR(VLOOKUP(Table1[[#This Row],[Ticker]],[1]!Table1[[Symbol]:[Industry]],2,FALSE),"-")</f>
        <v>-</v>
      </c>
      <c r="D1667" t="s">
        <v>156</v>
      </c>
      <c r="E1667">
        <v>644.26524555000003</v>
      </c>
      <c r="F1667">
        <v>98.31</v>
      </c>
      <c r="G1667">
        <v>-63.561451138049897</v>
      </c>
      <c r="H1667">
        <v>-12.6287402042541</v>
      </c>
      <c r="I1667">
        <v>-39.042542875769399</v>
      </c>
      <c r="J1667">
        <v>0.39227459051976898</v>
      </c>
      <c r="K1667">
        <v>103.38205280570099</v>
      </c>
      <c r="L1667">
        <v>116.315730950063</v>
      </c>
      <c r="M1667">
        <v>46.5586736362106</v>
      </c>
      <c r="N1667">
        <v>1.0283439984970799</v>
      </c>
      <c r="O1667">
        <v>67.836435764418596</v>
      </c>
      <c r="P1667">
        <v>7.9143798024149303</v>
      </c>
      <c r="Q1667">
        <v>2.6334588402002E-2</v>
      </c>
    </row>
    <row r="1668" spans="1:17" hidden="1" x14ac:dyDescent="0.3">
      <c r="A1668" t="s">
        <v>3491</v>
      </c>
      <c r="B1668" t="s">
        <v>3492</v>
      </c>
      <c r="C1668" t="str">
        <f>IFERROR(VLOOKUP(Table1[[#This Row],[Ticker]],[1]!Table1[[Symbol]:[Industry]],2,FALSE),"-")</f>
        <v>-</v>
      </c>
      <c r="D1668" t="s">
        <v>184</v>
      </c>
      <c r="E1668">
        <v>635.88050499999997</v>
      </c>
      <c r="F1668">
        <v>158.99</v>
      </c>
      <c r="G1668">
        <v>-7.4498503379770904</v>
      </c>
      <c r="H1668">
        <v>-6.8688875037631503</v>
      </c>
      <c r="I1668">
        <v>-2.4552644019199201</v>
      </c>
      <c r="J1668">
        <v>-1.32015192525692</v>
      </c>
      <c r="K1668">
        <v>160.633307737812</v>
      </c>
      <c r="L1668">
        <v>155.48115753953999</v>
      </c>
      <c r="M1668">
        <v>47.696058121168903</v>
      </c>
      <c r="N1668">
        <v>0.83127923763466804</v>
      </c>
      <c r="O1668">
        <v>33.278822567456999</v>
      </c>
      <c r="P1668">
        <v>25.783227848101198</v>
      </c>
      <c r="Q1668">
        <v>-2.899253157106E-2</v>
      </c>
    </row>
    <row r="1669" spans="1:17" hidden="1" x14ac:dyDescent="0.3">
      <c r="A1669" t="s">
        <v>3493</v>
      </c>
      <c r="B1669" t="s">
        <v>3494</v>
      </c>
      <c r="C1669" t="str">
        <f>IFERROR(VLOOKUP(Table1[[#This Row],[Ticker]],[1]!Table1[[Symbol]:[Industry]],2,FALSE),"-")</f>
        <v>-</v>
      </c>
      <c r="D1669" t="s">
        <v>392</v>
      </c>
      <c r="E1669">
        <v>635.69056921499998</v>
      </c>
      <c r="F1669">
        <v>66.81</v>
      </c>
      <c r="G1669">
        <v>-3.5256438687685598</v>
      </c>
      <c r="H1669">
        <v>-15.671077499104101</v>
      </c>
      <c r="I1669">
        <v>-40.609369935196902</v>
      </c>
      <c r="J1669">
        <v>-1.2152657967768099</v>
      </c>
      <c r="K1669">
        <v>70.966909561697904</v>
      </c>
      <c r="L1669">
        <v>71.082145246676006</v>
      </c>
      <c r="M1669">
        <v>37.210248658761998</v>
      </c>
      <c r="N1669">
        <v>0.85884403206173399</v>
      </c>
      <c r="O1669">
        <v>46.669660230504398</v>
      </c>
      <c r="P1669">
        <v>21.8271334792122</v>
      </c>
      <c r="Q1669">
        <v>-8.8354363550800005E-3</v>
      </c>
    </row>
    <row r="1670" spans="1:17" hidden="1" x14ac:dyDescent="0.3">
      <c r="A1670" t="s">
        <v>3495</v>
      </c>
      <c r="B1670" t="s">
        <v>3496</v>
      </c>
      <c r="C1670" t="str">
        <f>IFERROR(VLOOKUP(Table1[[#This Row],[Ticker]],[1]!Table1[[Symbol]:[Industry]],2,FALSE),"-")</f>
        <v>-</v>
      </c>
      <c r="D1670" t="s">
        <v>130</v>
      </c>
      <c r="E1670">
        <v>633.89029000000005</v>
      </c>
      <c r="F1670">
        <v>550</v>
      </c>
      <c r="G1670">
        <v>-15.352777347980799</v>
      </c>
      <c r="H1670">
        <v>-19.3920735375874</v>
      </c>
      <c r="I1670">
        <v>7.3481304143067403</v>
      </c>
      <c r="J1670">
        <v>8.9180477863960501</v>
      </c>
      <c r="K1670">
        <v>555.02962235959501</v>
      </c>
      <c r="L1670">
        <v>521.65852292228703</v>
      </c>
      <c r="M1670">
        <v>60.720766881890903</v>
      </c>
      <c r="N1670">
        <v>4.6345984112974401</v>
      </c>
      <c r="O1670">
        <v>12.363636363636299</v>
      </c>
      <c r="P1670">
        <v>23.595505617977501</v>
      </c>
    </row>
    <row r="1671" spans="1:17" hidden="1" x14ac:dyDescent="0.3">
      <c r="A1671" t="s">
        <v>3497</v>
      </c>
      <c r="B1671" t="s">
        <v>3498</v>
      </c>
      <c r="C1671" t="str">
        <f>IFERROR(VLOOKUP(Table1[[#This Row],[Ticker]],[1]!Table1[[Symbol]:[Industry]],2,FALSE),"-")</f>
        <v>-</v>
      </c>
      <c r="D1671" t="s">
        <v>610</v>
      </c>
      <c r="E1671">
        <v>632.59033999999997</v>
      </c>
      <c r="F1671">
        <v>722.3</v>
      </c>
      <c r="G1671">
        <v>-17.070039922000699</v>
      </c>
      <c r="H1671">
        <v>8.2239185650778595</v>
      </c>
      <c r="I1671">
        <v>-2.6698055634842999</v>
      </c>
      <c r="J1671">
        <v>-1.8348611800652701</v>
      </c>
      <c r="K1671">
        <v>658.06448986715304</v>
      </c>
      <c r="L1671">
        <v>648.46342900233503</v>
      </c>
      <c r="M1671">
        <v>61.418011380799399</v>
      </c>
      <c r="N1671">
        <v>1.8622394554597901</v>
      </c>
      <c r="O1671">
        <v>7.2892150076145601</v>
      </c>
      <c r="P1671">
        <v>47.257900101936798</v>
      </c>
      <c r="Q1671">
        <v>-4.1220064872160997E-2</v>
      </c>
    </row>
    <row r="1672" spans="1:17" hidden="1" x14ac:dyDescent="0.3">
      <c r="A1672" t="s">
        <v>3499</v>
      </c>
      <c r="B1672" t="s">
        <v>3500</v>
      </c>
      <c r="C1672" t="str">
        <f>IFERROR(VLOOKUP(Table1[[#This Row],[Ticker]],[1]!Table1[[Symbol]:[Industry]],2,FALSE),"-")</f>
        <v>-</v>
      </c>
      <c r="D1672" t="s">
        <v>240</v>
      </c>
      <c r="E1672">
        <v>632.40069805799999</v>
      </c>
      <c r="F1672">
        <v>195.63</v>
      </c>
      <c r="G1672">
        <v>16.408092217236501</v>
      </c>
      <c r="H1672">
        <v>-19.200958240515</v>
      </c>
      <c r="I1672">
        <v>-51.120897095673399</v>
      </c>
      <c r="J1672">
        <v>-2.5419168511386698</v>
      </c>
      <c r="K1672">
        <v>213.021181809338</v>
      </c>
      <c r="L1672">
        <v>218.900768021408</v>
      </c>
      <c r="M1672">
        <v>42.0307042946474</v>
      </c>
      <c r="N1672">
        <v>1.5338424966313999</v>
      </c>
      <c r="O1672">
        <v>77.350099677963399</v>
      </c>
      <c r="P1672">
        <v>56.503999999999998</v>
      </c>
      <c r="Q1672">
        <v>3.9750543488073997E-2</v>
      </c>
    </row>
    <row r="1673" spans="1:17" hidden="1" x14ac:dyDescent="0.3">
      <c r="A1673" t="s">
        <v>3501</v>
      </c>
      <c r="B1673" t="s">
        <v>3502</v>
      </c>
      <c r="C1673" t="str">
        <f>IFERROR(VLOOKUP(Table1[[#This Row],[Ticker]],[1]!Table1[[Symbol]:[Industry]],2,FALSE),"-")</f>
        <v>-</v>
      </c>
      <c r="D1673" t="s">
        <v>184</v>
      </c>
      <c r="E1673">
        <v>631.18124999999998</v>
      </c>
      <c r="F1673">
        <v>240.45</v>
      </c>
      <c r="G1673">
        <v>56.4619674535314</v>
      </c>
      <c r="H1673">
        <v>40.314886169372201</v>
      </c>
      <c r="I1673">
        <v>50.634250645758897</v>
      </c>
      <c r="J1673">
        <v>32.945074813422998</v>
      </c>
      <c r="K1673">
        <v>179.68857291280301</v>
      </c>
      <c r="L1673">
        <v>153.524074684125</v>
      </c>
      <c r="M1673">
        <v>71.025304110545704</v>
      </c>
      <c r="N1673">
        <v>3.04258197678908</v>
      </c>
      <c r="O1673">
        <v>9.6693699313786503</v>
      </c>
      <c r="P1673">
        <v>95.487804878048706</v>
      </c>
      <c r="Q1673">
        <v>7.5928086087610994E-2</v>
      </c>
    </row>
    <row r="1674" spans="1:17" hidden="1" x14ac:dyDescent="0.3">
      <c r="A1674" t="s">
        <v>3503</v>
      </c>
      <c r="B1674" t="s">
        <v>3504</v>
      </c>
      <c r="C1674" t="str">
        <f>IFERROR(VLOOKUP(Table1[[#This Row],[Ticker]],[1]!Table1[[Symbol]:[Industry]],2,FALSE),"-")</f>
        <v>-</v>
      </c>
      <c r="D1674" t="s">
        <v>556</v>
      </c>
      <c r="E1674">
        <v>627.71302979999996</v>
      </c>
      <c r="F1674">
        <v>45.42</v>
      </c>
      <c r="G1674">
        <v>-33.810488790766797</v>
      </c>
      <c r="H1674">
        <v>2.50668596621402</v>
      </c>
      <c r="I1674">
        <v>-15.988273417675501</v>
      </c>
      <c r="J1674">
        <v>6.1256633802310398</v>
      </c>
      <c r="K1674">
        <v>45.071334907246197</v>
      </c>
      <c r="L1674">
        <v>46.585534925363902</v>
      </c>
      <c r="M1674">
        <v>51.8941439564937</v>
      </c>
      <c r="N1674">
        <v>2.63650157241262</v>
      </c>
      <c r="O1674">
        <v>40.026420079260198</v>
      </c>
      <c r="P1674">
        <v>14.841972187104901</v>
      </c>
      <c r="Q1674">
        <v>0.13408100474752199</v>
      </c>
    </row>
    <row r="1675" spans="1:17" hidden="1" x14ac:dyDescent="0.3">
      <c r="A1675" t="s">
        <v>3505</v>
      </c>
      <c r="B1675" t="s">
        <v>3506</v>
      </c>
      <c r="C1675" t="str">
        <f>IFERROR(VLOOKUP(Table1[[#This Row],[Ticker]],[1]!Table1[[Symbol]:[Industry]],2,FALSE),"-")</f>
        <v>-</v>
      </c>
      <c r="E1675">
        <v>626.57008280100001</v>
      </c>
      <c r="F1675">
        <v>46.17</v>
      </c>
      <c r="G1675">
        <v>464.56423510015202</v>
      </c>
      <c r="H1675">
        <v>4.8559238467512396</v>
      </c>
      <c r="I1675">
        <v>2.5860626293015998</v>
      </c>
      <c r="J1675">
        <v>-1.87943385053993</v>
      </c>
      <c r="K1675">
        <v>46.531869598401997</v>
      </c>
      <c r="L1675">
        <v>39.085231169192099</v>
      </c>
      <c r="M1675">
        <v>41.252111541426302</v>
      </c>
      <c r="N1675">
        <v>1.2755466827597099</v>
      </c>
      <c r="O1675">
        <v>23.240199263590998</v>
      </c>
      <c r="P1675">
        <v>474.73029045643102</v>
      </c>
      <c r="Q1675">
        <v>0.30257955103592699</v>
      </c>
    </row>
    <row r="1676" spans="1:17" hidden="1" x14ac:dyDescent="0.3">
      <c r="A1676" t="s">
        <v>3507</v>
      </c>
      <c r="B1676" t="s">
        <v>3508</v>
      </c>
      <c r="C1676" t="str">
        <f>IFERROR(VLOOKUP(Table1[[#This Row],[Ticker]],[1]!Table1[[Symbol]:[Industry]],2,FALSE),"-")</f>
        <v>-</v>
      </c>
      <c r="D1676" t="s">
        <v>539</v>
      </c>
      <c r="E1676">
        <v>626.52692490499999</v>
      </c>
      <c r="F1676">
        <v>710.75</v>
      </c>
      <c r="G1676">
        <v>-9.5011066063345204</v>
      </c>
      <c r="H1676">
        <v>200.45026880475399</v>
      </c>
      <c r="I1676">
        <v>-15.634670887855</v>
      </c>
      <c r="J1676">
        <v>0.14764597127491699</v>
      </c>
      <c r="K1676">
        <v>675.18783506718796</v>
      </c>
      <c r="L1676">
        <v>659.09553404304904</v>
      </c>
      <c r="M1676">
        <v>69.452391671134095</v>
      </c>
      <c r="N1676">
        <v>0.60369250594929702</v>
      </c>
      <c r="O1676">
        <v>13.964122405909199</v>
      </c>
      <c r="P1676">
        <v>29.663413299279298</v>
      </c>
      <c r="Q1676">
        <v>-9.3182361999654004E-2</v>
      </c>
    </row>
    <row r="1677" spans="1:17" hidden="1" x14ac:dyDescent="0.3">
      <c r="A1677" t="s">
        <v>3509</v>
      </c>
      <c r="B1677" t="s">
        <v>3510</v>
      </c>
      <c r="C1677" t="str">
        <f>IFERROR(VLOOKUP(Table1[[#This Row],[Ticker]],[1]!Table1[[Symbol]:[Industry]],2,FALSE),"-")</f>
        <v>-</v>
      </c>
      <c r="D1677" t="s">
        <v>699</v>
      </c>
      <c r="E1677">
        <v>625.74244599999997</v>
      </c>
      <c r="F1677">
        <v>428.75</v>
      </c>
      <c r="G1677">
        <v>-43.027508530776501</v>
      </c>
      <c r="H1677">
        <v>4.66902259898034</v>
      </c>
      <c r="I1677">
        <v>-6.9248472913394403</v>
      </c>
      <c r="J1677">
        <v>5.2981270728182501</v>
      </c>
      <c r="K1677">
        <v>379.27436238500798</v>
      </c>
      <c r="L1677">
        <v>399.440186766198</v>
      </c>
      <c r="M1677">
        <v>77.112099681746301</v>
      </c>
      <c r="N1677">
        <v>2.1371361104091502</v>
      </c>
      <c r="O1677">
        <v>28.979591836734599</v>
      </c>
      <c r="P1677">
        <v>41.970198675496697</v>
      </c>
      <c r="Q1677">
        <v>9.2733337503799994E-3</v>
      </c>
    </row>
    <row r="1678" spans="1:17" hidden="1" x14ac:dyDescent="0.3">
      <c r="A1678" t="s">
        <v>3511</v>
      </c>
      <c r="B1678" t="s">
        <v>3512</v>
      </c>
      <c r="C1678" t="str">
        <f>IFERROR(VLOOKUP(Table1[[#This Row],[Ticker]],[1]!Table1[[Symbol]:[Industry]],2,FALSE),"-")</f>
        <v>-</v>
      </c>
      <c r="D1678" t="s">
        <v>610</v>
      </c>
      <c r="E1678">
        <v>624.72</v>
      </c>
      <c r="F1678">
        <v>520.6</v>
      </c>
      <c r="G1678">
        <v>159.439345190312</v>
      </c>
      <c r="H1678">
        <v>18.709301032859202</v>
      </c>
      <c r="I1678">
        <v>45.588308597418902</v>
      </c>
      <c r="J1678">
        <v>-5.1771903088420403</v>
      </c>
      <c r="K1678">
        <v>424.840276194696</v>
      </c>
      <c r="L1678">
        <v>333.28282101318501</v>
      </c>
      <c r="M1678">
        <v>67.835095575548394</v>
      </c>
      <c r="N1678">
        <v>2.4668959843037999</v>
      </c>
      <c r="O1678">
        <v>7.2800614675374504</v>
      </c>
      <c r="P1678">
        <v>250.690468171101</v>
      </c>
      <c r="Q1678">
        <v>7.1957151051507004E-2</v>
      </c>
    </row>
    <row r="1679" spans="1:17" hidden="1" x14ac:dyDescent="0.3">
      <c r="A1679" t="s">
        <v>3513</v>
      </c>
      <c r="B1679" t="s">
        <v>3514</v>
      </c>
      <c r="C1679" t="str">
        <f>IFERROR(VLOOKUP(Table1[[#This Row],[Ticker]],[1]!Table1[[Symbol]:[Industry]],2,FALSE),"-")</f>
        <v>-</v>
      </c>
      <c r="D1679" t="s">
        <v>226</v>
      </c>
      <c r="E1679">
        <v>623.84044984499997</v>
      </c>
      <c r="F1679">
        <v>1583.95</v>
      </c>
      <c r="G1679">
        <v>244.42660866812699</v>
      </c>
      <c r="H1679">
        <v>-3.4239441243700099</v>
      </c>
      <c r="I1679">
        <v>37.835016092346798</v>
      </c>
      <c r="J1679">
        <v>-2.8462603220443499</v>
      </c>
      <c r="K1679">
        <v>1443.96363729162</v>
      </c>
      <c r="L1679">
        <v>1147.90624158524</v>
      </c>
      <c r="M1679">
        <v>53.945476712916602</v>
      </c>
      <c r="N1679">
        <v>0.94209079966153897</v>
      </c>
      <c r="O1679">
        <v>5.3694876732220003</v>
      </c>
      <c r="P1679">
        <v>280.25447125195001</v>
      </c>
      <c r="Q1679">
        <v>0.168343581842301</v>
      </c>
    </row>
    <row r="1680" spans="1:17" hidden="1" x14ac:dyDescent="0.3">
      <c r="A1680" t="s">
        <v>3515</v>
      </c>
      <c r="B1680" t="s">
        <v>3516</v>
      </c>
      <c r="C1680" t="str">
        <f>IFERROR(VLOOKUP(Table1[[#This Row],[Ticker]],[1]!Table1[[Symbol]:[Industry]],2,FALSE),"-")</f>
        <v>-</v>
      </c>
      <c r="D1680" t="s">
        <v>218</v>
      </c>
      <c r="E1680">
        <v>623.83515</v>
      </c>
      <c r="F1680">
        <v>1044.95</v>
      </c>
      <c r="G1680">
        <v>580.69451994931603</v>
      </c>
      <c r="H1680">
        <v>41.345547697736599</v>
      </c>
      <c r="I1680">
        <v>305.93017192656299</v>
      </c>
      <c r="J1680">
        <v>13.3088523840972</v>
      </c>
      <c r="K1680">
        <v>682.65214660775598</v>
      </c>
      <c r="L1680">
        <v>403.350319561113</v>
      </c>
      <c r="M1680">
        <v>83.925459776788898</v>
      </c>
      <c r="N1680">
        <v>1.10404502286317</v>
      </c>
      <c r="O1680">
        <v>0</v>
      </c>
      <c r="P1680">
        <v>699.19694072657705</v>
      </c>
    </row>
    <row r="1681" spans="1:17" hidden="1" x14ac:dyDescent="0.3">
      <c r="A1681" t="s">
        <v>3517</v>
      </c>
      <c r="B1681" t="s">
        <v>3518</v>
      </c>
      <c r="C1681" t="str">
        <f>IFERROR(VLOOKUP(Table1[[#This Row],[Ticker]],[1]!Table1[[Symbol]:[Industry]],2,FALSE),"-")</f>
        <v>-</v>
      </c>
      <c r="E1681">
        <v>622.05174999999997</v>
      </c>
      <c r="F1681">
        <v>687.35</v>
      </c>
      <c r="G1681">
        <v>73.734840320375397</v>
      </c>
      <c r="H1681">
        <v>10.428113830197301</v>
      </c>
      <c r="I1681">
        <v>13.6711914112807</v>
      </c>
      <c r="J1681">
        <v>0.410132918562986</v>
      </c>
      <c r="K1681">
        <v>634.93469782050499</v>
      </c>
      <c r="L1681">
        <v>591.24496309962899</v>
      </c>
      <c r="M1681">
        <v>71.359915064571894</v>
      </c>
      <c r="N1681">
        <v>1.0784352225084</v>
      </c>
      <c r="O1681">
        <v>26.427584200189099</v>
      </c>
      <c r="P1681">
        <v>107.03313253012</v>
      </c>
    </row>
    <row r="1682" spans="1:17" hidden="1" x14ac:dyDescent="0.3">
      <c r="A1682" t="s">
        <v>3519</v>
      </c>
      <c r="B1682" t="s">
        <v>3520</v>
      </c>
      <c r="C1682" t="str">
        <f>IFERROR(VLOOKUP(Table1[[#This Row],[Ticker]],[1]!Table1[[Symbol]:[Industry]],2,FALSE),"-")</f>
        <v>-</v>
      </c>
      <c r="D1682" t="s">
        <v>285</v>
      </c>
      <c r="E1682">
        <v>621.74981580999997</v>
      </c>
      <c r="F1682">
        <v>552.85</v>
      </c>
      <c r="G1682">
        <v>-7.9527878690325</v>
      </c>
      <c r="H1682">
        <v>-21.952182827204901</v>
      </c>
      <c r="I1682">
        <v>-12.506363858772101</v>
      </c>
      <c r="J1682">
        <v>0.24156349149436501</v>
      </c>
      <c r="K1682">
        <v>553.05401634905002</v>
      </c>
      <c r="L1682">
        <v>522.87343794241895</v>
      </c>
      <c r="M1682">
        <v>43.778882975627099</v>
      </c>
      <c r="N1682">
        <v>1.1247586648857499</v>
      </c>
      <c r="O1682">
        <v>53.963504492243302</v>
      </c>
      <c r="P1682">
        <v>35.006105006105003</v>
      </c>
      <c r="Q1682">
        <v>0.116288464329484</v>
      </c>
    </row>
    <row r="1683" spans="1:17" hidden="1" x14ac:dyDescent="0.3">
      <c r="A1683" t="s">
        <v>3521</v>
      </c>
      <c r="B1683" t="s">
        <v>3522</v>
      </c>
      <c r="C1683" t="str">
        <f>IFERROR(VLOOKUP(Table1[[#This Row],[Ticker]],[1]!Table1[[Symbol]:[Industry]],2,FALSE),"-")</f>
        <v>-</v>
      </c>
      <c r="D1683" t="s">
        <v>218</v>
      </c>
      <c r="E1683">
        <v>621.33500000000004</v>
      </c>
      <c r="F1683">
        <v>564.85</v>
      </c>
      <c r="G1683">
        <v>75.983882783902899</v>
      </c>
      <c r="H1683">
        <v>-4.9020237863437099</v>
      </c>
      <c r="I1683">
        <v>62.361803457247397</v>
      </c>
      <c r="J1683">
        <v>-3.4833244262969099</v>
      </c>
      <c r="K1683">
        <v>522.68148966874105</v>
      </c>
      <c r="L1683">
        <v>379.20308320779299</v>
      </c>
      <c r="M1683">
        <v>41.082447397054899</v>
      </c>
      <c r="N1683">
        <v>0.287804123065799</v>
      </c>
      <c r="O1683">
        <v>10.2859166150305</v>
      </c>
      <c r="P1683">
        <v>148.558855885588</v>
      </c>
      <c r="Q1683">
        <v>0.24025995094052099</v>
      </c>
    </row>
    <row r="1684" spans="1:17" hidden="1" x14ac:dyDescent="0.3">
      <c r="A1684" t="s">
        <v>3523</v>
      </c>
      <c r="B1684" t="s">
        <v>3524</v>
      </c>
      <c r="C1684" t="str">
        <f>IFERROR(VLOOKUP(Table1[[#This Row],[Ticker]],[1]!Table1[[Symbol]:[Industry]],2,FALSE),"-")</f>
        <v>-</v>
      </c>
      <c r="E1684">
        <v>618.74361279499999</v>
      </c>
      <c r="F1684">
        <v>642.65</v>
      </c>
      <c r="G1684">
        <v>275.889458676863</v>
      </c>
      <c r="H1684">
        <v>17.643387455320301</v>
      </c>
      <c r="I1684">
        <v>9.9481064456808497</v>
      </c>
      <c r="J1684">
        <v>2.1433037590922899</v>
      </c>
      <c r="K1684">
        <v>541.61345677823897</v>
      </c>
      <c r="L1684">
        <v>465.19639741068499</v>
      </c>
      <c r="M1684">
        <v>79.8333852193837</v>
      </c>
      <c r="N1684">
        <v>1.43741961686861</v>
      </c>
      <c r="O1684">
        <v>9.0095697502528598</v>
      </c>
      <c r="P1684">
        <v>331.30872483221401</v>
      </c>
    </row>
    <row r="1685" spans="1:17" hidden="1" x14ac:dyDescent="0.3">
      <c r="A1685" t="s">
        <v>3525</v>
      </c>
      <c r="B1685" t="s">
        <v>3526</v>
      </c>
      <c r="C1685" t="str">
        <f>IFERROR(VLOOKUP(Table1[[#This Row],[Ticker]],[1]!Table1[[Symbol]:[Industry]],2,FALSE),"-")</f>
        <v>-</v>
      </c>
      <c r="D1685" t="s">
        <v>140</v>
      </c>
      <c r="E1685">
        <v>618.553847808</v>
      </c>
      <c r="F1685">
        <v>46.08</v>
      </c>
      <c r="G1685">
        <v>27.71521601852</v>
      </c>
      <c r="H1685">
        <v>-10.9692547456411</v>
      </c>
      <c r="I1685">
        <v>6.6990420552604499</v>
      </c>
      <c r="J1685">
        <v>-4.6803146354957699</v>
      </c>
      <c r="K1685">
        <v>44.899884874831997</v>
      </c>
      <c r="L1685">
        <v>41.130513891571098</v>
      </c>
      <c r="M1685">
        <v>56.8224990840922</v>
      </c>
      <c r="N1685">
        <v>1.2191255577015301</v>
      </c>
      <c r="O1685">
        <v>28.0381944444444</v>
      </c>
      <c r="P1685">
        <v>76.890595009596893</v>
      </c>
      <c r="Q1685">
        <v>7.8663691989802997E-2</v>
      </c>
    </row>
    <row r="1686" spans="1:17" hidden="1" x14ac:dyDescent="0.3">
      <c r="A1686" t="s">
        <v>3527</v>
      </c>
      <c r="B1686" t="s">
        <v>3528</v>
      </c>
      <c r="C1686" t="str">
        <f>IFERROR(VLOOKUP(Table1[[#This Row],[Ticker]],[1]!Table1[[Symbol]:[Industry]],2,FALSE),"-")</f>
        <v>-</v>
      </c>
      <c r="D1686" t="s">
        <v>1740</v>
      </c>
      <c r="E1686">
        <v>617.17463999999995</v>
      </c>
      <c r="F1686">
        <v>454.5</v>
      </c>
      <c r="G1686">
        <v>-28.213274732973801</v>
      </c>
      <c r="H1686">
        <v>16.134720286208999</v>
      </c>
      <c r="I1686">
        <v>-16.824076167888499</v>
      </c>
      <c r="J1686">
        <v>21.437732825766101</v>
      </c>
      <c r="K1686">
        <v>415.99648564454702</v>
      </c>
      <c r="L1686">
        <v>426.212222526836</v>
      </c>
      <c r="M1686">
        <v>73.513430607285102</v>
      </c>
      <c r="N1686">
        <v>2.1179772299818902</v>
      </c>
      <c r="O1686">
        <v>30.572057205720501</v>
      </c>
      <c r="P1686">
        <v>44.6761101384689</v>
      </c>
    </row>
    <row r="1687" spans="1:17" hidden="1" x14ac:dyDescent="0.3">
      <c r="A1687" t="s">
        <v>3529</v>
      </c>
      <c r="B1687" t="s">
        <v>3530</v>
      </c>
      <c r="C1687" t="str">
        <f>IFERROR(VLOOKUP(Table1[[#This Row],[Ticker]],[1]!Table1[[Symbol]:[Industry]],2,FALSE),"-")</f>
        <v>-</v>
      </c>
      <c r="D1687" t="s">
        <v>392</v>
      </c>
      <c r="E1687">
        <v>613.29248178</v>
      </c>
      <c r="F1687">
        <v>2496.3000000000002</v>
      </c>
      <c r="G1687">
        <v>41.965162261255401</v>
      </c>
      <c r="H1687">
        <v>35.944076697154301</v>
      </c>
      <c r="I1687">
        <v>19.788941419924701</v>
      </c>
      <c r="J1687">
        <v>17.5225932409415</v>
      </c>
      <c r="K1687">
        <v>1951.4873260137599</v>
      </c>
      <c r="L1687">
        <v>1833.2123846634199</v>
      </c>
      <c r="M1687">
        <v>71.8005396253008</v>
      </c>
      <c r="N1687">
        <v>3.7575291860652</v>
      </c>
      <c r="O1687">
        <v>11.324760645755701</v>
      </c>
      <c r="P1687">
        <v>72.194247085603905</v>
      </c>
      <c r="Q1687">
        <v>-3.389835766497E-2</v>
      </c>
    </row>
    <row r="1688" spans="1:17" hidden="1" x14ac:dyDescent="0.3">
      <c r="A1688" t="s">
        <v>3531</v>
      </c>
      <c r="B1688" t="s">
        <v>3532</v>
      </c>
      <c r="C1688" t="str">
        <f>IFERROR(VLOOKUP(Table1[[#This Row],[Ticker]],[1]!Table1[[Symbol]:[Industry]],2,FALSE),"-")</f>
        <v>-</v>
      </c>
      <c r="D1688" t="s">
        <v>119</v>
      </c>
      <c r="E1688">
        <v>612.67499999999995</v>
      </c>
      <c r="F1688">
        <v>583.5</v>
      </c>
      <c r="G1688">
        <v>14.073745949510201</v>
      </c>
      <c r="H1688">
        <v>-1.87246569445023</v>
      </c>
      <c r="I1688">
        <v>53.691357720187497</v>
      </c>
      <c r="J1688">
        <v>-1.1806246212106799</v>
      </c>
      <c r="K1688">
        <v>512.13965233599902</v>
      </c>
      <c r="L1688">
        <v>447.52864517669599</v>
      </c>
      <c r="M1688">
        <v>62.939948168204303</v>
      </c>
      <c r="N1688">
        <v>0.457465075512762</v>
      </c>
      <c r="O1688">
        <v>7.4121679520137098</v>
      </c>
      <c r="P1688">
        <v>83.346425765907298</v>
      </c>
    </row>
    <row r="1689" spans="1:17" hidden="1" x14ac:dyDescent="0.3">
      <c r="A1689" t="s">
        <v>3533</v>
      </c>
      <c r="B1689" t="s">
        <v>3534</v>
      </c>
      <c r="C1689" t="str">
        <f>IFERROR(VLOOKUP(Table1[[#This Row],[Ticker]],[1]!Table1[[Symbol]:[Industry]],2,FALSE),"-")</f>
        <v>-</v>
      </c>
      <c r="D1689" t="s">
        <v>397</v>
      </c>
      <c r="E1689">
        <v>610.52272400000004</v>
      </c>
      <c r="F1689">
        <v>46.12</v>
      </c>
      <c r="G1689">
        <v>6.2830690247076699</v>
      </c>
      <c r="H1689">
        <v>2.3481225408438902</v>
      </c>
      <c r="I1689">
        <v>-10.2944350432959</v>
      </c>
      <c r="J1689">
        <v>4.22073326659633</v>
      </c>
      <c r="K1689">
        <v>43.351636519209599</v>
      </c>
      <c r="L1689">
        <v>41.854715248259303</v>
      </c>
      <c r="M1689">
        <v>74.303640227635498</v>
      </c>
      <c r="N1689">
        <v>1.5676219115209</v>
      </c>
      <c r="O1689">
        <v>17.3026886383347</v>
      </c>
      <c r="P1689">
        <v>43.676012461059102</v>
      </c>
      <c r="Q1689">
        <v>4.2305088813246003E-2</v>
      </c>
    </row>
    <row r="1690" spans="1:17" hidden="1" x14ac:dyDescent="0.3">
      <c r="A1690" t="s">
        <v>3535</v>
      </c>
      <c r="B1690" t="s">
        <v>3536</v>
      </c>
      <c r="C1690" t="str">
        <f>IFERROR(VLOOKUP(Table1[[#This Row],[Ticker]],[1]!Table1[[Symbol]:[Industry]],2,FALSE),"-")</f>
        <v>-</v>
      </c>
      <c r="D1690" t="s">
        <v>59</v>
      </c>
      <c r="E1690">
        <v>609.08963500000004</v>
      </c>
      <c r="F1690">
        <v>289.45</v>
      </c>
      <c r="G1690">
        <v>-33.3369043321077</v>
      </c>
      <c r="H1690">
        <v>-9.6696007490854594</v>
      </c>
      <c r="I1690">
        <v>-30.635914485453</v>
      </c>
      <c r="J1690">
        <v>-5.3082644153762599</v>
      </c>
      <c r="K1690">
        <v>281.64708362425802</v>
      </c>
      <c r="M1690">
        <v>59.904209948250703</v>
      </c>
      <c r="N1690">
        <v>0.75484664658719702</v>
      </c>
      <c r="O1690">
        <v>25.755743651753299</v>
      </c>
      <c r="P1690">
        <v>29.21875</v>
      </c>
    </row>
    <row r="1691" spans="1:17" hidden="1" x14ac:dyDescent="0.3">
      <c r="A1691" t="s">
        <v>3537</v>
      </c>
      <c r="B1691" t="s">
        <v>3538</v>
      </c>
      <c r="C1691" t="str">
        <f>IFERROR(VLOOKUP(Table1[[#This Row],[Ticker]],[1]!Table1[[Symbol]:[Industry]],2,FALSE),"-")</f>
        <v>-</v>
      </c>
      <c r="D1691" t="s">
        <v>302</v>
      </c>
      <c r="E1691">
        <v>605.33410765999997</v>
      </c>
      <c r="F1691">
        <v>462.05</v>
      </c>
      <c r="G1691">
        <v>-19.480684324725001</v>
      </c>
      <c r="H1691">
        <v>-1.12369088984472</v>
      </c>
      <c r="I1691">
        <v>-14.283640601414699</v>
      </c>
      <c r="J1691">
        <v>-2.1427878923222798</v>
      </c>
      <c r="K1691">
        <v>444.67359094976501</v>
      </c>
      <c r="L1691">
        <v>446.660735740581</v>
      </c>
      <c r="M1691">
        <v>58.062118681212397</v>
      </c>
      <c r="N1691">
        <v>2.2725245325547001</v>
      </c>
      <c r="O1691">
        <v>17.736175738556401</v>
      </c>
      <c r="P1691">
        <v>17.839836776332501</v>
      </c>
      <c r="Q1691">
        <v>-3.0659398079170001E-2</v>
      </c>
    </row>
    <row r="1692" spans="1:17" hidden="1" x14ac:dyDescent="0.3">
      <c r="A1692" t="s">
        <v>3539</v>
      </c>
      <c r="B1692" t="s">
        <v>3540</v>
      </c>
      <c r="C1692" t="str">
        <f>IFERROR(VLOOKUP(Table1[[#This Row],[Ticker]],[1]!Table1[[Symbol]:[Industry]],2,FALSE),"-")</f>
        <v>-</v>
      </c>
      <c r="D1692" t="s">
        <v>59</v>
      </c>
      <c r="E1692">
        <v>602.47770000000003</v>
      </c>
      <c r="F1692">
        <v>138.66</v>
      </c>
      <c r="G1692">
        <v>-42.595391493012102</v>
      </c>
      <c r="H1692">
        <v>-10.1160280940293</v>
      </c>
      <c r="I1692">
        <v>-32.9148278977868</v>
      </c>
      <c r="J1692">
        <v>-1.3613418546957201</v>
      </c>
      <c r="K1692">
        <v>146.88206924204999</v>
      </c>
      <c r="M1692">
        <v>36.527000064885797</v>
      </c>
      <c r="N1692">
        <v>0.76256152148829204</v>
      </c>
      <c r="O1692">
        <v>55.0194720900043</v>
      </c>
      <c r="P1692">
        <v>7.2389791183294401</v>
      </c>
    </row>
    <row r="1693" spans="1:17" hidden="1" x14ac:dyDescent="0.3">
      <c r="A1693" t="s">
        <v>3541</v>
      </c>
      <c r="B1693" t="s">
        <v>3542</v>
      </c>
      <c r="C1693" t="str">
        <f>IFERROR(VLOOKUP(Table1[[#This Row],[Ticker]],[1]!Table1[[Symbol]:[Industry]],2,FALSE),"-")</f>
        <v>-</v>
      </c>
      <c r="E1693">
        <v>601.30861000000004</v>
      </c>
      <c r="F1693">
        <v>1046.3</v>
      </c>
      <c r="G1693">
        <v>-32.331616954880502</v>
      </c>
      <c r="H1693">
        <v>6.3987066042564704</v>
      </c>
      <c r="I1693">
        <v>-16.607821202793701</v>
      </c>
      <c r="J1693">
        <v>10.4433003116485</v>
      </c>
      <c r="K1693">
        <v>951.21760600929099</v>
      </c>
      <c r="L1693">
        <v>992.345254708423</v>
      </c>
      <c r="M1693">
        <v>59.218766164676801</v>
      </c>
      <c r="N1693">
        <v>1.7019925922846399</v>
      </c>
      <c r="O1693">
        <v>76.030340783320497</v>
      </c>
      <c r="P1693">
        <v>30.624219725343298</v>
      </c>
      <c r="Q1693">
        <v>-8.0682941431808999E-2</v>
      </c>
    </row>
    <row r="1694" spans="1:17" hidden="1" x14ac:dyDescent="0.3">
      <c r="A1694" t="s">
        <v>3543</v>
      </c>
      <c r="B1694" t="s">
        <v>3544</v>
      </c>
      <c r="C1694" t="str">
        <f>IFERROR(VLOOKUP(Table1[[#This Row],[Ticker]],[1]!Table1[[Symbol]:[Industry]],2,FALSE),"-")</f>
        <v>-</v>
      </c>
      <c r="D1694" t="s">
        <v>302</v>
      </c>
      <c r="E1694">
        <v>601.24312496499999</v>
      </c>
      <c r="F1694">
        <v>226.61</v>
      </c>
      <c r="G1694">
        <v>-26.942152484057399</v>
      </c>
      <c r="H1694">
        <v>-10.1044832552499</v>
      </c>
      <c r="I1694">
        <v>-28.674229834140402</v>
      </c>
      <c r="J1694">
        <v>-2.1415832732350002</v>
      </c>
      <c r="K1694">
        <v>245.52689633437399</v>
      </c>
      <c r="L1694">
        <v>248.12305821774001</v>
      </c>
      <c r="M1694">
        <v>41.280047982019099</v>
      </c>
      <c r="N1694">
        <v>0.54280373539196702</v>
      </c>
      <c r="O1694">
        <v>64.158686730506105</v>
      </c>
      <c r="P1694">
        <v>21.376539903588601</v>
      </c>
      <c r="Q1694">
        <v>0.13362926130043301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184</v>
      </c>
      <c r="E1695">
        <v>600.574344</v>
      </c>
      <c r="F1695">
        <v>493.05</v>
      </c>
      <c r="G1695">
        <v>29.703049039816001</v>
      </c>
      <c r="H1695">
        <v>-17.966997084988101</v>
      </c>
      <c r="I1695">
        <v>9.6892055189845898</v>
      </c>
      <c r="J1695">
        <v>-9.6593015243526601</v>
      </c>
      <c r="K1695">
        <v>531.86465289984005</v>
      </c>
      <c r="L1695">
        <v>472.74492566614799</v>
      </c>
      <c r="M1695">
        <v>21.9154102307679</v>
      </c>
      <c r="N1695">
        <v>1.79270574319444</v>
      </c>
      <c r="O1695">
        <v>29.976675793529999</v>
      </c>
      <c r="P1695">
        <v>82.882047477744706</v>
      </c>
      <c r="Q1695">
        <v>0.15543147795088999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D1696" t="s">
        <v>716</v>
      </c>
      <c r="E1696">
        <v>599.22049201000004</v>
      </c>
      <c r="F1696">
        <v>77.59</v>
      </c>
      <c r="G1696">
        <v>42.581535530152202</v>
      </c>
      <c r="H1696">
        <v>-9.5689577388619202</v>
      </c>
      <c r="I1696">
        <v>22.815979504032601</v>
      </c>
      <c r="J1696">
        <v>-0.32278990993902901</v>
      </c>
      <c r="K1696">
        <v>72.205790680606896</v>
      </c>
      <c r="L1696">
        <v>61.9748944905919</v>
      </c>
      <c r="M1696">
        <v>47.3837917882664</v>
      </c>
      <c r="N1696">
        <v>0.95357478717521504</v>
      </c>
      <c r="O1696">
        <v>0.48975383425697799</v>
      </c>
      <c r="P1696">
        <v>72.998885172798197</v>
      </c>
      <c r="Q1696">
        <v>1.14306047313E-3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610</v>
      </c>
      <c r="E1697">
        <v>598.17233382400002</v>
      </c>
      <c r="F1697">
        <v>117.91</v>
      </c>
      <c r="G1697">
        <v>28.576726568468199</v>
      </c>
      <c r="H1697">
        <v>6.31953694930389</v>
      </c>
      <c r="I1697">
        <v>45.101125164429902</v>
      </c>
      <c r="J1697">
        <v>6.1523815433615301</v>
      </c>
      <c r="K1697">
        <v>95.302795977779297</v>
      </c>
      <c r="L1697">
        <v>85.188055905523996</v>
      </c>
      <c r="M1697">
        <v>80.5193443273062</v>
      </c>
      <c r="N1697">
        <v>2.6531512200141201</v>
      </c>
      <c r="O1697">
        <v>1.5605122551098201</v>
      </c>
      <c r="P1697">
        <v>86.714172604908896</v>
      </c>
      <c r="Q1697">
        <v>2.8117981691520001E-2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387</v>
      </c>
      <c r="E1698">
        <v>597.56655557500005</v>
      </c>
      <c r="F1698">
        <v>38.049999999999997</v>
      </c>
      <c r="G1698">
        <v>29.637039352630101</v>
      </c>
      <c r="H1698">
        <v>0.18946639545890201</v>
      </c>
      <c r="I1698">
        <v>-16.973031908161499</v>
      </c>
      <c r="J1698">
        <v>-0.74551329020849699</v>
      </c>
      <c r="K1698">
        <v>38.247734952138998</v>
      </c>
      <c r="L1698">
        <v>35.558897802629097</v>
      </c>
      <c r="M1698">
        <v>44.985555587973899</v>
      </c>
      <c r="N1698">
        <v>0.345518247347679</v>
      </c>
      <c r="O1698">
        <v>29.566360052562398</v>
      </c>
      <c r="P1698">
        <v>77.389277389277396</v>
      </c>
      <c r="Q1698">
        <v>8.9151833720859993E-3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156</v>
      </c>
      <c r="E1699">
        <v>597.50245147500004</v>
      </c>
      <c r="F1699">
        <v>87.05</v>
      </c>
      <c r="G1699">
        <v>-11.236682361173401</v>
      </c>
      <c r="H1699">
        <v>-5.99776459449805</v>
      </c>
      <c r="I1699">
        <v>27.659720735910799</v>
      </c>
      <c r="J1699">
        <v>-3.23981706312125</v>
      </c>
      <c r="K1699">
        <v>83.694762936915197</v>
      </c>
      <c r="L1699">
        <v>77.617466845002099</v>
      </c>
      <c r="M1699">
        <v>52.696586399320097</v>
      </c>
      <c r="N1699">
        <v>0.69820970853958197</v>
      </c>
      <c r="O1699">
        <v>22.343480758184899</v>
      </c>
      <c r="P1699">
        <v>51.743172574084802</v>
      </c>
      <c r="Q1699">
        <v>0.114839604462557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D1700" t="s">
        <v>184</v>
      </c>
      <c r="E1700">
        <v>595.53576120000002</v>
      </c>
      <c r="F1700">
        <v>766.55</v>
      </c>
      <c r="G1700">
        <v>-5.5931859894901201</v>
      </c>
      <c r="H1700">
        <v>-1.87035303188851</v>
      </c>
      <c r="I1700">
        <v>-12.2495918825592</v>
      </c>
      <c r="J1700">
        <v>1.0670674632677399</v>
      </c>
      <c r="K1700">
        <v>693.254666678474</v>
      </c>
      <c r="L1700">
        <v>542.79544946107296</v>
      </c>
      <c r="M1700">
        <v>72.794479082948499</v>
      </c>
      <c r="N1700">
        <v>1</v>
      </c>
      <c r="Q1700">
        <v>-5.0546889445763001E-2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80</v>
      </c>
      <c r="E1701">
        <v>594.80959623599995</v>
      </c>
      <c r="F1701">
        <v>202.49</v>
      </c>
      <c r="G1701">
        <v>-15.9578556840153</v>
      </c>
      <c r="H1701">
        <v>10.741259795745799</v>
      </c>
      <c r="I1701">
        <v>-20.758189054685001</v>
      </c>
      <c r="J1701">
        <v>0.84775143904940098</v>
      </c>
      <c r="K1701">
        <v>190.416647398084</v>
      </c>
      <c r="L1701">
        <v>194.33636031871501</v>
      </c>
      <c r="M1701">
        <v>57.356759630379301</v>
      </c>
      <c r="N1701">
        <v>1.8881702305764001</v>
      </c>
      <c r="O1701">
        <v>14.5488666106968</v>
      </c>
      <c r="P1701">
        <v>31.2313674659753</v>
      </c>
      <c r="Q1701">
        <v>-9.7173785142734004E-2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539</v>
      </c>
      <c r="E1702">
        <v>594.76875210000003</v>
      </c>
      <c r="F1702">
        <v>607.9</v>
      </c>
      <c r="G1702">
        <v>-26.6356614012448</v>
      </c>
      <c r="H1702">
        <v>24.777012595414</v>
      </c>
      <c r="I1702">
        <v>1.57924398518882</v>
      </c>
      <c r="J1702">
        <v>28.3774805366678</v>
      </c>
      <c r="K1702">
        <v>534.78529405397001</v>
      </c>
      <c r="L1702">
        <v>527.75548057168703</v>
      </c>
      <c r="M1702">
        <v>67.714912680402307</v>
      </c>
      <c r="N1702">
        <v>2.9128197053409002</v>
      </c>
      <c r="O1702">
        <v>14.064813291659799</v>
      </c>
      <c r="P1702">
        <v>36.269894642456798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D1703" t="s">
        <v>226</v>
      </c>
      <c r="E1703">
        <v>594.238248</v>
      </c>
      <c r="F1703">
        <v>531</v>
      </c>
      <c r="G1703">
        <v>187.96314954496901</v>
      </c>
      <c r="H1703">
        <v>-19.817360893909299</v>
      </c>
      <c r="I1703">
        <v>98.748348064718698</v>
      </c>
      <c r="J1703">
        <v>-8.5644696961214208</v>
      </c>
      <c r="K1703">
        <v>558.288208467039</v>
      </c>
      <c r="L1703">
        <v>420.21477594801598</v>
      </c>
      <c r="M1703">
        <v>24.244181502838501</v>
      </c>
      <c r="N1703">
        <v>0.444319493138703</v>
      </c>
      <c r="O1703">
        <v>25.988700564971701</v>
      </c>
      <c r="P1703">
        <v>211.894273127753</v>
      </c>
      <c r="Q1703">
        <v>0.10492055302770199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610</v>
      </c>
      <c r="E1704">
        <v>593.64475712000001</v>
      </c>
      <c r="F1704">
        <v>65.98</v>
      </c>
      <c r="G1704">
        <v>110.29007979487599</v>
      </c>
      <c r="H1704">
        <v>-4.1469522919928297</v>
      </c>
      <c r="I1704">
        <v>41.7978523320593</v>
      </c>
      <c r="J1704">
        <v>-3.1207029365651899</v>
      </c>
      <c r="K1704">
        <v>63.406319412378402</v>
      </c>
      <c r="L1704">
        <v>52.8532474874659</v>
      </c>
      <c r="M1704">
        <v>52.063362365298197</v>
      </c>
      <c r="N1704">
        <v>1.9842402941225199</v>
      </c>
      <c r="O1704">
        <v>15.1561079114883</v>
      </c>
      <c r="P1704">
        <v>147.48687171792901</v>
      </c>
      <c r="Q1704">
        <v>0.119379188133987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E1705">
        <v>592.01416845000006</v>
      </c>
      <c r="F1705">
        <v>514.1</v>
      </c>
      <c r="G1705">
        <v>51.029378597368897</v>
      </c>
      <c r="H1705">
        <v>-18.5240179820319</v>
      </c>
      <c r="I1705">
        <v>30.035264987584501</v>
      </c>
      <c r="J1705">
        <v>4.4626022418415898</v>
      </c>
      <c r="K1705">
        <v>514.52474930199799</v>
      </c>
      <c r="L1705">
        <v>394.38334520221798</v>
      </c>
      <c r="M1705">
        <v>44.568767442061997</v>
      </c>
      <c r="N1705">
        <v>0.46569436491629801</v>
      </c>
      <c r="O1705">
        <v>20.015561174868601</v>
      </c>
      <c r="P1705">
        <v>177.44198596869899</v>
      </c>
      <c r="Q1705">
        <v>0.203066716744705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610</v>
      </c>
      <c r="E1706">
        <v>590.27464762199997</v>
      </c>
      <c r="F1706">
        <v>136.62</v>
      </c>
      <c r="G1706">
        <v>-16.4054089269281</v>
      </c>
      <c r="H1706">
        <v>1.9518375011974101</v>
      </c>
      <c r="I1706">
        <v>-8.0065606612081197</v>
      </c>
      <c r="J1706">
        <v>1.3820831976833801</v>
      </c>
      <c r="K1706">
        <v>128.341876096877</v>
      </c>
      <c r="L1706">
        <v>127.283537947117</v>
      </c>
      <c r="M1706">
        <v>57.808178121984596</v>
      </c>
      <c r="N1706">
        <v>2.1383487295494401</v>
      </c>
      <c r="O1706">
        <v>18.503879373444502</v>
      </c>
      <c r="P1706">
        <v>29.375</v>
      </c>
      <c r="Q1706">
        <v>2.5743019978883001E-2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46</v>
      </c>
      <c r="E1707">
        <v>587.85599999999999</v>
      </c>
      <c r="F1707">
        <v>331</v>
      </c>
      <c r="G1707">
        <v>152.915402559543</v>
      </c>
      <c r="H1707">
        <v>-10.929411277684199</v>
      </c>
      <c r="I1707">
        <v>166.05109293052601</v>
      </c>
      <c r="J1707">
        <v>-12.6555562745176</v>
      </c>
      <c r="K1707">
        <v>315.07638280300398</v>
      </c>
      <c r="M1707">
        <v>33.749376050840503</v>
      </c>
      <c r="N1707">
        <v>1.3607292321126201</v>
      </c>
      <c r="O1707">
        <v>50.090634441087602</v>
      </c>
      <c r="P1707">
        <v>244.791666666666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D1708" t="s">
        <v>243</v>
      </c>
      <c r="E1708">
        <v>586.69210999999996</v>
      </c>
      <c r="F1708">
        <v>127.7</v>
      </c>
      <c r="G1708">
        <v>-22.6174595684152</v>
      </c>
      <c r="H1708">
        <v>-4.09778944024736</v>
      </c>
      <c r="I1708">
        <v>-9.8933690282796505</v>
      </c>
      <c r="J1708">
        <v>7.07255422416429</v>
      </c>
      <c r="K1708">
        <v>121.42056685245601</v>
      </c>
      <c r="L1708">
        <v>123.500119823582</v>
      </c>
      <c r="M1708">
        <v>72.7832931684366</v>
      </c>
      <c r="N1708">
        <v>1.5624806390506201</v>
      </c>
      <c r="O1708">
        <v>15.661707126076699</v>
      </c>
      <c r="P1708">
        <v>27.7</v>
      </c>
      <c r="Q1708">
        <v>2.4327180377132999E-2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59</v>
      </c>
      <c r="E1709">
        <v>584.51032399999997</v>
      </c>
      <c r="F1709">
        <v>186.4</v>
      </c>
      <c r="G1709">
        <v>87.726878171966007</v>
      </c>
      <c r="H1709">
        <v>3.8841434017970999</v>
      </c>
      <c r="I1709">
        <v>16.2469498408853</v>
      </c>
      <c r="J1709">
        <v>3.8799874537205499</v>
      </c>
      <c r="K1709">
        <v>173.583290979944</v>
      </c>
      <c r="L1709">
        <v>143.57646094567599</v>
      </c>
      <c r="M1709">
        <v>67.144684452022901</v>
      </c>
      <c r="N1709">
        <v>0.41031709336274402</v>
      </c>
      <c r="O1709">
        <v>17.313087723356599</v>
      </c>
      <c r="P1709">
        <v>127.731701631701</v>
      </c>
      <c r="Q1709">
        <v>0.13493787727176801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D1710" t="s">
        <v>496</v>
      </c>
      <c r="E1710">
        <v>583.12146935999999</v>
      </c>
      <c r="F1710">
        <v>477.6</v>
      </c>
      <c r="G1710">
        <v>98.632290314174995</v>
      </c>
      <c r="H1710">
        <v>9.3865524166109804</v>
      </c>
      <c r="I1710">
        <v>26.479007113317401</v>
      </c>
      <c r="J1710">
        <v>-7.8844723947419597</v>
      </c>
      <c r="K1710">
        <v>431.741305506093</v>
      </c>
      <c r="L1710">
        <v>351.650035476798</v>
      </c>
      <c r="M1710">
        <v>62.015566730055099</v>
      </c>
      <c r="N1710">
        <v>0.62282799311797499</v>
      </c>
      <c r="O1710">
        <v>6.5745393634840799</v>
      </c>
      <c r="P1710">
        <v>158.16216216216199</v>
      </c>
      <c r="Q1710">
        <v>5.4463872371064002E-2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302</v>
      </c>
      <c r="E1711">
        <v>577.44389999999999</v>
      </c>
      <c r="F1711">
        <v>116</v>
      </c>
      <c r="G1711">
        <v>67.721899331201499</v>
      </c>
      <c r="H1711">
        <v>-8.2598030917652299</v>
      </c>
      <c r="I1711">
        <v>-1.71458638161774</v>
      </c>
      <c r="J1711">
        <v>-0.57099698713819702</v>
      </c>
      <c r="K1711">
        <v>118.195416703619</v>
      </c>
      <c r="L1711">
        <v>109.085499931828</v>
      </c>
      <c r="M1711">
        <v>30.295547247743102</v>
      </c>
      <c r="N1711">
        <v>0.47282670375174002</v>
      </c>
      <c r="O1711">
        <v>50.689655172413701</v>
      </c>
      <c r="P1711">
        <v>107.142857142857</v>
      </c>
      <c r="Q1711">
        <v>0.117058043461772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46</v>
      </c>
      <c r="E1712">
        <v>577.13387499999999</v>
      </c>
      <c r="F1712">
        <v>571.25</v>
      </c>
      <c r="G1712">
        <v>843.68878329663301</v>
      </c>
      <c r="H1712">
        <v>9.5089274222370097</v>
      </c>
      <c r="I1712">
        <v>-6.1649195213213703</v>
      </c>
      <c r="J1712">
        <v>-4.2731033358223104E-3</v>
      </c>
      <c r="K1712">
        <v>545.10228185526501</v>
      </c>
      <c r="L1712">
        <v>449.77740022026597</v>
      </c>
      <c r="M1712">
        <v>51.9906308245505</v>
      </c>
      <c r="N1712">
        <v>0.996967346075181</v>
      </c>
      <c r="O1712">
        <v>30.240700218818301</v>
      </c>
      <c r="P1712">
        <v>1031.18811881188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130</v>
      </c>
      <c r="E1713">
        <v>576.08775000000003</v>
      </c>
      <c r="F1713">
        <v>2916.9</v>
      </c>
      <c r="G1713">
        <v>143.68430068190199</v>
      </c>
      <c r="H1713">
        <v>1.08023007619791</v>
      </c>
      <c r="I1713">
        <v>-19.188861813546701</v>
      </c>
      <c r="J1713">
        <v>0.85674758282305197</v>
      </c>
      <c r="K1713">
        <v>2609.09568475782</v>
      </c>
      <c r="L1713">
        <v>2556.4635608817098</v>
      </c>
      <c r="M1713">
        <v>75.623137521566605</v>
      </c>
      <c r="N1713">
        <v>0.83012724357515899</v>
      </c>
      <c r="O1713">
        <v>37.094175323117</v>
      </c>
      <c r="P1713">
        <v>185.956570756335</v>
      </c>
      <c r="Q1713">
        <v>0.13070698183957899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D1714" t="s">
        <v>46</v>
      </c>
      <c r="E1714">
        <v>575.74325304499996</v>
      </c>
      <c r="F1714">
        <v>233.95</v>
      </c>
      <c r="G1714">
        <v>179.86574841849</v>
      </c>
      <c r="H1714">
        <v>9.8910562679303702</v>
      </c>
      <c r="I1714">
        <v>-56.804960022947299</v>
      </c>
      <c r="J1714">
        <v>1.6139003209582601</v>
      </c>
      <c r="K1714">
        <v>218.08059142187699</v>
      </c>
      <c r="M1714">
        <v>74.111451652931706</v>
      </c>
      <c r="N1714">
        <v>1.7040214477211699</v>
      </c>
      <c r="O1714">
        <v>98.952767685402804</v>
      </c>
      <c r="P1714">
        <v>220.479452054794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D1715" t="s">
        <v>337</v>
      </c>
      <c r="E1715">
        <v>575.55257413499999</v>
      </c>
      <c r="F1715">
        <v>518.85</v>
      </c>
      <c r="G1715">
        <v>15.8308961214069</v>
      </c>
      <c r="H1715">
        <v>5.7063826690917701</v>
      </c>
      <c r="I1715">
        <v>-44.7726569756977</v>
      </c>
      <c r="J1715">
        <v>15.188636021690099</v>
      </c>
      <c r="K1715">
        <v>497.193864482631</v>
      </c>
      <c r="L1715">
        <v>529.37636140641803</v>
      </c>
      <c r="M1715">
        <v>70.496768470181806</v>
      </c>
      <c r="N1715">
        <v>0.96330578512396603</v>
      </c>
      <c r="O1715">
        <v>64.932061289389907</v>
      </c>
      <c r="P1715">
        <v>41.183673469387699</v>
      </c>
      <c r="Q1715">
        <v>0.26844910532757199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375</v>
      </c>
      <c r="E1716">
        <v>574.59646637900005</v>
      </c>
      <c r="F1716">
        <v>63.83</v>
      </c>
      <c r="G1716">
        <v>-14.668794663998099</v>
      </c>
      <c r="H1716">
        <v>21.715586917899</v>
      </c>
      <c r="I1716">
        <v>-1.68894844885908</v>
      </c>
      <c r="J1716">
        <v>-6.1448685718570903</v>
      </c>
      <c r="K1716">
        <v>58.414419258989497</v>
      </c>
      <c r="M1716">
        <v>54.918539058855501</v>
      </c>
      <c r="N1716">
        <v>1.8626981714366</v>
      </c>
      <c r="O1716">
        <v>20.946263512454902</v>
      </c>
      <c r="P1716">
        <v>41.844444444444399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D1717" t="s">
        <v>218</v>
      </c>
      <c r="E1717">
        <v>573.73172</v>
      </c>
      <c r="F1717">
        <v>324.95</v>
      </c>
      <c r="G1717">
        <v>86.617216128861898</v>
      </c>
      <c r="H1717">
        <v>53.369831224317203</v>
      </c>
      <c r="I1717">
        <v>25.8538711704423</v>
      </c>
      <c r="J1717">
        <v>7.2814559144362301</v>
      </c>
      <c r="K1717">
        <v>254.92070127869101</v>
      </c>
      <c r="M1717">
        <v>65.687922126118806</v>
      </c>
      <c r="N1717">
        <v>2.8354108773322699</v>
      </c>
      <c r="O1717">
        <v>13.555931681797199</v>
      </c>
      <c r="P1717">
        <v>122.56849315068401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D1718" t="s">
        <v>127</v>
      </c>
      <c r="E1718">
        <v>571.50309000000004</v>
      </c>
      <c r="F1718">
        <v>370.25</v>
      </c>
      <c r="G1718">
        <v>11.5010303229474</v>
      </c>
      <c r="H1718">
        <v>19.105194221975299</v>
      </c>
      <c r="I1718">
        <v>100.021376766195</v>
      </c>
      <c r="J1718">
        <v>32.139524296463101</v>
      </c>
      <c r="K1718">
        <v>285.01525718084901</v>
      </c>
      <c r="L1718">
        <v>228.69347767960099</v>
      </c>
      <c r="M1718">
        <v>68.949700377191505</v>
      </c>
      <c r="N1718">
        <v>1.2614990089703499</v>
      </c>
      <c r="O1718">
        <v>8.2241728561782406</v>
      </c>
      <c r="P1718">
        <v>181.55893536121599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D1719" t="s">
        <v>539</v>
      </c>
      <c r="E1719">
        <v>570.77083200000004</v>
      </c>
      <c r="F1719">
        <v>153.83000000000001</v>
      </c>
      <c r="G1719">
        <v>-28.8865458641746</v>
      </c>
      <c r="H1719">
        <v>-53.755036500550403</v>
      </c>
      <c r="I1719">
        <v>-15.662982030977</v>
      </c>
      <c r="J1719">
        <v>-3.1269031474437599</v>
      </c>
      <c r="M1719">
        <v>46.954867281396403</v>
      </c>
      <c r="O1719">
        <v>7.6513033868556004</v>
      </c>
      <c r="P1719">
        <v>6.9898455974405298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Row],[Ticker]],[1]!Table1[[Symbol]:[Industry]],2,FALSE),"-")</f>
        <v>-</v>
      </c>
      <c r="E1720">
        <v>570.20370000000003</v>
      </c>
      <c r="F1720">
        <v>131.9</v>
      </c>
      <c r="G1720">
        <v>-6.0402490802286604</v>
      </c>
      <c r="H1720">
        <v>-4.3566560195381596</v>
      </c>
      <c r="I1720">
        <v>-8.2360069612309399</v>
      </c>
      <c r="J1720">
        <v>6.4551153317008296</v>
      </c>
      <c r="K1720">
        <v>120.228674470691</v>
      </c>
      <c r="L1720">
        <v>114.334893931411</v>
      </c>
      <c r="M1720">
        <v>61.274613251425897</v>
      </c>
      <c r="N1720">
        <v>1.75431539926447</v>
      </c>
      <c r="O1720">
        <v>20.545868081880201</v>
      </c>
      <c r="P1720">
        <v>58.343337334933899</v>
      </c>
      <c r="Q1720">
        <v>0.11661105009851901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Row],[Ticker]],[1]!Table1[[Symbol]:[Industry]],2,FALSE),"-")</f>
        <v>-</v>
      </c>
      <c r="D1721" t="s">
        <v>226</v>
      </c>
      <c r="E1721">
        <v>569.531025</v>
      </c>
      <c r="F1721">
        <v>1422.05</v>
      </c>
      <c r="G1721">
        <v>36.549806690436696</v>
      </c>
      <c r="H1721">
        <v>-1.96125353251005</v>
      </c>
      <c r="I1721">
        <v>-3.1390782326545801</v>
      </c>
      <c r="J1721">
        <v>2.15396721272303</v>
      </c>
      <c r="K1721">
        <v>1394.3717293033301</v>
      </c>
      <c r="L1721">
        <v>1299.93152254499</v>
      </c>
      <c r="M1721">
        <v>57.021898090084697</v>
      </c>
      <c r="N1721">
        <v>0.67443012237299904</v>
      </c>
      <c r="O1721">
        <v>16.799690587532101</v>
      </c>
      <c r="P1721">
        <v>68.289940828402294</v>
      </c>
      <c r="Q1721">
        <v>7.2444432972984002E-2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Row],[Ticker]],[1]!Table1[[Symbol]:[Industry]],2,FALSE),"-")</f>
        <v>-</v>
      </c>
      <c r="D1722" t="s">
        <v>130</v>
      </c>
      <c r="E1722">
        <v>568.77408000000003</v>
      </c>
      <c r="F1722">
        <v>21.36</v>
      </c>
      <c r="G1722">
        <v>254.29324035113399</v>
      </c>
      <c r="H1722">
        <v>-7.8087402042541596</v>
      </c>
      <c r="I1722">
        <v>65.044323811384103</v>
      </c>
      <c r="J1722">
        <v>5.0877135961646802</v>
      </c>
      <c r="K1722">
        <v>19.9433880324965</v>
      </c>
      <c r="L1722">
        <v>15.4354480879086</v>
      </c>
      <c r="M1722">
        <v>71.691328631187602</v>
      </c>
      <c r="N1722">
        <v>0.92174666325245003</v>
      </c>
      <c r="O1722">
        <v>14.7003745318352</v>
      </c>
      <c r="P1722">
        <v>327.2</v>
      </c>
      <c r="Q1722">
        <v>0.16061255184110301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Row],[Ticker]],[1]!Table1[[Symbol]:[Industry]],2,FALSE),"-")</f>
        <v>-</v>
      </c>
      <c r="E1723">
        <v>568.23</v>
      </c>
      <c r="F1723">
        <v>145.69999999999999</v>
      </c>
      <c r="G1723">
        <v>245.40407455043501</v>
      </c>
      <c r="H1723">
        <v>-34.341778705815003</v>
      </c>
      <c r="I1723">
        <v>59.538188279397502</v>
      </c>
      <c r="J1723">
        <v>-5.9529199555394401</v>
      </c>
      <c r="K1723">
        <v>192.800044237507</v>
      </c>
      <c r="L1723">
        <v>148.48024650538699</v>
      </c>
      <c r="M1723">
        <v>34.964144221346302</v>
      </c>
      <c r="N1723">
        <v>1.42303762883443</v>
      </c>
      <c r="O1723">
        <v>183.66506520247</v>
      </c>
      <c r="P1723">
        <v>290.51192709729202</v>
      </c>
      <c r="Q1723">
        <v>0.216290579388941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Row],[Ticker]],[1]!Table1[[Symbol]:[Industry]],2,FALSE),"-")</f>
        <v>-</v>
      </c>
      <c r="D1724" t="s">
        <v>59</v>
      </c>
      <c r="E1724">
        <v>567.30380272499997</v>
      </c>
      <c r="F1724">
        <v>352.75</v>
      </c>
      <c r="G1724">
        <v>52.9269572104673</v>
      </c>
      <c r="H1724">
        <v>-9.8684389551725893</v>
      </c>
      <c r="I1724">
        <v>-15.4274038928982</v>
      </c>
      <c r="J1724">
        <v>-4.0960367206461896</v>
      </c>
      <c r="K1724">
        <v>341.29536578456703</v>
      </c>
      <c r="L1724">
        <v>328.45710306104297</v>
      </c>
      <c r="M1724">
        <v>69.074928208127801</v>
      </c>
      <c r="N1724">
        <v>1.8571840882202799</v>
      </c>
      <c r="O1724">
        <v>33.238837703756197</v>
      </c>
      <c r="Q1724">
        <v>7.2826955889250006E-2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Row],[Ticker]],[1]!Table1[[Symbol]:[Industry]],2,FALSE),"-")</f>
        <v>-</v>
      </c>
      <c r="D1725" t="s">
        <v>119</v>
      </c>
      <c r="E1725">
        <v>565.78234999999995</v>
      </c>
      <c r="F1725">
        <v>321.64999999999998</v>
      </c>
      <c r="G1725">
        <v>-23.322642534340801</v>
      </c>
      <c r="H1725">
        <v>8.26868702409514</v>
      </c>
      <c r="I1725">
        <v>-7.3084111779108598</v>
      </c>
      <c r="J1725">
        <v>-2.29434556789223</v>
      </c>
      <c r="K1725">
        <v>332.42009396323499</v>
      </c>
      <c r="L1725">
        <v>323.69981186739301</v>
      </c>
      <c r="M1725">
        <v>43.942657760421298</v>
      </c>
      <c r="N1725">
        <v>1.1034293314827599</v>
      </c>
      <c r="O1725">
        <v>32.752992383025003</v>
      </c>
      <c r="P1725">
        <v>27.816411682892898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Row],[Ticker]],[1]!Table1[[Symbol]:[Industry]],2,FALSE),"-")</f>
        <v>-</v>
      </c>
      <c r="D1726" t="s">
        <v>329</v>
      </c>
      <c r="E1726">
        <v>564.44459173600001</v>
      </c>
      <c r="F1726">
        <v>92.24</v>
      </c>
      <c r="G1726">
        <v>5.8181556128765501E-2</v>
      </c>
      <c r="H1726">
        <v>-5.0021477900458402</v>
      </c>
      <c r="I1726">
        <v>-28.438703689077499</v>
      </c>
      <c r="J1726">
        <v>-5.8191358605864201</v>
      </c>
      <c r="K1726">
        <v>87.4722225781899</v>
      </c>
      <c r="L1726">
        <v>91.637269613449504</v>
      </c>
      <c r="M1726">
        <v>68.100512102496594</v>
      </c>
      <c r="N1726">
        <v>1.6408015268468901</v>
      </c>
      <c r="O1726">
        <v>45.706851691240203</v>
      </c>
      <c r="P1726">
        <v>28.647140864714</v>
      </c>
      <c r="Q1726">
        <v>1.9915830819532E-2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Row],[Ticker]],[1]!Table1[[Symbol]:[Industry]],2,FALSE),"-")</f>
        <v>-</v>
      </c>
      <c r="D1727" t="s">
        <v>610</v>
      </c>
      <c r="E1727">
        <v>560.63617650000003</v>
      </c>
      <c r="F1727">
        <v>307.75</v>
      </c>
      <c r="G1727">
        <v>191.91526388913201</v>
      </c>
      <c r="H1727">
        <v>31.465069319555301</v>
      </c>
      <c r="I1727">
        <v>193.241970094962</v>
      </c>
      <c r="J1727">
        <v>23.965050084286101</v>
      </c>
      <c r="K1727">
        <v>229.80223072878499</v>
      </c>
      <c r="L1727">
        <v>164.07849992158901</v>
      </c>
      <c r="M1727">
        <v>75.428012582072796</v>
      </c>
      <c r="N1727">
        <v>2.2626105778279602</v>
      </c>
      <c r="O1727">
        <v>2.8432168968318399</v>
      </c>
      <c r="P1727">
        <v>265.93341260404202</v>
      </c>
      <c r="Q1727">
        <v>0.22695045948623199</v>
      </c>
    </row>
    <row r="1728" spans="1:17" hidden="1" x14ac:dyDescent="0.3">
      <c r="A1728" t="s">
        <v>3611</v>
      </c>
      <c r="B1728" t="s">
        <v>3612</v>
      </c>
      <c r="C1728" t="str">
        <f>IFERROR(VLOOKUP(Table1[[#This Row],[Ticker]],[1]!Table1[[Symbol]:[Industry]],2,FALSE),"-")</f>
        <v>-</v>
      </c>
      <c r="D1728" t="s">
        <v>610</v>
      </c>
      <c r="E1728">
        <v>559.58332715999995</v>
      </c>
      <c r="F1728">
        <v>21.45</v>
      </c>
      <c r="G1728">
        <v>-14.993802989006401</v>
      </c>
      <c r="H1728">
        <v>-8.8734670451092601</v>
      </c>
      <c r="I1728">
        <v>-34.217086976997599</v>
      </c>
      <c r="J1728">
        <v>-0.98888567102599101</v>
      </c>
      <c r="K1728">
        <v>21.889844860369799</v>
      </c>
      <c r="L1728">
        <v>23.323495748052999</v>
      </c>
      <c r="M1728">
        <v>47.723568163919801</v>
      </c>
      <c r="N1728">
        <v>0.71922910993495504</v>
      </c>
      <c r="O1728">
        <v>65.034965034964998</v>
      </c>
      <c r="P1728">
        <v>12.5984251968504</v>
      </c>
      <c r="Q1728">
        <v>4.5716813390315997E-2</v>
      </c>
    </row>
    <row r="1729" spans="1:17" hidden="1" x14ac:dyDescent="0.3">
      <c r="A1729" t="s">
        <v>3613</v>
      </c>
      <c r="B1729" t="s">
        <v>3614</v>
      </c>
      <c r="C1729" t="str">
        <f>IFERROR(VLOOKUP(Table1[[#This Row],[Ticker]],[1]!Table1[[Symbol]:[Industry]],2,FALSE),"-")</f>
        <v>-</v>
      </c>
      <c r="D1729" t="s">
        <v>49</v>
      </c>
      <c r="E1729">
        <v>559.129691493</v>
      </c>
      <c r="F1729">
        <v>47.83</v>
      </c>
      <c r="G1729">
        <v>-43.936110681314098</v>
      </c>
      <c r="H1729">
        <v>-28.680999900712798</v>
      </c>
      <c r="I1729">
        <v>-53.565952703545697</v>
      </c>
      <c r="J1729">
        <v>-5.5411738056242896</v>
      </c>
      <c r="K1729">
        <v>56.830218940864903</v>
      </c>
      <c r="L1729">
        <v>63.869424699484</v>
      </c>
      <c r="M1729">
        <v>35.152214728523099</v>
      </c>
      <c r="N1729">
        <v>2.2021554307721001</v>
      </c>
      <c r="O1729">
        <v>82.103282458707895</v>
      </c>
      <c r="P1729">
        <v>19.425717852684102</v>
      </c>
      <c r="Q1729">
        <v>-6.6126958808048003E-2</v>
      </c>
    </row>
    <row r="1730" spans="1:17" hidden="1" x14ac:dyDescent="0.3">
      <c r="A1730" t="s">
        <v>3615</v>
      </c>
      <c r="B1730" t="s">
        <v>3616</v>
      </c>
      <c r="C1730" t="str">
        <f>IFERROR(VLOOKUP(Table1[[#This Row],[Ticker]],[1]!Table1[[Symbol]:[Industry]],2,FALSE),"-")</f>
        <v>-</v>
      </c>
      <c r="D1730" t="s">
        <v>670</v>
      </c>
      <c r="E1730">
        <v>557.19191197999999</v>
      </c>
      <c r="F1730">
        <v>21.67</v>
      </c>
      <c r="G1730">
        <v>24.612620575894599</v>
      </c>
      <c r="H1730">
        <v>-4.1149749230805499</v>
      </c>
      <c r="I1730">
        <v>-0.80320522892561197</v>
      </c>
      <c r="J1730">
        <v>4.0117527359395497</v>
      </c>
      <c r="K1730">
        <v>21.098522322244499</v>
      </c>
      <c r="L1730">
        <v>20.3319183256102</v>
      </c>
      <c r="M1730">
        <v>56.107376451543402</v>
      </c>
      <c r="N1730">
        <v>1.9754387683989401</v>
      </c>
      <c r="O1730">
        <v>31.5182279649284</v>
      </c>
      <c r="P1730">
        <v>54.234875444839801</v>
      </c>
      <c r="Q1730">
        <v>3.8920078203934998E-2</v>
      </c>
    </row>
    <row r="1731" spans="1:17" hidden="1" x14ac:dyDescent="0.3">
      <c r="A1731" t="s">
        <v>3617</v>
      </c>
      <c r="B1731" t="s">
        <v>3618</v>
      </c>
      <c r="C1731" t="str">
        <f>IFERROR(VLOOKUP(Table1[[#This Row],[Ticker]],[1]!Table1[[Symbol]:[Industry]],2,FALSE),"-")</f>
        <v>-</v>
      </c>
      <c r="D1731" t="s">
        <v>280</v>
      </c>
      <c r="E1731">
        <v>556.78107783999997</v>
      </c>
      <c r="F1731">
        <v>594.4</v>
      </c>
      <c r="G1731">
        <v>-14.992584254776199</v>
      </c>
      <c r="H1731">
        <v>5.2615603710657801</v>
      </c>
      <c r="I1731">
        <v>4.8714582805617299</v>
      </c>
      <c r="J1731">
        <v>7.4165693064924199</v>
      </c>
      <c r="K1731">
        <v>461.11369523984001</v>
      </c>
      <c r="L1731">
        <v>473.36736588097102</v>
      </c>
      <c r="M1731">
        <v>91.442315783658202</v>
      </c>
      <c r="N1731">
        <v>3.6318547851228402</v>
      </c>
      <c r="O1731">
        <v>0</v>
      </c>
      <c r="P1731">
        <v>53.195876288659697</v>
      </c>
      <c r="Q1731">
        <v>-3.6747010377220002E-2</v>
      </c>
    </row>
    <row r="1732" spans="1:17" hidden="1" x14ac:dyDescent="0.3">
      <c r="A1732" t="s">
        <v>3619</v>
      </c>
      <c r="B1732" t="s">
        <v>3620</v>
      </c>
      <c r="C1732" t="str">
        <f>IFERROR(VLOOKUP(Table1[[#This Row],[Ticker]],[1]!Table1[[Symbol]:[Industry]],2,FALSE),"-")</f>
        <v>-</v>
      </c>
      <c r="D1732" t="s">
        <v>285</v>
      </c>
      <c r="E1732">
        <v>554.88624646000005</v>
      </c>
      <c r="F1732">
        <v>392.2</v>
      </c>
      <c r="G1732">
        <v>62.191961377860203</v>
      </c>
      <c r="H1732">
        <v>22.354392490684202</v>
      </c>
      <c r="I1732">
        <v>41.7377707266334</v>
      </c>
      <c r="J1732">
        <v>7.8540991686914898</v>
      </c>
      <c r="K1732">
        <v>324.759178941919</v>
      </c>
      <c r="L1732">
        <v>275.26238196870497</v>
      </c>
      <c r="M1732">
        <v>82.739060160244193</v>
      </c>
      <c r="N1732">
        <v>1.78344360122375</v>
      </c>
      <c r="O1732">
        <v>3.2126466088730301</v>
      </c>
      <c r="P1732">
        <v>161.03161397670499</v>
      </c>
      <c r="Q1732">
        <v>0.123844746549051</v>
      </c>
    </row>
    <row r="1733" spans="1:17" hidden="1" x14ac:dyDescent="0.3">
      <c r="A1733" t="s">
        <v>3621</v>
      </c>
      <c r="B1733" t="s">
        <v>3622</v>
      </c>
      <c r="C1733" t="str">
        <f>IFERROR(VLOOKUP(Table1[[#This Row],[Ticker]],[1]!Table1[[Symbol]:[Industry]],2,FALSE),"-")</f>
        <v>-</v>
      </c>
      <c r="D1733" t="s">
        <v>21</v>
      </c>
      <c r="E1733">
        <v>554.65377548100003</v>
      </c>
      <c r="F1733">
        <v>178.17</v>
      </c>
      <c r="G1733">
        <v>7.7955763331142398</v>
      </c>
      <c r="H1733">
        <v>13.060112254762201</v>
      </c>
      <c r="I1733">
        <v>-23.553240248955799</v>
      </c>
      <c r="J1733">
        <v>5.1749918247563897</v>
      </c>
      <c r="K1733">
        <v>161.405859992909</v>
      </c>
      <c r="L1733">
        <v>158.26617163200601</v>
      </c>
      <c r="M1733">
        <v>63.861081067276899</v>
      </c>
      <c r="N1733">
        <v>2.4940461377278398</v>
      </c>
      <c r="O1733">
        <v>20.8957736992759</v>
      </c>
      <c r="P1733">
        <v>49.596977329974798</v>
      </c>
      <c r="Q1733">
        <v>-6.9671577279659998E-3</v>
      </c>
    </row>
    <row r="1734" spans="1:17" hidden="1" x14ac:dyDescent="0.3">
      <c r="A1734" t="s">
        <v>3623</v>
      </c>
      <c r="B1734" t="s">
        <v>3624</v>
      </c>
      <c r="C1734" t="str">
        <f>IFERROR(VLOOKUP(Table1[[#This Row],[Ticker]],[1]!Table1[[Symbol]:[Industry]],2,FALSE),"-")</f>
        <v>-</v>
      </c>
      <c r="D1734" t="s">
        <v>21</v>
      </c>
      <c r="E1734">
        <v>554.38951875199996</v>
      </c>
      <c r="F1734">
        <v>16.84</v>
      </c>
      <c r="G1734">
        <v>-1.41117150856475</v>
      </c>
      <c r="H1734">
        <v>-10.9999166748423</v>
      </c>
      <c r="I1734">
        <v>-42.196296956207497</v>
      </c>
      <c r="J1734">
        <v>-1.0819522136039399</v>
      </c>
      <c r="K1734">
        <v>17.483810292267901</v>
      </c>
      <c r="L1734">
        <v>17.763939309345201</v>
      </c>
      <c r="M1734">
        <v>35.302174789853602</v>
      </c>
      <c r="N1734">
        <v>0.76162654122686702</v>
      </c>
      <c r="O1734">
        <v>56.769596199524898</v>
      </c>
      <c r="P1734">
        <v>24.280442804427999</v>
      </c>
      <c r="Q1734">
        <v>-7.9222724351489995E-3</v>
      </c>
    </row>
    <row r="1735" spans="1:17" hidden="1" x14ac:dyDescent="0.3">
      <c r="A1735" t="s">
        <v>3625</v>
      </c>
      <c r="B1735" t="s">
        <v>3626</v>
      </c>
      <c r="C1735" t="str">
        <f>IFERROR(VLOOKUP(Table1[[#This Row],[Ticker]],[1]!Table1[[Symbol]:[Industry]],2,FALSE),"-")</f>
        <v>-</v>
      </c>
      <c r="D1735" t="s">
        <v>539</v>
      </c>
      <c r="E1735">
        <v>554.38100910399999</v>
      </c>
      <c r="F1735">
        <v>126.88</v>
      </c>
      <c r="G1735">
        <v>-10.9949585106667</v>
      </c>
      <c r="H1735">
        <v>6.6836357629738803</v>
      </c>
      <c r="I1735">
        <v>-20.308358255519799</v>
      </c>
      <c r="J1735">
        <v>1.48743715990914</v>
      </c>
      <c r="K1735">
        <v>120.964240662275</v>
      </c>
      <c r="L1735">
        <v>123.177084705965</v>
      </c>
      <c r="M1735">
        <v>55.865123419481399</v>
      </c>
      <c r="N1735">
        <v>1.7263341167825199</v>
      </c>
      <c r="O1735">
        <v>23.738965952080701</v>
      </c>
      <c r="P1735">
        <v>26.8799999999999</v>
      </c>
      <c r="Q1735">
        <v>-3.0731290794638998E-2</v>
      </c>
    </row>
    <row r="1736" spans="1:17" hidden="1" x14ac:dyDescent="0.3">
      <c r="A1736" t="s">
        <v>3627</v>
      </c>
      <c r="B1736" t="s">
        <v>3628</v>
      </c>
      <c r="C1736" t="str">
        <f>IFERROR(VLOOKUP(Table1[[#This Row],[Ticker]],[1]!Table1[[Symbol]:[Industry]],2,FALSE),"-")</f>
        <v>-</v>
      </c>
      <c r="D1736" t="s">
        <v>699</v>
      </c>
      <c r="E1736">
        <v>554.31997887</v>
      </c>
      <c r="F1736">
        <v>77.14</v>
      </c>
      <c r="G1736">
        <v>301.24002043595198</v>
      </c>
      <c r="H1736">
        <v>-4.1324536952138304</v>
      </c>
      <c r="I1736">
        <v>126.606442434767</v>
      </c>
      <c r="J1736">
        <v>-4.7773048379306404</v>
      </c>
      <c r="K1736">
        <v>74.289239417938603</v>
      </c>
      <c r="L1736">
        <v>54.389224660858403</v>
      </c>
      <c r="M1736">
        <v>43.695674563918303</v>
      </c>
      <c r="N1736">
        <v>1.2947553835619601</v>
      </c>
      <c r="O1736">
        <v>15.245009074410101</v>
      </c>
      <c r="P1736">
        <v>353.76470588235298</v>
      </c>
      <c r="Q1736">
        <v>8.6114888444677004E-2</v>
      </c>
    </row>
    <row r="1737" spans="1:17" hidden="1" x14ac:dyDescent="0.3">
      <c r="A1737" t="s">
        <v>3629</v>
      </c>
      <c r="B1737" t="s">
        <v>3630</v>
      </c>
      <c r="C1737" t="str">
        <f>IFERROR(VLOOKUP(Table1[[#This Row],[Ticker]],[1]!Table1[[Symbol]:[Industry]],2,FALSE),"-")</f>
        <v>-</v>
      </c>
      <c r="D1737" t="s">
        <v>226</v>
      </c>
      <c r="E1737">
        <v>552.83624999999995</v>
      </c>
      <c r="F1737">
        <v>391.25</v>
      </c>
      <c r="G1737">
        <v>79.180833907881606</v>
      </c>
      <c r="H1737">
        <v>7.1547344361697496</v>
      </c>
      <c r="I1737">
        <v>9.7626480191052796</v>
      </c>
      <c r="J1737">
        <v>7.3926240575824904</v>
      </c>
      <c r="K1737">
        <v>346.94989628523001</v>
      </c>
      <c r="L1737">
        <v>312.254229555721</v>
      </c>
      <c r="M1737">
        <v>83.318408961216093</v>
      </c>
      <c r="N1737">
        <v>2.3257069146445102</v>
      </c>
      <c r="O1737">
        <v>11.182108626198</v>
      </c>
      <c r="P1737">
        <v>114.97252747252701</v>
      </c>
      <c r="Q1737">
        <v>5.9141262986549002E-2</v>
      </c>
    </row>
    <row r="1738" spans="1:17" hidden="1" x14ac:dyDescent="0.3">
      <c r="A1738" t="s">
        <v>3631</v>
      </c>
      <c r="B1738" t="s">
        <v>3632</v>
      </c>
      <c r="C1738" t="str">
        <f>IFERROR(VLOOKUP(Table1[[#This Row],[Ticker]],[1]!Table1[[Symbol]:[Industry]],2,FALSE),"-")</f>
        <v>-</v>
      </c>
      <c r="D1738" t="s">
        <v>140</v>
      </c>
      <c r="E1738">
        <v>552.68008589999999</v>
      </c>
      <c r="F1738">
        <v>12.7</v>
      </c>
      <c r="G1738">
        <v>25.5454262448335</v>
      </c>
      <c r="H1738">
        <v>-8.9657169484401997</v>
      </c>
      <c r="I1738">
        <v>5.3755056155949701</v>
      </c>
      <c r="J1738">
        <v>-3.5263966580483901</v>
      </c>
      <c r="K1738">
        <v>13.349006369686499</v>
      </c>
      <c r="L1738">
        <v>12.509564103068699</v>
      </c>
      <c r="M1738">
        <v>42.352119726972496</v>
      </c>
      <c r="N1738">
        <v>1.32201992306147</v>
      </c>
      <c r="O1738">
        <v>35.826771653543297</v>
      </c>
      <c r="P1738">
        <v>78.873239436619698</v>
      </c>
      <c r="Q1738">
        <v>1.2150291888530999E-2</v>
      </c>
    </row>
    <row r="1739" spans="1:17" hidden="1" x14ac:dyDescent="0.3">
      <c r="A1739" t="s">
        <v>3633</v>
      </c>
      <c r="B1739" t="s">
        <v>3634</v>
      </c>
      <c r="C1739" t="str">
        <f>IFERROR(VLOOKUP(Table1[[#This Row],[Ticker]],[1]!Table1[[Symbol]:[Industry]],2,FALSE),"-")</f>
        <v>-</v>
      </c>
      <c r="D1739" t="s">
        <v>21</v>
      </c>
      <c r="E1739">
        <v>552.62395155000002</v>
      </c>
      <c r="F1739">
        <v>376.5</v>
      </c>
      <c r="G1739">
        <v>47.671119710842703</v>
      </c>
      <c r="H1739">
        <v>-3.3206449661589201</v>
      </c>
      <c r="I1739">
        <v>27.0468301674447</v>
      </c>
      <c r="J1739">
        <v>1.46762285721758</v>
      </c>
      <c r="K1739">
        <v>344.58993772757702</v>
      </c>
      <c r="L1739">
        <v>300.18284371428399</v>
      </c>
      <c r="M1739">
        <v>69.5802148386027</v>
      </c>
      <c r="N1739">
        <v>0.74290099769761997</v>
      </c>
      <c r="O1739">
        <v>12.881806108897701</v>
      </c>
      <c r="P1739">
        <v>101.714438789177</v>
      </c>
    </row>
    <row r="1740" spans="1:17" hidden="1" x14ac:dyDescent="0.3">
      <c r="A1740" t="s">
        <v>3635</v>
      </c>
      <c r="B1740" t="s">
        <v>3636</v>
      </c>
      <c r="C1740" t="str">
        <f>IFERROR(VLOOKUP(Table1[[#This Row],[Ticker]],[1]!Table1[[Symbol]:[Industry]],2,FALSE),"-")</f>
        <v>-</v>
      </c>
      <c r="D1740" t="s">
        <v>21</v>
      </c>
      <c r="E1740">
        <v>550.44099000000006</v>
      </c>
      <c r="F1740">
        <v>525.25</v>
      </c>
      <c r="G1740">
        <v>56.059373719342602</v>
      </c>
      <c r="H1740">
        <v>24.638081311638199</v>
      </c>
      <c r="I1740">
        <v>60.278807932690398</v>
      </c>
      <c r="J1740">
        <v>2.0587279573679802</v>
      </c>
      <c r="K1740">
        <v>510.01446252059799</v>
      </c>
      <c r="M1740">
        <v>43.359428156575497</v>
      </c>
      <c r="O1740">
        <v>44.693003331746702</v>
      </c>
      <c r="P1740">
        <v>101.168134814247</v>
      </c>
    </row>
    <row r="1741" spans="1:17" hidden="1" x14ac:dyDescent="0.3">
      <c r="A1741" t="s">
        <v>3637</v>
      </c>
      <c r="B1741" t="s">
        <v>3638</v>
      </c>
      <c r="C1741" t="str">
        <f>IFERROR(VLOOKUP(Table1[[#This Row],[Ticker]],[1]!Table1[[Symbol]:[Industry]],2,FALSE),"-")</f>
        <v>-</v>
      </c>
      <c r="D1741" t="s">
        <v>410</v>
      </c>
      <c r="E1741">
        <v>549.78592495999999</v>
      </c>
      <c r="F1741">
        <v>109.73</v>
      </c>
      <c r="G1741">
        <v>69.233153195207095</v>
      </c>
      <c r="H1741">
        <v>-6.7271637787630096</v>
      </c>
      <c r="I1741">
        <v>14.565119839871199</v>
      </c>
      <c r="J1741">
        <v>-5.4477287420649398</v>
      </c>
      <c r="K1741">
        <v>107.38519097711099</v>
      </c>
      <c r="L1741">
        <v>95.984743148932495</v>
      </c>
      <c r="M1741">
        <v>50.012121576024803</v>
      </c>
      <c r="N1741">
        <v>0.792770645433861</v>
      </c>
      <c r="O1741">
        <v>17.470154014398901</v>
      </c>
      <c r="P1741">
        <v>100.4200913242</v>
      </c>
    </row>
    <row r="1742" spans="1:17" hidden="1" x14ac:dyDescent="0.3">
      <c r="A1742" t="s">
        <v>3639</v>
      </c>
      <c r="B1742" t="s">
        <v>3640</v>
      </c>
      <c r="C1742" t="str">
        <f>IFERROR(VLOOKUP(Table1[[#This Row],[Ticker]],[1]!Table1[[Symbol]:[Industry]],2,FALSE),"-")</f>
        <v>-</v>
      </c>
      <c r="D1742" t="s">
        <v>143</v>
      </c>
      <c r="E1742">
        <v>548.64405738000005</v>
      </c>
      <c r="F1742">
        <v>67.260000000000005</v>
      </c>
      <c r="G1742">
        <v>-48.148920598669498</v>
      </c>
      <c r="H1742">
        <v>-16.575509540325299</v>
      </c>
      <c r="I1742">
        <v>-34.234478281345403</v>
      </c>
      <c r="J1742">
        <v>-3.1812429937457898</v>
      </c>
      <c r="K1742">
        <v>74.977887536238498</v>
      </c>
      <c r="L1742">
        <v>77.541318462037296</v>
      </c>
      <c r="M1742">
        <v>31.217026259926001</v>
      </c>
      <c r="N1742">
        <v>3.5428364673974602</v>
      </c>
      <c r="O1742">
        <v>64.882545346416805</v>
      </c>
      <c r="P1742">
        <v>1.60120845921449</v>
      </c>
      <c r="Q1742">
        <v>6.5647650455060005E-2</v>
      </c>
    </row>
    <row r="1743" spans="1:17" hidden="1" x14ac:dyDescent="0.3">
      <c r="A1743" t="s">
        <v>3641</v>
      </c>
      <c r="B1743" t="s">
        <v>3642</v>
      </c>
      <c r="C1743" t="str">
        <f>IFERROR(VLOOKUP(Table1[[#This Row],[Ticker]],[1]!Table1[[Symbol]:[Industry]],2,FALSE),"-")</f>
        <v>-</v>
      </c>
      <c r="D1743" t="s">
        <v>539</v>
      </c>
      <c r="E1743">
        <v>546.10384845999999</v>
      </c>
      <c r="F1743">
        <v>463.3</v>
      </c>
      <c r="G1743">
        <v>69.638805143601601</v>
      </c>
      <c r="H1743">
        <v>14.4238852783713</v>
      </c>
      <c r="I1743">
        <v>32.813434231329197</v>
      </c>
      <c r="J1743">
        <v>11.4419255323368</v>
      </c>
      <c r="K1743">
        <v>395.27144170327801</v>
      </c>
      <c r="L1743">
        <v>331.51393626240599</v>
      </c>
      <c r="M1743">
        <v>65.202123297128395</v>
      </c>
      <c r="N1743">
        <v>1.8323603145009899</v>
      </c>
      <c r="O1743">
        <v>7.0580617310597802</v>
      </c>
      <c r="P1743">
        <v>112.18227616212501</v>
      </c>
      <c r="Q1743">
        <v>3.0560284561410001E-3</v>
      </c>
    </row>
    <row r="1744" spans="1:17" hidden="1" x14ac:dyDescent="0.3">
      <c r="A1744" t="s">
        <v>3643</v>
      </c>
      <c r="B1744" t="s">
        <v>3644</v>
      </c>
      <c r="C1744" t="str">
        <f>IFERROR(VLOOKUP(Table1[[#This Row],[Ticker]],[1]!Table1[[Symbol]:[Industry]],2,FALSE),"-")</f>
        <v>-</v>
      </c>
      <c r="D1744" t="s">
        <v>226</v>
      </c>
      <c r="E1744">
        <v>545.84396031000006</v>
      </c>
      <c r="F1744">
        <v>1670.1</v>
      </c>
      <c r="G1744">
        <v>3.6124736172701399</v>
      </c>
      <c r="H1744">
        <v>2.0745931290791702</v>
      </c>
      <c r="I1744">
        <v>9.2447312048205692</v>
      </c>
      <c r="J1744">
        <v>16.785733148437998</v>
      </c>
      <c r="K1744">
        <v>1529.5624872768699</v>
      </c>
      <c r="L1744">
        <v>1474.24965499262</v>
      </c>
      <c r="M1744">
        <v>71.561232970623294</v>
      </c>
      <c r="N1744">
        <v>1.5653291905501601</v>
      </c>
      <c r="O1744">
        <v>15.8613256691216</v>
      </c>
      <c r="P1744">
        <v>37.456790123456699</v>
      </c>
      <c r="Q1744">
        <v>0.19291797944984801</v>
      </c>
    </row>
    <row r="1745" spans="1:17" hidden="1" x14ac:dyDescent="0.3">
      <c r="A1745" t="s">
        <v>3645</v>
      </c>
      <c r="B1745" t="s">
        <v>3646</v>
      </c>
      <c r="C1745" t="str">
        <f>IFERROR(VLOOKUP(Table1[[#This Row],[Ticker]],[1]!Table1[[Symbol]:[Industry]],2,FALSE),"-")</f>
        <v>-</v>
      </c>
      <c r="D1745" t="s">
        <v>130</v>
      </c>
      <c r="E1745">
        <v>544.96732986799998</v>
      </c>
      <c r="F1745">
        <v>54.31</v>
      </c>
      <c r="G1745">
        <v>116.602778207574</v>
      </c>
      <c r="H1745">
        <v>19.198269141540202</v>
      </c>
      <c r="I1745">
        <v>53.665625301560702</v>
      </c>
      <c r="J1745">
        <v>10.3066591750074</v>
      </c>
      <c r="K1745">
        <v>45.676694743589898</v>
      </c>
      <c r="L1745">
        <v>38.322893930131201</v>
      </c>
      <c r="M1745">
        <v>65.749204104430703</v>
      </c>
      <c r="N1745">
        <v>2.3750202272876599</v>
      </c>
      <c r="O1745">
        <v>6.7943288528816002</v>
      </c>
      <c r="P1745">
        <v>163.16172016959399</v>
      </c>
      <c r="Q1745">
        <v>0.14398018877098001</v>
      </c>
    </row>
    <row r="1746" spans="1:17" hidden="1" x14ac:dyDescent="0.3">
      <c r="A1746" t="s">
        <v>3647</v>
      </c>
      <c r="B1746" t="s">
        <v>3648</v>
      </c>
      <c r="C1746" t="str">
        <f>IFERROR(VLOOKUP(Table1[[#This Row],[Ticker]],[1]!Table1[[Symbol]:[Industry]],2,FALSE),"-")</f>
        <v>-</v>
      </c>
      <c r="E1746">
        <v>542.77723331000004</v>
      </c>
      <c r="F1746">
        <v>40.82</v>
      </c>
      <c r="G1746">
        <v>-22.801501710161901</v>
      </c>
      <c r="H1746">
        <v>-9.1959951062149301</v>
      </c>
      <c r="I1746">
        <v>-24.545265671155601</v>
      </c>
      <c r="J1746">
        <v>-1.89340806085931</v>
      </c>
      <c r="K1746">
        <v>41.299646707887703</v>
      </c>
      <c r="L1746">
        <v>41.851902511925097</v>
      </c>
      <c r="M1746">
        <v>38.704912557484299</v>
      </c>
      <c r="N1746">
        <v>0.92250939780541896</v>
      </c>
      <c r="O1746">
        <v>27.584517393434499</v>
      </c>
      <c r="P1746">
        <v>23.696969696969699</v>
      </c>
      <c r="Q1746">
        <v>7.3879040221699996E-4</v>
      </c>
    </row>
    <row r="1747" spans="1:17" hidden="1" x14ac:dyDescent="0.3">
      <c r="A1747" t="s">
        <v>3649</v>
      </c>
      <c r="B1747" t="s">
        <v>3650</v>
      </c>
      <c r="C1747" t="str">
        <f>IFERROR(VLOOKUP(Table1[[#This Row],[Ticker]],[1]!Table1[[Symbol]:[Industry]],2,FALSE),"-")</f>
        <v>-</v>
      </c>
      <c r="D1747" t="s">
        <v>59</v>
      </c>
      <c r="E1747">
        <v>541.05386345399995</v>
      </c>
      <c r="F1747">
        <v>165.23</v>
      </c>
      <c r="G1747">
        <v>167.08970052812501</v>
      </c>
      <c r="H1747">
        <v>2.02267511694129</v>
      </c>
      <c r="I1747">
        <v>16.868850523002301</v>
      </c>
      <c r="J1747">
        <v>3.0889338623454199</v>
      </c>
      <c r="K1747">
        <v>153.398172913168</v>
      </c>
      <c r="L1747">
        <v>129.26688753468</v>
      </c>
      <c r="M1747">
        <v>69.706430573197693</v>
      </c>
      <c r="N1747">
        <v>1.35616543716534</v>
      </c>
      <c r="O1747">
        <v>8.5456636204079093</v>
      </c>
      <c r="P1747">
        <v>254.57081545064301</v>
      </c>
      <c r="Q1747">
        <v>5.8474077394133003E-2</v>
      </c>
    </row>
    <row r="1748" spans="1:17" hidden="1" x14ac:dyDescent="0.3">
      <c r="A1748" t="s">
        <v>3651</v>
      </c>
      <c r="B1748" t="s">
        <v>3652</v>
      </c>
      <c r="C1748" t="str">
        <f>IFERROR(VLOOKUP(Table1[[#This Row],[Ticker]],[1]!Table1[[Symbol]:[Industry]],2,FALSE),"-")</f>
        <v>-</v>
      </c>
      <c r="D1748" t="s">
        <v>184</v>
      </c>
      <c r="E1748">
        <v>539.05537393999998</v>
      </c>
      <c r="F1748">
        <v>138.35</v>
      </c>
      <c r="G1748">
        <v>73.578085089652802</v>
      </c>
      <c r="H1748">
        <v>0.568378439813637</v>
      </c>
      <c r="I1748">
        <v>-6.8878140420908602</v>
      </c>
      <c r="J1748">
        <v>11.7983288730358</v>
      </c>
      <c r="K1748">
        <v>123.322356718457</v>
      </c>
      <c r="L1748">
        <v>117.491535349785</v>
      </c>
      <c r="M1748">
        <v>75.308106282856201</v>
      </c>
      <c r="N1748">
        <v>2.8549113731332501</v>
      </c>
      <c r="O1748">
        <v>19.479580773400802</v>
      </c>
      <c r="P1748">
        <v>102.710622710622</v>
      </c>
      <c r="Q1748">
        <v>9.8342475171773996E-2</v>
      </c>
    </row>
    <row r="1749" spans="1:17" hidden="1" x14ac:dyDescent="0.3">
      <c r="A1749" t="s">
        <v>3653</v>
      </c>
      <c r="B1749" t="s">
        <v>3654</v>
      </c>
      <c r="C1749" t="str">
        <f>IFERROR(VLOOKUP(Table1[[#This Row],[Ticker]],[1]!Table1[[Symbol]:[Industry]],2,FALSE),"-")</f>
        <v>-</v>
      </c>
      <c r="D1749" t="s">
        <v>610</v>
      </c>
      <c r="E1749">
        <v>538.60760965600002</v>
      </c>
      <c r="F1749">
        <v>157.34</v>
      </c>
      <c r="G1749">
        <v>-30.7380793414351</v>
      </c>
      <c r="H1749">
        <v>-1.3609187003890899</v>
      </c>
      <c r="I1749">
        <v>-9.9818693031834407</v>
      </c>
      <c r="J1749">
        <v>2.00198095683783</v>
      </c>
      <c r="K1749">
        <v>150.03087170131101</v>
      </c>
      <c r="L1749">
        <v>149.64319449516299</v>
      </c>
      <c r="M1749">
        <v>60.426583467518803</v>
      </c>
      <c r="N1749">
        <v>2.1042185299920599</v>
      </c>
      <c r="O1749">
        <v>14.401932121520201</v>
      </c>
      <c r="P1749">
        <v>18.2562946260804</v>
      </c>
      <c r="Q1749">
        <v>5.2065951127414002E-2</v>
      </c>
    </row>
    <row r="1750" spans="1:17" hidden="1" x14ac:dyDescent="0.3">
      <c r="A1750" t="s">
        <v>3655</v>
      </c>
      <c r="B1750" t="s">
        <v>3656</v>
      </c>
      <c r="C1750" t="str">
        <f>IFERROR(VLOOKUP(Table1[[#This Row],[Ticker]],[1]!Table1[[Symbol]:[Industry]],2,FALSE),"-")</f>
        <v>-</v>
      </c>
      <c r="D1750" t="s">
        <v>3657</v>
      </c>
      <c r="E1750">
        <v>535.44000000000005</v>
      </c>
      <c r="F1750">
        <v>133.86000000000001</v>
      </c>
      <c r="G1750">
        <v>1.5234131282096499</v>
      </c>
      <c r="H1750">
        <v>-5.4124277538179904</v>
      </c>
      <c r="I1750">
        <v>-16.4660140156242</v>
      </c>
      <c r="J1750">
        <v>-1.66404176584275</v>
      </c>
      <c r="K1750">
        <v>136.03693626927699</v>
      </c>
      <c r="M1750">
        <v>52.803703582432497</v>
      </c>
      <c r="N1750">
        <v>0.56959502837243303</v>
      </c>
      <c r="O1750">
        <v>90.7590019423277</v>
      </c>
      <c r="P1750">
        <v>39.4375</v>
      </c>
    </row>
    <row r="1751" spans="1:17" hidden="1" x14ac:dyDescent="0.3">
      <c r="A1751" t="s">
        <v>3658</v>
      </c>
      <c r="B1751" t="s">
        <v>3659</v>
      </c>
      <c r="C1751" t="str">
        <f>IFERROR(VLOOKUP(Table1[[#This Row],[Ticker]],[1]!Table1[[Symbol]:[Industry]],2,FALSE),"-")</f>
        <v>-</v>
      </c>
      <c r="D1751" t="s">
        <v>1939</v>
      </c>
      <c r="E1751">
        <v>535.072</v>
      </c>
      <c r="F1751">
        <v>167.21</v>
      </c>
      <c r="G1751">
        <v>9.7497558245161695</v>
      </c>
      <c r="H1751">
        <v>-7.9757121212260804</v>
      </c>
      <c r="I1751">
        <v>-37.066525179244699</v>
      </c>
      <c r="J1751">
        <v>-3.5991278963012601</v>
      </c>
      <c r="K1751">
        <v>175.10418698139</v>
      </c>
      <c r="L1751">
        <v>169.88786472798901</v>
      </c>
      <c r="M1751">
        <v>36.557292936639598</v>
      </c>
      <c r="N1751">
        <v>1.09465272095071</v>
      </c>
      <c r="O1751">
        <v>41.7379343340709</v>
      </c>
      <c r="P1751">
        <v>45.1475694444444</v>
      </c>
      <c r="Q1751">
        <v>9.2036289683474007E-2</v>
      </c>
    </row>
    <row r="1752" spans="1:17" hidden="1" x14ac:dyDescent="0.3">
      <c r="A1752" t="s">
        <v>3660</v>
      </c>
      <c r="B1752" t="s">
        <v>3661</v>
      </c>
      <c r="C1752" t="str">
        <f>IFERROR(VLOOKUP(Table1[[#This Row],[Ticker]],[1]!Table1[[Symbol]:[Industry]],2,FALSE),"-")</f>
        <v>-</v>
      </c>
      <c r="D1752" t="s">
        <v>46</v>
      </c>
      <c r="E1752">
        <v>534.71419600000002</v>
      </c>
      <c r="F1752">
        <v>463.55</v>
      </c>
      <c r="G1752">
        <v>-5.3266847191484601</v>
      </c>
      <c r="H1752">
        <v>13.564636419122399</v>
      </c>
      <c r="I1752">
        <v>8.7352939753833496</v>
      </c>
      <c r="J1752">
        <v>-5.5042629705760504</v>
      </c>
      <c r="M1752">
        <v>47.322490457278803</v>
      </c>
      <c r="O1752">
        <v>27.7100636393053</v>
      </c>
      <c r="P1752">
        <v>51.983606557377001</v>
      </c>
    </row>
    <row r="1753" spans="1:17" hidden="1" x14ac:dyDescent="0.3">
      <c r="A1753" t="s">
        <v>3662</v>
      </c>
      <c r="B1753" t="s">
        <v>3663</v>
      </c>
      <c r="C1753" t="str">
        <f>IFERROR(VLOOKUP(Table1[[#This Row],[Ticker]],[1]!Table1[[Symbol]:[Industry]],2,FALSE),"-")</f>
        <v>-</v>
      </c>
      <c r="D1753" t="s">
        <v>539</v>
      </c>
      <c r="E1753">
        <v>533.31665696999903</v>
      </c>
      <c r="F1753">
        <v>436.35</v>
      </c>
      <c r="G1753">
        <v>-28.7082590755555</v>
      </c>
      <c r="H1753">
        <v>14.343558646320499</v>
      </c>
      <c r="I1753">
        <v>-15.5725687045723</v>
      </c>
      <c r="J1753">
        <v>-3.8665367535905801</v>
      </c>
      <c r="M1753">
        <v>53.107396258641799</v>
      </c>
      <c r="O1753">
        <v>25.3351667239601</v>
      </c>
      <c r="P1753">
        <v>61.312384473197802</v>
      </c>
    </row>
    <row r="1754" spans="1:17" hidden="1" x14ac:dyDescent="0.3">
      <c r="A1754" t="s">
        <v>3664</v>
      </c>
      <c r="B1754" t="s">
        <v>3665</v>
      </c>
      <c r="C1754" t="str">
        <f>IFERROR(VLOOKUP(Table1[[#This Row],[Ticker]],[1]!Table1[[Symbol]:[Industry]],2,FALSE),"-")</f>
        <v>-</v>
      </c>
      <c r="D1754" t="s">
        <v>46</v>
      </c>
      <c r="E1754">
        <v>532.99248483199995</v>
      </c>
      <c r="F1754">
        <v>140.47999999999999</v>
      </c>
      <c r="G1754">
        <v>121.052792712941</v>
      </c>
      <c r="H1754">
        <v>16.472791327277299</v>
      </c>
      <c r="I1754">
        <v>-5.8734079459605102</v>
      </c>
      <c r="J1754">
        <v>-3.0690740027059298</v>
      </c>
      <c r="K1754">
        <v>126.039657731823</v>
      </c>
      <c r="L1754">
        <v>109.136320051369</v>
      </c>
      <c r="M1754">
        <v>59.325057525074797</v>
      </c>
      <c r="N1754">
        <v>3.3061333921883498</v>
      </c>
      <c r="O1754">
        <v>13.895216400911099</v>
      </c>
      <c r="P1754">
        <v>149.96441281138701</v>
      </c>
      <c r="Q1754">
        <v>8.9445614560853995E-2</v>
      </c>
    </row>
    <row r="1755" spans="1:17" hidden="1" x14ac:dyDescent="0.3">
      <c r="A1755" t="s">
        <v>3666</v>
      </c>
      <c r="B1755" t="s">
        <v>3667</v>
      </c>
      <c r="C1755" t="str">
        <f>IFERROR(VLOOKUP(Table1[[#This Row],[Ticker]],[1]!Table1[[Symbol]:[Industry]],2,FALSE),"-")</f>
        <v>-</v>
      </c>
      <c r="D1755" t="s">
        <v>1498</v>
      </c>
      <c r="E1755">
        <v>532.41918138000005</v>
      </c>
      <c r="F1755">
        <v>334.65</v>
      </c>
      <c r="G1755">
        <v>-11.7195006077431</v>
      </c>
      <c r="H1755">
        <v>-2.9694793953280798</v>
      </c>
      <c r="I1755">
        <v>1.41618976324007</v>
      </c>
      <c r="J1755">
        <v>-2.6536302577379298</v>
      </c>
      <c r="K1755">
        <v>298.54138633474702</v>
      </c>
      <c r="M1755">
        <v>68.843163526420398</v>
      </c>
      <c r="N1755">
        <v>0.74499643272877403</v>
      </c>
      <c r="O1755">
        <v>8.7703570894964908</v>
      </c>
      <c r="P1755">
        <v>78.479999999999905</v>
      </c>
    </row>
    <row r="1756" spans="1:17" hidden="1" x14ac:dyDescent="0.3">
      <c r="A1756" t="s">
        <v>3668</v>
      </c>
      <c r="B1756" t="s">
        <v>3669</v>
      </c>
      <c r="C1756" t="str">
        <f>IFERROR(VLOOKUP(Table1[[#This Row],[Ticker]],[1]!Table1[[Symbol]:[Industry]],2,FALSE),"-")</f>
        <v>-</v>
      </c>
      <c r="D1756" t="s">
        <v>240</v>
      </c>
      <c r="E1756">
        <v>530.85349389999999</v>
      </c>
      <c r="F1756">
        <v>317</v>
      </c>
      <c r="G1756">
        <v>-17.639559543019899</v>
      </c>
      <c r="H1756">
        <v>3.7111930588297901</v>
      </c>
      <c r="I1756">
        <v>-10.8257548164346</v>
      </c>
      <c r="J1756">
        <v>3.39446665130412</v>
      </c>
      <c r="K1756">
        <v>298.88519033717603</v>
      </c>
      <c r="L1756">
        <v>298.68590974395499</v>
      </c>
      <c r="M1756">
        <v>57.347305867523602</v>
      </c>
      <c r="N1756">
        <v>2.5925141717851998</v>
      </c>
      <c r="O1756">
        <v>13.186119873817001</v>
      </c>
      <c r="P1756">
        <v>20.303605313092898</v>
      </c>
      <c r="Q1756">
        <v>3.1868665607009003E-2</v>
      </c>
    </row>
    <row r="1757" spans="1:17" hidden="1" x14ac:dyDescent="0.3">
      <c r="A1757" t="s">
        <v>3670</v>
      </c>
      <c r="B1757" t="s">
        <v>3671</v>
      </c>
      <c r="C1757" t="str">
        <f>IFERROR(VLOOKUP(Table1[[#This Row],[Ticker]],[1]!Table1[[Symbol]:[Industry]],2,FALSE),"-")</f>
        <v>-</v>
      </c>
      <c r="E1757">
        <v>527.09682328500003</v>
      </c>
      <c r="F1757">
        <v>182.55</v>
      </c>
      <c r="G1757">
        <v>9.8605270627205392</v>
      </c>
      <c r="H1757">
        <v>-1.2719184988278101</v>
      </c>
      <c r="I1757">
        <v>-9.9768181447377309</v>
      </c>
      <c r="J1757">
        <v>4.8663674524570703E-2</v>
      </c>
      <c r="K1757">
        <v>166.53182808431001</v>
      </c>
      <c r="L1757">
        <v>164.69720736738799</v>
      </c>
      <c r="M1757">
        <v>79.2676784326828</v>
      </c>
      <c r="N1757">
        <v>1.2735864425510499</v>
      </c>
      <c r="O1757">
        <v>17.2281566694056</v>
      </c>
      <c r="P1757">
        <v>37.2556390977443</v>
      </c>
      <c r="Q1757">
        <v>-8.1453483303977003E-2</v>
      </c>
    </row>
    <row r="1758" spans="1:17" hidden="1" x14ac:dyDescent="0.3">
      <c r="A1758" t="s">
        <v>3672</v>
      </c>
      <c r="B1758" t="s">
        <v>3673</v>
      </c>
      <c r="C1758" t="str">
        <f>IFERROR(VLOOKUP(Table1[[#This Row],[Ticker]],[1]!Table1[[Symbol]:[Industry]],2,FALSE),"-")</f>
        <v>-</v>
      </c>
      <c r="D1758" t="s">
        <v>46</v>
      </c>
      <c r="E1758">
        <v>526.47</v>
      </c>
      <c r="F1758">
        <v>241.5</v>
      </c>
      <c r="G1758">
        <v>181.313889318685</v>
      </c>
      <c r="H1758">
        <v>34.973005827491797</v>
      </c>
      <c r="I1758">
        <v>194.44957968966901</v>
      </c>
      <c r="J1758">
        <v>1.14027000861827</v>
      </c>
      <c r="M1758">
        <v>68.975780957676903</v>
      </c>
      <c r="O1758">
        <v>4.69979296066251</v>
      </c>
      <c r="P1758">
        <v>222</v>
      </c>
    </row>
    <row r="1759" spans="1:17" hidden="1" x14ac:dyDescent="0.3">
      <c r="A1759" t="s">
        <v>3674</v>
      </c>
      <c r="B1759" t="s">
        <v>3675</v>
      </c>
      <c r="C1759" t="str">
        <f>IFERROR(VLOOKUP(Table1[[#This Row],[Ticker]],[1]!Table1[[Symbol]:[Industry]],2,FALSE),"-")</f>
        <v>-</v>
      </c>
      <c r="D1759" t="s">
        <v>226</v>
      </c>
      <c r="E1759">
        <v>525.91894200000002</v>
      </c>
      <c r="F1759">
        <v>82.98</v>
      </c>
      <c r="G1759">
        <v>-7.6974101163424002</v>
      </c>
      <c r="H1759">
        <v>-3.4747608760887898</v>
      </c>
      <c r="I1759">
        <v>-21.627567326342501</v>
      </c>
      <c r="J1759">
        <v>-3.8039148304263701</v>
      </c>
      <c r="K1759">
        <v>83.372297274774894</v>
      </c>
      <c r="L1759">
        <v>83.558098220269002</v>
      </c>
      <c r="M1759">
        <v>51.415016837381003</v>
      </c>
      <c r="N1759">
        <v>0.69195499722237097</v>
      </c>
      <c r="O1759">
        <v>50.337430706194198</v>
      </c>
      <c r="P1759">
        <v>20.173787110789299</v>
      </c>
      <c r="Q1759">
        <v>9.4533740353860002E-3</v>
      </c>
    </row>
    <row r="1760" spans="1:17" hidden="1" x14ac:dyDescent="0.3">
      <c r="A1760" t="s">
        <v>3676</v>
      </c>
      <c r="B1760" t="s">
        <v>3677</v>
      </c>
      <c r="C1760" t="str">
        <f>IFERROR(VLOOKUP(Table1[[#This Row],[Ticker]],[1]!Table1[[Symbol]:[Industry]],2,FALSE),"-")</f>
        <v>-</v>
      </c>
      <c r="D1760" t="s">
        <v>184</v>
      </c>
      <c r="E1760">
        <v>525.15756799999997</v>
      </c>
      <c r="F1760">
        <v>227.05</v>
      </c>
      <c r="G1760">
        <v>-9.0063771430102797</v>
      </c>
      <c r="H1760">
        <v>25.5388929318405</v>
      </c>
      <c r="I1760">
        <v>4.1293132279729301</v>
      </c>
      <c r="J1760">
        <v>2.85771460314526</v>
      </c>
      <c r="K1760">
        <v>193.62221232280399</v>
      </c>
      <c r="M1760">
        <v>68.094851123547897</v>
      </c>
      <c r="N1760">
        <v>0.91056010262426401</v>
      </c>
      <c r="O1760">
        <v>15.2389341554723</v>
      </c>
      <c r="P1760">
        <v>73.188405797101396</v>
      </c>
    </row>
    <row r="1761" spans="1:17" hidden="1" x14ac:dyDescent="0.3">
      <c r="A1761" t="s">
        <v>3678</v>
      </c>
      <c r="B1761" t="s">
        <v>3679</v>
      </c>
      <c r="C1761" t="str">
        <f>IFERROR(VLOOKUP(Table1[[#This Row],[Ticker]],[1]!Table1[[Symbol]:[Industry]],2,FALSE),"-")</f>
        <v>-</v>
      </c>
      <c r="D1761" t="s">
        <v>610</v>
      </c>
      <c r="E1761">
        <v>524.28441442999997</v>
      </c>
      <c r="F1761">
        <v>280.7</v>
      </c>
      <c r="G1761">
        <v>43.641804229382203</v>
      </c>
      <c r="H1761">
        <v>22.301583682385498</v>
      </c>
      <c r="I1761">
        <v>42.951514460260498</v>
      </c>
      <c r="J1761">
        <v>14.2693281540913</v>
      </c>
      <c r="K1761">
        <v>215.12658429588501</v>
      </c>
      <c r="L1761">
        <v>194.065564152777</v>
      </c>
      <c r="M1761">
        <v>88.048363187977202</v>
      </c>
      <c r="N1761">
        <v>2.2847889246779798</v>
      </c>
      <c r="O1761">
        <v>1.47844674029213</v>
      </c>
      <c r="P1761">
        <v>101.869830996044</v>
      </c>
      <c r="Q1761">
        <v>6.0345617070662001E-2</v>
      </c>
    </row>
    <row r="1762" spans="1:17" hidden="1" x14ac:dyDescent="0.3">
      <c r="A1762" t="s">
        <v>3680</v>
      </c>
      <c r="B1762" t="s">
        <v>3681</v>
      </c>
      <c r="C1762" t="str">
        <f>IFERROR(VLOOKUP(Table1[[#This Row],[Ticker]],[1]!Table1[[Symbol]:[Industry]],2,FALSE),"-")</f>
        <v>-</v>
      </c>
      <c r="D1762" t="s">
        <v>49</v>
      </c>
      <c r="E1762">
        <v>521.64</v>
      </c>
      <c r="F1762">
        <v>386.4</v>
      </c>
      <c r="G1762">
        <v>55.207970315570499</v>
      </c>
      <c r="H1762">
        <v>26.177712139359699</v>
      </c>
      <c r="I1762">
        <v>28.522304754927301</v>
      </c>
      <c r="J1762">
        <v>18.796282185178399</v>
      </c>
      <c r="K1762">
        <v>308.48585393169401</v>
      </c>
      <c r="L1762">
        <v>276.00321578530702</v>
      </c>
      <c r="M1762">
        <v>79.964321593890602</v>
      </c>
      <c r="N1762">
        <v>2.8722557499263601</v>
      </c>
      <c r="O1762">
        <v>7.3110766045548496</v>
      </c>
      <c r="P1762">
        <v>80.560747663551396</v>
      </c>
    </row>
    <row r="1763" spans="1:17" hidden="1" x14ac:dyDescent="0.3">
      <c r="A1763" t="s">
        <v>3682</v>
      </c>
      <c r="B1763" t="s">
        <v>3683</v>
      </c>
      <c r="C1763" t="str">
        <f>IFERROR(VLOOKUP(Table1[[#This Row],[Ticker]],[1]!Table1[[Symbol]:[Industry]],2,FALSE),"-")</f>
        <v>-</v>
      </c>
      <c r="D1763" t="s">
        <v>29</v>
      </c>
      <c r="E1763">
        <v>521.40826949999996</v>
      </c>
      <c r="F1763">
        <v>1.9</v>
      </c>
      <c r="G1763">
        <v>32.980555985352503</v>
      </c>
      <c r="H1763">
        <v>4.09277494726099</v>
      </c>
      <c r="I1763">
        <v>-17.217086976997599</v>
      </c>
      <c r="J1763">
        <v>-1.0819522136039399</v>
      </c>
      <c r="K1763">
        <v>1.73877063807901</v>
      </c>
      <c r="L1763">
        <v>1.73349831699618</v>
      </c>
      <c r="M1763">
        <v>39.763530914555197</v>
      </c>
      <c r="N1763">
        <v>0.84859016030467305</v>
      </c>
      <c r="O1763">
        <v>21.052631578947299</v>
      </c>
      <c r="P1763">
        <v>72.727272727272705</v>
      </c>
      <c r="Q1763">
        <v>-2.7332109470673001E-2</v>
      </c>
    </row>
    <row r="1764" spans="1:17" hidden="1" x14ac:dyDescent="0.3">
      <c r="A1764" t="s">
        <v>3684</v>
      </c>
      <c r="B1764" t="s">
        <v>3685</v>
      </c>
      <c r="C1764" t="str">
        <f>IFERROR(VLOOKUP(Table1[[#This Row],[Ticker]],[1]!Table1[[Symbol]:[Industry]],2,FALSE),"-")</f>
        <v>-</v>
      </c>
      <c r="D1764" t="s">
        <v>21</v>
      </c>
      <c r="E1764">
        <v>520.37386921400002</v>
      </c>
      <c r="F1764">
        <v>70.540000000000006</v>
      </c>
      <c r="G1764">
        <v>113.76586671981499</v>
      </c>
      <c r="H1764">
        <v>1.2075038527981401</v>
      </c>
      <c r="I1764">
        <v>-8.9374383679199898</v>
      </c>
      <c r="J1764">
        <v>6.2513811197293796</v>
      </c>
      <c r="K1764">
        <v>69.489925388676298</v>
      </c>
      <c r="L1764">
        <v>64.256947223465602</v>
      </c>
      <c r="M1764">
        <v>64.441963294609806</v>
      </c>
      <c r="N1764">
        <v>1.21059643686017</v>
      </c>
      <c r="O1764">
        <v>52.041394953218003</v>
      </c>
      <c r="P1764">
        <v>146.64335664335599</v>
      </c>
      <c r="Q1764">
        <v>0.123040088803533</v>
      </c>
    </row>
    <row r="1765" spans="1:17" hidden="1" x14ac:dyDescent="0.3">
      <c r="A1765" t="s">
        <v>3686</v>
      </c>
      <c r="B1765" t="s">
        <v>3687</v>
      </c>
      <c r="C1765" t="str">
        <f>IFERROR(VLOOKUP(Table1[[#This Row],[Ticker]],[1]!Table1[[Symbol]:[Industry]],2,FALSE),"-")</f>
        <v>-</v>
      </c>
      <c r="D1765" t="s">
        <v>46</v>
      </c>
      <c r="E1765">
        <v>518.65852840000002</v>
      </c>
      <c r="F1765">
        <v>30.23</v>
      </c>
      <c r="G1765">
        <v>153.35690007137401</v>
      </c>
      <c r="H1765">
        <v>-0.54248781419679604</v>
      </c>
      <c r="I1765">
        <v>19.791646647456499</v>
      </c>
      <c r="J1765">
        <v>0.28598885970365101</v>
      </c>
      <c r="K1765">
        <v>28.569325562160099</v>
      </c>
      <c r="L1765">
        <v>24.871806283664299</v>
      </c>
      <c r="M1765">
        <v>62.506507215031597</v>
      </c>
      <c r="N1765">
        <v>0.37881164419018398</v>
      </c>
      <c r="O1765">
        <v>33.311280185246403</v>
      </c>
      <c r="P1765">
        <v>202.3</v>
      </c>
      <c r="Q1765">
        <v>-6.8377190750812999E-2</v>
      </c>
    </row>
    <row r="1766" spans="1:17" hidden="1" x14ac:dyDescent="0.3">
      <c r="A1766" t="s">
        <v>3688</v>
      </c>
      <c r="B1766" t="s">
        <v>3689</v>
      </c>
      <c r="C1766" t="str">
        <f>IFERROR(VLOOKUP(Table1[[#This Row],[Ticker]],[1]!Table1[[Symbol]:[Industry]],2,FALSE),"-")</f>
        <v>-</v>
      </c>
      <c r="D1766" t="s">
        <v>631</v>
      </c>
      <c r="E1766">
        <v>518.47923820000005</v>
      </c>
      <c r="F1766">
        <v>679.7</v>
      </c>
      <c r="G1766">
        <v>293.56864021750403</v>
      </c>
      <c r="H1766">
        <v>5.8535404975002203</v>
      </c>
      <c r="I1766">
        <v>107.999987379069</v>
      </c>
      <c r="J1766">
        <v>2.2358772437603802</v>
      </c>
      <c r="K1766">
        <v>578.58604839123996</v>
      </c>
      <c r="L1766">
        <v>430.29839433787203</v>
      </c>
      <c r="M1766">
        <v>75.620693233458894</v>
      </c>
      <c r="N1766">
        <v>0.65571345398857706</v>
      </c>
      <c r="O1766">
        <v>0</v>
      </c>
      <c r="P1766">
        <v>330.189873417721</v>
      </c>
      <c r="Q1766">
        <v>0.17561939170048299</v>
      </c>
    </row>
    <row r="1767" spans="1:17" hidden="1" x14ac:dyDescent="0.3">
      <c r="A1767" t="s">
        <v>3690</v>
      </c>
      <c r="B1767" t="s">
        <v>3691</v>
      </c>
      <c r="C1767" t="str">
        <f>IFERROR(VLOOKUP(Table1[[#This Row],[Ticker]],[1]!Table1[[Symbol]:[Industry]],2,FALSE),"-")</f>
        <v>-</v>
      </c>
      <c r="D1767" t="s">
        <v>392</v>
      </c>
      <c r="E1767">
        <v>517.76833883999996</v>
      </c>
      <c r="F1767">
        <v>314.8</v>
      </c>
      <c r="G1767">
        <v>-42.869117217261802</v>
      </c>
      <c r="H1767">
        <v>-4.8877740939860699</v>
      </c>
      <c r="I1767">
        <v>-30.269930918166398</v>
      </c>
      <c r="J1767">
        <v>-1.4458762642368499</v>
      </c>
      <c r="K1767">
        <v>304.46335174445397</v>
      </c>
      <c r="L1767">
        <v>326.259403232485</v>
      </c>
      <c r="M1767">
        <v>58.930798714499403</v>
      </c>
      <c r="N1767">
        <v>1.49498370550795</v>
      </c>
      <c r="O1767">
        <v>46.124523506988503</v>
      </c>
      <c r="P1767">
        <v>20.152671755725098</v>
      </c>
      <c r="Q1767">
        <v>-4.9117642094473002E-2</v>
      </c>
    </row>
    <row r="1768" spans="1:17" hidden="1" x14ac:dyDescent="0.3">
      <c r="A1768" t="s">
        <v>3692</v>
      </c>
      <c r="B1768" t="s">
        <v>3693</v>
      </c>
      <c r="C1768" t="str">
        <f>IFERROR(VLOOKUP(Table1[[#This Row],[Ticker]],[1]!Table1[[Symbol]:[Industry]],2,FALSE),"-")</f>
        <v>-</v>
      </c>
      <c r="D1768" t="s">
        <v>59</v>
      </c>
      <c r="E1768">
        <v>516.94218436000006</v>
      </c>
      <c r="F1768">
        <v>498.2</v>
      </c>
      <c r="G1768">
        <v>30.773828731618</v>
      </c>
      <c r="H1768">
        <v>-19.3455186027644</v>
      </c>
      <c r="I1768">
        <v>15.7069084010997</v>
      </c>
      <c r="J1768">
        <v>-4.8059283645178397</v>
      </c>
      <c r="K1768">
        <v>511.77281671943302</v>
      </c>
      <c r="L1768">
        <v>455.96450314475499</v>
      </c>
      <c r="M1768">
        <v>36.164980328294597</v>
      </c>
      <c r="N1768">
        <v>0.86870148664649305</v>
      </c>
      <c r="O1768">
        <v>18.426334805299</v>
      </c>
      <c r="P1768">
        <v>63.050237277041397</v>
      </c>
      <c r="Q1768">
        <v>7.7963445113924001E-2</v>
      </c>
    </row>
    <row r="1769" spans="1:17" hidden="1" x14ac:dyDescent="0.3">
      <c r="A1769" t="s">
        <v>3694</v>
      </c>
      <c r="B1769" t="s">
        <v>3695</v>
      </c>
      <c r="C1769" t="str">
        <f>IFERROR(VLOOKUP(Table1[[#This Row],[Ticker]],[1]!Table1[[Symbol]:[Industry]],2,FALSE),"-")</f>
        <v>-</v>
      </c>
      <c r="D1769" t="s">
        <v>1147</v>
      </c>
      <c r="E1769">
        <v>516.926393287</v>
      </c>
      <c r="F1769">
        <v>133.93</v>
      </c>
      <c r="G1769">
        <v>42.400031640783197</v>
      </c>
      <c r="H1769">
        <v>4.6915804455962</v>
      </c>
      <c r="I1769">
        <v>-4.8583695421278597</v>
      </c>
      <c r="J1769">
        <v>-2.3221944256124001</v>
      </c>
      <c r="K1769">
        <v>130.34904967832799</v>
      </c>
      <c r="L1769">
        <v>124.737785766624</v>
      </c>
      <c r="M1769">
        <v>58.940220075254302</v>
      </c>
      <c r="N1769">
        <v>1.7425595333006501</v>
      </c>
      <c r="O1769">
        <v>29.806615396102401</v>
      </c>
      <c r="P1769">
        <v>70.720203951561501</v>
      </c>
      <c r="Q1769">
        <v>1.3579289930466001E-2</v>
      </c>
    </row>
    <row r="1770" spans="1:17" hidden="1" x14ac:dyDescent="0.3">
      <c r="A1770" t="s">
        <v>3696</v>
      </c>
      <c r="B1770" t="s">
        <v>3697</v>
      </c>
      <c r="C1770" t="str">
        <f>IFERROR(VLOOKUP(Table1[[#This Row],[Ticker]],[1]!Table1[[Symbol]:[Industry]],2,FALSE),"-")</f>
        <v>-</v>
      </c>
      <c r="D1770" t="s">
        <v>285</v>
      </c>
      <c r="E1770">
        <v>516.65529655499995</v>
      </c>
      <c r="F1770">
        <v>349.95</v>
      </c>
      <c r="G1770">
        <v>120.140032192531</v>
      </c>
      <c r="H1770">
        <v>45.540812368452698</v>
      </c>
      <c r="I1770">
        <v>3.6321202633507299E-2</v>
      </c>
      <c r="J1770">
        <v>6.6932594877047498</v>
      </c>
      <c r="K1770">
        <v>266.84857730033002</v>
      </c>
      <c r="L1770">
        <v>246.29229908178499</v>
      </c>
      <c r="M1770">
        <v>85.606947383310597</v>
      </c>
      <c r="N1770">
        <v>4.0330993765318199</v>
      </c>
      <c r="O1770">
        <v>5.1150164309187103</v>
      </c>
      <c r="P1770">
        <v>163.120300751879</v>
      </c>
      <c r="Q1770">
        <v>8.6911166949561997E-2</v>
      </c>
    </row>
    <row r="1771" spans="1:17" hidden="1" x14ac:dyDescent="0.3">
      <c r="A1771" t="s">
        <v>3698</v>
      </c>
      <c r="B1771" t="s">
        <v>3699</v>
      </c>
      <c r="C1771" t="str">
        <f>IFERROR(VLOOKUP(Table1[[#This Row],[Ticker]],[1]!Table1[[Symbol]:[Industry]],2,FALSE),"-")</f>
        <v>-</v>
      </c>
      <c r="D1771" t="s">
        <v>1435</v>
      </c>
      <c r="E1771">
        <v>516.41148948</v>
      </c>
      <c r="F1771">
        <v>251.77</v>
      </c>
      <c r="G1771">
        <v>-26.638799696539898</v>
      </c>
      <c r="H1771">
        <v>-13.3461417790573</v>
      </c>
      <c r="I1771">
        <v>-19.501196717376899</v>
      </c>
      <c r="J1771">
        <v>-1.8059522136039401</v>
      </c>
      <c r="K1771">
        <v>253.08985447607799</v>
      </c>
      <c r="L1771">
        <v>256.43602031261702</v>
      </c>
      <c r="M1771">
        <v>55.562793815935699</v>
      </c>
      <c r="N1771">
        <v>1.8139508770668999</v>
      </c>
      <c r="O1771">
        <v>24.8361599872899</v>
      </c>
      <c r="P1771">
        <v>11.402654867256601</v>
      </c>
      <c r="Q1771">
        <v>0.104044972670955</v>
      </c>
    </row>
    <row r="1772" spans="1:17" hidden="1" x14ac:dyDescent="0.3">
      <c r="A1772" t="s">
        <v>3700</v>
      </c>
      <c r="B1772" t="s">
        <v>3701</v>
      </c>
      <c r="C1772" t="str">
        <f>IFERROR(VLOOKUP(Table1[[#This Row],[Ticker]],[1]!Table1[[Symbol]:[Industry]],2,FALSE),"-")</f>
        <v>-</v>
      </c>
      <c r="D1772" t="s">
        <v>72</v>
      </c>
      <c r="E1772">
        <v>513.82182370500004</v>
      </c>
      <c r="F1772">
        <v>172.17</v>
      </c>
      <c r="G1772">
        <v>40.195299575096101</v>
      </c>
      <c r="H1772">
        <v>3.4504377686109602</v>
      </c>
      <c r="I1772">
        <v>-4.6108369769976099</v>
      </c>
      <c r="J1772">
        <v>1.14818672476441</v>
      </c>
      <c r="K1772">
        <v>133.72429493525399</v>
      </c>
      <c r="L1772">
        <v>130.769262011758</v>
      </c>
      <c r="M1772">
        <v>87.181657150001001</v>
      </c>
      <c r="N1772">
        <v>3.0765164368632001</v>
      </c>
      <c r="O1772">
        <v>8.4393332171690698</v>
      </c>
      <c r="P1772">
        <v>70.2967359050445</v>
      </c>
      <c r="Q1772">
        <v>3.0311418022714001E-2</v>
      </c>
    </row>
    <row r="1773" spans="1:17" hidden="1" x14ac:dyDescent="0.3">
      <c r="A1773" t="s">
        <v>3702</v>
      </c>
      <c r="B1773" t="s">
        <v>3703</v>
      </c>
      <c r="C1773" t="str">
        <f>IFERROR(VLOOKUP(Table1[[#This Row],[Ticker]],[1]!Table1[[Symbol]:[Industry]],2,FALSE),"-")</f>
        <v>-</v>
      </c>
      <c r="D1773" t="s">
        <v>243</v>
      </c>
      <c r="E1773">
        <v>513.80452431000003</v>
      </c>
      <c r="F1773">
        <v>97.21</v>
      </c>
      <c r="G1773">
        <v>-40.0496809676929</v>
      </c>
      <c r="H1773">
        <v>-2.4272808061848599</v>
      </c>
      <c r="I1773">
        <v>-1.67580883280838</v>
      </c>
      <c r="J1773">
        <v>-4.9512989472722797</v>
      </c>
      <c r="K1773">
        <v>98.543994022136104</v>
      </c>
      <c r="L1773">
        <v>101.39910263133</v>
      </c>
      <c r="M1773">
        <v>51.7164413534747</v>
      </c>
      <c r="N1773">
        <v>0.85342579386912698</v>
      </c>
      <c r="O1773">
        <v>36.251414463532498</v>
      </c>
      <c r="P1773">
        <v>26.263151058578998</v>
      </c>
      <c r="Q1773">
        <v>0.166125713529403</v>
      </c>
    </row>
    <row r="1774" spans="1:17" hidden="1" x14ac:dyDescent="0.3">
      <c r="A1774" t="s">
        <v>3704</v>
      </c>
      <c r="B1774" t="s">
        <v>3705</v>
      </c>
      <c r="C1774" t="str">
        <f>IFERROR(VLOOKUP(Table1[[#This Row],[Ticker]],[1]!Table1[[Symbol]:[Industry]],2,FALSE),"-")</f>
        <v>-</v>
      </c>
      <c r="D1774" t="s">
        <v>285</v>
      </c>
      <c r="E1774">
        <v>512.83743000000004</v>
      </c>
      <c r="F1774">
        <v>215.25</v>
      </c>
      <c r="G1774">
        <v>17.765573715848902</v>
      </c>
      <c r="H1774">
        <v>-1.0714144754835599</v>
      </c>
      <c r="I1774">
        <v>30.9012640868321</v>
      </c>
      <c r="J1774">
        <v>0.77250788029275896</v>
      </c>
      <c r="K1774">
        <v>226.73913872279499</v>
      </c>
      <c r="M1774">
        <v>53.300108672587498</v>
      </c>
      <c r="N1774">
        <v>0.45316286187986199</v>
      </c>
      <c r="O1774">
        <v>46.806039488966299</v>
      </c>
      <c r="P1774">
        <v>58.039647577092502</v>
      </c>
    </row>
    <row r="1775" spans="1:17" hidden="1" x14ac:dyDescent="0.3">
      <c r="A1775" t="s">
        <v>3706</v>
      </c>
      <c r="B1775" t="s">
        <v>3707</v>
      </c>
      <c r="C1775" t="str">
        <f>IFERROR(VLOOKUP(Table1[[#This Row],[Ticker]],[1]!Table1[[Symbol]:[Industry]],2,FALSE),"-")</f>
        <v>-</v>
      </c>
      <c r="D1775" t="s">
        <v>169</v>
      </c>
      <c r="E1775">
        <v>511.07</v>
      </c>
      <c r="F1775">
        <v>208.6</v>
      </c>
      <c r="G1775">
        <v>52.785565948347099</v>
      </c>
      <c r="H1775">
        <v>3.2190375735236101</v>
      </c>
      <c r="I1775">
        <v>-1.34809946703215</v>
      </c>
      <c r="J1775">
        <v>-0.19916653434942</v>
      </c>
      <c r="K1775">
        <v>191.49557381999699</v>
      </c>
      <c r="L1775">
        <v>173.47991679419599</v>
      </c>
      <c r="M1775">
        <v>60.970758231180703</v>
      </c>
      <c r="N1775">
        <v>1.84566767105166</v>
      </c>
      <c r="O1775">
        <v>10.258868648130299</v>
      </c>
      <c r="P1775">
        <v>86.25</v>
      </c>
      <c r="Q1775">
        <v>0.106998005469907</v>
      </c>
    </row>
    <row r="1776" spans="1:17" hidden="1" x14ac:dyDescent="0.3">
      <c r="A1776" t="s">
        <v>3708</v>
      </c>
      <c r="B1776" t="s">
        <v>3709</v>
      </c>
      <c r="C1776" t="str">
        <f>IFERROR(VLOOKUP(Table1[[#This Row],[Ticker]],[1]!Table1[[Symbol]:[Industry]],2,FALSE),"-")</f>
        <v>-</v>
      </c>
      <c r="D1776" t="s">
        <v>240</v>
      </c>
      <c r="E1776">
        <v>510.65200625</v>
      </c>
      <c r="F1776">
        <v>392.3</v>
      </c>
      <c r="G1776">
        <v>143.16193860000001</v>
      </c>
      <c r="H1776">
        <v>39.639789207510503</v>
      </c>
      <c r="I1776">
        <v>7.2772779331455499</v>
      </c>
      <c r="J1776">
        <v>40.262875372602899</v>
      </c>
      <c r="K1776">
        <v>301.38463568587099</v>
      </c>
      <c r="L1776">
        <v>264.81134022649098</v>
      </c>
      <c r="M1776">
        <v>77.943921690553594</v>
      </c>
      <c r="N1776">
        <v>3.0399858195382099</v>
      </c>
      <c r="O1776">
        <v>8.3227122100433206</v>
      </c>
      <c r="P1776">
        <v>188.45588235294099</v>
      </c>
      <c r="Q1776">
        <v>0.10579274497066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D1777" t="s">
        <v>392</v>
      </c>
      <c r="E1777">
        <v>509.39621936999998</v>
      </c>
      <c r="F1777">
        <v>186.7</v>
      </c>
      <c r="G1777">
        <v>6.4975051378948798</v>
      </c>
      <c r="H1777">
        <v>-1.7020150580553199</v>
      </c>
      <c r="I1777">
        <v>10.854765363147401</v>
      </c>
      <c r="J1777">
        <v>-3.6861188802706102</v>
      </c>
      <c r="K1777">
        <v>175.34915193365401</v>
      </c>
      <c r="L1777">
        <v>166.073213041066</v>
      </c>
      <c r="M1777">
        <v>61.703260231228803</v>
      </c>
      <c r="N1777">
        <v>3.15230878149828</v>
      </c>
      <c r="O1777">
        <v>9.8018211033743903</v>
      </c>
      <c r="P1777">
        <v>40.375939849623997</v>
      </c>
      <c r="Q1777">
        <v>-4.855375184388E-3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D1778" t="s">
        <v>184</v>
      </c>
      <c r="E1778">
        <v>508.07777685399998</v>
      </c>
      <c r="F1778">
        <v>41.57</v>
      </c>
      <c r="G1778">
        <v>36.514926932174802</v>
      </c>
      <c r="H1778">
        <v>3.3099100134526398</v>
      </c>
      <c r="I1778">
        <v>-3.8207375636990402</v>
      </c>
      <c r="J1778">
        <v>-7.9377441757788798</v>
      </c>
      <c r="K1778">
        <v>39.765417935129598</v>
      </c>
      <c r="L1778">
        <v>37.596909405495197</v>
      </c>
      <c r="M1778">
        <v>59.189185672763898</v>
      </c>
      <c r="N1778">
        <v>1.1114179401117401</v>
      </c>
      <c r="O1778">
        <v>19.677652152994899</v>
      </c>
      <c r="P1778">
        <v>64.633663366336606</v>
      </c>
      <c r="Q1778">
        <v>5.9497979924826E-2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D1779" t="s">
        <v>21</v>
      </c>
      <c r="E1779">
        <v>505.62108999999998</v>
      </c>
      <c r="F1779">
        <v>72.5</v>
      </c>
      <c r="G1779">
        <v>-3.09426241131762</v>
      </c>
      <c r="H1779">
        <v>-11.193692970785801</v>
      </c>
      <c r="I1779">
        <v>12.2464323363071</v>
      </c>
      <c r="J1779">
        <v>-6.0883706988414401</v>
      </c>
      <c r="K1779">
        <v>75.641720885872701</v>
      </c>
      <c r="L1779">
        <v>65.711619849994307</v>
      </c>
      <c r="M1779">
        <v>37.748984597065501</v>
      </c>
      <c r="N1779">
        <v>1.56987666421628</v>
      </c>
      <c r="O1779">
        <v>24.7586206896551</v>
      </c>
      <c r="P1779">
        <v>95.6815114709851</v>
      </c>
      <c r="Q1779">
        <v>0.21946494407610401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21</v>
      </c>
      <c r="E1780">
        <v>505.38231252399999</v>
      </c>
      <c r="F1780">
        <v>146.13999999999999</v>
      </c>
      <c r="G1780">
        <v>55.933115286226403</v>
      </c>
      <c r="H1780">
        <v>13.454572759517101</v>
      </c>
      <c r="I1780">
        <v>-16.825442068381399</v>
      </c>
      <c r="J1780">
        <v>-2.6349616006829102</v>
      </c>
      <c r="K1780">
        <v>130.720737802857</v>
      </c>
      <c r="L1780">
        <v>123.46196988965301</v>
      </c>
      <c r="M1780">
        <v>63.185631327554702</v>
      </c>
      <c r="N1780">
        <v>3.0441868950740401</v>
      </c>
      <c r="O1780">
        <v>18.858628712193699</v>
      </c>
      <c r="P1780">
        <v>101.29476584021999</v>
      </c>
      <c r="Q1780">
        <v>0.17134809285104499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D1781" t="s">
        <v>59</v>
      </c>
      <c r="E1781">
        <v>504.3121749</v>
      </c>
      <c r="F1781">
        <v>111.81</v>
      </c>
      <c r="G1781">
        <v>-24.258744798252</v>
      </c>
      <c r="H1781">
        <v>1.25571292074584</v>
      </c>
      <c r="I1781">
        <v>-15.745991204780101</v>
      </c>
      <c r="J1781">
        <v>8.0771214386359897</v>
      </c>
      <c r="K1781">
        <v>107.34819706719</v>
      </c>
      <c r="L1781">
        <v>107.675705541441</v>
      </c>
      <c r="M1781">
        <v>30.0174300871059</v>
      </c>
      <c r="N1781">
        <v>0.87284311838888096</v>
      </c>
      <c r="O1781">
        <v>36.570968607459001</v>
      </c>
      <c r="P1781">
        <v>24.927374301675901</v>
      </c>
      <c r="Q1781">
        <v>9.9324532608288996E-2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D1782" t="s">
        <v>119</v>
      </c>
      <c r="E1782">
        <v>503.87018660000001</v>
      </c>
      <c r="F1782">
        <v>226</v>
      </c>
      <c r="G1782">
        <v>-47.475451365899403</v>
      </c>
      <c r="H1782">
        <v>-15.6805889437499</v>
      </c>
      <c r="I1782">
        <v>-32.779477135169799</v>
      </c>
      <c r="J1782">
        <v>2.09986596821423</v>
      </c>
      <c r="K1782">
        <v>240.66300730405899</v>
      </c>
      <c r="L1782">
        <v>255.81740090624001</v>
      </c>
      <c r="M1782">
        <v>53.690848077828697</v>
      </c>
      <c r="N1782">
        <v>0.93246592317224197</v>
      </c>
      <c r="O1782">
        <v>37.057522123893797</v>
      </c>
      <c r="P1782">
        <v>5.1162790697674296</v>
      </c>
      <c r="Q1782">
        <v>0.16877468755803299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E1783">
        <v>502.88743153599899</v>
      </c>
      <c r="F1783">
        <v>25.58</v>
      </c>
      <c r="G1783">
        <v>72.793940798737296</v>
      </c>
      <c r="H1783">
        <v>-14.158068060863499</v>
      </c>
      <c r="I1783">
        <v>5.1223625642867798</v>
      </c>
      <c r="J1783">
        <v>-1.27425990591164</v>
      </c>
      <c r="K1783">
        <v>26.451732744443401</v>
      </c>
      <c r="L1783">
        <v>24.062172692422902</v>
      </c>
      <c r="M1783">
        <v>31.241774019290901</v>
      </c>
      <c r="N1783">
        <v>0.73184538730932003</v>
      </c>
      <c r="O1783">
        <v>26.075058639562101</v>
      </c>
      <c r="P1783">
        <v>113.166666666666</v>
      </c>
      <c r="Q1783">
        <v>0.16304156619419899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D1784" t="s">
        <v>539</v>
      </c>
      <c r="E1784">
        <v>501.76576086</v>
      </c>
      <c r="F1784">
        <v>673.4</v>
      </c>
      <c r="G1784">
        <v>54.412305406957699</v>
      </c>
      <c r="H1784">
        <v>7.2956901754926697</v>
      </c>
      <c r="I1784">
        <v>60.096116707751598</v>
      </c>
      <c r="J1784">
        <v>4.5677653005203398</v>
      </c>
      <c r="K1784">
        <v>588.00857467764297</v>
      </c>
      <c r="L1784">
        <v>510.769844967658</v>
      </c>
      <c r="M1784">
        <v>85.792542709894903</v>
      </c>
      <c r="N1784">
        <v>0.95822275240186405</v>
      </c>
      <c r="O1784">
        <v>0.83160083160083098</v>
      </c>
      <c r="P1784">
        <v>106.153375172202</v>
      </c>
      <c r="Q1784">
        <v>3.7271287225044997E-2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D1785" t="s">
        <v>990</v>
      </c>
      <c r="E1785">
        <v>500.36822565</v>
      </c>
      <c r="F1785">
        <v>44.13</v>
      </c>
      <c r="G1785">
        <v>54.932355034911197</v>
      </c>
      <c r="H1785">
        <v>15.476471063351401</v>
      </c>
      <c r="I1785">
        <v>7.0531832932726699</v>
      </c>
      <c r="J1785">
        <v>-2.7672225134507298</v>
      </c>
      <c r="K1785">
        <v>40.7558706068655</v>
      </c>
      <c r="L1785">
        <v>37.144122040333002</v>
      </c>
      <c r="M1785">
        <v>49.464865950064201</v>
      </c>
      <c r="N1785">
        <v>1.40258884717006</v>
      </c>
      <c r="O1785">
        <v>22.479039202356599</v>
      </c>
      <c r="P1785">
        <v>81.979381443298905</v>
      </c>
      <c r="Q1785">
        <v>3.2786257141347003E-2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D1786" t="s">
        <v>610</v>
      </c>
      <c r="E1786">
        <v>499.70177262799899</v>
      </c>
      <c r="F1786">
        <v>62.18</v>
      </c>
      <c r="G1786">
        <v>-7.3641625472218104</v>
      </c>
      <c r="H1786">
        <v>-7.3318029348814697</v>
      </c>
      <c r="I1786">
        <v>-11.111395920087</v>
      </c>
      <c r="J1786">
        <v>0.67370389499333405</v>
      </c>
      <c r="K1786">
        <v>56.079795531502697</v>
      </c>
      <c r="L1786">
        <v>57.148020478718898</v>
      </c>
      <c r="M1786">
        <v>86.200609073707597</v>
      </c>
      <c r="N1786">
        <v>1.75231267186795</v>
      </c>
      <c r="O1786">
        <v>20.456738501125699</v>
      </c>
      <c r="P1786">
        <v>24.6092184368737</v>
      </c>
      <c r="Q1786">
        <v>-1.6687156608007001E-2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D1787" t="s">
        <v>613</v>
      </c>
      <c r="E1787">
        <v>499.30254259200001</v>
      </c>
      <c r="F1787">
        <v>96.18</v>
      </c>
      <c r="G1787">
        <v>86.731015375282695</v>
      </c>
      <c r="H1787">
        <v>-31.363141685126202</v>
      </c>
      <c r="I1787">
        <v>47.021323619028898</v>
      </c>
      <c r="J1787">
        <v>-4.21195221360394</v>
      </c>
      <c r="K1787">
        <v>105.35146790431899</v>
      </c>
      <c r="L1787">
        <v>78.944517091848695</v>
      </c>
      <c r="M1787">
        <v>23.248895853930101</v>
      </c>
      <c r="N1787">
        <v>0.77963733792426804</v>
      </c>
      <c r="O1787">
        <v>45.872322728217902</v>
      </c>
      <c r="P1787">
        <v>125.509964830011</v>
      </c>
      <c r="Q1787">
        <v>4.9102308833053998E-2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59</v>
      </c>
      <c r="E1788">
        <v>498.12080781999998</v>
      </c>
      <c r="F1788">
        <v>372.65</v>
      </c>
      <c r="G1788">
        <v>22.8181968070887</v>
      </c>
      <c r="H1788">
        <v>6.3236405977666799</v>
      </c>
      <c r="I1788">
        <v>-22.291893926804502</v>
      </c>
      <c r="J1788">
        <v>1.31441192356723</v>
      </c>
      <c r="K1788">
        <v>339.25961583949999</v>
      </c>
      <c r="L1788">
        <v>321.864660249998</v>
      </c>
      <c r="M1788">
        <v>62.089844224646498</v>
      </c>
      <c r="N1788">
        <v>1.28427290093136</v>
      </c>
      <c r="O1788">
        <v>15.389775929156</v>
      </c>
      <c r="P1788">
        <v>67.860360360360303</v>
      </c>
      <c r="Q1788">
        <v>-1.9657127492024001E-2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E1789">
        <v>497.65535840000001</v>
      </c>
      <c r="F1789">
        <v>260.45</v>
      </c>
      <c r="G1789">
        <v>94.2509326014289</v>
      </c>
      <c r="H1789">
        <v>60.874593129079102</v>
      </c>
      <c r="I1789">
        <v>82.366402003204101</v>
      </c>
      <c r="J1789">
        <v>27.067116109377402</v>
      </c>
      <c r="K1789">
        <v>168.342494220519</v>
      </c>
      <c r="L1789">
        <v>147.72528386446299</v>
      </c>
      <c r="M1789">
        <v>88.211159214257407</v>
      </c>
      <c r="N1789">
        <v>3.7644874530552399</v>
      </c>
      <c r="O1789">
        <v>6.3543866385102596</v>
      </c>
      <c r="P1789">
        <v>135.701357466063</v>
      </c>
      <c r="Q1789">
        <v>0.124179196735463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302</v>
      </c>
      <c r="E1790">
        <v>497.09800999999999</v>
      </c>
      <c r="F1790">
        <v>621.79999999999995</v>
      </c>
      <c r="G1790">
        <v>77.386055387591398</v>
      </c>
      <c r="H1790">
        <v>-12.5397974008829</v>
      </c>
      <c r="I1790">
        <v>1.56150405685417</v>
      </c>
      <c r="J1790">
        <v>-2.8764057209448901</v>
      </c>
      <c r="K1790">
        <v>613.41622481403897</v>
      </c>
      <c r="L1790">
        <v>543.04473522833405</v>
      </c>
      <c r="M1790">
        <v>66.446223833824803</v>
      </c>
      <c r="N1790">
        <v>0.56458698786101902</v>
      </c>
      <c r="O1790">
        <v>25.603087809584999</v>
      </c>
      <c r="P1790">
        <v>114.26602343211501</v>
      </c>
      <c r="Q1790">
        <v>0.17015639316314901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226</v>
      </c>
      <c r="E1791">
        <v>496.65</v>
      </c>
      <c r="F1791">
        <v>141.9</v>
      </c>
      <c r="G1791">
        <v>4.1314764174230998</v>
      </c>
      <c r="H1791">
        <v>-0.79840329766916196</v>
      </c>
      <c r="I1791">
        <v>-22.293132604374001</v>
      </c>
      <c r="J1791">
        <v>-3.12276854013456</v>
      </c>
      <c r="K1791">
        <v>140.93338314975699</v>
      </c>
      <c r="L1791">
        <v>135.41531475155099</v>
      </c>
      <c r="M1791">
        <v>47.781864670284399</v>
      </c>
      <c r="N1791">
        <v>1.31433639815805</v>
      </c>
      <c r="O1791">
        <v>19.591261451726499</v>
      </c>
      <c r="P1791">
        <v>38.371526084836603</v>
      </c>
      <c r="Q1791">
        <v>7.7186128283775995E-2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21</v>
      </c>
      <c r="E1792">
        <v>495.84343934999998</v>
      </c>
      <c r="F1792">
        <v>266.7</v>
      </c>
      <c r="G1792">
        <v>112.665964285218</v>
      </c>
      <c r="H1792">
        <v>7.1871130109241896</v>
      </c>
      <c r="I1792">
        <v>-17.726387242719401</v>
      </c>
      <c r="J1792">
        <v>1.7029579187286501</v>
      </c>
      <c r="K1792">
        <v>259.65245583065598</v>
      </c>
      <c r="L1792">
        <v>236.74157209467501</v>
      </c>
      <c r="M1792">
        <v>55.218669258360897</v>
      </c>
      <c r="N1792">
        <v>1.21492801081137</v>
      </c>
      <c r="O1792">
        <v>25.7592800899887</v>
      </c>
      <c r="P1792">
        <v>151.60377358490501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375</v>
      </c>
      <c r="E1793">
        <v>494.99563000000001</v>
      </c>
      <c r="F1793">
        <v>599</v>
      </c>
      <c r="G1793">
        <v>110.39365192222</v>
      </c>
      <c r="H1793">
        <v>-0.53147077138588195</v>
      </c>
      <c r="I1793">
        <v>33.9339438879529</v>
      </c>
      <c r="J1793">
        <v>-1.0819522136039399</v>
      </c>
      <c r="K1793">
        <v>554.39004666776702</v>
      </c>
      <c r="L1793">
        <v>477.81632584186201</v>
      </c>
      <c r="M1793">
        <v>57.221019882562203</v>
      </c>
      <c r="N1793">
        <v>1.1986840467105599</v>
      </c>
      <c r="O1793">
        <v>7.6794657762938101</v>
      </c>
      <c r="P1793">
        <v>139.360639360639</v>
      </c>
      <c r="Q1793">
        <v>3.9976089573156001E-2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D1794" t="s">
        <v>1172</v>
      </c>
      <c r="E1794">
        <v>494.56302499999998</v>
      </c>
      <c r="F1794">
        <v>1647.5</v>
      </c>
      <c r="G1794">
        <v>89.5712328274806</v>
      </c>
      <c r="H1794">
        <v>22.348377851301301</v>
      </c>
      <c r="I1794">
        <v>64.8668061814911</v>
      </c>
      <c r="J1794">
        <v>10.3082050669642</v>
      </c>
      <c r="K1794">
        <v>1325.81001960357</v>
      </c>
      <c r="L1794">
        <v>1134.67624588227</v>
      </c>
      <c r="M1794">
        <v>86.293508798165604</v>
      </c>
      <c r="N1794">
        <v>1.3650704643795599</v>
      </c>
      <c r="O1794">
        <v>1.0622154779969599</v>
      </c>
      <c r="P1794">
        <v>149.64012425183699</v>
      </c>
      <c r="Q1794">
        <v>9.5586775199752005E-2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E1795">
        <v>493.88945625000002</v>
      </c>
      <c r="F1795">
        <v>454.7</v>
      </c>
      <c r="G1795">
        <v>190.411111540908</v>
      </c>
      <c r="H1795">
        <v>36.587939357319001</v>
      </c>
      <c r="I1795">
        <v>89.423711249166402</v>
      </c>
      <c r="J1795">
        <v>1.8278332037648799</v>
      </c>
      <c r="K1795">
        <v>344.02724847304597</v>
      </c>
      <c r="L1795">
        <v>257.25461142554201</v>
      </c>
      <c r="M1795">
        <v>85.749318789904095</v>
      </c>
      <c r="N1795">
        <v>1.0040455751139801</v>
      </c>
      <c r="O1795">
        <v>2.9250054981306302</v>
      </c>
      <c r="P1795">
        <v>220.09855684618</v>
      </c>
      <c r="Q1795">
        <v>0.35403475420165298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140</v>
      </c>
      <c r="E1796">
        <v>492.36149999999998</v>
      </c>
      <c r="F1796">
        <v>12.5</v>
      </c>
      <c r="G1796">
        <v>87.359087058798806</v>
      </c>
      <c r="H1796">
        <v>4.6758569521439401</v>
      </c>
      <c r="I1796">
        <v>25.904459984328302</v>
      </c>
      <c r="J1796">
        <v>-0.99998500048918104</v>
      </c>
      <c r="K1796">
        <v>11.629943031429001</v>
      </c>
      <c r="L1796">
        <v>10.1015221064829</v>
      </c>
      <c r="M1796">
        <v>59.254693749766297</v>
      </c>
      <c r="N1796">
        <v>2.56648689764353</v>
      </c>
      <c r="O1796">
        <v>15.999999999999901</v>
      </c>
      <c r="P1796">
        <v>155.102040816326</v>
      </c>
      <c r="Q1796">
        <v>5.2191169525427003E-2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184</v>
      </c>
      <c r="E1797">
        <v>491.56700000000001</v>
      </c>
      <c r="F1797">
        <v>156.55000000000001</v>
      </c>
      <c r="G1797">
        <v>-5.4294057004712304</v>
      </c>
      <c r="H1797">
        <v>-7.5773078435114503</v>
      </c>
      <c r="I1797">
        <v>-13.6339635513049</v>
      </c>
      <c r="J1797">
        <v>-0.72825446440779995</v>
      </c>
      <c r="K1797">
        <v>154.64157290571899</v>
      </c>
      <c r="L1797">
        <v>149.05235599772601</v>
      </c>
      <c r="M1797">
        <v>58.881024919247999</v>
      </c>
      <c r="N1797">
        <v>1.35661692607202</v>
      </c>
      <c r="O1797">
        <v>30.437559885020701</v>
      </c>
      <c r="P1797">
        <v>34.9568965517241</v>
      </c>
      <c r="Q1797">
        <v>4.3402491233738003E-2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936</v>
      </c>
      <c r="E1798">
        <v>489.90411599999999</v>
      </c>
      <c r="F1798">
        <v>257.79000000000002</v>
      </c>
      <c r="G1798">
        <v>9.9428793762473404</v>
      </c>
      <c r="H1798">
        <v>21.881490296951899</v>
      </c>
      <c r="I1798">
        <v>7.3792943730371903</v>
      </c>
      <c r="J1798">
        <v>11.450945508512399</v>
      </c>
      <c r="K1798">
        <v>206.469141261918</v>
      </c>
      <c r="L1798">
        <v>200.238495351745</v>
      </c>
      <c r="M1798">
        <v>83.145947821935096</v>
      </c>
      <c r="N1798">
        <v>3.63450172616758</v>
      </c>
      <c r="O1798">
        <v>2.02102486520034</v>
      </c>
      <c r="P1798">
        <v>54.226742446903899</v>
      </c>
      <c r="Q1798">
        <v>-7.5439572093529E-2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104</v>
      </c>
      <c r="E1799">
        <v>488.52207499999997</v>
      </c>
      <c r="F1799">
        <v>1590.5</v>
      </c>
      <c r="G1799">
        <v>51.232101079908603</v>
      </c>
      <c r="H1799">
        <v>-2.7522885913509398</v>
      </c>
      <c r="I1799">
        <v>21.838288302196599</v>
      </c>
      <c r="J1799">
        <v>2.2389863682655098</v>
      </c>
      <c r="K1799">
        <v>1623.4358898309499</v>
      </c>
      <c r="L1799">
        <v>1433.38488649233</v>
      </c>
      <c r="M1799">
        <v>50.702621832714101</v>
      </c>
      <c r="N1799">
        <v>0.81475175750268602</v>
      </c>
      <c r="O1799">
        <v>35.114743791260601</v>
      </c>
      <c r="P1799">
        <v>79.494413723055999</v>
      </c>
      <c r="Q1799">
        <v>8.599783073292E-2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D1800" t="s">
        <v>95</v>
      </c>
      <c r="E1800">
        <v>488.31391500000001</v>
      </c>
      <c r="F1800">
        <v>998</v>
      </c>
      <c r="G1800">
        <v>8.6069541956433397</v>
      </c>
      <c r="H1800">
        <v>-9.2220055103766008</v>
      </c>
      <c r="I1800">
        <v>9.7281720650356291</v>
      </c>
      <c r="J1800">
        <v>-0.78044467591550604</v>
      </c>
      <c r="K1800">
        <v>944.90409550590095</v>
      </c>
      <c r="L1800">
        <v>828.92650213086802</v>
      </c>
      <c r="M1800">
        <v>57.361684353707098</v>
      </c>
      <c r="N1800">
        <v>2.7568831168831101</v>
      </c>
      <c r="O1800">
        <v>2.7054108216432802</v>
      </c>
      <c r="P1800">
        <v>48.955223880597003</v>
      </c>
      <c r="Q1800">
        <v>0.14918293798107901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990</v>
      </c>
      <c r="E1801">
        <v>487.31789171200001</v>
      </c>
      <c r="F1801">
        <v>124.58</v>
      </c>
      <c r="G1801">
        <v>-2.3715335177735102</v>
      </c>
      <c r="H1801">
        <v>12.714079268362401</v>
      </c>
      <c r="I1801">
        <v>16.083633929284499</v>
      </c>
      <c r="J1801">
        <v>-6.02782027186392</v>
      </c>
      <c r="K1801">
        <v>109.43888181409901</v>
      </c>
      <c r="L1801">
        <v>100.91262465328001</v>
      </c>
      <c r="M1801">
        <v>60.762317740183498</v>
      </c>
      <c r="N1801">
        <v>1.80959411030277</v>
      </c>
      <c r="O1801">
        <v>9.2470701557232307</v>
      </c>
      <c r="P1801">
        <v>49.376498800959197</v>
      </c>
      <c r="Q1801">
        <v>4.4617275753089996E-3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990</v>
      </c>
      <c r="E1802">
        <v>487.30196181999997</v>
      </c>
      <c r="F1802">
        <v>58.79</v>
      </c>
      <c r="G1802">
        <v>21.978893474961801</v>
      </c>
      <c r="H1802">
        <v>-11.2956268370798</v>
      </c>
      <c r="I1802">
        <v>-6.0020914937094396</v>
      </c>
      <c r="J1802">
        <v>-0.99707698019704905</v>
      </c>
      <c r="K1802">
        <v>58.854767459203899</v>
      </c>
      <c r="L1802">
        <v>55.485276879772599</v>
      </c>
      <c r="M1802">
        <v>43.037757203291498</v>
      </c>
      <c r="N1802">
        <v>0.75157817657079395</v>
      </c>
      <c r="O1802">
        <v>21.959516924647001</v>
      </c>
      <c r="P1802">
        <v>46.974999999999902</v>
      </c>
      <c r="Q1802">
        <v>2.4771911145574001E-2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D1803" t="s">
        <v>130</v>
      </c>
      <c r="E1803">
        <v>486.29185073500003</v>
      </c>
      <c r="F1803">
        <v>256.45</v>
      </c>
      <c r="G1803">
        <v>-67.761740933414899</v>
      </c>
      <c r="H1803">
        <v>-7.1474498816735101</v>
      </c>
      <c r="I1803">
        <v>-54.749299862151602</v>
      </c>
      <c r="J1803">
        <v>-3.8366691947360199</v>
      </c>
      <c r="K1803">
        <v>266.440314338674</v>
      </c>
      <c r="M1803">
        <v>45.912863593377303</v>
      </c>
      <c r="N1803">
        <v>0.46188426397383298</v>
      </c>
      <c r="O1803">
        <v>74.010528368102896</v>
      </c>
      <c r="P1803">
        <v>15.6743346865133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226</v>
      </c>
      <c r="E1804">
        <v>485.85620004999998</v>
      </c>
      <c r="F1804">
        <v>993.7</v>
      </c>
      <c r="G1804">
        <v>118.859559835602</v>
      </c>
      <c r="H1804">
        <v>-3.7683587869482098</v>
      </c>
      <c r="I1804">
        <v>47.799016082583698</v>
      </c>
      <c r="J1804">
        <v>-4.5615140108145003</v>
      </c>
      <c r="K1804">
        <v>939.69119374550303</v>
      </c>
      <c r="L1804">
        <v>746.78721762749103</v>
      </c>
      <c r="M1804">
        <v>57.646348732035698</v>
      </c>
      <c r="N1804">
        <v>1.34631515128997</v>
      </c>
      <c r="O1804">
        <v>14.8032605414108</v>
      </c>
      <c r="P1804">
        <v>172.13473914829501</v>
      </c>
      <c r="Q1804">
        <v>0.150149781978937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302</v>
      </c>
      <c r="E1805">
        <v>482.38443298499999</v>
      </c>
      <c r="F1805">
        <v>29.51</v>
      </c>
      <c r="G1805">
        <v>288.07379607859201</v>
      </c>
      <c r="H1805">
        <v>61.853540497500198</v>
      </c>
      <c r="I1805">
        <v>76.345213342491206</v>
      </c>
      <c r="J1805">
        <v>32.758351968905501</v>
      </c>
      <c r="K1805">
        <v>17.581566262891599</v>
      </c>
      <c r="L1805">
        <v>14.272871286906</v>
      </c>
      <c r="M1805">
        <v>92.264375414197502</v>
      </c>
      <c r="N1805">
        <v>3.4086061240632199</v>
      </c>
      <c r="O1805">
        <v>0.16943409013892</v>
      </c>
      <c r="P1805">
        <v>364.72440944881799</v>
      </c>
      <c r="Q1805">
        <v>0.112656971485657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470</v>
      </c>
      <c r="E1806">
        <v>481.95567</v>
      </c>
      <c r="F1806">
        <v>198.45</v>
      </c>
      <c r="G1806">
        <v>-12.7570326671297</v>
      </c>
      <c r="H1806">
        <v>3.48671434120038</v>
      </c>
      <c r="I1806">
        <v>0.37865770385345399</v>
      </c>
      <c r="J1806">
        <v>-3.1037251529507599</v>
      </c>
      <c r="K1806">
        <v>204.04588982705999</v>
      </c>
      <c r="M1806">
        <v>62.701898031435498</v>
      </c>
      <c r="O1806">
        <v>67.145376669186206</v>
      </c>
      <c r="P1806">
        <v>33.591383372601697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D1807" t="s">
        <v>716</v>
      </c>
      <c r="E1807">
        <v>481.92970355999898</v>
      </c>
      <c r="F1807">
        <v>27.8</v>
      </c>
      <c r="G1807">
        <v>1.7953030907760399</v>
      </c>
      <c r="H1807">
        <v>-6.3431713419787004</v>
      </c>
      <c r="I1807">
        <v>0.69924121146705698</v>
      </c>
      <c r="J1807">
        <v>1.0348361075639401</v>
      </c>
      <c r="K1807">
        <v>26.443433777728199</v>
      </c>
      <c r="L1807">
        <v>24.7025849999131</v>
      </c>
      <c r="M1807">
        <v>56.344784633490001</v>
      </c>
      <c r="N1807">
        <v>1.2276755191717701</v>
      </c>
      <c r="O1807">
        <v>7.94964028776978</v>
      </c>
      <c r="P1807">
        <v>39</v>
      </c>
      <c r="Q1807">
        <v>3.3094991646369998E-3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130</v>
      </c>
      <c r="E1808">
        <v>478.02222</v>
      </c>
      <c r="F1808">
        <v>91.47</v>
      </c>
      <c r="G1808">
        <v>79.581359736189697</v>
      </c>
      <c r="H1808">
        <v>-7.9610971066110503</v>
      </c>
      <c r="I1808">
        <v>-14.701095505782201</v>
      </c>
      <c r="J1808">
        <v>-3.3585479582848001</v>
      </c>
      <c r="K1808">
        <v>94.226676196183803</v>
      </c>
      <c r="L1808">
        <v>87.255000904153505</v>
      </c>
      <c r="M1808">
        <v>50.458711393115898</v>
      </c>
      <c r="N1808">
        <v>1.01996720937043</v>
      </c>
      <c r="O1808">
        <v>38.296709303596799</v>
      </c>
      <c r="P1808">
        <v>529.35186459336705</v>
      </c>
      <c r="Q1808">
        <v>0.12913045334099801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59</v>
      </c>
      <c r="E1809">
        <v>477.989115975</v>
      </c>
      <c r="F1809">
        <v>397.25</v>
      </c>
      <c r="G1809">
        <v>254.60896344589699</v>
      </c>
      <c r="H1809">
        <v>16.296208601206501</v>
      </c>
      <c r="I1809">
        <v>36.093534639578799</v>
      </c>
      <c r="J1809">
        <v>16.0030807327405</v>
      </c>
      <c r="K1809">
        <v>306.10237364646503</v>
      </c>
      <c r="L1809">
        <v>258.762487528203</v>
      </c>
      <c r="M1809">
        <v>89.263997887140405</v>
      </c>
      <c r="N1809">
        <v>2.3024336794070899</v>
      </c>
      <c r="O1809">
        <v>3.32284455632472</v>
      </c>
      <c r="P1809">
        <v>284.18762088974802</v>
      </c>
      <c r="Q1809">
        <v>0.158897515572368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610</v>
      </c>
      <c r="E1810">
        <v>476.91611663800001</v>
      </c>
      <c r="F1810">
        <v>180.19</v>
      </c>
      <c r="G1810">
        <v>-25.163730920402202</v>
      </c>
      <c r="H1810">
        <v>1.3636200441930399</v>
      </c>
      <c r="I1810">
        <v>-14.658884486472401</v>
      </c>
      <c r="J1810">
        <v>-0.56548639475571905</v>
      </c>
      <c r="K1810">
        <v>174.35091302147299</v>
      </c>
      <c r="L1810">
        <v>172.49236958878501</v>
      </c>
      <c r="M1810">
        <v>51.243892069185101</v>
      </c>
      <c r="N1810">
        <v>0.765641882939055</v>
      </c>
      <c r="O1810">
        <v>27.310061601642701</v>
      </c>
      <c r="P1810">
        <v>32.883480825958699</v>
      </c>
      <c r="Q1810">
        <v>7.8168507041122007E-2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D1811" t="s">
        <v>539</v>
      </c>
      <c r="E1811">
        <v>476.75606538</v>
      </c>
      <c r="F1811">
        <v>519.4</v>
      </c>
      <c r="G1811">
        <v>-7.9211698417633203</v>
      </c>
      <c r="H1811">
        <v>2.9746469793753398</v>
      </c>
      <c r="I1811">
        <v>-10.183887880641601</v>
      </c>
      <c r="J1811">
        <v>-3.21708485063141</v>
      </c>
      <c r="K1811">
        <v>492.885391548435</v>
      </c>
      <c r="L1811">
        <v>466.06288312138201</v>
      </c>
      <c r="M1811">
        <v>44.319834235428097</v>
      </c>
      <c r="N1811">
        <v>2.42319683708565</v>
      </c>
      <c r="O1811">
        <v>11.474778590681501</v>
      </c>
      <c r="P1811">
        <v>26.528623629719799</v>
      </c>
      <c r="Q1811">
        <v>-3.6240680994714003E-2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D1812" t="s">
        <v>392</v>
      </c>
      <c r="E1812">
        <v>476.35677581599998</v>
      </c>
      <c r="F1812">
        <v>25.04</v>
      </c>
      <c r="G1812">
        <v>-38.9376830083581</v>
      </c>
      <c r="H1812">
        <v>-6.0587402042541596</v>
      </c>
      <c r="I1812">
        <v>-23.2650443482231</v>
      </c>
      <c r="J1812">
        <v>-5.9157890716099901</v>
      </c>
      <c r="K1812">
        <v>25.728872494838502</v>
      </c>
      <c r="L1812">
        <v>25.638803613709399</v>
      </c>
      <c r="M1812">
        <v>46.460626174037301</v>
      </c>
      <c r="N1812">
        <v>1.62651562044083</v>
      </c>
      <c r="O1812">
        <v>45.607028753993603</v>
      </c>
      <c r="P1812">
        <v>12.1361397223466</v>
      </c>
      <c r="Q1812">
        <v>0.12727621759318899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243</v>
      </c>
      <c r="E1813">
        <v>475.59160713999898</v>
      </c>
      <c r="F1813">
        <v>384.7</v>
      </c>
      <c r="G1813">
        <v>14.385689778789899</v>
      </c>
      <c r="H1813">
        <v>-5.1482189291139102</v>
      </c>
      <c r="I1813">
        <v>-7.9482158562495302</v>
      </c>
      <c r="J1813">
        <v>8.5018529959090792</v>
      </c>
      <c r="K1813">
        <v>371.866788054913</v>
      </c>
      <c r="L1813">
        <v>357.67657687493102</v>
      </c>
      <c r="M1813">
        <v>70.156160337120895</v>
      </c>
      <c r="N1813">
        <v>0.44746778583339097</v>
      </c>
      <c r="O1813">
        <v>27.060046789706199</v>
      </c>
      <c r="P1813">
        <v>51.159135559921403</v>
      </c>
      <c r="Q1813">
        <v>-2.4838790384823999E-2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326</v>
      </c>
      <c r="E1814">
        <v>473.673553545</v>
      </c>
      <c r="F1814">
        <v>133.05000000000001</v>
      </c>
      <c r="G1814">
        <v>-24.135584498988699</v>
      </c>
      <c r="H1814">
        <v>-13.9354032750919</v>
      </c>
      <c r="I1814">
        <v>15.1034871856818</v>
      </c>
      <c r="J1814">
        <v>1.18991450354864</v>
      </c>
      <c r="K1814">
        <v>137.582224744614</v>
      </c>
      <c r="L1814">
        <v>124.192821531435</v>
      </c>
      <c r="M1814">
        <v>41.395044595353198</v>
      </c>
      <c r="N1814">
        <v>0.415734357636944</v>
      </c>
      <c r="O1814">
        <v>29.312288613303199</v>
      </c>
      <c r="P1814">
        <v>34.393939393939398</v>
      </c>
      <c r="Q1814">
        <v>0.1520866343974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D1815" t="s">
        <v>21</v>
      </c>
      <c r="E1815">
        <v>473.49892601400001</v>
      </c>
      <c r="F1815">
        <v>11.19</v>
      </c>
      <c r="G1815">
        <v>-84.668092663296093</v>
      </c>
      <c r="H1815">
        <v>-12.7037618492758</v>
      </c>
      <c r="I1815">
        <v>-66.431489595655506</v>
      </c>
      <c r="J1815">
        <v>-4.3187494878799297</v>
      </c>
      <c r="K1815">
        <v>12.5861012962126</v>
      </c>
      <c r="L1815">
        <v>18.229205230039302</v>
      </c>
      <c r="M1815">
        <v>47.734144991281198</v>
      </c>
      <c r="N1815">
        <v>0.89617490891459695</v>
      </c>
      <c r="O1815">
        <v>161.66219839141999</v>
      </c>
      <c r="P1815">
        <v>17.172774869109901</v>
      </c>
      <c r="Q1815">
        <v>0.151537356653733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161</v>
      </c>
      <c r="E1816">
        <v>473.360294960999</v>
      </c>
      <c r="F1816">
        <v>41.67</v>
      </c>
      <c r="G1816">
        <v>-34.824190508714302</v>
      </c>
      <c r="H1816">
        <v>-17.636517982031901</v>
      </c>
      <c r="I1816">
        <v>-41.047146754965098</v>
      </c>
      <c r="J1816">
        <v>-2.8117324847586902</v>
      </c>
      <c r="K1816">
        <v>44.966995170901498</v>
      </c>
      <c r="L1816">
        <v>51.4299364148766</v>
      </c>
      <c r="M1816">
        <v>12.0712969860712</v>
      </c>
      <c r="N1816">
        <v>0.84685875283106304</v>
      </c>
      <c r="O1816">
        <v>79.985601151907801</v>
      </c>
      <c r="P1816">
        <v>16.5594405594405</v>
      </c>
      <c r="Q1816">
        <v>-8.1921797275574998E-2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1939</v>
      </c>
      <c r="E1817">
        <v>470.54524817599997</v>
      </c>
      <c r="F1817">
        <v>231.76</v>
      </c>
      <c r="G1817">
        <v>-8.91972032713179</v>
      </c>
      <c r="H1817">
        <v>-7.0578530895945804</v>
      </c>
      <c r="I1817">
        <v>-30.53955393735</v>
      </c>
      <c r="J1817">
        <v>-2.1786747006330902</v>
      </c>
      <c r="K1817">
        <v>239.339599033388</v>
      </c>
      <c r="L1817">
        <v>249.07879653096401</v>
      </c>
      <c r="M1817">
        <v>47.978930987833401</v>
      </c>
      <c r="N1817">
        <v>0.763780455823868</v>
      </c>
      <c r="O1817">
        <v>37.642388677942698</v>
      </c>
      <c r="P1817">
        <v>18.851282051281999</v>
      </c>
      <c r="Q1817">
        <v>-4.7924159167508001E-2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D1818" t="s">
        <v>49</v>
      </c>
      <c r="E1818">
        <v>469.80903096399999</v>
      </c>
      <c r="F1818">
        <v>110.09</v>
      </c>
      <c r="G1818">
        <v>-42.150677610448</v>
      </c>
      <c r="H1818">
        <v>-21.649291385356499</v>
      </c>
      <c r="I1818">
        <v>-29.659906624541598</v>
      </c>
      <c r="J1818">
        <v>-14.402562900626799</v>
      </c>
      <c r="M1818">
        <v>15.3332234700593</v>
      </c>
      <c r="O1818">
        <v>21.718593877736399</v>
      </c>
      <c r="P1818">
        <v>5.50071873502635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E1819">
        <v>469.40515199999999</v>
      </c>
      <c r="F1819">
        <v>239.6</v>
      </c>
      <c r="G1819">
        <v>-9.54538435187186</v>
      </c>
      <c r="H1819">
        <v>-19.501047896561801</v>
      </c>
      <c r="I1819">
        <v>3.3084675070911</v>
      </c>
      <c r="J1819">
        <v>1.0854297606449801</v>
      </c>
      <c r="K1819">
        <v>245.69785093767399</v>
      </c>
      <c r="L1819">
        <v>224.25220898393201</v>
      </c>
      <c r="M1819">
        <v>54.339077815124597</v>
      </c>
      <c r="N1819">
        <v>1.36906775888166</v>
      </c>
      <c r="O1819">
        <v>24.353088480801301</v>
      </c>
      <c r="P1819">
        <v>49.984350547730799</v>
      </c>
      <c r="Q1819">
        <v>0.17660851198691799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243</v>
      </c>
      <c r="E1820">
        <v>468.87145056000003</v>
      </c>
      <c r="F1820">
        <v>86.4</v>
      </c>
      <c r="G1820">
        <v>-8.0237695080240794</v>
      </c>
      <c r="H1820">
        <v>10.198016552502599</v>
      </c>
      <c r="I1820">
        <v>-5.3260811623248197</v>
      </c>
      <c r="J1820">
        <v>8.4784873468355997</v>
      </c>
      <c r="K1820">
        <v>78.5116808087094</v>
      </c>
      <c r="L1820">
        <v>77.979818591020603</v>
      </c>
      <c r="M1820">
        <v>59.9963315256798</v>
      </c>
      <c r="N1820">
        <v>2.66610971121839</v>
      </c>
      <c r="O1820">
        <v>13.078703703703599</v>
      </c>
      <c r="P1820">
        <v>30.909090909090899</v>
      </c>
      <c r="Q1820">
        <v>-6.0322052238594E-2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130</v>
      </c>
      <c r="E1821">
        <v>468.776934375</v>
      </c>
      <c r="F1821">
        <v>160.94999999999999</v>
      </c>
      <c r="G1821">
        <v>664.00475085211701</v>
      </c>
      <c r="H1821">
        <v>-18.655813924006502</v>
      </c>
      <c r="I1821">
        <v>143.05650540999599</v>
      </c>
      <c r="J1821">
        <v>-8.7829078066337498</v>
      </c>
      <c r="K1821">
        <v>162.75604406421701</v>
      </c>
      <c r="L1821">
        <v>111.08222549153299</v>
      </c>
      <c r="M1821">
        <v>31.598148899698302</v>
      </c>
      <c r="N1821">
        <v>0.62780657110395099</v>
      </c>
      <c r="O1821">
        <v>32.183908045976999</v>
      </c>
      <c r="P1821">
        <v>794.16666666666595</v>
      </c>
      <c r="Q1821">
        <v>0.16475286032209299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539</v>
      </c>
      <c r="E1822">
        <v>467.31745000000001</v>
      </c>
      <c r="F1822">
        <v>440.45</v>
      </c>
      <c r="G1822">
        <v>16.111812342078501</v>
      </c>
      <c r="H1822">
        <v>4.6936108929245197</v>
      </c>
      <c r="I1822">
        <v>1.1402672888626399</v>
      </c>
      <c r="J1822">
        <v>-6.5741138857805499</v>
      </c>
      <c r="K1822">
        <v>405.28622364302601</v>
      </c>
      <c r="L1822">
        <v>367.17143162785101</v>
      </c>
      <c r="M1822">
        <v>51.0740507088572</v>
      </c>
      <c r="N1822">
        <v>0.97304907558098996</v>
      </c>
      <c r="O1822">
        <v>8.1053468044045793</v>
      </c>
      <c r="P1822">
        <v>43.867385268659099</v>
      </c>
      <c r="Q1822">
        <v>9.6736911534140001E-3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D1823" t="s">
        <v>392</v>
      </c>
      <c r="E1823">
        <v>466.78057503000002</v>
      </c>
      <c r="F1823">
        <v>4.3</v>
      </c>
      <c r="G1823">
        <v>33.398080391445603</v>
      </c>
      <c r="H1823">
        <v>-4.8087402042541596</v>
      </c>
      <c r="I1823">
        <v>-6.5025364944771802</v>
      </c>
      <c r="J1823">
        <v>4.1561430244912803</v>
      </c>
      <c r="K1823">
        <v>4.4467817408633303</v>
      </c>
      <c r="L1823">
        <v>4.30980615944741</v>
      </c>
      <c r="M1823">
        <v>44.151678841822999</v>
      </c>
      <c r="N1823">
        <v>1.10576624920748</v>
      </c>
      <c r="O1823">
        <v>62.093023255813897</v>
      </c>
      <c r="P1823">
        <v>61.592241451852601</v>
      </c>
      <c r="Q1823">
        <v>7.7328956453085004E-2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D1824" t="s">
        <v>610</v>
      </c>
      <c r="E1824">
        <v>466.64591999999999</v>
      </c>
      <c r="F1824">
        <v>659.85</v>
      </c>
      <c r="G1824">
        <v>116.350519355315</v>
      </c>
      <c r="H1824">
        <v>39.951961341524601</v>
      </c>
      <c r="I1824">
        <v>129.48620972629899</v>
      </c>
      <c r="J1824">
        <v>-3.3896445212962498</v>
      </c>
      <c r="K1824">
        <v>530.28512633824198</v>
      </c>
      <c r="M1824">
        <v>58.370716044872999</v>
      </c>
      <c r="N1824">
        <v>0.75069202429552895</v>
      </c>
      <c r="O1824">
        <v>24.952640751685902</v>
      </c>
      <c r="P1824">
        <v>153.78846153846101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329</v>
      </c>
      <c r="E1825">
        <v>466.52429038000002</v>
      </c>
      <c r="F1825">
        <v>20.2</v>
      </c>
      <c r="G1825">
        <v>-18.070455448244601</v>
      </c>
      <c r="H1825">
        <v>-14.520278665792601</v>
      </c>
      <c r="I1825">
        <v>10.9536447303194</v>
      </c>
      <c r="J1825">
        <v>-4.5434906751424204</v>
      </c>
      <c r="K1825">
        <v>21.376174056774399</v>
      </c>
      <c r="L1825">
        <v>20.6395387416072</v>
      </c>
      <c r="M1825">
        <v>33.552287337080202</v>
      </c>
      <c r="N1825">
        <v>0.57372378080461595</v>
      </c>
      <c r="O1825">
        <v>50.742574257425701</v>
      </c>
      <c r="P1825">
        <v>30.322580645161199</v>
      </c>
      <c r="Q1825">
        <v>-3.4456002651120001E-3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D1826" t="s">
        <v>156</v>
      </c>
      <c r="E1826">
        <v>465.6669435</v>
      </c>
      <c r="F1826">
        <v>61.44</v>
      </c>
      <c r="G1826">
        <v>215.980555985352</v>
      </c>
      <c r="H1826">
        <v>-14.2994809449948</v>
      </c>
      <c r="I1826">
        <v>89.888176180897105</v>
      </c>
      <c r="J1826">
        <v>4.3848265921151404</v>
      </c>
      <c r="K1826">
        <v>58.299165982467201</v>
      </c>
      <c r="L1826">
        <v>41.520423554527198</v>
      </c>
      <c r="M1826">
        <v>47.259622031227401</v>
      </c>
      <c r="N1826">
        <v>0.31844486112400999</v>
      </c>
      <c r="O1826">
        <v>18.603515625</v>
      </c>
      <c r="P1826">
        <v>298.96103896103801</v>
      </c>
      <c r="Q1826">
        <v>0.11514000894442999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243</v>
      </c>
      <c r="E1827">
        <v>462.56490000000002</v>
      </c>
      <c r="F1827">
        <v>185.1</v>
      </c>
      <c r="G1827">
        <v>103.589708737362</v>
      </c>
      <c r="H1827">
        <v>-1.3414257166216501</v>
      </c>
      <c r="I1827">
        <v>-8.6646394245500495</v>
      </c>
      <c r="J1827">
        <v>5.2536642247522201</v>
      </c>
      <c r="K1827">
        <v>178.786601894</v>
      </c>
      <c r="M1827">
        <v>61.067767918603003</v>
      </c>
      <c r="N1827">
        <v>0.97769611759066899</v>
      </c>
      <c r="O1827">
        <v>31.3344138303619</v>
      </c>
      <c r="P1827">
        <v>145.32803180914499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E1828">
        <v>462.47175428000003</v>
      </c>
      <c r="F1828">
        <v>241.4</v>
      </c>
      <c r="G1828">
        <v>228.34685635165201</v>
      </c>
      <c r="H1828">
        <v>-30.586299259372201</v>
      </c>
      <c r="I1828">
        <v>-2.4898142497248701</v>
      </c>
      <c r="J1828">
        <v>-1.96557290325912</v>
      </c>
      <c r="K1828">
        <v>267.02492235472198</v>
      </c>
      <c r="L1828">
        <v>235.53175888499999</v>
      </c>
      <c r="M1828">
        <v>48.392826046970001</v>
      </c>
      <c r="N1828">
        <v>1.20184586163336</v>
      </c>
      <c r="O1828">
        <v>51.3670256835128</v>
      </c>
      <c r="P1828">
        <v>257.62962962962899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D1829" t="s">
        <v>337</v>
      </c>
      <c r="E1829">
        <v>462.16672199999999</v>
      </c>
      <c r="F1829">
        <v>394.65</v>
      </c>
      <c r="G1829">
        <v>-25.124205919409299</v>
      </c>
      <c r="H1829">
        <v>-10.8187402042541</v>
      </c>
      <c r="I1829">
        <v>-11.988515548426101</v>
      </c>
      <c r="J1829">
        <v>-4.1255426185562296</v>
      </c>
      <c r="O1829">
        <v>9.89484353224376</v>
      </c>
      <c r="P1829">
        <v>12.7732533219031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D1830" t="s">
        <v>21</v>
      </c>
      <c r="E1830">
        <v>460.82346673599898</v>
      </c>
      <c r="F1830">
        <v>116.32</v>
      </c>
      <c r="G1830">
        <v>23.679894016529101</v>
      </c>
      <c r="H1830">
        <v>17.803548642372899</v>
      </c>
      <c r="I1830">
        <v>8.4468134379401292</v>
      </c>
      <c r="J1830">
        <v>1.85817289810292</v>
      </c>
      <c r="K1830">
        <v>106.02392532858499</v>
      </c>
      <c r="L1830">
        <v>85.5218360946415</v>
      </c>
      <c r="M1830">
        <v>78.493127339753002</v>
      </c>
      <c r="N1830">
        <v>0.57985821344792499</v>
      </c>
      <c r="O1830">
        <v>9.9552957359009699</v>
      </c>
      <c r="P1830">
        <v>103.712784588441</v>
      </c>
      <c r="Q1830">
        <v>5.8295325526608002E-2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D1831" t="s">
        <v>184</v>
      </c>
      <c r="E1831">
        <v>460.07100000000003</v>
      </c>
      <c r="F1831">
        <v>90.21</v>
      </c>
      <c r="G1831">
        <v>36.229750399960402</v>
      </c>
      <c r="H1831">
        <v>-7.5650403188016897</v>
      </c>
      <c r="I1831">
        <v>-3.3467031971279502</v>
      </c>
      <c r="J1831">
        <v>-4.8625698919852098</v>
      </c>
      <c r="K1831">
        <v>91.570122093063304</v>
      </c>
      <c r="L1831">
        <v>86.012142585350006</v>
      </c>
      <c r="M1831">
        <v>42.789535598430199</v>
      </c>
      <c r="N1831">
        <v>1.12913066793379</v>
      </c>
      <c r="O1831">
        <v>39.563241325795303</v>
      </c>
      <c r="P1831">
        <v>84.102040816326493</v>
      </c>
      <c r="Q1831">
        <v>0.101791214091714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184</v>
      </c>
      <c r="E1832">
        <v>458.74304999999998</v>
      </c>
      <c r="F1832">
        <v>207</v>
      </c>
      <c r="G1832">
        <v>50.742501256868103</v>
      </c>
      <c r="H1832">
        <v>11.588318619275199</v>
      </c>
      <c r="I1832">
        <v>37.782913023002301</v>
      </c>
      <c r="J1832">
        <v>-11.9793881110398</v>
      </c>
      <c r="K1832">
        <v>184.906167848628</v>
      </c>
      <c r="L1832">
        <v>160.087998550626</v>
      </c>
      <c r="M1832">
        <v>61.992322006477302</v>
      </c>
      <c r="N1832">
        <v>2.3418344283266701</v>
      </c>
      <c r="O1832">
        <v>13.961352657004801</v>
      </c>
      <c r="P1832">
        <v>91.135734072022103</v>
      </c>
      <c r="Q1832">
        <v>0.100178491453444</v>
      </c>
    </row>
    <row r="1833" spans="1:17" hidden="1" x14ac:dyDescent="0.3">
      <c r="A1833" t="s">
        <v>3822</v>
      </c>
      <c r="B1833" t="s">
        <v>3823</v>
      </c>
      <c r="C1833" t="str">
        <f>IFERROR(VLOOKUP(Table1[[#This Row],[Ticker]],[1]!Table1[[Symbol]:[Industry]],2,FALSE),"-")</f>
        <v>-</v>
      </c>
      <c r="D1833" t="s">
        <v>1016</v>
      </c>
      <c r="E1833">
        <v>457.61144999999999</v>
      </c>
      <c r="F1833">
        <v>54.51</v>
      </c>
      <c r="G1833">
        <v>50.202778207574703</v>
      </c>
      <c r="H1833">
        <v>-17.340328651907502</v>
      </c>
      <c r="I1833">
        <v>-29.626177886088499</v>
      </c>
      <c r="J1833">
        <v>12.0335161959821</v>
      </c>
      <c r="K1833">
        <v>53.9697439544491</v>
      </c>
      <c r="L1833">
        <v>54.283431699391897</v>
      </c>
      <c r="M1833">
        <v>73.381122736681604</v>
      </c>
      <c r="N1833">
        <v>1.12193878314791</v>
      </c>
      <c r="O1833">
        <v>80.700788846083299</v>
      </c>
      <c r="P1833">
        <v>83.535353535353494</v>
      </c>
      <c r="Q1833">
        <v>4.7400835412039002E-2</v>
      </c>
    </row>
    <row r="1834" spans="1:17" hidden="1" x14ac:dyDescent="0.3">
      <c r="A1834" t="s">
        <v>3824</v>
      </c>
      <c r="B1834" t="s">
        <v>3825</v>
      </c>
      <c r="C1834" t="str">
        <f>IFERROR(VLOOKUP(Table1[[#This Row],[Ticker]],[1]!Table1[[Symbol]:[Industry]],2,FALSE),"-")</f>
        <v>-</v>
      </c>
      <c r="D1834" t="s">
        <v>285</v>
      </c>
      <c r="E1834">
        <v>457.19462809999999</v>
      </c>
      <c r="F1834">
        <v>356.65</v>
      </c>
      <c r="G1834">
        <v>102.757232245879</v>
      </c>
      <c r="H1834">
        <v>7.3500960371417001</v>
      </c>
      <c r="I1834">
        <v>33.354341594430899</v>
      </c>
      <c r="J1834">
        <v>-0.74283121523172901</v>
      </c>
      <c r="K1834">
        <v>336.61712815601402</v>
      </c>
      <c r="L1834">
        <v>281.59064284073798</v>
      </c>
      <c r="M1834">
        <v>47.751992809687401</v>
      </c>
      <c r="N1834">
        <v>0.91394769191494196</v>
      </c>
      <c r="O1834">
        <v>11.0192065049768</v>
      </c>
      <c r="P1834">
        <v>158.34842448388201</v>
      </c>
      <c r="Q1834">
        <v>0.100731195972581</v>
      </c>
    </row>
    <row r="1835" spans="1:17" hidden="1" x14ac:dyDescent="0.3">
      <c r="A1835" t="s">
        <v>3826</v>
      </c>
      <c r="B1835" t="s">
        <v>3827</v>
      </c>
      <c r="C1835" t="str">
        <f>IFERROR(VLOOKUP(Table1[[#This Row],[Ticker]],[1]!Table1[[Symbol]:[Industry]],2,FALSE),"-")</f>
        <v>-</v>
      </c>
      <c r="D1835" t="s">
        <v>990</v>
      </c>
      <c r="E1835">
        <v>455.845130269999</v>
      </c>
      <c r="F1835">
        <v>530.15</v>
      </c>
      <c r="G1835">
        <v>14.502008130567001</v>
      </c>
      <c r="H1835">
        <v>10.6075358679277</v>
      </c>
      <c r="I1835">
        <v>18.024898037128398</v>
      </c>
      <c r="J1835">
        <v>5.8160195767800698</v>
      </c>
      <c r="K1835">
        <v>457.756280622281</v>
      </c>
      <c r="L1835">
        <v>429.26488956511099</v>
      </c>
      <c r="M1835">
        <v>75.923283904639405</v>
      </c>
      <c r="N1835">
        <v>1.71894771286965</v>
      </c>
      <c r="O1835">
        <v>2.2352164481750498</v>
      </c>
      <c r="P1835">
        <v>45.946317962835501</v>
      </c>
      <c r="Q1835">
        <v>3.452325013674E-2</v>
      </c>
    </row>
    <row r="1836" spans="1:17" hidden="1" x14ac:dyDescent="0.3">
      <c r="A1836" t="s">
        <v>3828</v>
      </c>
      <c r="B1836" t="s">
        <v>3829</v>
      </c>
      <c r="C1836" t="str">
        <f>IFERROR(VLOOKUP(Table1[[#This Row],[Ticker]],[1]!Table1[[Symbol]:[Industry]],2,FALSE),"-")</f>
        <v>-</v>
      </c>
      <c r="D1836" t="s">
        <v>990</v>
      </c>
      <c r="E1836">
        <v>455.072958843999</v>
      </c>
      <c r="F1836">
        <v>38.29</v>
      </c>
      <c r="G1836">
        <v>30.932936937733398</v>
      </c>
      <c r="H1836">
        <v>11.5810113485408</v>
      </c>
      <c r="I1836">
        <v>20.274262503971201</v>
      </c>
      <c r="J1836">
        <v>-5.2324376504971504</v>
      </c>
      <c r="K1836">
        <v>36.820923023785198</v>
      </c>
      <c r="L1836">
        <v>32.986574474166602</v>
      </c>
      <c r="M1836">
        <v>42.151331014679499</v>
      </c>
      <c r="N1836">
        <v>1.2519918867986399</v>
      </c>
      <c r="O1836">
        <v>22.094541655784699</v>
      </c>
      <c r="P1836">
        <v>60.2092050209205</v>
      </c>
      <c r="Q1836">
        <v>5.1464668753991999E-2</v>
      </c>
    </row>
    <row r="1837" spans="1:17" hidden="1" x14ac:dyDescent="0.3">
      <c r="A1837" t="s">
        <v>3830</v>
      </c>
      <c r="B1837" t="s">
        <v>3831</v>
      </c>
      <c r="C1837" t="str">
        <f>IFERROR(VLOOKUP(Table1[[#This Row],[Ticker]],[1]!Table1[[Symbol]:[Industry]],2,FALSE),"-")</f>
        <v>-</v>
      </c>
      <c r="D1837" t="s">
        <v>140</v>
      </c>
      <c r="E1837">
        <v>454.90919422299902</v>
      </c>
      <c r="F1837">
        <v>29.81</v>
      </c>
      <c r="G1837">
        <v>-5.0716528499888396</v>
      </c>
      <c r="H1837">
        <v>-13.865191817157299</v>
      </c>
      <c r="I1837">
        <v>-33.250199559778999</v>
      </c>
      <c r="J1837">
        <v>-4.6659522136039504</v>
      </c>
      <c r="K1837">
        <v>31.501028329744798</v>
      </c>
      <c r="L1837">
        <v>32.077811755199797</v>
      </c>
      <c r="M1837">
        <v>37.792782141759098</v>
      </c>
      <c r="N1837">
        <v>0.90699142492740503</v>
      </c>
      <c r="O1837">
        <v>50.285139215028501</v>
      </c>
      <c r="P1837">
        <v>20.933062880324499</v>
      </c>
      <c r="Q1837">
        <v>-2.1504083365702999E-2</v>
      </c>
    </row>
    <row r="1838" spans="1:17" hidden="1" x14ac:dyDescent="0.3">
      <c r="A1838" t="s">
        <v>3832</v>
      </c>
      <c r="B1838" t="s">
        <v>3833</v>
      </c>
      <c r="C1838" t="str">
        <f>IFERROR(VLOOKUP(Table1[[#This Row],[Ticker]],[1]!Table1[[Symbol]:[Industry]],2,FALSE),"-")</f>
        <v>-</v>
      </c>
      <c r="D1838" t="s">
        <v>1509</v>
      </c>
      <c r="E1838">
        <v>454.442025</v>
      </c>
      <c r="F1838">
        <v>437.7</v>
      </c>
      <c r="G1838">
        <v>94.984499269184994</v>
      </c>
      <c r="H1838">
        <v>18.203307988516901</v>
      </c>
      <c r="I1838">
        <v>286.598402772432</v>
      </c>
      <c r="J1838">
        <v>7.13895309467999</v>
      </c>
      <c r="K1838">
        <v>326.74583106163601</v>
      </c>
      <c r="L1838">
        <v>227.98634742615101</v>
      </c>
      <c r="M1838">
        <v>93.960305658983302</v>
      </c>
      <c r="N1838">
        <v>2.4243370467324801</v>
      </c>
      <c r="O1838">
        <v>0</v>
      </c>
      <c r="P1838">
        <v>360.73684210526301</v>
      </c>
    </row>
    <row r="1839" spans="1:17" hidden="1" x14ac:dyDescent="0.3">
      <c r="A1839" t="s">
        <v>3834</v>
      </c>
      <c r="B1839" t="s">
        <v>3835</v>
      </c>
      <c r="C1839" t="str">
        <f>IFERROR(VLOOKUP(Table1[[#This Row],[Ticker]],[1]!Table1[[Symbol]:[Industry]],2,FALSE),"-")</f>
        <v>-</v>
      </c>
      <c r="D1839" t="s">
        <v>140</v>
      </c>
      <c r="E1839">
        <v>454.372914839999</v>
      </c>
      <c r="F1839">
        <v>132.6</v>
      </c>
      <c r="G1839">
        <v>32.898263699014997</v>
      </c>
      <c r="H1839">
        <v>-4.3206449661589099</v>
      </c>
      <c r="I1839">
        <v>-18.506839627174202</v>
      </c>
      <c r="J1839">
        <v>-4.3961146866449097</v>
      </c>
      <c r="K1839">
        <v>128.181254949302</v>
      </c>
      <c r="L1839">
        <v>123.86236441165001</v>
      </c>
      <c r="M1839">
        <v>50.892235782261999</v>
      </c>
      <c r="N1839">
        <v>1.0267924415551799</v>
      </c>
      <c r="O1839">
        <v>39.441930618401202</v>
      </c>
      <c r="Q1839">
        <v>8.3534081842414995E-2</v>
      </c>
    </row>
    <row r="1840" spans="1:17" hidden="1" x14ac:dyDescent="0.3">
      <c r="A1840" t="s">
        <v>3836</v>
      </c>
      <c r="B1840" t="s">
        <v>3837</v>
      </c>
      <c r="C1840" t="str">
        <f>IFERROR(VLOOKUP(Table1[[#This Row],[Ticker]],[1]!Table1[[Symbol]:[Industry]],2,FALSE),"-")</f>
        <v>-</v>
      </c>
      <c r="D1840" t="s">
        <v>1656</v>
      </c>
      <c r="E1840">
        <v>453.84680117699997</v>
      </c>
      <c r="F1840">
        <v>162.47</v>
      </c>
      <c r="G1840">
        <v>28.720243040829001</v>
      </c>
      <c r="H1840">
        <v>12.5367654137233</v>
      </c>
      <c r="I1840">
        <v>8.5784520564596392</v>
      </c>
      <c r="J1840">
        <v>0.14504165142672601</v>
      </c>
      <c r="K1840">
        <v>148.40524729472401</v>
      </c>
      <c r="L1840">
        <v>133.077266952055</v>
      </c>
      <c r="M1840">
        <v>55.734879231227602</v>
      </c>
      <c r="N1840">
        <v>0.26916001467124701</v>
      </c>
      <c r="O1840">
        <v>10.5742598633594</v>
      </c>
      <c r="P1840">
        <v>57.432170542635603</v>
      </c>
      <c r="Q1840">
        <v>-4.7272786115911999E-2</v>
      </c>
    </row>
    <row r="1841" spans="1:17" hidden="1" x14ac:dyDescent="0.3">
      <c r="A1841" t="s">
        <v>3838</v>
      </c>
      <c r="B1841" t="s">
        <v>3839</v>
      </c>
      <c r="C1841" t="str">
        <f>IFERROR(VLOOKUP(Table1[[#This Row],[Ticker]],[1]!Table1[[Symbol]:[Industry]],2,FALSE),"-")</f>
        <v>-</v>
      </c>
      <c r="D1841" t="s">
        <v>836</v>
      </c>
      <c r="E1841">
        <v>452.99099999999999</v>
      </c>
      <c r="F1841">
        <v>1424.5</v>
      </c>
      <c r="G1841">
        <v>-29.953634567375399</v>
      </c>
      <c r="H1841">
        <v>-14.130412559202901</v>
      </c>
      <c r="I1841">
        <v>-19.355287759266101</v>
      </c>
      <c r="J1841">
        <v>-1.7117632702869401</v>
      </c>
      <c r="K1841">
        <v>1451.7915512090899</v>
      </c>
      <c r="L1841">
        <v>1447.2006274427899</v>
      </c>
      <c r="M1841">
        <v>50.501093648108899</v>
      </c>
      <c r="N1841">
        <v>0.96101272088948497</v>
      </c>
      <c r="O1841">
        <v>26.360126360126301</v>
      </c>
      <c r="P1841">
        <v>10.3835722588144</v>
      </c>
      <c r="Q1841">
        <v>0.15293213135265299</v>
      </c>
    </row>
    <row r="1842" spans="1:17" hidden="1" x14ac:dyDescent="0.3">
      <c r="A1842" t="s">
        <v>3840</v>
      </c>
      <c r="B1842" t="s">
        <v>3841</v>
      </c>
      <c r="C1842" t="str">
        <f>IFERROR(VLOOKUP(Table1[[#This Row],[Ticker]],[1]!Table1[[Symbol]:[Industry]],2,FALSE),"-")</f>
        <v>-</v>
      </c>
      <c r="E1842">
        <v>451.79726399999998</v>
      </c>
      <c r="F1842">
        <v>200.35</v>
      </c>
      <c r="G1842">
        <v>8.5531175858515507</v>
      </c>
      <c r="H1842">
        <v>22.8710843571493</v>
      </c>
      <c r="I1842">
        <v>21.688807956834701</v>
      </c>
      <c r="J1842">
        <v>20.401179549604201</v>
      </c>
      <c r="M1842">
        <v>100</v>
      </c>
      <c r="O1842">
        <v>0</v>
      </c>
      <c r="P1842">
        <v>40.5964912280701</v>
      </c>
    </row>
    <row r="1843" spans="1:17" hidden="1" x14ac:dyDescent="0.3">
      <c r="A1843" t="s">
        <v>3842</v>
      </c>
      <c r="B1843" t="s">
        <v>3843</v>
      </c>
      <c r="C1843" t="str">
        <f>IFERROR(VLOOKUP(Table1[[#This Row],[Ticker]],[1]!Table1[[Symbol]:[Industry]],2,FALSE),"-")</f>
        <v>-</v>
      </c>
      <c r="D1843" t="s">
        <v>59</v>
      </c>
      <c r="E1843">
        <v>450.57794375999998</v>
      </c>
      <c r="F1843">
        <v>102.9</v>
      </c>
      <c r="G1843">
        <v>121.483804361164</v>
      </c>
      <c r="H1843">
        <v>-4.8877740939860601</v>
      </c>
      <c r="I1843">
        <v>208.09419706969501</v>
      </c>
      <c r="J1843">
        <v>-8.7370336038371192</v>
      </c>
      <c r="K1843">
        <v>103.95109948481399</v>
      </c>
      <c r="L1843">
        <v>69.929382574649594</v>
      </c>
      <c r="M1843">
        <v>27.800364754240199</v>
      </c>
      <c r="N1843">
        <v>0.45736433804141902</v>
      </c>
      <c r="O1843">
        <v>26.239067055393502</v>
      </c>
      <c r="P1843">
        <v>403.79436964504202</v>
      </c>
      <c r="Q1843">
        <v>0.21717968340032701</v>
      </c>
    </row>
    <row r="1844" spans="1:17" hidden="1" x14ac:dyDescent="0.3">
      <c r="A1844" t="s">
        <v>3844</v>
      </c>
      <c r="B1844" t="s">
        <v>3845</v>
      </c>
      <c r="C1844" t="str">
        <f>IFERROR(VLOOKUP(Table1[[#This Row],[Ticker]],[1]!Table1[[Symbol]:[Industry]],2,FALSE),"-")</f>
        <v>-</v>
      </c>
      <c r="D1844" t="s">
        <v>610</v>
      </c>
      <c r="E1844">
        <v>450.08125000000001</v>
      </c>
      <c r="F1844">
        <v>116.15</v>
      </c>
      <c r="G1844">
        <v>-46.231523941986197</v>
      </c>
      <c r="H1844">
        <v>-7.6406858659544099</v>
      </c>
      <c r="I1844">
        <v>-18.736201665126298</v>
      </c>
      <c r="J1844">
        <v>-0.99713457153440299</v>
      </c>
      <c r="K1844">
        <v>116.84969977327501</v>
      </c>
      <c r="L1844">
        <v>121.028049390525</v>
      </c>
      <c r="M1844">
        <v>45.589450852204102</v>
      </c>
      <c r="N1844">
        <v>2.7067291072259798</v>
      </c>
      <c r="O1844">
        <v>33.103745157124401</v>
      </c>
      <c r="P1844">
        <v>14.716049382715999</v>
      </c>
      <c r="Q1844">
        <v>0.13028370386495799</v>
      </c>
    </row>
    <row r="1845" spans="1:17" hidden="1" x14ac:dyDescent="0.3">
      <c r="A1845" t="s">
        <v>3846</v>
      </c>
      <c r="B1845" t="s">
        <v>3847</v>
      </c>
      <c r="C1845" t="str">
        <f>IFERROR(VLOOKUP(Table1[[#This Row],[Ticker]],[1]!Table1[[Symbol]:[Industry]],2,FALSE),"-")</f>
        <v>-</v>
      </c>
      <c r="D1845" t="s">
        <v>40</v>
      </c>
      <c r="E1845">
        <v>448.56954000000002</v>
      </c>
      <c r="F1845">
        <v>11.95</v>
      </c>
      <c r="G1845">
        <v>-73.898478770120406</v>
      </c>
      <c r="H1845">
        <v>-17.699666845180701</v>
      </c>
      <c r="I1845">
        <v>-61.402062171894798</v>
      </c>
      <c r="J1845">
        <v>-3.9735184786641802</v>
      </c>
      <c r="K1845">
        <v>12.3921002830477</v>
      </c>
      <c r="L1845">
        <v>16.191699901001801</v>
      </c>
      <c r="M1845">
        <v>41.663550462904603</v>
      </c>
      <c r="N1845">
        <v>1.14042248897759</v>
      </c>
      <c r="O1845">
        <v>179.07949790794899</v>
      </c>
      <c r="P1845">
        <v>26.455026455026399</v>
      </c>
      <c r="Q1845">
        <v>0.19883293053148901</v>
      </c>
    </row>
    <row r="1846" spans="1:17" hidden="1" x14ac:dyDescent="0.3">
      <c r="A1846" t="s">
        <v>3848</v>
      </c>
      <c r="B1846" t="s">
        <v>3849</v>
      </c>
      <c r="C1846" t="str">
        <f>IFERROR(VLOOKUP(Table1[[#This Row],[Ticker]],[1]!Table1[[Symbol]:[Industry]],2,FALSE),"-")</f>
        <v>-</v>
      </c>
      <c r="D1846" t="s">
        <v>1498</v>
      </c>
      <c r="E1846">
        <v>448.31054754199999</v>
      </c>
      <c r="F1846">
        <v>82.94</v>
      </c>
      <c r="G1846">
        <v>-2.4155079752870798</v>
      </c>
      <c r="H1846">
        <v>0.41776986285993201</v>
      </c>
      <c r="I1846">
        <v>-33.376782794488101</v>
      </c>
      <c r="J1846">
        <v>-1.4179656541415699</v>
      </c>
      <c r="K1846">
        <v>83.293211937809502</v>
      </c>
      <c r="L1846">
        <v>83.343647156622296</v>
      </c>
      <c r="M1846">
        <v>41.104757492565099</v>
      </c>
      <c r="N1846">
        <v>0.91154060637564605</v>
      </c>
      <c r="O1846">
        <v>37.448758138413297</v>
      </c>
      <c r="P1846">
        <v>30</v>
      </c>
      <c r="Q1846">
        <v>8.3212020488347999E-2</v>
      </c>
    </row>
    <row r="1847" spans="1:17" hidden="1" x14ac:dyDescent="0.3">
      <c r="A1847" t="s">
        <v>3850</v>
      </c>
      <c r="B1847" t="s">
        <v>3851</v>
      </c>
      <c r="C1847" t="str">
        <f>IFERROR(VLOOKUP(Table1[[#This Row],[Ticker]],[1]!Table1[[Symbol]:[Industry]],2,FALSE),"-")</f>
        <v>-</v>
      </c>
      <c r="E1847">
        <v>447.50880000000001</v>
      </c>
      <c r="F1847">
        <v>517.95000000000005</v>
      </c>
      <c r="G1847">
        <v>552.060249071062</v>
      </c>
      <c r="H1847">
        <v>12.7949183323312</v>
      </c>
      <c r="I1847">
        <v>95.878533754219703</v>
      </c>
      <c r="J1847">
        <v>8.1223488616648698</v>
      </c>
      <c r="K1847">
        <v>439.71627296648199</v>
      </c>
      <c r="L1847">
        <v>339.81803291503201</v>
      </c>
      <c r="M1847">
        <v>81.419975058451598</v>
      </c>
      <c r="N1847">
        <v>1.0675336915195499</v>
      </c>
      <c r="O1847">
        <v>0</v>
      </c>
      <c r="P1847">
        <v>590.6</v>
      </c>
      <c r="Q1847">
        <v>0.179258206838461</v>
      </c>
    </row>
    <row r="1848" spans="1:17" hidden="1" x14ac:dyDescent="0.3">
      <c r="A1848" t="s">
        <v>3852</v>
      </c>
      <c r="B1848" t="s">
        <v>3853</v>
      </c>
      <c r="C1848" t="str">
        <f>IFERROR(VLOOKUP(Table1[[#This Row],[Ticker]],[1]!Table1[[Symbol]:[Industry]],2,FALSE),"-")</f>
        <v>-</v>
      </c>
      <c r="D1848" t="s">
        <v>1120</v>
      </c>
      <c r="E1848">
        <v>446.810449855</v>
      </c>
      <c r="F1848">
        <v>213.29</v>
      </c>
      <c r="G1848">
        <v>80.245678250474697</v>
      </c>
      <c r="H1848">
        <v>-0.28289992121145402</v>
      </c>
      <c r="I1848">
        <v>26.282913023002301</v>
      </c>
      <c r="J1848">
        <v>2.1978178255082401</v>
      </c>
      <c r="K1848">
        <v>203.467198727663</v>
      </c>
      <c r="L1848">
        <v>173.36373221217801</v>
      </c>
      <c r="M1848">
        <v>51.742901174560899</v>
      </c>
      <c r="N1848">
        <v>1.17551439585513</v>
      </c>
      <c r="O1848">
        <v>19.039804960382501</v>
      </c>
      <c r="P1848">
        <v>117.642857142857</v>
      </c>
      <c r="Q1848">
        <v>9.0285935729356004E-2</v>
      </c>
    </row>
    <row r="1849" spans="1:17" hidden="1" x14ac:dyDescent="0.3">
      <c r="A1849" t="s">
        <v>3854</v>
      </c>
      <c r="B1849" t="s">
        <v>3855</v>
      </c>
      <c r="C1849" t="str">
        <f>IFERROR(VLOOKUP(Table1[[#This Row],[Ticker]],[1]!Table1[[Symbol]:[Industry]],2,FALSE),"-")</f>
        <v>-</v>
      </c>
      <c r="E1849">
        <v>446.04804370400001</v>
      </c>
      <c r="F1849">
        <v>94.63</v>
      </c>
      <c r="G1849">
        <v>-63.2188311890839</v>
      </c>
      <c r="H1849">
        <v>-17.028127959356102</v>
      </c>
      <c r="I1849">
        <v>-48.7921540011262</v>
      </c>
      <c r="J1849">
        <v>-0.73348221469290897</v>
      </c>
      <c r="K1849">
        <v>98.291436665364202</v>
      </c>
      <c r="L1849">
        <v>121.479266769338</v>
      </c>
      <c r="M1849">
        <v>56.190715736719199</v>
      </c>
      <c r="N1849">
        <v>0.65555409941748799</v>
      </c>
      <c r="O1849">
        <v>87.044277713198696</v>
      </c>
      <c r="P1849">
        <v>18.287499999999898</v>
      </c>
      <c r="Q1849">
        <v>-2.8098524931103E-2</v>
      </c>
    </row>
    <row r="1850" spans="1:17" hidden="1" x14ac:dyDescent="0.3">
      <c r="A1850" t="s">
        <v>3856</v>
      </c>
      <c r="B1850" t="s">
        <v>3857</v>
      </c>
      <c r="C1850" t="str">
        <f>IFERROR(VLOOKUP(Table1[[#This Row],[Ticker]],[1]!Table1[[Symbol]:[Industry]],2,FALSE),"-")</f>
        <v>-</v>
      </c>
      <c r="D1850" t="s">
        <v>184</v>
      </c>
      <c r="E1850">
        <v>445.934585585999</v>
      </c>
      <c r="F1850">
        <v>27.58</v>
      </c>
      <c r="G1850">
        <v>35.051846929475801</v>
      </c>
      <c r="H1850">
        <v>-0.47989788888490198</v>
      </c>
      <c r="I1850">
        <v>-28.259704937423699</v>
      </c>
      <c r="J1850">
        <v>-2.6455627324383499</v>
      </c>
      <c r="K1850">
        <v>28.51599294603</v>
      </c>
      <c r="L1850">
        <v>28.885412820449599</v>
      </c>
      <c r="M1850">
        <v>45.811298821896401</v>
      </c>
      <c r="N1850">
        <v>1.3955407607316599</v>
      </c>
      <c r="O1850">
        <v>93.981145757795503</v>
      </c>
      <c r="P1850">
        <v>70.773993808049497</v>
      </c>
      <c r="Q1850">
        <v>4.0979624561527997E-2</v>
      </c>
    </row>
    <row r="1851" spans="1:17" hidden="1" x14ac:dyDescent="0.3">
      <c r="A1851" t="s">
        <v>3858</v>
      </c>
      <c r="B1851" t="s">
        <v>3859</v>
      </c>
      <c r="C1851" t="str">
        <f>IFERROR(VLOOKUP(Table1[[#This Row],[Ticker]],[1]!Table1[[Symbol]:[Industry]],2,FALSE),"-")</f>
        <v>-</v>
      </c>
      <c r="D1851" t="s">
        <v>561</v>
      </c>
      <c r="E1851">
        <v>441.22298809500001</v>
      </c>
      <c r="F1851">
        <v>252.15</v>
      </c>
      <c r="G1851">
        <v>154.813889318685</v>
      </c>
      <c r="H1851">
        <v>18.9412597957458</v>
      </c>
      <c r="I1851">
        <v>40.231522454683102</v>
      </c>
      <c r="J1851">
        <v>-1.0617052000384399</v>
      </c>
      <c r="K1851">
        <v>218.32639697542399</v>
      </c>
      <c r="L1851">
        <v>178.614888494469</v>
      </c>
      <c r="M1851">
        <v>64.531704386010901</v>
      </c>
      <c r="N1851">
        <v>1.18608842636302</v>
      </c>
      <c r="O1851">
        <v>14.4556811421772</v>
      </c>
      <c r="P1851">
        <v>189.09653749140099</v>
      </c>
      <c r="Q1851">
        <v>0.101630213028939</v>
      </c>
    </row>
    <row r="1852" spans="1:17" hidden="1" x14ac:dyDescent="0.3">
      <c r="A1852" t="s">
        <v>3860</v>
      </c>
      <c r="B1852" t="s">
        <v>3861</v>
      </c>
      <c r="C1852" t="str">
        <f>IFERROR(VLOOKUP(Table1[[#This Row],[Ticker]],[1]!Table1[[Symbol]:[Industry]],2,FALSE),"-")</f>
        <v>-</v>
      </c>
      <c r="D1852" t="s">
        <v>130</v>
      </c>
      <c r="E1852">
        <v>441.01386150000002</v>
      </c>
      <c r="F1852">
        <v>240.15</v>
      </c>
      <c r="G1852">
        <v>61.389057799764103</v>
      </c>
      <c r="H1852">
        <v>-13.7741342426371</v>
      </c>
      <c r="I1852">
        <v>11.189901717760799</v>
      </c>
      <c r="J1852">
        <v>6.23786760621587</v>
      </c>
      <c r="K1852">
        <v>243.36528304001499</v>
      </c>
      <c r="L1852">
        <v>215.43067430330001</v>
      </c>
      <c r="M1852">
        <v>56.585327940347803</v>
      </c>
      <c r="N1852">
        <v>0.41574686515831899</v>
      </c>
      <c r="O1852">
        <v>32.812825317509798</v>
      </c>
      <c r="P1852">
        <v>93.669354838709594</v>
      </c>
      <c r="Q1852">
        <v>0.101969294917772</v>
      </c>
    </row>
    <row r="1853" spans="1:17" hidden="1" x14ac:dyDescent="0.3">
      <c r="A1853" t="s">
        <v>3862</v>
      </c>
      <c r="B1853" t="s">
        <v>3863</v>
      </c>
      <c r="C1853" t="str">
        <f>IFERROR(VLOOKUP(Table1[[#This Row],[Ticker]],[1]!Table1[[Symbol]:[Industry]],2,FALSE),"-")</f>
        <v>-</v>
      </c>
      <c r="D1853" t="s">
        <v>218</v>
      </c>
      <c r="E1853">
        <v>440.44750368000001</v>
      </c>
      <c r="F1853">
        <v>193.3</v>
      </c>
      <c r="G1853">
        <v>129.492311643449</v>
      </c>
      <c r="H1853">
        <v>0.51701737150341298</v>
      </c>
      <c r="I1853">
        <v>-0.48298293075482401</v>
      </c>
      <c r="J1853">
        <v>9.8216622442273707</v>
      </c>
      <c r="K1853">
        <v>164.90902707760401</v>
      </c>
      <c r="L1853">
        <v>140.47208956576401</v>
      </c>
      <c r="M1853">
        <v>72.9560806917072</v>
      </c>
      <c r="N1853">
        <v>0.77201884740848103</v>
      </c>
      <c r="O1853">
        <v>13.6575271598551</v>
      </c>
      <c r="P1853">
        <v>177.530509691313</v>
      </c>
      <c r="Q1853">
        <v>0.14943355128886501</v>
      </c>
    </row>
    <row r="1854" spans="1:17" hidden="1" x14ac:dyDescent="0.3">
      <c r="A1854" t="s">
        <v>3864</v>
      </c>
      <c r="B1854" t="s">
        <v>3865</v>
      </c>
      <c r="C1854" t="str">
        <f>IFERROR(VLOOKUP(Table1[[#This Row],[Ticker]],[1]!Table1[[Symbol]:[Industry]],2,FALSE),"-")</f>
        <v>-</v>
      </c>
      <c r="D1854" t="s">
        <v>1199</v>
      </c>
      <c r="E1854">
        <v>440.24610016000003</v>
      </c>
      <c r="F1854">
        <v>251.05</v>
      </c>
      <c r="G1854">
        <v>605.50602905667699</v>
      </c>
      <c r="H1854">
        <v>5.5185391716600201</v>
      </c>
      <c r="I1854">
        <v>96.817051241153905</v>
      </c>
      <c r="J1854">
        <v>14.9296926190015</v>
      </c>
      <c r="K1854">
        <v>222.42717534250301</v>
      </c>
      <c r="L1854">
        <v>159.18862266266899</v>
      </c>
      <c r="M1854">
        <v>67.781361178756399</v>
      </c>
      <c r="N1854">
        <v>0.89148049271696805</v>
      </c>
      <c r="O1854">
        <v>26.6480780720971</v>
      </c>
      <c r="P1854">
        <v>799.82078853046596</v>
      </c>
      <c r="Q1854">
        <v>0.13423864171725799</v>
      </c>
    </row>
    <row r="1855" spans="1:17" hidden="1" x14ac:dyDescent="0.3">
      <c r="A1855" t="s">
        <v>3866</v>
      </c>
      <c r="B1855" t="s">
        <v>3867</v>
      </c>
      <c r="C1855" t="str">
        <f>IFERROR(VLOOKUP(Table1[[#This Row],[Ticker]],[1]!Table1[[Symbol]:[Industry]],2,FALSE),"-")</f>
        <v>-</v>
      </c>
      <c r="D1855" t="s">
        <v>457</v>
      </c>
      <c r="E1855">
        <v>439.27499999999998</v>
      </c>
      <c r="F1855">
        <v>585.70000000000005</v>
      </c>
      <c r="G1855">
        <v>25.638905313567399</v>
      </c>
      <c r="H1855">
        <v>-10.188275669220101</v>
      </c>
      <c r="I1855">
        <v>-33.773371715496197</v>
      </c>
      <c r="J1855">
        <v>-2.0382016847048998</v>
      </c>
      <c r="K1855">
        <v>594.46512327791504</v>
      </c>
      <c r="L1855">
        <v>592.52631489993701</v>
      </c>
      <c r="M1855">
        <v>53.312902324103902</v>
      </c>
      <c r="N1855">
        <v>0.67129143885660802</v>
      </c>
      <c r="O1855">
        <v>46.457230664162502</v>
      </c>
      <c r="Q1855">
        <v>4.482027781798E-3</v>
      </c>
    </row>
    <row r="1856" spans="1:17" hidden="1" x14ac:dyDescent="0.3">
      <c r="A1856" t="s">
        <v>3868</v>
      </c>
      <c r="B1856" t="s">
        <v>3869</v>
      </c>
      <c r="C1856" t="str">
        <f>IFERROR(VLOOKUP(Table1[[#This Row],[Ticker]],[1]!Table1[[Symbol]:[Industry]],2,FALSE),"-")</f>
        <v>-</v>
      </c>
      <c r="E1856">
        <v>438.11931860999999</v>
      </c>
      <c r="F1856">
        <v>256.14999999999998</v>
      </c>
      <c r="G1856">
        <v>440.72457071831701</v>
      </c>
      <c r="H1856">
        <v>7.7997615793368</v>
      </c>
      <c r="I1856">
        <v>79.4880396289647</v>
      </c>
      <c r="J1856">
        <v>-2.1899854546011701</v>
      </c>
      <c r="K1856">
        <v>221.56201026930299</v>
      </c>
      <c r="L1856">
        <v>177.43957283463999</v>
      </c>
      <c r="M1856">
        <v>64.001017337057704</v>
      </c>
      <c r="N1856">
        <v>1.5001546072974601</v>
      </c>
      <c r="O1856">
        <v>22.584423189537301</v>
      </c>
      <c r="P1856">
        <v>469.222222222222</v>
      </c>
    </row>
    <row r="1857" spans="1:17" hidden="1" x14ac:dyDescent="0.3">
      <c r="A1857" t="s">
        <v>3870</v>
      </c>
      <c r="B1857" t="s">
        <v>3871</v>
      </c>
      <c r="C1857" t="str">
        <f>IFERROR(VLOOKUP(Table1[[#This Row],[Ticker]],[1]!Table1[[Symbol]:[Industry]],2,FALSE),"-")</f>
        <v>-</v>
      </c>
      <c r="D1857" t="s">
        <v>184</v>
      </c>
      <c r="E1857">
        <v>437.3216688</v>
      </c>
      <c r="F1857">
        <v>2.76</v>
      </c>
      <c r="G1857">
        <v>115.85336151451401</v>
      </c>
      <c r="H1857">
        <v>15.0719130620774</v>
      </c>
      <c r="I1857">
        <v>11.5497291665001</v>
      </c>
      <c r="J1857">
        <v>21.3570721766399</v>
      </c>
      <c r="K1857">
        <v>2.1211822851432598</v>
      </c>
      <c r="L1857">
        <v>1.9668825386570199</v>
      </c>
      <c r="M1857">
        <v>93.936568711604394</v>
      </c>
      <c r="N1857">
        <v>1.4146957180520301</v>
      </c>
      <c r="O1857">
        <v>7.6086956521739202</v>
      </c>
      <c r="P1857">
        <v>181.632653061224</v>
      </c>
      <c r="Q1857">
        <v>-3.6538008250968E-2</v>
      </c>
    </row>
    <row r="1858" spans="1:17" hidden="1" x14ac:dyDescent="0.3">
      <c r="A1858" t="s">
        <v>3872</v>
      </c>
      <c r="B1858" t="s">
        <v>3873</v>
      </c>
      <c r="C1858" t="str">
        <f>IFERROR(VLOOKUP(Table1[[#This Row],[Ticker]],[1]!Table1[[Symbol]:[Industry]],2,FALSE),"-")</f>
        <v>-</v>
      </c>
      <c r="D1858" t="s">
        <v>104</v>
      </c>
      <c r="E1858">
        <v>436.97924999999998</v>
      </c>
      <c r="F1858">
        <v>29131.95</v>
      </c>
      <c r="G1858">
        <v>128.89709173911899</v>
      </c>
      <c r="H1858">
        <v>43.388916045745802</v>
      </c>
      <c r="I1858">
        <v>90.315267017238895</v>
      </c>
      <c r="J1858">
        <v>10.9296440695417</v>
      </c>
      <c r="K1858">
        <v>21675.910873708199</v>
      </c>
      <c r="L1858">
        <v>17605.9533196677</v>
      </c>
      <c r="M1858">
        <v>61.856644417535698</v>
      </c>
      <c r="N1858">
        <v>3.9297398369608998</v>
      </c>
      <c r="O1858">
        <v>33.187102133568096</v>
      </c>
      <c r="P1858">
        <v>196.92242618205501</v>
      </c>
      <c r="Q1858">
        <v>5.1582728549503999E-2</v>
      </c>
    </row>
    <row r="1859" spans="1:17" hidden="1" x14ac:dyDescent="0.3">
      <c r="A1859" t="s">
        <v>3874</v>
      </c>
      <c r="B1859" t="s">
        <v>3875</v>
      </c>
      <c r="C1859" t="str">
        <f>IFERROR(VLOOKUP(Table1[[#This Row],[Ticker]],[1]!Table1[[Symbol]:[Industry]],2,FALSE),"-")</f>
        <v>-</v>
      </c>
      <c r="D1859" t="s">
        <v>392</v>
      </c>
      <c r="E1859">
        <v>436.8</v>
      </c>
      <c r="F1859">
        <v>624</v>
      </c>
      <c r="G1859">
        <v>320.36150836630401</v>
      </c>
      <c r="H1859">
        <v>-6.1000625183037398</v>
      </c>
      <c r="I1859">
        <v>24.042329989920098</v>
      </c>
      <c r="J1859">
        <v>-2.0411661261049199</v>
      </c>
      <c r="K1859">
        <v>598.48648331959998</v>
      </c>
      <c r="L1859">
        <v>490.12775984354801</v>
      </c>
      <c r="M1859">
        <v>54.927894444038003</v>
      </c>
      <c r="N1859">
        <v>1.32155273738301</v>
      </c>
      <c r="O1859">
        <v>5.1121794871794801</v>
      </c>
      <c r="P1859">
        <v>380.55448594532101</v>
      </c>
      <c r="Q1859">
        <v>0.17235764367821599</v>
      </c>
    </row>
    <row r="1860" spans="1:17" hidden="1" x14ac:dyDescent="0.3">
      <c r="A1860" t="s">
        <v>3876</v>
      </c>
      <c r="B1860" t="s">
        <v>3877</v>
      </c>
      <c r="C1860" t="str">
        <f>IFERROR(VLOOKUP(Table1[[#This Row],[Ticker]],[1]!Table1[[Symbol]:[Industry]],2,FALSE),"-")</f>
        <v>-</v>
      </c>
      <c r="D1860" t="s">
        <v>243</v>
      </c>
      <c r="E1860">
        <v>434.02472519999998</v>
      </c>
      <c r="F1860">
        <v>26.34</v>
      </c>
      <c r="G1860">
        <v>18.8851709921821</v>
      </c>
      <c r="H1860">
        <v>-3.9855694725468398</v>
      </c>
      <c r="I1860">
        <v>49.015664944030497</v>
      </c>
      <c r="J1860">
        <v>0.25692128593436597</v>
      </c>
      <c r="K1860">
        <v>21.318116857781401</v>
      </c>
      <c r="L1860">
        <v>20.404029405134999</v>
      </c>
      <c r="M1860">
        <v>80.971987337501801</v>
      </c>
      <c r="N1860">
        <v>3.4674989781889498</v>
      </c>
      <c r="O1860">
        <v>0</v>
      </c>
      <c r="P1860">
        <v>110.940873066641</v>
      </c>
      <c r="Q1860">
        <v>7.2944381988362006E-2</v>
      </c>
    </row>
    <row r="1861" spans="1:17" hidden="1" x14ac:dyDescent="0.3">
      <c r="A1861" t="s">
        <v>3878</v>
      </c>
      <c r="B1861" t="s">
        <v>3879</v>
      </c>
      <c r="C1861" t="str">
        <f>IFERROR(VLOOKUP(Table1[[#This Row],[Ticker]],[1]!Table1[[Symbol]:[Industry]],2,FALSE),"-")</f>
        <v>-</v>
      </c>
      <c r="D1861" t="s">
        <v>240</v>
      </c>
      <c r="E1861">
        <v>433.58938649999999</v>
      </c>
      <c r="F1861">
        <v>192.3</v>
      </c>
      <c r="G1861">
        <v>38.935988136854697</v>
      </c>
      <c r="H1861">
        <v>9.3554609791777992</v>
      </c>
      <c r="I1861">
        <v>-15.6081947388664</v>
      </c>
      <c r="J1861">
        <v>3.6350289184715199</v>
      </c>
      <c r="K1861">
        <v>171.85864480391001</v>
      </c>
      <c r="L1861">
        <v>172.17210819398801</v>
      </c>
      <c r="M1861">
        <v>78.612217193368096</v>
      </c>
      <c r="N1861">
        <v>0.95375040939576905</v>
      </c>
      <c r="O1861">
        <v>45.605824232969297</v>
      </c>
      <c r="P1861">
        <v>96.224489795918302</v>
      </c>
      <c r="Q1861">
        <v>8.9931707644149997E-2</v>
      </c>
    </row>
    <row r="1862" spans="1:17" hidden="1" x14ac:dyDescent="0.3">
      <c r="A1862" t="s">
        <v>3880</v>
      </c>
      <c r="B1862" t="s">
        <v>3881</v>
      </c>
      <c r="C1862" t="str">
        <f>IFERROR(VLOOKUP(Table1[[#This Row],[Ticker]],[1]!Table1[[Symbol]:[Industry]],2,FALSE),"-")</f>
        <v>-</v>
      </c>
      <c r="D1862" t="s">
        <v>46</v>
      </c>
      <c r="E1862">
        <v>433.22499329200002</v>
      </c>
      <c r="F1862">
        <v>78.260000000000005</v>
      </c>
      <c r="G1862">
        <v>133.03538054675599</v>
      </c>
      <c r="H1862">
        <v>27.6912597957458</v>
      </c>
      <c r="I1862">
        <v>56.083988291819601</v>
      </c>
      <c r="J1862">
        <v>-2.7275218338571099</v>
      </c>
      <c r="K1862">
        <v>63.332133627445799</v>
      </c>
      <c r="L1862">
        <v>50.264623188291402</v>
      </c>
      <c r="M1862">
        <v>58.656810390634497</v>
      </c>
      <c r="N1862">
        <v>2.13659263633649</v>
      </c>
      <c r="O1862">
        <v>13.084589828775799</v>
      </c>
      <c r="P1862">
        <v>169.86206896551701</v>
      </c>
    </row>
    <row r="1863" spans="1:17" hidden="1" x14ac:dyDescent="0.3">
      <c r="A1863" t="s">
        <v>3882</v>
      </c>
      <c r="B1863" t="s">
        <v>3883</v>
      </c>
      <c r="C1863" t="str">
        <f>IFERROR(VLOOKUP(Table1[[#This Row],[Ticker]],[1]!Table1[[Symbol]:[Industry]],2,FALSE),"-")</f>
        <v>-</v>
      </c>
      <c r="D1863" t="s">
        <v>21</v>
      </c>
      <c r="E1863">
        <v>432.93960325</v>
      </c>
      <c r="F1863">
        <v>421.25</v>
      </c>
      <c r="G1863">
        <v>-5.6164949149735799</v>
      </c>
      <c r="H1863">
        <v>-3.5031846486985998</v>
      </c>
      <c r="I1863">
        <v>-28.502858042180399</v>
      </c>
      <c r="J1863">
        <v>-0.507450318970049</v>
      </c>
      <c r="K1863">
        <v>403.69019533979002</v>
      </c>
      <c r="L1863">
        <v>406.545786020874</v>
      </c>
      <c r="M1863">
        <v>66.318175363501595</v>
      </c>
      <c r="N1863">
        <v>0.82542139100538703</v>
      </c>
      <c r="O1863">
        <v>35.311572700296701</v>
      </c>
      <c r="P1863">
        <v>26.2550576951895</v>
      </c>
      <c r="Q1863">
        <v>0.153135197184813</v>
      </c>
    </row>
    <row r="1864" spans="1:17" hidden="1" x14ac:dyDescent="0.3">
      <c r="A1864" t="s">
        <v>3884</v>
      </c>
      <c r="B1864" t="s">
        <v>3885</v>
      </c>
      <c r="C1864" t="str">
        <f>IFERROR(VLOOKUP(Table1[[#This Row],[Ticker]],[1]!Table1[[Symbol]:[Industry]],2,FALSE),"-")</f>
        <v>-</v>
      </c>
      <c r="D1864" t="s">
        <v>1147</v>
      </c>
      <c r="E1864">
        <v>432.10092550299998</v>
      </c>
      <c r="F1864">
        <v>158.47</v>
      </c>
      <c r="G1864">
        <v>-24.576942689793199</v>
      </c>
      <c r="H1864">
        <v>3.8972921559287399</v>
      </c>
      <c r="I1864">
        <v>-11.8878688700017</v>
      </c>
      <c r="J1864">
        <v>10.0813130925184</v>
      </c>
      <c r="K1864">
        <v>151.89718171497299</v>
      </c>
      <c r="L1864">
        <v>154.50042201926601</v>
      </c>
      <c r="M1864">
        <v>64.907875373490796</v>
      </c>
      <c r="N1864">
        <v>0.95365800919454502</v>
      </c>
      <c r="O1864">
        <v>51.448223638543503</v>
      </c>
      <c r="P1864">
        <v>28.0048465266558</v>
      </c>
      <c r="Q1864">
        <v>1.3274038603489E-2</v>
      </c>
    </row>
    <row r="1865" spans="1:17" hidden="1" x14ac:dyDescent="0.3">
      <c r="A1865" t="s">
        <v>3886</v>
      </c>
      <c r="B1865" t="s">
        <v>3887</v>
      </c>
      <c r="C1865" t="str">
        <f>IFERROR(VLOOKUP(Table1[[#This Row],[Ticker]],[1]!Table1[[Symbol]:[Industry]],2,FALSE),"-")</f>
        <v>-</v>
      </c>
      <c r="D1865" t="s">
        <v>251</v>
      </c>
      <c r="E1865">
        <v>432</v>
      </c>
      <c r="F1865">
        <v>200</v>
      </c>
      <c r="G1865">
        <v>-18.298056317937899</v>
      </c>
      <c r="H1865">
        <v>9.6726074807944808</v>
      </c>
      <c r="I1865">
        <v>-10.3062589515198</v>
      </c>
      <c r="J1865">
        <v>1.26804778639604</v>
      </c>
      <c r="K1865">
        <v>185.34541980947799</v>
      </c>
      <c r="L1865">
        <v>186.170081189028</v>
      </c>
      <c r="M1865">
        <v>57.922838327751897</v>
      </c>
      <c r="N1865">
        <v>1.2224518395803201</v>
      </c>
      <c r="O1865">
        <v>12.5</v>
      </c>
      <c r="P1865">
        <v>25.786163522012501</v>
      </c>
      <c r="Q1865">
        <v>-9.3754682640738995E-2</v>
      </c>
    </row>
    <row r="1866" spans="1:17" hidden="1" x14ac:dyDescent="0.3">
      <c r="A1866" t="s">
        <v>3888</v>
      </c>
      <c r="B1866" t="s">
        <v>3889</v>
      </c>
      <c r="C1866" t="str">
        <f>IFERROR(VLOOKUP(Table1[[#This Row],[Ticker]],[1]!Table1[[Symbol]:[Industry]],2,FALSE),"-")</f>
        <v>-</v>
      </c>
      <c r="E1866">
        <v>430.76249999999999</v>
      </c>
      <c r="F1866">
        <v>765.8</v>
      </c>
      <c r="G1866">
        <v>394.71513436678902</v>
      </c>
      <c r="H1866">
        <v>70.371608054452295</v>
      </c>
      <c r="I1866">
        <v>173.795984918427</v>
      </c>
      <c r="J1866">
        <v>0.996424273449938</v>
      </c>
      <c r="K1866">
        <v>483.40461353723498</v>
      </c>
      <c r="M1866">
        <v>86.544855429330397</v>
      </c>
      <c r="N1866">
        <v>0.99024979106695099</v>
      </c>
      <c r="O1866">
        <v>0</v>
      </c>
      <c r="P1866">
        <v>557.33905579399095</v>
      </c>
    </row>
    <row r="1867" spans="1:17" hidden="1" x14ac:dyDescent="0.3">
      <c r="A1867" t="s">
        <v>3890</v>
      </c>
      <c r="B1867" t="s">
        <v>3891</v>
      </c>
      <c r="C1867" t="str">
        <f>IFERROR(VLOOKUP(Table1[[#This Row],[Ticker]],[1]!Table1[[Symbol]:[Industry]],2,FALSE),"-")</f>
        <v>-</v>
      </c>
      <c r="D1867" t="s">
        <v>21</v>
      </c>
      <c r="E1867">
        <v>429.391850836</v>
      </c>
      <c r="F1867">
        <v>226.21</v>
      </c>
      <c r="G1867">
        <v>162.08051363041801</v>
      </c>
      <c r="H1867">
        <v>-11.8438279235524</v>
      </c>
      <c r="I1867">
        <v>57.865619789919599</v>
      </c>
      <c r="J1867">
        <v>5.6460496736336099</v>
      </c>
      <c r="K1867">
        <v>198.67912625986301</v>
      </c>
      <c r="L1867">
        <v>152.12284972794799</v>
      </c>
      <c r="M1867">
        <v>65.770893155804799</v>
      </c>
      <c r="N1867">
        <v>0.26723771277711</v>
      </c>
      <c r="O1867">
        <v>17.368816586357799</v>
      </c>
      <c r="P1867">
        <v>200.212342402123</v>
      </c>
      <c r="Q1867">
        <v>4.7663769719159997E-2</v>
      </c>
    </row>
    <row r="1868" spans="1:17" hidden="1" x14ac:dyDescent="0.3">
      <c r="A1868" t="s">
        <v>3892</v>
      </c>
      <c r="B1868" t="s">
        <v>3893</v>
      </c>
      <c r="C1868" t="str">
        <f>IFERROR(VLOOKUP(Table1[[#This Row],[Ticker]],[1]!Table1[[Symbol]:[Industry]],2,FALSE),"-")</f>
        <v>-</v>
      </c>
      <c r="D1868" t="s">
        <v>226</v>
      </c>
      <c r="E1868">
        <v>428.87355000000002</v>
      </c>
      <c r="F1868">
        <v>125</v>
      </c>
      <c r="G1868">
        <v>46.539411870941002</v>
      </c>
      <c r="H1868">
        <v>-3.8210528380871298</v>
      </c>
      <c r="I1868">
        <v>24.5893046176176</v>
      </c>
      <c r="J1868">
        <v>-1.87434524054531</v>
      </c>
      <c r="K1868">
        <v>126.446512750363</v>
      </c>
      <c r="L1868">
        <v>112.696953559197</v>
      </c>
      <c r="M1868">
        <v>52.565386723390397</v>
      </c>
      <c r="N1868">
        <v>0.767358976477302</v>
      </c>
      <c r="O1868">
        <v>30.12</v>
      </c>
      <c r="P1868">
        <v>92.159877017678696</v>
      </c>
      <c r="Q1868">
        <v>0.12635530713374901</v>
      </c>
    </row>
    <row r="1869" spans="1:17" hidden="1" x14ac:dyDescent="0.3">
      <c r="A1869" t="s">
        <v>3894</v>
      </c>
      <c r="B1869" t="s">
        <v>3895</v>
      </c>
      <c r="C1869" t="str">
        <f>IFERROR(VLOOKUP(Table1[[#This Row],[Ticker]],[1]!Table1[[Symbol]:[Industry]],2,FALSE),"-")</f>
        <v>-</v>
      </c>
      <c r="D1869" t="s">
        <v>46</v>
      </c>
      <c r="E1869">
        <v>428.48791968</v>
      </c>
      <c r="F1869">
        <v>227.1</v>
      </c>
      <c r="G1869">
        <v>20.692238729189501</v>
      </c>
      <c r="H1869">
        <v>15.9682868227728</v>
      </c>
      <c r="I1869">
        <v>-16.85701979245</v>
      </c>
      <c r="J1869">
        <v>1.09196082987431</v>
      </c>
      <c r="K1869">
        <v>200.836577166198</v>
      </c>
      <c r="L1869">
        <v>189.694343886268</v>
      </c>
      <c r="M1869">
        <v>55.735283193930002</v>
      </c>
      <c r="N1869">
        <v>1.2235606060605999</v>
      </c>
      <c r="O1869">
        <v>27.036547776309899</v>
      </c>
      <c r="P1869">
        <v>61.006735200283501</v>
      </c>
      <c r="Q1869">
        <v>0.13794757553849901</v>
      </c>
    </row>
    <row r="1870" spans="1:17" hidden="1" x14ac:dyDescent="0.3">
      <c r="A1870" t="s">
        <v>3896</v>
      </c>
      <c r="B1870" t="s">
        <v>3897</v>
      </c>
      <c r="C1870" t="str">
        <f>IFERROR(VLOOKUP(Table1[[#This Row],[Ticker]],[1]!Table1[[Symbol]:[Industry]],2,FALSE),"-")</f>
        <v>-</v>
      </c>
      <c r="D1870" t="s">
        <v>226</v>
      </c>
      <c r="E1870">
        <v>427.80190499999998</v>
      </c>
      <c r="F1870">
        <v>377.7</v>
      </c>
      <c r="G1870">
        <v>-27.057396736399799</v>
      </c>
      <c r="H1870">
        <v>24.272760998081701</v>
      </c>
      <c r="I1870">
        <v>-13.9217063654166</v>
      </c>
      <c r="J1870">
        <v>1.77705561929422</v>
      </c>
      <c r="M1870">
        <v>47.841836389745197</v>
      </c>
      <c r="O1870">
        <v>23.854911305268701</v>
      </c>
      <c r="P1870">
        <v>30.241379310344801</v>
      </c>
    </row>
    <row r="1871" spans="1:17" hidden="1" x14ac:dyDescent="0.3">
      <c r="A1871" t="s">
        <v>3898</v>
      </c>
      <c r="B1871" t="s">
        <v>3899</v>
      </c>
      <c r="C1871" t="str">
        <f>IFERROR(VLOOKUP(Table1[[#This Row],[Ticker]],[1]!Table1[[Symbol]:[Industry]],2,FALSE),"-")</f>
        <v>-</v>
      </c>
      <c r="D1871" t="s">
        <v>21</v>
      </c>
      <c r="E1871">
        <v>427.16160000000002</v>
      </c>
      <c r="F1871">
        <v>345.6</v>
      </c>
      <c r="G1871">
        <v>9.1868750022818801E-2</v>
      </c>
      <c r="H1871">
        <v>103.791129247442</v>
      </c>
      <c r="I1871">
        <v>13.227559121005999</v>
      </c>
      <c r="J1871">
        <v>20.420447195772201</v>
      </c>
      <c r="K1871">
        <v>226.190481994463</v>
      </c>
      <c r="M1871">
        <v>95.678573397277802</v>
      </c>
      <c r="N1871">
        <v>1.0788934281392599</v>
      </c>
      <c r="O1871">
        <v>0</v>
      </c>
      <c r="P1871">
        <v>143.38028169014001</v>
      </c>
    </row>
    <row r="1872" spans="1:17" hidden="1" x14ac:dyDescent="0.3">
      <c r="A1872" t="s">
        <v>3900</v>
      </c>
      <c r="B1872" t="s">
        <v>3901</v>
      </c>
      <c r="C1872" t="str">
        <f>IFERROR(VLOOKUP(Table1[[#This Row],[Ticker]],[1]!Table1[[Symbol]:[Industry]],2,FALSE),"-")</f>
        <v>-</v>
      </c>
      <c r="D1872" t="s">
        <v>218</v>
      </c>
      <c r="E1872">
        <v>427.1069</v>
      </c>
      <c r="F1872">
        <v>131.62</v>
      </c>
      <c r="G1872">
        <v>63.620661273699</v>
      </c>
      <c r="H1872">
        <v>-8.8718614766199604</v>
      </c>
      <c r="I1872">
        <v>-17.832002717406301</v>
      </c>
      <c r="J1872">
        <v>0.13900091755004601</v>
      </c>
      <c r="K1872">
        <v>127.29347904762901</v>
      </c>
      <c r="L1872">
        <v>117.820826651397</v>
      </c>
      <c r="M1872">
        <v>75.159773232491801</v>
      </c>
      <c r="N1872">
        <v>0.716306071187786</v>
      </c>
      <c r="O1872">
        <v>20.5743807931925</v>
      </c>
      <c r="P1872">
        <v>91.308139534883693</v>
      </c>
      <c r="Q1872">
        <v>2.4993339728472001E-2</v>
      </c>
    </row>
    <row r="1873" spans="1:17" hidden="1" x14ac:dyDescent="0.3">
      <c r="A1873" t="s">
        <v>3902</v>
      </c>
      <c r="B1873" t="s">
        <v>3903</v>
      </c>
      <c r="C1873" t="str">
        <f>IFERROR(VLOOKUP(Table1[[#This Row],[Ticker]],[1]!Table1[[Symbol]:[Industry]],2,FALSE),"-")</f>
        <v>-</v>
      </c>
      <c r="E1873">
        <v>426.99093871999997</v>
      </c>
      <c r="F1873">
        <v>54.2</v>
      </c>
      <c r="G1873">
        <v>-19.348474590304299</v>
      </c>
      <c r="H1873">
        <v>-19.216634941096199</v>
      </c>
      <c r="I1873">
        <v>-40.056256195477097</v>
      </c>
      <c r="J1873">
        <v>-8.8677545740055699</v>
      </c>
      <c r="K1873">
        <v>55.2871854585661</v>
      </c>
      <c r="L1873">
        <v>58.096543314565501</v>
      </c>
      <c r="M1873">
        <v>46.046091963456099</v>
      </c>
      <c r="N1873">
        <v>1.20042090354613</v>
      </c>
      <c r="O1873">
        <v>52.214022140221303</v>
      </c>
      <c r="P1873">
        <v>58.944281524926602</v>
      </c>
      <c r="Q1873">
        <v>6.3013399251786006E-2</v>
      </c>
    </row>
    <row r="1874" spans="1:17" hidden="1" x14ac:dyDescent="0.3">
      <c r="A1874" t="s">
        <v>3904</v>
      </c>
      <c r="B1874" t="s">
        <v>3905</v>
      </c>
      <c r="C1874" t="str">
        <f>IFERROR(VLOOKUP(Table1[[#This Row],[Ticker]],[1]!Table1[[Symbol]:[Industry]],2,FALSE),"-")</f>
        <v>-</v>
      </c>
      <c r="D1874" t="s">
        <v>670</v>
      </c>
      <c r="E1874">
        <v>426.72359553000001</v>
      </c>
      <c r="F1874">
        <v>142.97999999999999</v>
      </c>
      <c r="G1874">
        <v>1.7300026431656901</v>
      </c>
      <c r="H1874">
        <v>3.0430086033769901</v>
      </c>
      <c r="I1874">
        <v>-4.5514243263952103</v>
      </c>
      <c r="J1874">
        <v>-3.62133298492388</v>
      </c>
      <c r="K1874">
        <v>131.637765362518</v>
      </c>
      <c r="L1874">
        <v>128.93965375575601</v>
      </c>
      <c r="M1874">
        <v>63.210222850932396</v>
      </c>
      <c r="N1874">
        <v>2.6243677890896402</v>
      </c>
      <c r="O1874">
        <v>14.841236536578499</v>
      </c>
      <c r="P1874">
        <v>32.942817294281703</v>
      </c>
      <c r="Q1874">
        <v>3.5621877065169998E-2</v>
      </c>
    </row>
    <row r="1875" spans="1:17" hidden="1" x14ac:dyDescent="0.3">
      <c r="A1875" t="s">
        <v>3906</v>
      </c>
      <c r="B1875" t="s">
        <v>3907</v>
      </c>
      <c r="C1875" t="str">
        <f>IFERROR(VLOOKUP(Table1[[#This Row],[Ticker]],[1]!Table1[[Symbol]:[Industry]],2,FALSE),"-")</f>
        <v>-</v>
      </c>
      <c r="D1875" t="s">
        <v>936</v>
      </c>
      <c r="E1875">
        <v>425.70396</v>
      </c>
      <c r="F1875">
        <v>212.3</v>
      </c>
      <c r="G1875">
        <v>-1.5626898844239601</v>
      </c>
      <c r="H1875">
        <v>-12.771703167217099</v>
      </c>
      <c r="I1875">
        <v>-26.9560428002907</v>
      </c>
      <c r="J1875">
        <v>-5.4513215829733097</v>
      </c>
      <c r="K1875">
        <v>219.194019762989</v>
      </c>
      <c r="L1875">
        <v>210.77475920918101</v>
      </c>
      <c r="M1875">
        <v>38.977510451785903</v>
      </c>
      <c r="N1875">
        <v>1.5123966942148701</v>
      </c>
      <c r="O1875">
        <v>43.170042392840301</v>
      </c>
      <c r="P1875">
        <v>54.4</v>
      </c>
      <c r="Q1875">
        <v>0.117400354161614</v>
      </c>
    </row>
    <row r="1876" spans="1:17" hidden="1" x14ac:dyDescent="0.3">
      <c r="A1876" t="s">
        <v>3908</v>
      </c>
      <c r="B1876" t="s">
        <v>3909</v>
      </c>
      <c r="C1876" t="str">
        <f>IFERROR(VLOOKUP(Table1[[#This Row],[Ticker]],[1]!Table1[[Symbol]:[Industry]],2,FALSE),"-")</f>
        <v>-</v>
      </c>
      <c r="D1876" t="s">
        <v>21</v>
      </c>
      <c r="E1876">
        <v>424.904728272</v>
      </c>
      <c r="F1876">
        <v>138.02000000000001</v>
      </c>
      <c r="G1876">
        <v>3.7797298016855301</v>
      </c>
      <c r="H1876">
        <v>7.7658211992546198</v>
      </c>
      <c r="I1876">
        <v>-10.9922978314163</v>
      </c>
      <c r="J1876">
        <v>-10.1692005357515</v>
      </c>
      <c r="K1876">
        <v>125.040008492537</v>
      </c>
      <c r="L1876">
        <v>122.43104322535</v>
      </c>
      <c r="M1876">
        <v>56.266169444858598</v>
      </c>
      <c r="N1876">
        <v>2.6294307986318302</v>
      </c>
      <c r="O1876">
        <v>21.7214896391827</v>
      </c>
      <c r="P1876">
        <v>49.858849077090099</v>
      </c>
      <c r="Q1876">
        <v>-1.7156669582480001E-3</v>
      </c>
    </row>
    <row r="1877" spans="1:17" hidden="1" x14ac:dyDescent="0.3">
      <c r="A1877" t="s">
        <v>3910</v>
      </c>
      <c r="B1877" t="s">
        <v>3911</v>
      </c>
      <c r="C1877" t="str">
        <f>IFERROR(VLOOKUP(Table1[[#This Row],[Ticker]],[1]!Table1[[Symbol]:[Industry]],2,FALSE),"-")</f>
        <v>-</v>
      </c>
      <c r="D1877" t="s">
        <v>218</v>
      </c>
      <c r="E1877">
        <v>424.85643805000001</v>
      </c>
      <c r="F1877">
        <v>1338.7629999999999</v>
      </c>
      <c r="G1877">
        <v>433.66236341181298</v>
      </c>
      <c r="H1877">
        <v>38.678306758196399</v>
      </c>
      <c r="I1877">
        <v>252.171318031167</v>
      </c>
      <c r="J1877">
        <v>7.1610952341892302</v>
      </c>
      <c r="K1877">
        <v>917.48035307003795</v>
      </c>
      <c r="L1877">
        <v>537.46568059658398</v>
      </c>
      <c r="M1877">
        <v>98.805258080585205</v>
      </c>
      <c r="N1877">
        <v>1.0972596666546801</v>
      </c>
      <c r="O1877">
        <v>0</v>
      </c>
      <c r="P1877">
        <v>543.63605769230696</v>
      </c>
      <c r="Q1877">
        <v>0.23480734513110299</v>
      </c>
    </row>
    <row r="1878" spans="1:17" hidden="1" x14ac:dyDescent="0.3">
      <c r="A1878" t="s">
        <v>3912</v>
      </c>
      <c r="B1878" t="s">
        <v>3913</v>
      </c>
      <c r="C1878" t="str">
        <f>IFERROR(VLOOKUP(Table1[[#This Row],[Ticker]],[1]!Table1[[Symbol]:[Industry]],2,FALSE),"-")</f>
        <v>-</v>
      </c>
      <c r="D1878" t="s">
        <v>72</v>
      </c>
      <c r="E1878">
        <v>424.07967128000001</v>
      </c>
      <c r="F1878">
        <v>594.79999999999995</v>
      </c>
      <c r="G1878">
        <v>50.156222356946799</v>
      </c>
      <c r="H1878">
        <v>-5.7872029673887599</v>
      </c>
      <c r="I1878">
        <v>-25.4546334725121</v>
      </c>
      <c r="J1878">
        <v>-0.217545433942928</v>
      </c>
      <c r="K1878">
        <v>571.40076445112402</v>
      </c>
      <c r="L1878">
        <v>524.24704250091395</v>
      </c>
      <c r="M1878">
        <v>62.357346972149401</v>
      </c>
      <c r="N1878">
        <v>1.3858085348845399</v>
      </c>
      <c r="O1878">
        <v>23.570948217888301</v>
      </c>
      <c r="P1878">
        <v>79.048765803732607</v>
      </c>
      <c r="Q1878">
        <v>3.7286182078342001E-2</v>
      </c>
    </row>
    <row r="1879" spans="1:17" hidden="1" x14ac:dyDescent="0.3">
      <c r="A1879" t="s">
        <v>3914</v>
      </c>
      <c r="B1879" t="s">
        <v>3915</v>
      </c>
      <c r="C1879" t="str">
        <f>IFERROR(VLOOKUP(Table1[[#This Row],[Ticker]],[1]!Table1[[Symbol]:[Industry]],2,FALSE),"-")</f>
        <v>-</v>
      </c>
      <c r="D1879" t="s">
        <v>936</v>
      </c>
      <c r="E1879">
        <v>423.87314596799899</v>
      </c>
      <c r="F1879">
        <v>3.89</v>
      </c>
      <c r="G1879">
        <v>1.3443609856823699</v>
      </c>
      <c r="H1879">
        <v>8.4116938602988897E-2</v>
      </c>
      <c r="I1879">
        <v>-44.246519201427198</v>
      </c>
      <c r="J1879">
        <v>-7.7965805109660504</v>
      </c>
      <c r="K1879">
        <v>3.98752663970587</v>
      </c>
      <c r="L1879">
        <v>3.9216838320110599</v>
      </c>
      <c r="M1879">
        <v>38.120351042486803</v>
      </c>
      <c r="N1879">
        <v>1.2415523592134801</v>
      </c>
      <c r="O1879">
        <v>94.479530667135805</v>
      </c>
      <c r="P1879">
        <v>49.407002751961301</v>
      </c>
      <c r="Q1879">
        <v>0.14162549799818</v>
      </c>
    </row>
    <row r="1880" spans="1:17" hidden="1" x14ac:dyDescent="0.3">
      <c r="A1880" t="s">
        <v>3916</v>
      </c>
      <c r="B1880" t="s">
        <v>3917</v>
      </c>
      <c r="C1880" t="str">
        <f>IFERROR(VLOOKUP(Table1[[#This Row],[Ticker]],[1]!Table1[[Symbol]:[Industry]],2,FALSE),"-")</f>
        <v>-</v>
      </c>
      <c r="D1880" t="s">
        <v>804</v>
      </c>
      <c r="E1880">
        <v>423.57884178</v>
      </c>
      <c r="F1880">
        <v>386.95</v>
      </c>
      <c r="G1880">
        <v>-35.446864930742997</v>
      </c>
      <c r="H1880">
        <v>-0.851703864309175</v>
      </c>
      <c r="I1880">
        <v>-19.2561260160366</v>
      </c>
      <c r="J1880">
        <v>-3.0649550464651298</v>
      </c>
      <c r="K1880">
        <v>368.46283108052199</v>
      </c>
      <c r="L1880">
        <v>388.40379748719198</v>
      </c>
      <c r="M1880">
        <v>58.877098751387301</v>
      </c>
      <c r="N1880">
        <v>2.05853769645433</v>
      </c>
      <c r="O1880">
        <v>25.003230391523399</v>
      </c>
      <c r="P1880">
        <v>24.742101869761399</v>
      </c>
      <c r="Q1880">
        <v>1.5896932974577001E-2</v>
      </c>
    </row>
    <row r="1881" spans="1:17" hidden="1" x14ac:dyDescent="0.3">
      <c r="A1881" t="s">
        <v>3918</v>
      </c>
      <c r="B1881" t="s">
        <v>3919</v>
      </c>
      <c r="C1881" t="str">
        <f>IFERROR(VLOOKUP(Table1[[#This Row],[Ticker]],[1]!Table1[[Symbol]:[Industry]],2,FALSE),"-")</f>
        <v>-</v>
      </c>
      <c r="D1881" t="s">
        <v>610</v>
      </c>
      <c r="E1881">
        <v>423.16566449999999</v>
      </c>
      <c r="F1881">
        <v>6083.9</v>
      </c>
      <c r="G1881">
        <v>37.571008201802201</v>
      </c>
      <c r="H1881">
        <v>20.4042951422763</v>
      </c>
      <c r="I1881">
        <v>42.267195182364503</v>
      </c>
      <c r="J1881">
        <v>32.020175445970501</v>
      </c>
      <c r="K1881">
        <v>4931.8666341590597</v>
      </c>
      <c r="L1881">
        <v>4405.1207053628495</v>
      </c>
      <c r="M1881">
        <v>75.309936910310299</v>
      </c>
      <c r="N1881">
        <v>2.9483614402409799</v>
      </c>
      <c r="O1881">
        <v>16.2058876707375</v>
      </c>
      <c r="P1881">
        <v>81.6089552238805</v>
      </c>
      <c r="Q1881">
        <v>5.4703576573669997E-2</v>
      </c>
    </row>
    <row r="1882" spans="1:17" hidden="1" x14ac:dyDescent="0.3">
      <c r="A1882" t="s">
        <v>3920</v>
      </c>
      <c r="B1882" t="s">
        <v>3921</v>
      </c>
      <c r="C1882" t="str">
        <f>IFERROR(VLOOKUP(Table1[[#This Row],[Ticker]],[1]!Table1[[Symbol]:[Industry]],2,FALSE),"-")</f>
        <v>-</v>
      </c>
      <c r="D1882" t="s">
        <v>130</v>
      </c>
      <c r="E1882">
        <v>422.59690000000001</v>
      </c>
      <c r="F1882">
        <v>244.7</v>
      </c>
      <c r="G1882">
        <v>28.093337940239699</v>
      </c>
      <c r="H1882">
        <v>-1.9977485412440601</v>
      </c>
      <c r="I1882">
        <v>-5.8026490557103596</v>
      </c>
      <c r="J1882">
        <v>1.3706446536672801</v>
      </c>
      <c r="K1882">
        <v>240.99814774233701</v>
      </c>
      <c r="L1882">
        <v>217.42922607481501</v>
      </c>
      <c r="M1882">
        <v>54.5884042079621</v>
      </c>
      <c r="N1882">
        <v>0.79266614032624405</v>
      </c>
      <c r="O1882">
        <v>16.0604822231303</v>
      </c>
      <c r="P1882">
        <v>78.352769679300295</v>
      </c>
      <c r="Q1882">
        <v>0.13751882615511199</v>
      </c>
    </row>
    <row r="1883" spans="1:17" hidden="1" x14ac:dyDescent="0.3">
      <c r="A1883" t="s">
        <v>3922</v>
      </c>
      <c r="B1883" t="s">
        <v>3923</v>
      </c>
      <c r="C1883" t="str">
        <f>IFERROR(VLOOKUP(Table1[[#This Row],[Ticker]],[1]!Table1[[Symbol]:[Industry]],2,FALSE),"-")</f>
        <v>-</v>
      </c>
      <c r="D1883" t="s">
        <v>387</v>
      </c>
      <c r="E1883">
        <v>422.58282500000001</v>
      </c>
      <c r="F1883">
        <v>39.97</v>
      </c>
      <c r="G1883">
        <v>-12.6648470402668</v>
      </c>
      <c r="H1883">
        <v>-19.5276397257852</v>
      </c>
      <c r="I1883">
        <v>-59.213506549998499</v>
      </c>
      <c r="J1883">
        <v>-0.793616695910634</v>
      </c>
      <c r="K1883">
        <v>43.323980238466</v>
      </c>
      <c r="L1883">
        <v>50.712316046612898</v>
      </c>
      <c r="M1883">
        <v>56.306314511228003</v>
      </c>
      <c r="N1883">
        <v>1.1543064463808099</v>
      </c>
      <c r="O1883">
        <v>117.663247435576</v>
      </c>
      <c r="P1883">
        <v>16.1918604651162</v>
      </c>
      <c r="Q1883">
        <v>0.14880579163237501</v>
      </c>
    </row>
    <row r="1884" spans="1:17" hidden="1" x14ac:dyDescent="0.3">
      <c r="A1884" t="s">
        <v>3924</v>
      </c>
      <c r="B1884" t="s">
        <v>3925</v>
      </c>
      <c r="C1884" t="str">
        <f>IFERROR(VLOOKUP(Table1[[#This Row],[Ticker]],[1]!Table1[[Symbol]:[Industry]],2,FALSE),"-")</f>
        <v>-</v>
      </c>
      <c r="D1884" t="s">
        <v>3926</v>
      </c>
      <c r="E1884">
        <v>421.92324645000002</v>
      </c>
      <c r="F1884">
        <v>820.65</v>
      </c>
      <c r="G1884">
        <v>47.506622336063401</v>
      </c>
      <c r="H1884">
        <v>-6.4346800538782203</v>
      </c>
      <c r="I1884">
        <v>57.865814577406503</v>
      </c>
      <c r="J1884">
        <v>-5.1164349722246403</v>
      </c>
      <c r="K1884">
        <v>740.82465117826803</v>
      </c>
      <c r="L1884">
        <v>594.44251894387298</v>
      </c>
      <c r="M1884">
        <v>46.449279755156198</v>
      </c>
      <c r="N1884">
        <v>0.76076730731352304</v>
      </c>
      <c r="O1884">
        <v>6.6227990007920496</v>
      </c>
      <c r="P1884">
        <v>85.751471253961</v>
      </c>
      <c r="Q1884">
        <v>0.19655080645026601</v>
      </c>
    </row>
    <row r="1885" spans="1:17" hidden="1" x14ac:dyDescent="0.3">
      <c r="A1885" t="s">
        <v>3927</v>
      </c>
      <c r="B1885" t="s">
        <v>3928</v>
      </c>
      <c r="C1885" t="str">
        <f>IFERROR(VLOOKUP(Table1[[#This Row],[Ticker]],[1]!Table1[[Symbol]:[Industry]],2,FALSE),"-")</f>
        <v>-</v>
      </c>
      <c r="D1885" t="s">
        <v>130</v>
      </c>
      <c r="E1885">
        <v>420.48637115999998</v>
      </c>
      <c r="F1885">
        <v>220.4</v>
      </c>
      <c r="G1885">
        <v>45.566183489553097</v>
      </c>
      <c r="H1885">
        <v>-4.2171282080029897</v>
      </c>
      <c r="I1885">
        <v>37.156006889488303</v>
      </c>
      <c r="J1885">
        <v>2.1321718244222998</v>
      </c>
      <c r="K1885">
        <v>216.006217721475</v>
      </c>
      <c r="L1885">
        <v>178.25699315561999</v>
      </c>
      <c r="M1885">
        <v>45.246482716956201</v>
      </c>
      <c r="N1885">
        <v>0.343125177131268</v>
      </c>
      <c r="O1885">
        <v>17.921960072595201</v>
      </c>
      <c r="P1885">
        <v>114.814814814814</v>
      </c>
      <c r="Q1885">
        <v>7.0108552235238E-2</v>
      </c>
    </row>
    <row r="1886" spans="1:17" hidden="1" x14ac:dyDescent="0.3">
      <c r="A1886" t="s">
        <v>3929</v>
      </c>
      <c r="B1886" t="s">
        <v>3930</v>
      </c>
      <c r="C1886" t="str">
        <f>IFERROR(VLOOKUP(Table1[[#This Row],[Ticker]],[1]!Table1[[Symbol]:[Industry]],2,FALSE),"-")</f>
        <v>-</v>
      </c>
      <c r="D1886" t="s">
        <v>384</v>
      </c>
      <c r="E1886">
        <v>420.39400000000001</v>
      </c>
      <c r="F1886">
        <v>380</v>
      </c>
      <c r="G1886">
        <v>93.100801266563593</v>
      </c>
      <c r="H1886">
        <v>-10.0667026112506</v>
      </c>
      <c r="I1886">
        <v>5.8870311271204896</v>
      </c>
      <c r="J1886">
        <v>11.3744431352332</v>
      </c>
      <c r="K1886">
        <v>390.82264567412102</v>
      </c>
      <c r="L1886">
        <v>376.12974409928302</v>
      </c>
      <c r="M1886">
        <v>61.957761895523099</v>
      </c>
      <c r="N1886">
        <v>2.7361294920085499</v>
      </c>
      <c r="O1886">
        <v>93.315789473684205</v>
      </c>
      <c r="P1886">
        <v>119.020172910662</v>
      </c>
      <c r="Q1886">
        <v>0.215707428942567</v>
      </c>
    </row>
    <row r="1887" spans="1:17" hidden="1" x14ac:dyDescent="0.3">
      <c r="A1887" t="s">
        <v>3931</v>
      </c>
      <c r="B1887" t="s">
        <v>3932</v>
      </c>
      <c r="C1887" t="str">
        <f>IFERROR(VLOOKUP(Table1[[#This Row],[Ticker]],[1]!Table1[[Symbol]:[Industry]],2,FALSE),"-")</f>
        <v>-</v>
      </c>
      <c r="D1887" t="s">
        <v>670</v>
      </c>
      <c r="E1887">
        <v>416.19665275</v>
      </c>
      <c r="F1887">
        <v>266.64999999999998</v>
      </c>
      <c r="G1887">
        <v>28.5133507535771</v>
      </c>
      <c r="H1887">
        <v>6.8301486846347297</v>
      </c>
      <c r="I1887">
        <v>3.6924978958560999</v>
      </c>
      <c r="J1887">
        <v>0.29393160065174501</v>
      </c>
      <c r="K1887">
        <v>244.39090042948899</v>
      </c>
      <c r="L1887">
        <v>230.47858716021801</v>
      </c>
      <c r="M1887">
        <v>63.389147974744503</v>
      </c>
      <c r="N1887">
        <v>2.79541320208144</v>
      </c>
      <c r="O1887">
        <v>8.0067504219013692</v>
      </c>
      <c r="P1887">
        <v>57.781065088757302</v>
      </c>
      <c r="Q1887">
        <v>3.2612385873435998E-2</v>
      </c>
    </row>
    <row r="1888" spans="1:17" hidden="1" x14ac:dyDescent="0.3">
      <c r="A1888" t="s">
        <v>3933</v>
      </c>
      <c r="B1888" t="s">
        <v>3934</v>
      </c>
      <c r="C1888" t="str">
        <f>IFERROR(VLOOKUP(Table1[[#This Row],[Ticker]],[1]!Table1[[Symbol]:[Industry]],2,FALSE),"-")</f>
        <v>-</v>
      </c>
      <c r="D1888" t="s">
        <v>156</v>
      </c>
      <c r="E1888">
        <v>415.545507544999</v>
      </c>
      <c r="F1888">
        <v>182.35</v>
      </c>
      <c r="G1888">
        <v>57.088443262324297</v>
      </c>
      <c r="H1888">
        <v>-4.6117081110987996</v>
      </c>
      <c r="I1888">
        <v>0.72809729057749895</v>
      </c>
      <c r="J1888">
        <v>7.8715361584890697</v>
      </c>
      <c r="K1888">
        <v>179.574169436754</v>
      </c>
      <c r="L1888">
        <v>159.731467287051</v>
      </c>
      <c r="M1888">
        <v>55.594589247069401</v>
      </c>
      <c r="N1888">
        <v>1.3867243867243799</v>
      </c>
      <c r="O1888">
        <v>14.614751850836299</v>
      </c>
      <c r="P1888">
        <v>89.9479166666666</v>
      </c>
    </row>
    <row r="1889" spans="1:17" hidden="1" x14ac:dyDescent="0.3">
      <c r="A1889" t="s">
        <v>3935</v>
      </c>
      <c r="B1889" t="s">
        <v>3936</v>
      </c>
      <c r="C1889" t="str">
        <f>IFERROR(VLOOKUP(Table1[[#This Row],[Ticker]],[1]!Table1[[Symbol]:[Industry]],2,FALSE),"-")</f>
        <v>-</v>
      </c>
      <c r="D1889" t="s">
        <v>561</v>
      </c>
      <c r="E1889">
        <v>414.57985257600001</v>
      </c>
      <c r="F1889">
        <v>167.76</v>
      </c>
      <c r="G1889">
        <v>104.708074578996</v>
      </c>
      <c r="H1889">
        <v>-8.2804338293730897</v>
      </c>
      <c r="I1889">
        <v>7.9548327937760304</v>
      </c>
      <c r="J1889">
        <v>-4.2782719650676801</v>
      </c>
      <c r="K1889">
        <v>161.35502850099499</v>
      </c>
      <c r="L1889">
        <v>134.818385467007</v>
      </c>
      <c r="M1889">
        <v>52.643069465709601</v>
      </c>
      <c r="N1889">
        <v>0.229062533365887</v>
      </c>
      <c r="O1889">
        <v>17.9124940391034</v>
      </c>
      <c r="P1889">
        <v>130.59793814432899</v>
      </c>
      <c r="Q1889">
        <v>4.2982025152475997E-2</v>
      </c>
    </row>
    <row r="1890" spans="1:17" hidden="1" x14ac:dyDescent="0.3">
      <c r="A1890" t="s">
        <v>3937</v>
      </c>
      <c r="B1890" t="s">
        <v>3938</v>
      </c>
      <c r="C1890" t="str">
        <f>IFERROR(VLOOKUP(Table1[[#This Row],[Ticker]],[1]!Table1[[Symbol]:[Industry]],2,FALSE),"-")</f>
        <v>-</v>
      </c>
      <c r="E1890">
        <v>414.34188761299998</v>
      </c>
      <c r="F1890">
        <v>48.71</v>
      </c>
      <c r="G1890">
        <v>1282.4506908601099</v>
      </c>
      <c r="H1890">
        <v>-27.66838782656</v>
      </c>
      <c r="I1890">
        <v>35.032006130620204</v>
      </c>
      <c r="J1890">
        <v>-1.9159636049790401</v>
      </c>
      <c r="K1890">
        <v>53.818134017254799</v>
      </c>
      <c r="L1890">
        <v>41.3046956268972</v>
      </c>
      <c r="M1890">
        <v>28.605384848348699</v>
      </c>
      <c r="N1890">
        <v>0.720167550785487</v>
      </c>
      <c r="O1890">
        <v>38.595770888934503</v>
      </c>
      <c r="P1890">
        <v>1307.80346820809</v>
      </c>
    </row>
    <row r="1891" spans="1:17" hidden="1" x14ac:dyDescent="0.3">
      <c r="A1891" t="s">
        <v>3939</v>
      </c>
      <c r="B1891" t="s">
        <v>3940</v>
      </c>
      <c r="C1891" t="str">
        <f>IFERROR(VLOOKUP(Table1[[#This Row],[Ticker]],[1]!Table1[[Symbol]:[Industry]],2,FALSE),"-")</f>
        <v>-</v>
      </c>
      <c r="E1891">
        <v>413.98352565699997</v>
      </c>
      <c r="F1891">
        <v>30.29</v>
      </c>
      <c r="G1891">
        <v>542.719412861053</v>
      </c>
      <c r="H1891">
        <v>28.3778795140556</v>
      </c>
      <c r="I1891">
        <v>448.70883894892802</v>
      </c>
      <c r="J1891">
        <v>-1.1492469646133601</v>
      </c>
      <c r="K1891">
        <v>22.895234183008998</v>
      </c>
      <c r="L1891">
        <v>13.3625891661649</v>
      </c>
      <c r="M1891">
        <v>79.299612558130704</v>
      </c>
      <c r="N1891">
        <v>1.1283818973809101</v>
      </c>
      <c r="O1891">
        <v>2.0468801584681402</v>
      </c>
      <c r="P1891">
        <v>1067.54322341033</v>
      </c>
      <c r="Q1891">
        <v>0.160041411252868</v>
      </c>
    </row>
    <row r="1892" spans="1:17" hidden="1" x14ac:dyDescent="0.3">
      <c r="A1892" t="s">
        <v>3941</v>
      </c>
      <c r="B1892" t="s">
        <v>3942</v>
      </c>
      <c r="C1892" t="str">
        <f>IFERROR(VLOOKUP(Table1[[#This Row],[Ticker]],[1]!Table1[[Symbol]:[Industry]],2,FALSE),"-")</f>
        <v>-</v>
      </c>
      <c r="D1892" t="s">
        <v>699</v>
      </c>
      <c r="E1892">
        <v>412.37844218999999</v>
      </c>
      <c r="F1892">
        <v>92.17</v>
      </c>
      <c r="G1892">
        <v>-43.530574782744097</v>
      </c>
      <c r="H1892">
        <v>-13.06825897739</v>
      </c>
      <c r="I1892">
        <v>-32.862803722585198</v>
      </c>
      <c r="J1892">
        <v>-1.30809910139201</v>
      </c>
      <c r="K1892">
        <v>96.299239376540498</v>
      </c>
      <c r="L1892">
        <v>106.982762130125</v>
      </c>
      <c r="M1892">
        <v>40.369816238356101</v>
      </c>
      <c r="N1892">
        <v>0.65503077268839005</v>
      </c>
      <c r="O1892">
        <v>64.912661386568303</v>
      </c>
      <c r="P1892">
        <v>12.128953771289501</v>
      </c>
      <c r="Q1892">
        <v>-5.5275656029352999E-2</v>
      </c>
    </row>
    <row r="1893" spans="1:17" hidden="1" x14ac:dyDescent="0.3">
      <c r="A1893" t="s">
        <v>3943</v>
      </c>
      <c r="B1893" t="s">
        <v>3944</v>
      </c>
      <c r="C1893" t="str">
        <f>IFERROR(VLOOKUP(Table1[[#This Row],[Ticker]],[1]!Table1[[Symbol]:[Industry]],2,FALSE),"-")</f>
        <v>-</v>
      </c>
      <c r="D1893" t="s">
        <v>21</v>
      </c>
      <c r="E1893">
        <v>411.82655999999997</v>
      </c>
      <c r="F1893">
        <v>280.75</v>
      </c>
      <c r="G1893">
        <v>-2.5668600070667602</v>
      </c>
      <c r="H1893">
        <v>-3.5170735375874802</v>
      </c>
      <c r="I1893">
        <v>-3.3148371709464</v>
      </c>
      <c r="J1893">
        <v>6.4149240879370799</v>
      </c>
      <c r="K1893">
        <v>257.68222316600099</v>
      </c>
      <c r="L1893">
        <v>265.17507930069399</v>
      </c>
      <c r="M1893">
        <v>80.903931736458006</v>
      </c>
      <c r="N1893">
        <v>1.3014614021325399</v>
      </c>
      <c r="O1893">
        <v>45.218165627782703</v>
      </c>
      <c r="P1893">
        <v>34.330143540669802</v>
      </c>
    </row>
    <row r="1894" spans="1:17" hidden="1" x14ac:dyDescent="0.3">
      <c r="A1894" t="s">
        <v>3945</v>
      </c>
      <c r="B1894" t="s">
        <v>3946</v>
      </c>
      <c r="C1894" t="str">
        <f>IFERROR(VLOOKUP(Table1[[#This Row],[Ticker]],[1]!Table1[[Symbol]:[Industry]],2,FALSE),"-")</f>
        <v>-</v>
      </c>
      <c r="D1894" t="s">
        <v>46</v>
      </c>
      <c r="E1894">
        <v>410.64568000000003</v>
      </c>
      <c r="F1894">
        <v>166.55</v>
      </c>
      <c r="G1894">
        <v>67.591120859075204</v>
      </c>
      <c r="H1894">
        <v>15.7123261641276</v>
      </c>
      <c r="I1894">
        <v>74.393557280705394</v>
      </c>
      <c r="J1894">
        <v>-3.1556849324979499</v>
      </c>
      <c r="K1894">
        <v>146.45478322931001</v>
      </c>
      <c r="M1894">
        <v>57.460650315392002</v>
      </c>
      <c r="N1894">
        <v>1.67169885951611</v>
      </c>
      <c r="O1894">
        <v>11.077754428099601</v>
      </c>
      <c r="P1894">
        <v>116.298701298701</v>
      </c>
    </row>
    <row r="1895" spans="1:17" hidden="1" x14ac:dyDescent="0.3">
      <c r="A1895" t="s">
        <v>3947</v>
      </c>
      <c r="B1895" t="s">
        <v>3948</v>
      </c>
      <c r="C1895" t="str">
        <f>IFERROR(VLOOKUP(Table1[[#This Row],[Ticker]],[1]!Table1[[Symbol]:[Industry]],2,FALSE),"-")</f>
        <v>-</v>
      </c>
      <c r="D1895" t="s">
        <v>1435</v>
      </c>
      <c r="E1895">
        <v>409.45151229999999</v>
      </c>
      <c r="F1895">
        <v>238.39</v>
      </c>
      <c r="G1895">
        <v>-24.018027082305998</v>
      </c>
      <c r="H1895">
        <v>3.4823225976782002</v>
      </c>
      <c r="I1895">
        <v>-18.510325970708301</v>
      </c>
      <c r="J1895">
        <v>2.5637900490293801</v>
      </c>
      <c r="K1895">
        <v>221.26191669520099</v>
      </c>
      <c r="L1895">
        <v>228.57614746733401</v>
      </c>
      <c r="M1895">
        <v>71.463471168586096</v>
      </c>
      <c r="N1895">
        <v>2.1529329492602698</v>
      </c>
      <c r="O1895">
        <v>29.619531020596501</v>
      </c>
      <c r="P1895">
        <v>32.512506948304598</v>
      </c>
      <c r="Q1895">
        <v>-1.9105289864865999E-2</v>
      </c>
    </row>
    <row r="1896" spans="1:17" hidden="1" x14ac:dyDescent="0.3">
      <c r="A1896" t="s">
        <v>3949</v>
      </c>
      <c r="B1896" t="s">
        <v>3950</v>
      </c>
      <c r="C1896" t="str">
        <f>IFERROR(VLOOKUP(Table1[[#This Row],[Ticker]],[1]!Table1[[Symbol]:[Industry]],2,FALSE),"-")</f>
        <v>-</v>
      </c>
      <c r="D1896" t="s">
        <v>72</v>
      </c>
      <c r="E1896">
        <v>408.012</v>
      </c>
      <c r="F1896">
        <v>300</v>
      </c>
      <c r="G1896">
        <v>-33.045085040288498</v>
      </c>
      <c r="H1896">
        <v>-12.0488392141551</v>
      </c>
      <c r="I1896">
        <v>-12.217086976997599</v>
      </c>
      <c r="J1896">
        <v>-2.0720512235049302</v>
      </c>
      <c r="K1896">
        <v>236.47452214466199</v>
      </c>
      <c r="M1896" s="1">
        <v>1.5919334800000001E-7</v>
      </c>
      <c r="N1896">
        <v>1</v>
      </c>
      <c r="O1896">
        <v>8.3333333333333197</v>
      </c>
      <c r="P1896">
        <v>1.0101010101010099</v>
      </c>
    </row>
    <row r="1897" spans="1:17" hidden="1" x14ac:dyDescent="0.3">
      <c r="A1897" t="s">
        <v>3951</v>
      </c>
      <c r="B1897" t="s">
        <v>3952</v>
      </c>
      <c r="C1897" t="str">
        <f>IFERROR(VLOOKUP(Table1[[#This Row],[Ticker]],[1]!Table1[[Symbol]:[Industry]],2,FALSE),"-")</f>
        <v>-</v>
      </c>
      <c r="D1897" t="s">
        <v>46</v>
      </c>
      <c r="E1897">
        <v>407.25866635</v>
      </c>
      <c r="F1897">
        <v>322.75</v>
      </c>
      <c r="G1897">
        <v>60.938708943505397</v>
      </c>
      <c r="H1897">
        <v>95.472273907987301</v>
      </c>
      <c r="I1897">
        <v>74.074399314488602</v>
      </c>
      <c r="J1897">
        <v>-2.7230900691838098</v>
      </c>
      <c r="K1897">
        <v>201.029733327348</v>
      </c>
      <c r="M1897">
        <v>84.185985089482102</v>
      </c>
      <c r="O1897">
        <v>1.9364833462432101</v>
      </c>
      <c r="P1897">
        <v>139.51762523190999</v>
      </c>
    </row>
    <row r="1898" spans="1:17" hidden="1" x14ac:dyDescent="0.3">
      <c r="A1898" t="s">
        <v>3953</v>
      </c>
      <c r="B1898" t="s">
        <v>3954</v>
      </c>
      <c r="C1898" t="str">
        <f>IFERROR(VLOOKUP(Table1[[#This Row],[Ticker]],[1]!Table1[[Symbol]:[Industry]],2,FALSE),"-")</f>
        <v>-</v>
      </c>
      <c r="D1898" t="s">
        <v>243</v>
      </c>
      <c r="E1898">
        <v>406.69749999999999</v>
      </c>
      <c r="F1898">
        <v>353.65</v>
      </c>
      <c r="G1898">
        <v>-28.819407619579</v>
      </c>
      <c r="H1898">
        <v>-9.9727280409179198</v>
      </c>
      <c r="I1898">
        <v>-16.674739280117901</v>
      </c>
      <c r="J1898">
        <v>-1.2107075784108099</v>
      </c>
      <c r="K1898">
        <v>349.98441875562901</v>
      </c>
      <c r="L1898">
        <v>354.74100991746599</v>
      </c>
      <c r="M1898">
        <v>64.400552095936902</v>
      </c>
      <c r="N1898">
        <v>1.2670411015579199</v>
      </c>
      <c r="O1898">
        <v>24.4026579951929</v>
      </c>
      <c r="P1898">
        <v>19.962686567164099</v>
      </c>
      <c r="Q1898">
        <v>9.1910519453028999E-2</v>
      </c>
    </row>
    <row r="1899" spans="1:17" hidden="1" x14ac:dyDescent="0.3">
      <c r="A1899" t="s">
        <v>3955</v>
      </c>
      <c r="B1899" t="s">
        <v>3956</v>
      </c>
      <c r="C1899" t="str">
        <f>IFERROR(VLOOKUP(Table1[[#This Row],[Ticker]],[1]!Table1[[Symbol]:[Industry]],2,FALSE),"-")</f>
        <v>-</v>
      </c>
      <c r="D1899" t="s">
        <v>496</v>
      </c>
      <c r="E1899">
        <v>406.125834408</v>
      </c>
      <c r="F1899">
        <v>156.24</v>
      </c>
      <c r="G1899">
        <v>27.346100153239199</v>
      </c>
      <c r="H1899">
        <v>28.932311249884499</v>
      </c>
      <c r="I1899">
        <v>8.4781621539409908</v>
      </c>
      <c r="J1899">
        <v>-6.7159249485538801</v>
      </c>
      <c r="K1899">
        <v>127.113466860614</v>
      </c>
      <c r="L1899">
        <v>121.366810555283</v>
      </c>
      <c r="M1899">
        <v>64.172546696812006</v>
      </c>
      <c r="N1899">
        <v>4.8686910400226298</v>
      </c>
      <c r="O1899">
        <v>13.5176651305683</v>
      </c>
      <c r="P1899">
        <v>59.347271800102</v>
      </c>
      <c r="Q1899">
        <v>1.2445431542145001E-2</v>
      </c>
    </row>
    <row r="1900" spans="1:17" hidden="1" x14ac:dyDescent="0.3">
      <c r="A1900" t="s">
        <v>3957</v>
      </c>
      <c r="B1900" t="s">
        <v>3958</v>
      </c>
      <c r="C1900" t="str">
        <f>IFERROR(VLOOKUP(Table1[[#This Row],[Ticker]],[1]!Table1[[Symbol]:[Industry]],2,FALSE),"-")</f>
        <v>-</v>
      </c>
      <c r="D1900" t="s">
        <v>936</v>
      </c>
      <c r="E1900">
        <v>405.53906946999899</v>
      </c>
      <c r="F1900">
        <v>219.74</v>
      </c>
      <c r="G1900">
        <v>33.290801295597802</v>
      </c>
      <c r="H1900">
        <v>20.2261082805943</v>
      </c>
      <c r="I1900">
        <v>16.624894846514501</v>
      </c>
      <c r="J1900">
        <v>2.9622360668955698</v>
      </c>
      <c r="K1900">
        <v>188.83006864649201</v>
      </c>
      <c r="L1900">
        <v>170.787786045095</v>
      </c>
      <c r="M1900">
        <v>70.807362859231404</v>
      </c>
      <c r="N1900">
        <v>1.5086299959276499</v>
      </c>
      <c r="O1900">
        <v>2.8260671702921401</v>
      </c>
      <c r="P1900">
        <v>70.143244289585695</v>
      </c>
      <c r="Q1900">
        <v>-1.8962427772554E-2</v>
      </c>
    </row>
    <row r="1901" spans="1:17" hidden="1" x14ac:dyDescent="0.3">
      <c r="A1901" t="s">
        <v>3959</v>
      </c>
      <c r="B1901" t="s">
        <v>3960</v>
      </c>
      <c r="C1901" t="str">
        <f>IFERROR(VLOOKUP(Table1[[#This Row],[Ticker]],[1]!Table1[[Symbol]:[Industry]],2,FALSE),"-")</f>
        <v>-</v>
      </c>
      <c r="D1901" t="s">
        <v>69</v>
      </c>
      <c r="E1901">
        <v>405.39192256000001</v>
      </c>
      <c r="F1901">
        <v>40.97</v>
      </c>
      <c r="G1901">
        <v>188.83433921643601</v>
      </c>
      <c r="H1901">
        <v>105.719037573523</v>
      </c>
      <c r="I1901">
        <v>103.301061365979</v>
      </c>
      <c r="J1901">
        <v>24.829632168454701</v>
      </c>
      <c r="K1901">
        <v>21.959972113783699</v>
      </c>
      <c r="L1901">
        <v>18.686973287282399</v>
      </c>
      <c r="M1901">
        <v>98.081854107701503</v>
      </c>
      <c r="N1901">
        <v>3.3871781782851098</v>
      </c>
      <c r="O1901">
        <v>0</v>
      </c>
      <c r="P1901">
        <v>285.05639097744302</v>
      </c>
      <c r="Q1901">
        <v>0.104948439506257</v>
      </c>
    </row>
    <row r="1902" spans="1:17" hidden="1" x14ac:dyDescent="0.3">
      <c r="A1902" t="s">
        <v>3961</v>
      </c>
      <c r="B1902" t="s">
        <v>3962</v>
      </c>
      <c r="C1902" t="str">
        <f>IFERROR(VLOOKUP(Table1[[#This Row],[Ticker]],[1]!Table1[[Symbol]:[Industry]],2,FALSE),"-")</f>
        <v>-</v>
      </c>
      <c r="D1902" t="s">
        <v>46</v>
      </c>
      <c r="E1902">
        <v>403.95558519999997</v>
      </c>
      <c r="F1902">
        <v>176.06</v>
      </c>
      <c r="G1902">
        <v>-47.0607419497507</v>
      </c>
      <c r="H1902">
        <v>-8.3668797391378806</v>
      </c>
      <c r="I1902">
        <v>-34.314432109740899</v>
      </c>
      <c r="J1902">
        <v>-4.3513936155754704</v>
      </c>
      <c r="K1902">
        <v>184.95498169852999</v>
      </c>
      <c r="M1902">
        <v>43.116232726851003</v>
      </c>
      <c r="N1902">
        <v>0.47229767154247698</v>
      </c>
      <c r="O1902">
        <v>34.783596501192697</v>
      </c>
      <c r="P1902">
        <v>23.2481624081204</v>
      </c>
    </row>
    <row r="1903" spans="1:17" hidden="1" x14ac:dyDescent="0.3">
      <c r="A1903" t="s">
        <v>3963</v>
      </c>
      <c r="B1903" t="s">
        <v>3964</v>
      </c>
      <c r="C1903" t="str">
        <f>IFERROR(VLOOKUP(Table1[[#This Row],[Ticker]],[1]!Table1[[Symbol]:[Industry]],2,FALSE),"-")</f>
        <v>-</v>
      </c>
      <c r="D1903" t="s">
        <v>246</v>
      </c>
      <c r="E1903">
        <v>403.875</v>
      </c>
      <c r="F1903">
        <v>269.25</v>
      </c>
      <c r="G1903">
        <v>118.592800883311</v>
      </c>
      <c r="H1903">
        <v>4.3977815348762803</v>
      </c>
      <c r="I1903">
        <v>28.420155122767301</v>
      </c>
      <c r="J1903">
        <v>8.9449796281196896</v>
      </c>
      <c r="K1903">
        <v>242.26143943529601</v>
      </c>
      <c r="M1903">
        <v>71.708261173934901</v>
      </c>
      <c r="N1903">
        <v>1.0306855516954001</v>
      </c>
      <c r="O1903">
        <v>23.324048282265501</v>
      </c>
      <c r="P1903">
        <v>198.17275747508299</v>
      </c>
    </row>
    <row r="1904" spans="1:17" hidden="1" x14ac:dyDescent="0.3">
      <c r="A1904" t="s">
        <v>3965</v>
      </c>
      <c r="B1904" t="s">
        <v>3966</v>
      </c>
      <c r="C1904" t="str">
        <f>IFERROR(VLOOKUP(Table1[[#This Row],[Ticker]],[1]!Table1[[Symbol]:[Industry]],2,FALSE),"-")</f>
        <v>-</v>
      </c>
      <c r="E1904">
        <v>402.72918611399899</v>
      </c>
      <c r="F1904">
        <v>22.05</v>
      </c>
      <c r="G1904">
        <v>3.9727358485001099</v>
      </c>
      <c r="K1904">
        <v>22.064075533845699</v>
      </c>
      <c r="L1904">
        <v>20.559754299100199</v>
      </c>
      <c r="M1904">
        <v>35.6509857849477</v>
      </c>
      <c r="N1904">
        <v>1</v>
      </c>
      <c r="O1904">
        <v>18.367346938775501</v>
      </c>
      <c r="P1904">
        <v>55.281690140845001</v>
      </c>
      <c r="Q1904">
        <v>2.5042493907753999E-2</v>
      </c>
    </row>
    <row r="1905" spans="1:17" hidden="1" x14ac:dyDescent="0.3">
      <c r="A1905" t="s">
        <v>3967</v>
      </c>
      <c r="B1905" t="s">
        <v>3968</v>
      </c>
      <c r="C1905" t="str">
        <f>IFERROR(VLOOKUP(Table1[[#This Row],[Ticker]],[1]!Table1[[Symbol]:[Industry]],2,FALSE),"-")</f>
        <v>-</v>
      </c>
      <c r="D1905" t="s">
        <v>46</v>
      </c>
      <c r="E1905">
        <v>401.95800000000003</v>
      </c>
      <c r="F1905">
        <v>366.75</v>
      </c>
      <c r="G1905">
        <v>27.842711373823601</v>
      </c>
      <c r="H1905">
        <v>64.520156907228298</v>
      </c>
      <c r="I1905">
        <v>40.978401744806902</v>
      </c>
      <c r="J1905">
        <v>23.9818124522692</v>
      </c>
      <c r="K1905">
        <v>270.61779548877797</v>
      </c>
      <c r="M1905">
        <v>91.686017886298103</v>
      </c>
      <c r="N1905">
        <v>1.22341371185077</v>
      </c>
      <c r="O1905">
        <v>12.869802317654999</v>
      </c>
      <c r="P1905">
        <v>113.973162193698</v>
      </c>
    </row>
    <row r="1906" spans="1:17" hidden="1" x14ac:dyDescent="0.3">
      <c r="A1906" t="s">
        <v>3969</v>
      </c>
      <c r="B1906" t="s">
        <v>3970</v>
      </c>
      <c r="C1906" t="str">
        <f>IFERROR(VLOOKUP(Table1[[#This Row],[Ticker]],[1]!Table1[[Symbol]:[Industry]],2,FALSE),"-")</f>
        <v>-</v>
      </c>
      <c r="D1906" t="s">
        <v>59</v>
      </c>
      <c r="E1906">
        <v>401.86500422399899</v>
      </c>
      <c r="F1906">
        <v>52.44</v>
      </c>
      <c r="G1906">
        <v>60.472878215449299</v>
      </c>
      <c r="H1906">
        <v>5.5790038304529999</v>
      </c>
      <c r="I1906">
        <v>11.1421226207441</v>
      </c>
      <c r="J1906">
        <v>5.6892948078416499</v>
      </c>
      <c r="K1906">
        <v>47.436389037203099</v>
      </c>
      <c r="L1906">
        <v>44.832762342102299</v>
      </c>
      <c r="M1906">
        <v>67.238212738811498</v>
      </c>
      <c r="N1906">
        <v>1.99774721773189</v>
      </c>
      <c r="O1906">
        <v>33.485888634630001</v>
      </c>
      <c r="P1906">
        <v>101.30518234165</v>
      </c>
      <c r="Q1906">
        <v>3.7836835378059E-2</v>
      </c>
    </row>
    <row r="1907" spans="1:17" hidden="1" x14ac:dyDescent="0.3">
      <c r="A1907" t="s">
        <v>3971</v>
      </c>
      <c r="B1907" t="s">
        <v>3972</v>
      </c>
      <c r="C1907" t="str">
        <f>IFERROR(VLOOKUP(Table1[[#This Row],[Ticker]],[1]!Table1[[Symbol]:[Industry]],2,FALSE),"-")</f>
        <v>-</v>
      </c>
      <c r="D1907" t="s">
        <v>59</v>
      </c>
      <c r="E1907">
        <v>401.57735309999998</v>
      </c>
      <c r="F1907">
        <v>850.5</v>
      </c>
      <c r="G1907">
        <v>-23.879294081262401</v>
      </c>
      <c r="H1907">
        <v>-1.15626458534942</v>
      </c>
      <c r="I1907">
        <v>-13.5912390034369</v>
      </c>
      <c r="J1907">
        <v>-2.86417468413303</v>
      </c>
      <c r="K1907">
        <v>853.72809643836501</v>
      </c>
      <c r="L1907">
        <v>860.65273999113401</v>
      </c>
      <c r="M1907">
        <v>41.475718863100703</v>
      </c>
      <c r="N1907">
        <v>0.71688033202579404</v>
      </c>
      <c r="O1907">
        <v>46.8547912992357</v>
      </c>
      <c r="P1907">
        <v>30.846153846153801</v>
      </c>
      <c r="Q1907">
        <v>5.6444354585491997E-2</v>
      </c>
    </row>
    <row r="1908" spans="1:17" hidden="1" x14ac:dyDescent="0.3">
      <c r="A1908" t="s">
        <v>3973</v>
      </c>
      <c r="B1908" t="s">
        <v>3974</v>
      </c>
      <c r="C1908" t="str">
        <f>IFERROR(VLOOKUP(Table1[[#This Row],[Ticker]],[1]!Table1[[Symbol]:[Industry]],2,FALSE),"-")</f>
        <v>-</v>
      </c>
      <c r="D1908" t="s">
        <v>1939</v>
      </c>
      <c r="E1908">
        <v>401.31996094800002</v>
      </c>
      <c r="F1908">
        <v>67.38</v>
      </c>
      <c r="G1908">
        <v>41.223242429522202</v>
      </c>
      <c r="H1908">
        <v>2.8208584579531899</v>
      </c>
      <c r="I1908">
        <v>4.0555618582051398</v>
      </c>
      <c r="J1908">
        <v>4.8937714091784796</v>
      </c>
      <c r="K1908">
        <v>65.482870883075194</v>
      </c>
      <c r="L1908">
        <v>60.414486172273797</v>
      </c>
      <c r="M1908">
        <v>64.802756224014402</v>
      </c>
      <c r="N1908">
        <v>0.51379310014479596</v>
      </c>
      <c r="O1908">
        <v>38.542594241614701</v>
      </c>
      <c r="P1908">
        <v>72.991014120667501</v>
      </c>
      <c r="Q1908">
        <v>4.0288836151468999E-2</v>
      </c>
    </row>
    <row r="1909" spans="1:17" hidden="1" x14ac:dyDescent="0.3">
      <c r="A1909" t="s">
        <v>3975</v>
      </c>
      <c r="B1909" t="s">
        <v>3976</v>
      </c>
      <c r="C1909" t="str">
        <f>IFERROR(VLOOKUP(Table1[[#This Row],[Ticker]],[1]!Table1[[Symbol]:[Industry]],2,FALSE),"-")</f>
        <v>-</v>
      </c>
      <c r="D1909" t="s">
        <v>501</v>
      </c>
      <c r="E1909">
        <v>401.170690665</v>
      </c>
      <c r="F1909">
        <v>29.55</v>
      </c>
      <c r="G1909">
        <v>194.10668211147799</v>
      </c>
      <c r="H1909">
        <v>37.883058737544701</v>
      </c>
      <c r="I1909">
        <v>72.470413023002394</v>
      </c>
      <c r="J1909">
        <v>15.000522013200101</v>
      </c>
      <c r="K1909">
        <v>20.215994418560999</v>
      </c>
      <c r="L1909">
        <v>16.2225000373972</v>
      </c>
      <c r="M1909">
        <v>82.557478964279198</v>
      </c>
      <c r="N1909">
        <v>3.17975144610122</v>
      </c>
      <c r="O1909">
        <v>0</v>
      </c>
      <c r="P1909">
        <v>233.898305084745</v>
      </c>
      <c r="Q1909">
        <v>0.114273353321297</v>
      </c>
    </row>
    <row r="1910" spans="1:17" hidden="1" x14ac:dyDescent="0.3">
      <c r="A1910" t="s">
        <v>3977</v>
      </c>
      <c r="B1910" t="s">
        <v>3978</v>
      </c>
      <c r="C1910" t="str">
        <f>IFERROR(VLOOKUP(Table1[[#This Row],[Ticker]],[1]!Table1[[Symbol]:[Industry]],2,FALSE),"-")</f>
        <v>-</v>
      </c>
      <c r="D1910" t="s">
        <v>72</v>
      </c>
      <c r="E1910">
        <v>401.10111999999998</v>
      </c>
      <c r="F1910">
        <v>112</v>
      </c>
      <c r="G1910">
        <v>210.27802876529401</v>
      </c>
      <c r="H1910">
        <v>-17.462681090953598</v>
      </c>
      <c r="I1910">
        <v>164.05326329433899</v>
      </c>
      <c r="J1910">
        <v>2.3194083306137299</v>
      </c>
      <c r="K1910">
        <v>107.489676689151</v>
      </c>
      <c r="L1910">
        <v>67.429384773689705</v>
      </c>
      <c r="M1910">
        <v>45.147715741819603</v>
      </c>
      <c r="N1910">
        <v>0.175799856862381</v>
      </c>
      <c r="O1910">
        <v>20.089285714285701</v>
      </c>
      <c r="P1910">
        <v>235.63080611327501</v>
      </c>
      <c r="Q1910">
        <v>0.10120907778593199</v>
      </c>
    </row>
    <row r="1911" spans="1:17" hidden="1" x14ac:dyDescent="0.3">
      <c r="A1911" t="s">
        <v>3979</v>
      </c>
      <c r="B1911" t="s">
        <v>3980</v>
      </c>
      <c r="C1911" t="str">
        <f>IFERROR(VLOOKUP(Table1[[#This Row],[Ticker]],[1]!Table1[[Symbol]:[Industry]],2,FALSE),"-")</f>
        <v>-</v>
      </c>
      <c r="D1911" t="s">
        <v>1382</v>
      </c>
      <c r="E1911">
        <v>399.46876172499998</v>
      </c>
      <c r="F1911">
        <v>369.05</v>
      </c>
      <c r="G1911">
        <v>46.126095891455797</v>
      </c>
      <c r="H1911">
        <v>12.839564880491601</v>
      </c>
      <c r="I1911">
        <v>-12.742693446000199</v>
      </c>
      <c r="J1911">
        <v>8.2346322039225797</v>
      </c>
      <c r="K1911">
        <v>312.722514635506</v>
      </c>
      <c r="L1911">
        <v>300.165175660584</v>
      </c>
      <c r="M1911">
        <v>76.648276330976998</v>
      </c>
      <c r="N1911">
        <v>0.97988650800202204</v>
      </c>
      <c r="O1911">
        <v>15.9734453326107</v>
      </c>
      <c r="P1911">
        <v>82.698019801980195</v>
      </c>
      <c r="Q1911">
        <v>0.13798358711907099</v>
      </c>
    </row>
    <row r="1912" spans="1:17" hidden="1" x14ac:dyDescent="0.3">
      <c r="A1912" t="s">
        <v>3981</v>
      </c>
      <c r="B1912" t="s">
        <v>3982</v>
      </c>
      <c r="C1912" t="str">
        <f>IFERROR(VLOOKUP(Table1[[#This Row],[Ticker]],[1]!Table1[[Symbol]:[Industry]],2,FALSE),"-")</f>
        <v>-</v>
      </c>
      <c r="E1912">
        <v>397.38474600000001</v>
      </c>
      <c r="F1912">
        <v>193.85</v>
      </c>
      <c r="G1912">
        <v>-26.380857753075102</v>
      </c>
      <c r="H1912">
        <v>4.6715968743975296</v>
      </c>
      <c r="I1912">
        <v>-13.066148406080501</v>
      </c>
      <c r="J1912">
        <v>1.9180477863960499</v>
      </c>
      <c r="M1912">
        <v>64.1728073174353</v>
      </c>
      <c r="O1912">
        <v>36.1877740521021</v>
      </c>
      <c r="P1912">
        <v>46.689368142262502</v>
      </c>
    </row>
    <row r="1913" spans="1:17" hidden="1" x14ac:dyDescent="0.3">
      <c r="A1913" t="s">
        <v>3983</v>
      </c>
      <c r="B1913" t="s">
        <v>3984</v>
      </c>
      <c r="C1913" t="str">
        <f>IFERROR(VLOOKUP(Table1[[#This Row],[Ticker]],[1]!Table1[[Symbol]:[Industry]],2,FALSE),"-")</f>
        <v>-</v>
      </c>
      <c r="D1913" t="s">
        <v>184</v>
      </c>
      <c r="E1913">
        <v>394.72820625000003</v>
      </c>
      <c r="F1913">
        <v>178.5</v>
      </c>
      <c r="G1913">
        <v>15.5868199674554</v>
      </c>
      <c r="H1913">
        <v>4.8452597957458297</v>
      </c>
      <c r="I1913">
        <v>8.1470397930630707</v>
      </c>
      <c r="J1913">
        <v>3.00448953592187</v>
      </c>
      <c r="K1913">
        <v>167.903315376683</v>
      </c>
      <c r="L1913">
        <v>155.25356695666099</v>
      </c>
      <c r="M1913">
        <v>62.692971931713899</v>
      </c>
      <c r="N1913">
        <v>0.73515889779600396</v>
      </c>
      <c r="O1913">
        <v>9.5238095238095308</v>
      </c>
      <c r="P1913">
        <v>42.1744324970131</v>
      </c>
      <c r="Q1913">
        <v>-2.7009225845977002E-2</v>
      </c>
    </row>
    <row r="1914" spans="1:17" hidden="1" x14ac:dyDescent="0.3">
      <c r="A1914" t="s">
        <v>3985</v>
      </c>
      <c r="B1914" t="s">
        <v>3986</v>
      </c>
      <c r="C1914" t="str">
        <f>IFERROR(VLOOKUP(Table1[[#This Row],[Ticker]],[1]!Table1[[Symbol]:[Industry]],2,FALSE),"-")</f>
        <v>-</v>
      </c>
      <c r="D1914" t="s">
        <v>990</v>
      </c>
      <c r="E1914">
        <v>394.49672895999998</v>
      </c>
      <c r="F1914">
        <v>42.88</v>
      </c>
      <c r="G1914">
        <v>35.6228324081167</v>
      </c>
      <c r="H1914">
        <v>9.1634820179680592</v>
      </c>
      <c r="I1914">
        <v>24.1263152487575</v>
      </c>
      <c r="J1914">
        <v>-0.89676702841876699</v>
      </c>
      <c r="K1914">
        <v>40.1978266067985</v>
      </c>
      <c r="L1914">
        <v>35.184246254533598</v>
      </c>
      <c r="M1914">
        <v>47.5488221017482</v>
      </c>
      <c r="N1914">
        <v>0.15009830294218701</v>
      </c>
      <c r="O1914">
        <v>17.537313432835798</v>
      </c>
      <c r="P1914">
        <v>67.827788649706406</v>
      </c>
      <c r="Q1914">
        <v>8.0345976568520008E-3</v>
      </c>
    </row>
    <row r="1915" spans="1:17" hidden="1" x14ac:dyDescent="0.3">
      <c r="A1915" t="s">
        <v>3987</v>
      </c>
      <c r="B1915" t="s">
        <v>3988</v>
      </c>
      <c r="C1915" t="str">
        <f>IFERROR(VLOOKUP(Table1[[#This Row],[Ticker]],[1]!Table1[[Symbol]:[Industry]],2,FALSE),"-")</f>
        <v>-</v>
      </c>
      <c r="E1915">
        <v>393.8</v>
      </c>
      <c r="F1915">
        <v>393.8</v>
      </c>
      <c r="G1915">
        <v>22.137859356139</v>
      </c>
      <c r="H1915">
        <v>-8.2537475858136808</v>
      </c>
      <c r="I1915">
        <v>-13.5450749499367</v>
      </c>
      <c r="J1915">
        <v>-4.0953733328746402</v>
      </c>
      <c r="K1915">
        <v>377.020769763864</v>
      </c>
      <c r="L1915">
        <v>339.18489430213998</v>
      </c>
      <c r="M1915">
        <v>55.304995026260698</v>
      </c>
      <c r="N1915">
        <v>1.4702727544751499</v>
      </c>
      <c r="O1915">
        <v>11.465210766886701</v>
      </c>
      <c r="P1915">
        <v>59.4331983805668</v>
      </c>
      <c r="Q1915">
        <v>6.0283400389259001E-2</v>
      </c>
    </row>
    <row r="1916" spans="1:17" hidden="1" x14ac:dyDescent="0.3">
      <c r="A1916" t="s">
        <v>3989</v>
      </c>
      <c r="B1916" t="s">
        <v>3990</v>
      </c>
      <c r="C1916" t="str">
        <f>IFERROR(VLOOKUP(Table1[[#This Row],[Ticker]],[1]!Table1[[Symbol]:[Industry]],2,FALSE),"-")</f>
        <v>-</v>
      </c>
      <c r="D1916" t="s">
        <v>226</v>
      </c>
      <c r="E1916">
        <v>393.28631651999899</v>
      </c>
      <c r="F1916">
        <v>59.6</v>
      </c>
      <c r="G1916">
        <v>13.4521517382782</v>
      </c>
      <c r="H1916">
        <v>2.1570352982107601</v>
      </c>
      <c r="I1916">
        <v>1.9591582337303599</v>
      </c>
      <c r="J1916">
        <v>3.0331306111562899</v>
      </c>
      <c r="K1916">
        <v>59.545329231274899</v>
      </c>
      <c r="L1916">
        <v>56.070091392485999</v>
      </c>
      <c r="M1916">
        <v>51.807409162979603</v>
      </c>
      <c r="N1916">
        <v>1.27662501247027</v>
      </c>
      <c r="O1916">
        <v>28.6744966442952</v>
      </c>
      <c r="P1916">
        <v>54.764996104907802</v>
      </c>
      <c r="Q1916">
        <v>0.111091208734658</v>
      </c>
    </row>
    <row r="1917" spans="1:17" hidden="1" x14ac:dyDescent="0.3">
      <c r="A1917" t="s">
        <v>3991</v>
      </c>
      <c r="B1917" t="s">
        <v>3992</v>
      </c>
      <c r="C1917" t="str">
        <f>IFERROR(VLOOKUP(Table1[[#This Row],[Ticker]],[1]!Table1[[Symbol]:[Industry]],2,FALSE),"-")</f>
        <v>-</v>
      </c>
      <c r="D1917" t="s">
        <v>326</v>
      </c>
      <c r="E1917">
        <v>393.04</v>
      </c>
      <c r="F1917">
        <v>340</v>
      </c>
      <c r="G1917">
        <v>-62.944554146805999</v>
      </c>
      <c r="H1917">
        <v>-13.3575907789668</v>
      </c>
      <c r="I1917">
        <v>-42.113994193492402</v>
      </c>
      <c r="J1917">
        <v>-0.49023623727258703</v>
      </c>
      <c r="K1917">
        <v>382.94335379969499</v>
      </c>
      <c r="L1917">
        <v>437.10408696961099</v>
      </c>
      <c r="M1917">
        <v>47.428335157958202</v>
      </c>
      <c r="N1917">
        <v>0.74291027429102696</v>
      </c>
      <c r="O1917">
        <v>88.205882352941103</v>
      </c>
      <c r="P1917">
        <v>9.6774193548386993</v>
      </c>
      <c r="Q1917">
        <v>0.23293929680752101</v>
      </c>
    </row>
    <row r="1918" spans="1:17" hidden="1" x14ac:dyDescent="0.3">
      <c r="A1918" t="s">
        <v>3993</v>
      </c>
      <c r="B1918" t="s">
        <v>3994</v>
      </c>
      <c r="C1918" t="str">
        <f>IFERROR(VLOOKUP(Table1[[#This Row],[Ticker]],[1]!Table1[[Symbol]:[Industry]],2,FALSE),"-")</f>
        <v>-</v>
      </c>
      <c r="D1918" t="s">
        <v>875</v>
      </c>
      <c r="E1918">
        <v>392.96019311999999</v>
      </c>
      <c r="F1918">
        <v>122.1</v>
      </c>
      <c r="G1918">
        <v>47.104849770663201</v>
      </c>
      <c r="H1918">
        <v>32.513500978908503</v>
      </c>
      <c r="I1918">
        <v>-24.058242211654601</v>
      </c>
      <c r="J1918">
        <v>7.2442280439067801</v>
      </c>
      <c r="K1918">
        <v>100.840577138371</v>
      </c>
      <c r="M1918">
        <v>64.290378723117996</v>
      </c>
      <c r="N1918">
        <v>3.2828090428090402</v>
      </c>
      <c r="O1918">
        <v>43.325143325143301</v>
      </c>
      <c r="P1918">
        <v>81.426448736998495</v>
      </c>
    </row>
    <row r="1919" spans="1:17" hidden="1" x14ac:dyDescent="0.3">
      <c r="A1919" t="s">
        <v>3995</v>
      </c>
      <c r="B1919" t="s">
        <v>3996</v>
      </c>
      <c r="C1919" t="str">
        <f>IFERROR(VLOOKUP(Table1[[#This Row],[Ticker]],[1]!Table1[[Symbol]:[Industry]],2,FALSE),"-")</f>
        <v>-</v>
      </c>
      <c r="D1919" t="s">
        <v>1320</v>
      </c>
      <c r="E1919">
        <v>392.94994000000003</v>
      </c>
      <c r="F1919">
        <v>315.8</v>
      </c>
      <c r="G1919">
        <v>221.680189684986</v>
      </c>
      <c r="H1919">
        <v>-40.252288591350897</v>
      </c>
      <c r="I1919">
        <v>-6.4037179034509304</v>
      </c>
      <c r="J1919">
        <v>-8.7996699313216595</v>
      </c>
      <c r="K1919">
        <v>361.26211183836898</v>
      </c>
      <c r="L1919">
        <v>286.35157885050398</v>
      </c>
      <c r="M1919">
        <v>40.290514545343797</v>
      </c>
      <c r="N1919">
        <v>2.8096783944694801</v>
      </c>
      <c r="O1919">
        <v>44.046865104496497</v>
      </c>
      <c r="P1919">
        <v>325.31986531986502</v>
      </c>
      <c r="Q1919">
        <v>0.155013063253296</v>
      </c>
    </row>
    <row r="1920" spans="1:17" hidden="1" x14ac:dyDescent="0.3">
      <c r="A1920" t="s">
        <v>3997</v>
      </c>
      <c r="B1920" t="s">
        <v>3998</v>
      </c>
      <c r="C1920" t="str">
        <f>IFERROR(VLOOKUP(Table1[[#This Row],[Ticker]],[1]!Table1[[Symbol]:[Industry]],2,FALSE),"-")</f>
        <v>-</v>
      </c>
      <c r="D1920" t="s">
        <v>140</v>
      </c>
      <c r="E1920">
        <v>392.94489075000001</v>
      </c>
      <c r="F1920">
        <v>160.35</v>
      </c>
      <c r="G1920">
        <v>23.935887177030601</v>
      </c>
      <c r="H1920">
        <v>-5.3587402042541497</v>
      </c>
      <c r="I1920">
        <v>-25.891380382112001</v>
      </c>
      <c r="J1920">
        <v>-7.1820410498491203</v>
      </c>
      <c r="K1920">
        <v>164.01632682843999</v>
      </c>
      <c r="L1920">
        <v>164.59570063065499</v>
      </c>
      <c r="M1920">
        <v>55.098918436875302</v>
      </c>
      <c r="N1920">
        <v>1.4449729020705799</v>
      </c>
      <c r="O1920">
        <v>47.676956657312097</v>
      </c>
      <c r="P1920">
        <v>57.205882352941103</v>
      </c>
      <c r="Q1920">
        <v>0.13011660177619999</v>
      </c>
    </row>
    <row r="1921" spans="1:17" hidden="1" x14ac:dyDescent="0.3">
      <c r="A1921" t="s">
        <v>3999</v>
      </c>
      <c r="B1921" t="s">
        <v>4000</v>
      </c>
      <c r="C1921" t="str">
        <f>IFERROR(VLOOKUP(Table1[[#This Row],[Ticker]],[1]!Table1[[Symbol]:[Industry]],2,FALSE),"-")</f>
        <v>-</v>
      </c>
      <c r="D1921" t="s">
        <v>457</v>
      </c>
      <c r="E1921">
        <v>392.88749999999999</v>
      </c>
      <c r="F1921">
        <v>523.85</v>
      </c>
      <c r="G1921">
        <v>78.440259026265394</v>
      </c>
      <c r="H1921">
        <v>-4.7871050993875404</v>
      </c>
      <c r="I1921">
        <v>11.903277908679399</v>
      </c>
      <c r="J1921">
        <v>-2.6102541003963999</v>
      </c>
      <c r="K1921">
        <v>510.503745383156</v>
      </c>
      <c r="L1921">
        <v>442.12775714490198</v>
      </c>
      <c r="M1921">
        <v>56.601977717820397</v>
      </c>
      <c r="N1921">
        <v>0.44667318732375999</v>
      </c>
      <c r="O1921">
        <v>17.400019089433901</v>
      </c>
      <c r="P1921">
        <v>113.816326530612</v>
      </c>
      <c r="Q1921">
        <v>4.7399159487132997E-2</v>
      </c>
    </row>
    <row r="1922" spans="1:17" hidden="1" x14ac:dyDescent="0.3">
      <c r="A1922" t="s">
        <v>4001</v>
      </c>
      <c r="B1922" t="s">
        <v>4002</v>
      </c>
      <c r="C1922" t="str">
        <f>IFERROR(VLOOKUP(Table1[[#This Row],[Ticker]],[1]!Table1[[Symbol]:[Industry]],2,FALSE),"-")</f>
        <v>-</v>
      </c>
      <c r="D1922" t="s">
        <v>80</v>
      </c>
      <c r="E1922">
        <v>392.862707</v>
      </c>
      <c r="F1922">
        <v>421.45</v>
      </c>
      <c r="G1922">
        <v>-7.6950442379863997</v>
      </c>
      <c r="H1922">
        <v>3.48597080992249</v>
      </c>
      <c r="I1922">
        <v>-9.7243826968419604</v>
      </c>
      <c r="J1922">
        <v>-6.6662218765252996</v>
      </c>
      <c r="K1922">
        <v>397.76409709088603</v>
      </c>
      <c r="L1922">
        <v>392.90823237012501</v>
      </c>
      <c r="M1922">
        <v>50.898629908195701</v>
      </c>
      <c r="N1922">
        <v>0.71966748560790605</v>
      </c>
      <c r="O1922">
        <v>14.865345829873</v>
      </c>
      <c r="P1922">
        <v>29.656975849869202</v>
      </c>
      <c r="Q1922">
        <v>-5.4961303401006002E-2</v>
      </c>
    </row>
    <row r="1923" spans="1:17" hidden="1" x14ac:dyDescent="0.3">
      <c r="A1923" t="s">
        <v>4003</v>
      </c>
      <c r="B1923" t="s">
        <v>4004</v>
      </c>
      <c r="C1923" t="str">
        <f>IFERROR(VLOOKUP(Table1[[#This Row],[Ticker]],[1]!Table1[[Symbol]:[Industry]],2,FALSE),"-")</f>
        <v>-</v>
      </c>
      <c r="D1923" t="s">
        <v>397</v>
      </c>
      <c r="E1923">
        <v>392.64224999999999</v>
      </c>
      <c r="F1923">
        <v>80.010000000000005</v>
      </c>
      <c r="G1923">
        <v>77.460910864946896</v>
      </c>
      <c r="H1923">
        <v>9.8936407481267903</v>
      </c>
      <c r="I1923">
        <v>27.905504966960301</v>
      </c>
      <c r="J1923">
        <v>10.043047786396</v>
      </c>
      <c r="K1923">
        <v>70.163379803085306</v>
      </c>
      <c r="L1923">
        <v>59.3676641150549</v>
      </c>
      <c r="M1923">
        <v>66.708763487945603</v>
      </c>
      <c r="N1923">
        <v>0.199813350216476</v>
      </c>
      <c r="O1923">
        <v>8.1114860642419693</v>
      </c>
      <c r="P1923">
        <v>109.450261780104</v>
      </c>
      <c r="Q1923">
        <v>5.5784412723945E-2</v>
      </c>
    </row>
    <row r="1924" spans="1:17" hidden="1" x14ac:dyDescent="0.3">
      <c r="A1924" t="s">
        <v>4005</v>
      </c>
      <c r="B1924" t="s">
        <v>4006</v>
      </c>
      <c r="C1924" t="str">
        <f>IFERROR(VLOOKUP(Table1[[#This Row],[Ticker]],[1]!Table1[[Symbol]:[Industry]],2,FALSE),"-")</f>
        <v>-</v>
      </c>
      <c r="D1924" t="s">
        <v>524</v>
      </c>
      <c r="E1924">
        <v>391.43821200000002</v>
      </c>
      <c r="F1924">
        <v>1505.3</v>
      </c>
      <c r="G1924">
        <v>-15.903299488940601</v>
      </c>
      <c r="H1924">
        <v>-20.246328953158901</v>
      </c>
      <c r="I1924">
        <v>-13.161383361033399</v>
      </c>
      <c r="J1924">
        <v>-2.6505411385147002</v>
      </c>
      <c r="K1924">
        <v>1624.5902495083001</v>
      </c>
      <c r="L1924">
        <v>1686.9310473545399</v>
      </c>
      <c r="M1924">
        <v>37.361372057477404</v>
      </c>
      <c r="N1924">
        <v>0.98000401742371501</v>
      </c>
      <c r="O1924">
        <v>76.177506144954506</v>
      </c>
      <c r="P1924">
        <v>18.5275590551181</v>
      </c>
      <c r="Q1924">
        <v>4.8074184507222999E-2</v>
      </c>
    </row>
    <row r="1925" spans="1:17" hidden="1" x14ac:dyDescent="0.3">
      <c r="A1925" t="s">
        <v>4007</v>
      </c>
      <c r="B1925" t="s">
        <v>4008</v>
      </c>
      <c r="C1925" t="str">
        <f>IFERROR(VLOOKUP(Table1[[#This Row],[Ticker]],[1]!Table1[[Symbol]:[Industry]],2,FALSE),"-")</f>
        <v>-</v>
      </c>
      <c r="D1925" t="s">
        <v>218</v>
      </c>
      <c r="E1925">
        <v>391.42683</v>
      </c>
      <c r="F1925">
        <v>122.34</v>
      </c>
      <c r="G1925">
        <v>92.757033633117302</v>
      </c>
      <c r="H1925">
        <v>-6.2991248196387701</v>
      </c>
      <c r="I1925">
        <v>6.1001277231958104</v>
      </c>
      <c r="J1925">
        <v>-0.80583624489709405</v>
      </c>
      <c r="K1925">
        <v>108.394843499597</v>
      </c>
      <c r="L1925">
        <v>94.038512492590996</v>
      </c>
      <c r="M1925">
        <v>79.5314301465163</v>
      </c>
      <c r="N1925">
        <v>1.9039992936457799</v>
      </c>
      <c r="O1925">
        <v>5.3539316658492497</v>
      </c>
      <c r="P1925">
        <v>131.26654064272199</v>
      </c>
      <c r="Q1925">
        <v>7.7733761408534996E-2</v>
      </c>
    </row>
    <row r="1926" spans="1:17" hidden="1" x14ac:dyDescent="0.3">
      <c r="A1926" t="s">
        <v>4009</v>
      </c>
      <c r="B1926" t="s">
        <v>4010</v>
      </c>
      <c r="C1926" t="str">
        <f>IFERROR(VLOOKUP(Table1[[#This Row],[Ticker]],[1]!Table1[[Symbol]:[Industry]],2,FALSE),"-")</f>
        <v>-</v>
      </c>
      <c r="D1926" t="s">
        <v>240</v>
      </c>
      <c r="E1926">
        <v>390.97076129999999</v>
      </c>
      <c r="F1926">
        <v>12.45</v>
      </c>
      <c r="G1926">
        <v>31.628354727490802</v>
      </c>
      <c r="H1926">
        <v>2.1555455100315601</v>
      </c>
      <c r="I1926">
        <v>-8.0329865585875595</v>
      </c>
      <c r="J1926">
        <v>-2.6347472446598501</v>
      </c>
      <c r="K1926">
        <v>11.7906370978108</v>
      </c>
      <c r="L1926">
        <v>10.4597605543839</v>
      </c>
      <c r="M1926">
        <v>44.671897317446202</v>
      </c>
      <c r="N1926">
        <v>1.8080592247209399</v>
      </c>
      <c r="O1926">
        <v>18.473895582329298</v>
      </c>
      <c r="P1926">
        <v>74.125874125874105</v>
      </c>
      <c r="Q1926">
        <v>5.7324525871453001E-2</v>
      </c>
    </row>
    <row r="1927" spans="1:17" hidden="1" x14ac:dyDescent="0.3">
      <c r="A1927" t="s">
        <v>4011</v>
      </c>
      <c r="B1927" t="s">
        <v>4012</v>
      </c>
      <c r="C1927" t="str">
        <f>IFERROR(VLOOKUP(Table1[[#This Row],[Ticker]],[1]!Table1[[Symbol]:[Industry]],2,FALSE),"-")</f>
        <v>-</v>
      </c>
      <c r="D1927" t="s">
        <v>410</v>
      </c>
      <c r="E1927">
        <v>390.139295</v>
      </c>
      <c r="F1927">
        <v>39.409999999999997</v>
      </c>
      <c r="G1927">
        <v>5.23932791517709</v>
      </c>
      <c r="H1927">
        <v>-12.983740204254101</v>
      </c>
      <c r="I1927">
        <v>-45.193277453188003</v>
      </c>
      <c r="J1927">
        <v>-5.97892191057365</v>
      </c>
      <c r="K1927">
        <v>41.281724908875901</v>
      </c>
      <c r="L1927">
        <v>41.818852888812401</v>
      </c>
      <c r="M1927">
        <v>38.253751674841403</v>
      </c>
      <c r="N1927">
        <v>1.04599533087478</v>
      </c>
      <c r="O1927">
        <v>64.679015478305004</v>
      </c>
      <c r="P1927">
        <v>33.367174280879802</v>
      </c>
      <c r="Q1927">
        <v>1.7101958976799E-2</v>
      </c>
    </row>
    <row r="1928" spans="1:17" hidden="1" x14ac:dyDescent="0.3">
      <c r="A1928" t="s">
        <v>4013</v>
      </c>
      <c r="B1928" t="s">
        <v>4014</v>
      </c>
      <c r="C1928" t="str">
        <f>IFERROR(VLOOKUP(Table1[[#This Row],[Ticker]],[1]!Table1[[Symbol]:[Industry]],2,FALSE),"-")</f>
        <v>-</v>
      </c>
      <c r="D1928" t="s">
        <v>243</v>
      </c>
      <c r="E1928">
        <v>389.929232519999</v>
      </c>
      <c r="F1928">
        <v>498.6</v>
      </c>
      <c r="G1928">
        <v>-2.9087954696901401</v>
      </c>
      <c r="H1928">
        <v>-14.520278665792601</v>
      </c>
      <c r="I1928">
        <v>-19.341982199126601</v>
      </c>
      <c r="J1928">
        <v>-0.22810992329756999</v>
      </c>
      <c r="K1928">
        <v>504.15815824543802</v>
      </c>
      <c r="L1928">
        <v>480.14189750826301</v>
      </c>
      <c r="M1928">
        <v>43.135822212261097</v>
      </c>
      <c r="N1928">
        <v>0.62001576078967502</v>
      </c>
      <c r="O1928">
        <v>17.729643000401101</v>
      </c>
      <c r="P1928">
        <v>29.4728641911191</v>
      </c>
      <c r="Q1928">
        <v>6.9279820796286001E-2</v>
      </c>
    </row>
    <row r="1929" spans="1:17" hidden="1" x14ac:dyDescent="0.3">
      <c r="A1929" t="s">
        <v>4015</v>
      </c>
      <c r="B1929" t="s">
        <v>4016</v>
      </c>
      <c r="C1929" t="str">
        <f>IFERROR(VLOOKUP(Table1[[#This Row],[Ticker]],[1]!Table1[[Symbol]:[Industry]],2,FALSE),"-")</f>
        <v>-</v>
      </c>
      <c r="D1929" t="s">
        <v>226</v>
      </c>
      <c r="E1929">
        <v>388.90985658</v>
      </c>
      <c r="F1929">
        <v>1627.05</v>
      </c>
      <c r="G1929">
        <v>129.53090715111799</v>
      </c>
      <c r="H1929">
        <v>-13.676387263077601</v>
      </c>
      <c r="I1929">
        <v>-1.5371781303597301</v>
      </c>
      <c r="J1929">
        <v>3.2343678872152002</v>
      </c>
      <c r="K1929">
        <v>1735.5325298017799</v>
      </c>
      <c r="L1929">
        <v>1530.6372953857201</v>
      </c>
      <c r="M1929">
        <v>44.6104260566375</v>
      </c>
      <c r="N1929">
        <v>0.68953769774766904</v>
      </c>
      <c r="O1929">
        <v>41.360130297163501</v>
      </c>
      <c r="P1929">
        <v>200.13835085777501</v>
      </c>
      <c r="Q1929">
        <v>0.18132705965453699</v>
      </c>
    </row>
    <row r="1930" spans="1:17" hidden="1" x14ac:dyDescent="0.3">
      <c r="A1930" t="s">
        <v>4017</v>
      </c>
      <c r="B1930" t="s">
        <v>4018</v>
      </c>
      <c r="C1930" t="str">
        <f>IFERROR(VLOOKUP(Table1[[#This Row],[Ticker]],[1]!Table1[[Symbol]:[Industry]],2,FALSE),"-")</f>
        <v>-</v>
      </c>
      <c r="E1930">
        <v>388.4421375</v>
      </c>
      <c r="F1930">
        <v>1275</v>
      </c>
      <c r="G1930">
        <v>1268.8517059762301</v>
      </c>
      <c r="H1930">
        <v>20.256981775740702</v>
      </c>
      <c r="I1930">
        <v>1281.9873963472201</v>
      </c>
      <c r="J1930">
        <v>4.2981984470801899</v>
      </c>
      <c r="K1930">
        <v>987.62042676600299</v>
      </c>
      <c r="M1930">
        <v>77.249577243600797</v>
      </c>
      <c r="N1930">
        <v>5.4879093145805502</v>
      </c>
      <c r="O1930">
        <v>2</v>
      </c>
      <c r="P1930">
        <v>1363.83467278989</v>
      </c>
    </row>
    <row r="1931" spans="1:17" hidden="1" x14ac:dyDescent="0.3">
      <c r="A1931" t="s">
        <v>4019</v>
      </c>
      <c r="B1931" t="s">
        <v>4020</v>
      </c>
      <c r="C1931" t="str">
        <f>IFERROR(VLOOKUP(Table1[[#This Row],[Ticker]],[1]!Table1[[Symbol]:[Industry]],2,FALSE),"-")</f>
        <v>-</v>
      </c>
      <c r="D1931" t="s">
        <v>610</v>
      </c>
      <c r="E1931">
        <v>388.31400000000002</v>
      </c>
      <c r="F1931">
        <v>338.4</v>
      </c>
      <c r="G1931">
        <v>115.07351039624599</v>
      </c>
      <c r="H1931">
        <v>1.0079264624124999</v>
      </c>
      <c r="I1931">
        <v>52.534617015212604</v>
      </c>
      <c r="J1931">
        <v>-8.4648723237967793</v>
      </c>
      <c r="K1931">
        <v>315.03542526871098</v>
      </c>
      <c r="L1931">
        <v>254.12402163997501</v>
      </c>
      <c r="M1931">
        <v>52.691488238834701</v>
      </c>
      <c r="N1931">
        <v>1.31142569711054</v>
      </c>
      <c r="O1931">
        <v>10.800827423167799</v>
      </c>
      <c r="P1931">
        <v>147.912087912087</v>
      </c>
      <c r="Q1931">
        <v>8.5364543352774006E-2</v>
      </c>
    </row>
    <row r="1932" spans="1:17" hidden="1" x14ac:dyDescent="0.3">
      <c r="A1932" t="s">
        <v>4021</v>
      </c>
      <c r="B1932" t="s">
        <v>4022</v>
      </c>
      <c r="C1932" t="str">
        <f>IFERROR(VLOOKUP(Table1[[#This Row],[Ticker]],[1]!Table1[[Symbol]:[Industry]],2,FALSE),"-")</f>
        <v>-</v>
      </c>
      <c r="D1932" t="s">
        <v>59</v>
      </c>
      <c r="E1932">
        <v>387.66427199999998</v>
      </c>
      <c r="F1932">
        <v>878.4</v>
      </c>
      <c r="G1932">
        <v>-2.6283623986269902</v>
      </c>
      <c r="H1932">
        <v>-5.3768534800850398</v>
      </c>
      <c r="I1932">
        <v>9.5292747693641306</v>
      </c>
      <c r="J1932">
        <v>-3.15003113596714</v>
      </c>
      <c r="K1932">
        <v>827.34789696128303</v>
      </c>
      <c r="L1932">
        <v>764.08883837615895</v>
      </c>
      <c r="M1932">
        <v>58.652940464361997</v>
      </c>
      <c r="N1932">
        <v>0.81956888438111897</v>
      </c>
      <c r="O1932">
        <v>5.3051001821493502</v>
      </c>
      <c r="P1932">
        <v>49.667745782927199</v>
      </c>
      <c r="Q1932">
        <v>4.4596557979045999E-2</v>
      </c>
    </row>
    <row r="1933" spans="1:17" hidden="1" x14ac:dyDescent="0.3">
      <c r="A1933" t="s">
        <v>4023</v>
      </c>
      <c r="B1933" t="s">
        <v>4024</v>
      </c>
      <c r="C1933" t="str">
        <f>IFERROR(VLOOKUP(Table1[[#This Row],[Ticker]],[1]!Table1[[Symbol]:[Industry]],2,FALSE),"-")</f>
        <v>-</v>
      </c>
      <c r="D1933" t="s">
        <v>148</v>
      </c>
      <c r="E1933">
        <v>387.061115675</v>
      </c>
      <c r="F1933">
        <v>2682.55</v>
      </c>
      <c r="G1933">
        <v>-25.9990736442771</v>
      </c>
      <c r="H1933">
        <v>-5.5787402042541503</v>
      </c>
      <c r="I1933">
        <v>5.8191262542522502</v>
      </c>
      <c r="J1933">
        <v>-4.4885456201973497</v>
      </c>
      <c r="K1933">
        <v>2526.7105791045101</v>
      </c>
      <c r="L1933">
        <v>2396.7328122313602</v>
      </c>
      <c r="M1933">
        <v>57.595643690186897</v>
      </c>
      <c r="N1933">
        <v>2.20434321169075</v>
      </c>
      <c r="O1933">
        <v>7.7333134517529798</v>
      </c>
      <c r="P1933">
        <v>37.700836712694397</v>
      </c>
      <c r="Q1933">
        <v>-6.5246513066242004E-2</v>
      </c>
    </row>
    <row r="1934" spans="1:17" hidden="1" x14ac:dyDescent="0.3">
      <c r="A1934" t="s">
        <v>4025</v>
      </c>
      <c r="B1934" t="s">
        <v>4026</v>
      </c>
      <c r="C1934" t="str">
        <f>IFERROR(VLOOKUP(Table1[[#This Row],[Ticker]],[1]!Table1[[Symbol]:[Industry]],2,FALSE),"-")</f>
        <v>-</v>
      </c>
      <c r="D1934" t="s">
        <v>665</v>
      </c>
      <c r="E1934">
        <v>386.84376623499998</v>
      </c>
      <c r="F1934">
        <v>381.35</v>
      </c>
      <c r="G1934">
        <v>140.880988885785</v>
      </c>
      <c r="H1934">
        <v>-3.2616061778422401</v>
      </c>
      <c r="I1934">
        <v>40.3229130230024</v>
      </c>
      <c r="J1934">
        <v>-0.67629924317737</v>
      </c>
      <c r="K1934">
        <v>343.77253850974199</v>
      </c>
      <c r="L1934">
        <v>270.88249950904998</v>
      </c>
      <c r="M1934">
        <v>56.018684001419899</v>
      </c>
      <c r="N1934">
        <v>0.33523880961629599</v>
      </c>
      <c r="O1934">
        <v>8.6010226825750493</v>
      </c>
      <c r="P1934">
        <v>175.74114244396199</v>
      </c>
      <c r="Q1934">
        <v>0.11316416289338101</v>
      </c>
    </row>
    <row r="1935" spans="1:17" hidden="1" x14ac:dyDescent="0.3">
      <c r="A1935" t="s">
        <v>4027</v>
      </c>
      <c r="B1935" t="s">
        <v>4028</v>
      </c>
      <c r="C1935" t="str">
        <f>IFERROR(VLOOKUP(Table1[[#This Row],[Ticker]],[1]!Table1[[Symbol]:[Industry]],2,FALSE),"-")</f>
        <v>-</v>
      </c>
      <c r="D1935" t="s">
        <v>561</v>
      </c>
      <c r="E1935">
        <v>386.49896999999999</v>
      </c>
      <c r="F1935">
        <v>330.85</v>
      </c>
      <c r="G1935">
        <v>116.58506543081199</v>
      </c>
      <c r="H1935">
        <v>5.7478323979962402</v>
      </c>
      <c r="I1935">
        <v>59.876541111428899</v>
      </c>
      <c r="J1935">
        <v>2.7275715959198599</v>
      </c>
      <c r="K1935">
        <v>282.51907690659402</v>
      </c>
      <c r="L1935">
        <v>227.79995441539401</v>
      </c>
      <c r="M1935">
        <v>85.722327759510094</v>
      </c>
      <c r="N1935">
        <v>3.9321205802438999</v>
      </c>
      <c r="O1935">
        <v>0.34758954208855503</v>
      </c>
      <c r="P1935">
        <v>172.08059210526301</v>
      </c>
      <c r="Q1935">
        <v>0.16605582529839899</v>
      </c>
    </row>
    <row r="1936" spans="1:17" hidden="1" x14ac:dyDescent="0.3">
      <c r="A1936" t="s">
        <v>4029</v>
      </c>
      <c r="B1936" t="s">
        <v>4030</v>
      </c>
      <c r="C1936" t="str">
        <f>IFERROR(VLOOKUP(Table1[[#This Row],[Ticker]],[1]!Table1[[Symbol]:[Industry]],2,FALSE),"-")</f>
        <v>-</v>
      </c>
      <c r="D1936" t="s">
        <v>326</v>
      </c>
      <c r="E1936">
        <v>385.97768624999998</v>
      </c>
      <c r="F1936">
        <v>183.95</v>
      </c>
      <c r="G1936">
        <v>-50.879093137454497</v>
      </c>
      <c r="H1936">
        <v>-7.7620369075508604</v>
      </c>
      <c r="I1936">
        <v>-37.743402766471199</v>
      </c>
      <c r="J1936">
        <v>11.156853756545299</v>
      </c>
      <c r="K1936">
        <v>192.24988202465099</v>
      </c>
      <c r="M1936">
        <v>61.957416206904902</v>
      </c>
      <c r="N1936">
        <v>0.90308567047850197</v>
      </c>
      <c r="O1936">
        <v>48.409893992932801</v>
      </c>
      <c r="P1936">
        <v>22.633333333333301</v>
      </c>
    </row>
    <row r="1937" spans="1:17" hidden="1" x14ac:dyDescent="0.3">
      <c r="A1937" t="s">
        <v>4031</v>
      </c>
      <c r="B1937" t="s">
        <v>4032</v>
      </c>
      <c r="C1937" t="str">
        <f>IFERROR(VLOOKUP(Table1[[#This Row],[Ticker]],[1]!Table1[[Symbol]:[Industry]],2,FALSE),"-")</f>
        <v>-</v>
      </c>
      <c r="D1937" t="s">
        <v>226</v>
      </c>
      <c r="E1937">
        <v>385.78364835000002</v>
      </c>
      <c r="F1937">
        <v>13.29</v>
      </c>
      <c r="G1937">
        <v>-12.005229373567101</v>
      </c>
      <c r="H1937">
        <v>-4.2061505628199001</v>
      </c>
      <c r="I1937">
        <v>-29.180535899209399</v>
      </c>
      <c r="J1937">
        <v>-3.5546794863312199</v>
      </c>
      <c r="K1937">
        <v>13.588634443417201</v>
      </c>
      <c r="L1937">
        <v>13.730465953598699</v>
      </c>
      <c r="M1937">
        <v>46.570899881832801</v>
      </c>
      <c r="N1937">
        <v>0.93516150699165901</v>
      </c>
      <c r="O1937">
        <v>61.775771256583901</v>
      </c>
      <c r="P1937">
        <v>37.010309278350498</v>
      </c>
      <c r="Q1937">
        <v>0.13033489181441599</v>
      </c>
    </row>
    <row r="1938" spans="1:17" hidden="1" x14ac:dyDescent="0.3">
      <c r="A1938" t="s">
        <v>4033</v>
      </c>
      <c r="B1938" t="s">
        <v>4034</v>
      </c>
      <c r="C1938" t="str">
        <f>IFERROR(VLOOKUP(Table1[[#This Row],[Ticker]],[1]!Table1[[Symbol]:[Industry]],2,FALSE),"-")</f>
        <v>-</v>
      </c>
      <c r="D1938" t="s">
        <v>990</v>
      </c>
      <c r="E1938">
        <v>385.76236383999998</v>
      </c>
      <c r="F1938">
        <v>25.12</v>
      </c>
      <c r="G1938">
        <v>-18.206899969545201</v>
      </c>
      <c r="H1938">
        <v>11.061741723456599</v>
      </c>
      <c r="I1938">
        <v>-6.0014421567016099</v>
      </c>
      <c r="J1938">
        <v>-1.7094031939961001</v>
      </c>
      <c r="K1938">
        <v>23.579406805452798</v>
      </c>
      <c r="L1938">
        <v>23.575058421020302</v>
      </c>
      <c r="M1938">
        <v>52.143596488799297</v>
      </c>
      <c r="N1938">
        <v>1.1738004049650399</v>
      </c>
      <c r="O1938">
        <v>21.019108280254699</v>
      </c>
      <c r="P1938">
        <v>38.021978021978001</v>
      </c>
      <c r="Q1938">
        <v>-4.7167490532421003E-2</v>
      </c>
    </row>
    <row r="1939" spans="1:17" hidden="1" x14ac:dyDescent="0.3">
      <c r="A1939" t="s">
        <v>4035</v>
      </c>
      <c r="B1939" t="s">
        <v>4036</v>
      </c>
      <c r="C1939" t="str">
        <f>IFERROR(VLOOKUP(Table1[[#This Row],[Ticker]],[1]!Table1[[Symbol]:[Industry]],2,FALSE),"-")</f>
        <v>-</v>
      </c>
      <c r="D1939" t="s">
        <v>59</v>
      </c>
      <c r="E1939">
        <v>385.73752000000002</v>
      </c>
      <c r="F1939">
        <v>108.08</v>
      </c>
      <c r="G1939">
        <v>-28.202215550228001</v>
      </c>
      <c r="H1939">
        <v>-11.160733713758001</v>
      </c>
      <c r="I1939">
        <v>-32.629458111018202</v>
      </c>
      <c r="J1939">
        <v>-0.68124398510707695</v>
      </c>
      <c r="K1939">
        <v>111.02293335756499</v>
      </c>
      <c r="L1939">
        <v>116.440780463853</v>
      </c>
      <c r="M1939">
        <v>55.043122333082501</v>
      </c>
      <c r="N1939">
        <v>1.0542576398471299</v>
      </c>
      <c r="O1939">
        <v>33.5122131754256</v>
      </c>
      <c r="P1939">
        <v>10.398365679264501</v>
      </c>
      <c r="Q1939">
        <v>5.2170314823386001E-2</v>
      </c>
    </row>
    <row r="1940" spans="1:17" hidden="1" x14ac:dyDescent="0.3">
      <c r="A1940" t="s">
        <v>4037</v>
      </c>
      <c r="B1940" t="s">
        <v>4038</v>
      </c>
      <c r="C1940" t="str">
        <f>IFERROR(VLOOKUP(Table1[[#This Row],[Ticker]],[1]!Table1[[Symbol]:[Industry]],2,FALSE),"-")</f>
        <v>-</v>
      </c>
      <c r="D1940" t="s">
        <v>49</v>
      </c>
      <c r="E1940">
        <v>385.14967999999999</v>
      </c>
      <c r="F1940">
        <v>63.16</v>
      </c>
      <c r="G1940">
        <v>161.738131742928</v>
      </c>
      <c r="H1940">
        <v>43.327224708026499</v>
      </c>
      <c r="I1940">
        <v>56.524564105022101</v>
      </c>
      <c r="J1940">
        <v>-1.2709881304281401</v>
      </c>
      <c r="K1940">
        <v>44.407695836340501</v>
      </c>
      <c r="L1940">
        <v>39.315716137575301</v>
      </c>
      <c r="M1940">
        <v>91.424828120645799</v>
      </c>
      <c r="N1940">
        <v>1.90488816791033</v>
      </c>
      <c r="O1940">
        <v>3.1665611146292003E-2</v>
      </c>
      <c r="P1940">
        <v>223.73141978472501</v>
      </c>
      <c r="Q1940">
        <v>0.14671308714001899</v>
      </c>
    </row>
    <row r="1941" spans="1:17" hidden="1" x14ac:dyDescent="0.3">
      <c r="A1941" t="s">
        <v>4039</v>
      </c>
      <c r="B1941" t="s">
        <v>4040</v>
      </c>
      <c r="C1941" t="str">
        <f>IFERROR(VLOOKUP(Table1[[#This Row],[Ticker]],[1]!Table1[[Symbol]:[Industry]],2,FALSE),"-")</f>
        <v>-</v>
      </c>
      <c r="D1941" t="s">
        <v>1656</v>
      </c>
      <c r="E1941">
        <v>384.9418</v>
      </c>
      <c r="F1941">
        <v>154.1</v>
      </c>
      <c r="G1941">
        <v>232.60308792495701</v>
      </c>
      <c r="H1941">
        <v>3.7931116475977</v>
      </c>
      <c r="I1941">
        <v>32.477748703753498</v>
      </c>
      <c r="J1941">
        <v>1.9413036003495401</v>
      </c>
      <c r="K1941">
        <v>138.44541856613</v>
      </c>
      <c r="L1941">
        <v>102.788533869433</v>
      </c>
      <c r="M1941">
        <v>62.636070557940499</v>
      </c>
      <c r="N1941">
        <v>0.65876352608725597</v>
      </c>
      <c r="O1941">
        <v>3.0175210902011602</v>
      </c>
      <c r="P1941">
        <v>295.63543003850998</v>
      </c>
      <c r="Q1941">
        <v>0.166584597744972</v>
      </c>
    </row>
    <row r="1942" spans="1:17" hidden="1" x14ac:dyDescent="0.3">
      <c r="A1942" t="s">
        <v>4041</v>
      </c>
      <c r="B1942" t="s">
        <v>4042</v>
      </c>
      <c r="C1942" t="str">
        <f>IFERROR(VLOOKUP(Table1[[#This Row],[Ticker]],[1]!Table1[[Symbol]:[Industry]],2,FALSE),"-")</f>
        <v>-</v>
      </c>
      <c r="D1942" t="s">
        <v>226</v>
      </c>
      <c r="E1942">
        <v>384.580765619999</v>
      </c>
      <c r="F1942">
        <v>87.9</v>
      </c>
      <c r="G1942">
        <v>-15.6769668741653</v>
      </c>
      <c r="H1942">
        <v>-4.8659691199168096</v>
      </c>
      <c r="I1942">
        <v>-24.797892546366</v>
      </c>
      <c r="J1942">
        <v>-2.6015052862296399</v>
      </c>
      <c r="K1942">
        <v>89.192963111260994</v>
      </c>
      <c r="M1942">
        <v>47.733313946011798</v>
      </c>
      <c r="N1942">
        <v>0.80563016283997202</v>
      </c>
      <c r="O1942">
        <v>97.383390216154694</v>
      </c>
      <c r="P1942">
        <v>17.356475300400501</v>
      </c>
    </row>
    <row r="1943" spans="1:17" hidden="1" x14ac:dyDescent="0.3">
      <c r="A1943" t="s">
        <v>4043</v>
      </c>
      <c r="B1943" t="s">
        <v>4044</v>
      </c>
      <c r="C1943" t="str">
        <f>IFERROR(VLOOKUP(Table1[[#This Row],[Ticker]],[1]!Table1[[Symbol]:[Industry]],2,FALSE),"-")</f>
        <v>-</v>
      </c>
      <c r="D1943" t="s">
        <v>302</v>
      </c>
      <c r="E1943">
        <v>382.68604800000003</v>
      </c>
      <c r="F1943">
        <v>81.599999999999994</v>
      </c>
      <c r="G1943">
        <v>86.539805772223701</v>
      </c>
      <c r="H1943">
        <v>4.7205701405734199</v>
      </c>
      <c r="I1943">
        <v>20.7902479863275</v>
      </c>
      <c r="J1943">
        <v>-2.9982878060320801</v>
      </c>
      <c r="K1943">
        <v>75.871006405416495</v>
      </c>
      <c r="L1943">
        <v>64.448931862569296</v>
      </c>
      <c r="M1943">
        <v>49.802821284220499</v>
      </c>
      <c r="N1943">
        <v>1.33315963598778</v>
      </c>
      <c r="O1943">
        <v>10.906862745098</v>
      </c>
      <c r="P1943">
        <v>133.810888252148</v>
      </c>
      <c r="Q1943">
        <v>8.4755558829385999E-2</v>
      </c>
    </row>
    <row r="1944" spans="1:17" hidden="1" x14ac:dyDescent="0.3">
      <c r="A1944" t="s">
        <v>4045</v>
      </c>
      <c r="B1944" t="s">
        <v>4046</v>
      </c>
      <c r="C1944" t="str">
        <f>IFERROR(VLOOKUP(Table1[[#This Row],[Ticker]],[1]!Table1[[Symbol]:[Industry]],2,FALSE),"-")</f>
        <v>-</v>
      </c>
      <c r="D1944" t="s">
        <v>140</v>
      </c>
      <c r="E1944">
        <v>382.639561679</v>
      </c>
      <c r="F1944">
        <v>101.11</v>
      </c>
      <c r="G1944">
        <v>21.3961341179117</v>
      </c>
      <c r="H1944">
        <v>-11.7423339542541</v>
      </c>
      <c r="I1944">
        <v>-32.6968353057431</v>
      </c>
      <c r="J1944">
        <v>-2.3440881359340402</v>
      </c>
      <c r="K1944">
        <v>105.083653912861</v>
      </c>
      <c r="L1944">
        <v>101.249305412157</v>
      </c>
      <c r="M1944">
        <v>36.566904895174503</v>
      </c>
      <c r="N1944">
        <v>0.81559985076925301</v>
      </c>
      <c r="O1944">
        <v>50.479675600830703</v>
      </c>
      <c r="P1944">
        <v>57.984375</v>
      </c>
      <c r="Q1944">
        <v>3.9367710816562998E-2</v>
      </c>
    </row>
    <row r="1945" spans="1:17" hidden="1" x14ac:dyDescent="0.3">
      <c r="A1945" t="s">
        <v>4047</v>
      </c>
      <c r="B1945" t="s">
        <v>4048</v>
      </c>
      <c r="C1945" t="str">
        <f>IFERROR(VLOOKUP(Table1[[#This Row],[Ticker]],[1]!Table1[[Symbol]:[Industry]],2,FALSE),"-")</f>
        <v>-</v>
      </c>
      <c r="D1945" t="s">
        <v>226</v>
      </c>
      <c r="E1945">
        <v>382.01421040000002</v>
      </c>
      <c r="F1945">
        <v>698.35</v>
      </c>
      <c r="G1945">
        <v>150.02182833025199</v>
      </c>
      <c r="H1945">
        <v>23.695976776877899</v>
      </c>
      <c r="I1945">
        <v>44.697866399027497</v>
      </c>
      <c r="J1945">
        <v>0.94661921496748602</v>
      </c>
      <c r="K1945">
        <v>595.14387378972594</v>
      </c>
      <c r="L1945">
        <v>466.66303603783899</v>
      </c>
      <c r="M1945">
        <v>57.285175216944197</v>
      </c>
      <c r="N1945">
        <v>0.75339338821838298</v>
      </c>
      <c r="O1945">
        <v>13.0808333929977</v>
      </c>
      <c r="P1945">
        <v>181.309164149043</v>
      </c>
      <c r="Q1945">
        <v>9.8252602630847993E-2</v>
      </c>
    </row>
    <row r="1946" spans="1:17" hidden="1" x14ac:dyDescent="0.3">
      <c r="A1946" t="s">
        <v>4049</v>
      </c>
      <c r="B1946" t="s">
        <v>4050</v>
      </c>
      <c r="C1946" t="str">
        <f>IFERROR(VLOOKUP(Table1[[#This Row],[Ticker]],[1]!Table1[[Symbol]:[Industry]],2,FALSE),"-")</f>
        <v>-</v>
      </c>
      <c r="D1946" t="s">
        <v>151</v>
      </c>
      <c r="E1946">
        <v>381.88849958999998</v>
      </c>
      <c r="F1946">
        <v>153.15</v>
      </c>
      <c r="G1946">
        <v>40.125342587189301</v>
      </c>
      <c r="H1946">
        <v>-24.510309099206399</v>
      </c>
      <c r="I1946">
        <v>59.861564708395598</v>
      </c>
      <c r="J1946">
        <v>-8.8458370638511106</v>
      </c>
      <c r="K1946">
        <v>171.249079343619</v>
      </c>
      <c r="L1946">
        <v>142.65113462841899</v>
      </c>
      <c r="M1946">
        <v>20.183389000514399</v>
      </c>
      <c r="N1946">
        <v>0.359827086750796</v>
      </c>
      <c r="O1946">
        <v>36.957231472412602</v>
      </c>
      <c r="P1946">
        <v>94.847328244274806</v>
      </c>
    </row>
    <row r="1947" spans="1:17" hidden="1" x14ac:dyDescent="0.3">
      <c r="A1947" t="s">
        <v>4051</v>
      </c>
      <c r="B1947" t="s">
        <v>4052</v>
      </c>
      <c r="C1947" t="str">
        <f>IFERROR(VLOOKUP(Table1[[#This Row],[Ticker]],[1]!Table1[[Symbol]:[Industry]],2,FALSE),"-")</f>
        <v>-</v>
      </c>
      <c r="D1947" t="s">
        <v>226</v>
      </c>
      <c r="E1947">
        <v>381.590668564</v>
      </c>
      <c r="F1947">
        <v>138.62</v>
      </c>
      <c r="G1947">
        <v>-11.121215749299299</v>
      </c>
      <c r="H1947">
        <v>-6.97954707761986</v>
      </c>
      <c r="I1947">
        <v>-3.0674806777849999</v>
      </c>
      <c r="J1947">
        <v>-3.6623717940235201</v>
      </c>
      <c r="K1947">
        <v>133.83244487947599</v>
      </c>
      <c r="L1947">
        <v>128.145193866477</v>
      </c>
      <c r="M1947">
        <v>59.268291284735497</v>
      </c>
      <c r="N1947">
        <v>0.90417672991351095</v>
      </c>
      <c r="O1947">
        <v>3.1597172125234301</v>
      </c>
      <c r="P1947">
        <v>21.5964912280701</v>
      </c>
      <c r="Q1947">
        <v>3.6790741642398997E-2</v>
      </c>
    </row>
    <row r="1948" spans="1:17" hidden="1" x14ac:dyDescent="0.3">
      <c r="A1948" t="s">
        <v>4053</v>
      </c>
      <c r="B1948" t="s">
        <v>4054</v>
      </c>
      <c r="C1948" t="str">
        <f>IFERROR(VLOOKUP(Table1[[#This Row],[Ticker]],[1]!Table1[[Symbol]:[Industry]],2,FALSE),"-")</f>
        <v>-</v>
      </c>
      <c r="D1948" t="s">
        <v>670</v>
      </c>
      <c r="E1948">
        <v>379.06916100000001</v>
      </c>
      <c r="F1948">
        <v>274.2</v>
      </c>
      <c r="G1948">
        <v>4.7848591019479896</v>
      </c>
      <c r="H1948">
        <v>9.1335674880535205</v>
      </c>
      <c r="I1948">
        <v>-9.5589065202398409</v>
      </c>
      <c r="J1948">
        <v>-3.7195871932463498</v>
      </c>
      <c r="K1948">
        <v>255.90822047922401</v>
      </c>
      <c r="L1948">
        <v>243.38893824834099</v>
      </c>
      <c r="M1948">
        <v>50.5733667203151</v>
      </c>
      <c r="N1948">
        <v>1.4606341397556</v>
      </c>
      <c r="O1948">
        <v>15.4449307075127</v>
      </c>
      <c r="P1948">
        <v>45.348529021998303</v>
      </c>
      <c r="Q1948">
        <v>7.2575763621039999E-2</v>
      </c>
    </row>
    <row r="1949" spans="1:17" hidden="1" x14ac:dyDescent="0.3">
      <c r="A1949" t="s">
        <v>4055</v>
      </c>
      <c r="B1949" t="s">
        <v>4056</v>
      </c>
      <c r="C1949" t="str">
        <f>IFERROR(VLOOKUP(Table1[[#This Row],[Ticker]],[1]!Table1[[Symbol]:[Industry]],2,FALSE),"-")</f>
        <v>-</v>
      </c>
      <c r="D1949" t="s">
        <v>130</v>
      </c>
      <c r="E1949">
        <v>378.72127495000001</v>
      </c>
      <c r="F1949">
        <v>57.79</v>
      </c>
      <c r="G1949">
        <v>3.2806282919324001</v>
      </c>
      <c r="H1949">
        <v>-3.54502905251741</v>
      </c>
      <c r="I1949">
        <v>5.96287212320689</v>
      </c>
      <c r="J1949">
        <v>7.6241476015531697</v>
      </c>
      <c r="K1949">
        <v>57.054133615319202</v>
      </c>
      <c r="L1949">
        <v>56.5820173724752</v>
      </c>
      <c r="M1949">
        <v>60.233928123840997</v>
      </c>
      <c r="N1949">
        <v>1.65184769049705</v>
      </c>
      <c r="O1949">
        <v>85.153140681778794</v>
      </c>
      <c r="P1949">
        <v>46.118836915297102</v>
      </c>
      <c r="Q1949">
        <v>7.0884290917228004E-2</v>
      </c>
    </row>
    <row r="1950" spans="1:17" hidden="1" x14ac:dyDescent="0.3">
      <c r="A1950" t="s">
        <v>4057</v>
      </c>
      <c r="B1950" t="s">
        <v>4058</v>
      </c>
      <c r="C1950" t="str">
        <f>IFERROR(VLOOKUP(Table1[[#This Row],[Ticker]],[1]!Table1[[Symbol]:[Industry]],2,FALSE),"-")</f>
        <v>-</v>
      </c>
      <c r="D1950" t="s">
        <v>610</v>
      </c>
      <c r="E1950">
        <v>377.69375311499999</v>
      </c>
      <c r="F1950">
        <v>164.85</v>
      </c>
      <c r="G1950">
        <v>-26.699276450314699</v>
      </c>
      <c r="H1950">
        <v>-9.3996150157172007</v>
      </c>
      <c r="I1950">
        <v>-30.890002615872699</v>
      </c>
      <c r="J1950">
        <v>2.7381340464083599</v>
      </c>
      <c r="K1950">
        <v>170.02462746857501</v>
      </c>
      <c r="L1950">
        <v>179.97815948714199</v>
      </c>
      <c r="M1950">
        <v>47.260942732642498</v>
      </c>
      <c r="N1950">
        <v>0.70103147776392805</v>
      </c>
      <c r="O1950">
        <v>51.228389444949897</v>
      </c>
      <c r="P1950">
        <v>9.8999999999999897</v>
      </c>
      <c r="Q1950">
        <v>0.28366550686618403</v>
      </c>
    </row>
    <row r="1951" spans="1:17" hidden="1" x14ac:dyDescent="0.3">
      <c r="A1951" t="s">
        <v>4059</v>
      </c>
      <c r="B1951" t="s">
        <v>4060</v>
      </c>
      <c r="C1951" t="str">
        <f>IFERROR(VLOOKUP(Table1[[#This Row],[Ticker]],[1]!Table1[[Symbol]:[Industry]],2,FALSE),"-")</f>
        <v>-</v>
      </c>
      <c r="D1951" t="s">
        <v>46</v>
      </c>
      <c r="E1951">
        <v>377.68550399999998</v>
      </c>
      <c r="F1951">
        <v>151.19999999999999</v>
      </c>
      <c r="G1951">
        <v>76.112912192325595</v>
      </c>
      <c r="H1951">
        <v>43.000765595039802</v>
      </c>
      <c r="I1951">
        <v>89.248602563308793</v>
      </c>
      <c r="J1951">
        <v>1.7800006483489099</v>
      </c>
      <c r="K1951">
        <v>116.122822532935</v>
      </c>
      <c r="M1951">
        <v>62.804004494104198</v>
      </c>
      <c r="N1951">
        <v>1.4405468745091301</v>
      </c>
      <c r="O1951">
        <v>7.7711640211640196</v>
      </c>
      <c r="P1951">
        <v>140</v>
      </c>
    </row>
    <row r="1952" spans="1:17" hidden="1" x14ac:dyDescent="0.3">
      <c r="A1952" t="s">
        <v>4061</v>
      </c>
      <c r="B1952" t="s">
        <v>4062</v>
      </c>
      <c r="C1952" t="str">
        <f>IFERROR(VLOOKUP(Table1[[#This Row],[Ticker]],[1]!Table1[[Symbol]:[Industry]],2,FALSE),"-")</f>
        <v>-</v>
      </c>
      <c r="E1952">
        <v>377.53281249999998</v>
      </c>
      <c r="F1952">
        <v>291.25</v>
      </c>
      <c r="G1952">
        <v>-2.8243802087296501</v>
      </c>
      <c r="H1952">
        <v>-2.7445639590434299</v>
      </c>
      <c r="I1952">
        <v>-34.560774485329802</v>
      </c>
      <c r="J1952">
        <v>-5.1701625613562801</v>
      </c>
      <c r="K1952">
        <v>291.59389673668102</v>
      </c>
      <c r="L1952">
        <v>298.16719549808198</v>
      </c>
      <c r="M1952">
        <v>57.942065865628599</v>
      </c>
      <c r="N1952">
        <v>1.07029248001858</v>
      </c>
      <c r="O1952">
        <v>51.416309012875502</v>
      </c>
      <c r="P1952">
        <v>47.5430597771023</v>
      </c>
    </row>
    <row r="1953" spans="1:17" hidden="1" x14ac:dyDescent="0.3">
      <c r="A1953" t="s">
        <v>4063</v>
      </c>
      <c r="B1953" t="s">
        <v>4064</v>
      </c>
      <c r="C1953" t="str">
        <f>IFERROR(VLOOKUP(Table1[[#This Row],[Ticker]],[1]!Table1[[Symbol]:[Industry]],2,FALSE),"-")</f>
        <v>-</v>
      </c>
      <c r="D1953" t="s">
        <v>493</v>
      </c>
      <c r="E1953">
        <v>374.36150411199998</v>
      </c>
      <c r="F1953">
        <v>61.34</v>
      </c>
      <c r="G1953">
        <v>-11.7231477183511</v>
      </c>
      <c r="H1953">
        <v>-6.1449471008058802</v>
      </c>
      <c r="I1953">
        <v>-25.036870945161301</v>
      </c>
      <c r="J1953">
        <v>-1.3278538529482</v>
      </c>
      <c r="K1953">
        <v>61.9429896292609</v>
      </c>
      <c r="L1953">
        <v>63.548982887811</v>
      </c>
      <c r="M1953">
        <v>58.159645367452299</v>
      </c>
      <c r="N1953">
        <v>0.87361859790861596</v>
      </c>
      <c r="O1953">
        <v>32.050864036517702</v>
      </c>
      <c r="P1953">
        <v>22.68</v>
      </c>
      <c r="Q1953">
        <v>1.9637285961086999E-2</v>
      </c>
    </row>
    <row r="1954" spans="1:17" hidden="1" x14ac:dyDescent="0.3">
      <c r="A1954" t="s">
        <v>4065</v>
      </c>
      <c r="B1954" t="s">
        <v>4066</v>
      </c>
      <c r="C1954" t="str">
        <f>IFERROR(VLOOKUP(Table1[[#This Row],[Ticker]],[1]!Table1[[Symbol]:[Industry]],2,FALSE),"-")</f>
        <v>-</v>
      </c>
      <c r="D1954" t="s">
        <v>821</v>
      </c>
      <c r="E1954">
        <v>373.95132038999998</v>
      </c>
      <c r="F1954">
        <v>28.23</v>
      </c>
      <c r="G1954">
        <v>95.475165730932503</v>
      </c>
      <c r="H1954">
        <v>27.3236127369223</v>
      </c>
      <c r="I1954">
        <v>77.4581649826888</v>
      </c>
      <c r="J1954">
        <v>-5.7103305919823297</v>
      </c>
      <c r="K1954">
        <v>24.1215305544725</v>
      </c>
      <c r="L1954">
        <v>19.993042620409199</v>
      </c>
      <c r="M1954">
        <v>53.909356609375003</v>
      </c>
      <c r="N1954">
        <v>0.21242097668318199</v>
      </c>
      <c r="O1954">
        <v>19.376549769748401</v>
      </c>
      <c r="P1954">
        <v>141.62624821683301</v>
      </c>
      <c r="Q1954">
        <v>8.7855450968472998E-2</v>
      </c>
    </row>
    <row r="1955" spans="1:17" hidden="1" x14ac:dyDescent="0.3">
      <c r="A1955" t="s">
        <v>4067</v>
      </c>
      <c r="B1955" t="s">
        <v>4068</v>
      </c>
      <c r="C1955" t="str">
        <f>IFERROR(VLOOKUP(Table1[[#This Row],[Ticker]],[1]!Table1[[Symbol]:[Industry]],2,FALSE),"-")</f>
        <v>-</v>
      </c>
      <c r="D1955" t="s">
        <v>716</v>
      </c>
      <c r="E1955">
        <v>373.16630627000001</v>
      </c>
      <c r="F1955">
        <v>217.84</v>
      </c>
      <c r="G1955">
        <v>33.736473181100401</v>
      </c>
      <c r="H1955">
        <v>-3.12420632702801</v>
      </c>
      <c r="I1955">
        <v>9.5833044124348792</v>
      </c>
      <c r="J1955">
        <v>0.91118462652203602</v>
      </c>
      <c r="K1955">
        <v>203.601062176125</v>
      </c>
      <c r="L1955">
        <v>180.835221191584</v>
      </c>
      <c r="M1955">
        <v>43.478451693180702</v>
      </c>
      <c r="N1955">
        <v>0.73240206947650299</v>
      </c>
      <c r="O1955">
        <v>0.52791039294894904</v>
      </c>
      <c r="P1955">
        <v>62.567164179104402</v>
      </c>
      <c r="Q1955">
        <v>8.1463636799704003E-2</v>
      </c>
    </row>
    <row r="1956" spans="1:17" hidden="1" x14ac:dyDescent="0.3">
      <c r="A1956" t="s">
        <v>4069</v>
      </c>
      <c r="B1956" t="s">
        <v>4070</v>
      </c>
      <c r="C1956" t="str">
        <f>IFERROR(VLOOKUP(Table1[[#This Row],[Ticker]],[1]!Table1[[Symbol]:[Industry]],2,FALSE),"-")</f>
        <v>-</v>
      </c>
      <c r="D1956" t="s">
        <v>140</v>
      </c>
      <c r="E1956">
        <v>373.0130724</v>
      </c>
      <c r="F1956">
        <v>9.2799999999999994</v>
      </c>
      <c r="G1956">
        <v>136.055673356244</v>
      </c>
      <c r="H1956">
        <v>7.15782030529998</v>
      </c>
      <c r="I1956">
        <v>81.116246356335694</v>
      </c>
      <c r="J1956">
        <v>-10.8973069269178</v>
      </c>
      <c r="K1956">
        <v>8.60004317207712</v>
      </c>
      <c r="L1956">
        <v>6.3715132183256102</v>
      </c>
      <c r="M1956">
        <v>54.478757896107098</v>
      </c>
      <c r="N1956">
        <v>0.87728936725746098</v>
      </c>
      <c r="O1956">
        <v>19.612068965517199</v>
      </c>
      <c r="P1956">
        <v>231.42857142857099</v>
      </c>
      <c r="Q1956">
        <v>0.112146705737921</v>
      </c>
    </row>
    <row r="1957" spans="1:17" hidden="1" x14ac:dyDescent="0.3">
      <c r="A1957" t="s">
        <v>4071</v>
      </c>
      <c r="B1957" t="s">
        <v>4072</v>
      </c>
      <c r="C1957" t="str">
        <f>IFERROR(VLOOKUP(Table1[[#This Row],[Ticker]],[1]!Table1[[Symbol]:[Industry]],2,FALSE),"-")</f>
        <v>-</v>
      </c>
      <c r="D1957" t="s">
        <v>226</v>
      </c>
      <c r="E1957">
        <v>371.01</v>
      </c>
      <c r="F1957">
        <v>223.5</v>
      </c>
      <c r="G1957">
        <v>1.5637473538931199</v>
      </c>
      <c r="H1957">
        <v>-7.00344066508364</v>
      </c>
      <c r="I1957">
        <v>-14.018492952393</v>
      </c>
      <c r="J1957">
        <v>-1.61058657483742</v>
      </c>
      <c r="K1957">
        <v>231.92794708639499</v>
      </c>
      <c r="L1957">
        <v>229.10843178143199</v>
      </c>
      <c r="M1957">
        <v>40.624631174630601</v>
      </c>
      <c r="N1957">
        <v>0.960348621478189</v>
      </c>
      <c r="O1957">
        <v>54.340044742729297</v>
      </c>
      <c r="P1957">
        <v>35.2496217851739</v>
      </c>
    </row>
    <row r="1958" spans="1:17" hidden="1" x14ac:dyDescent="0.3">
      <c r="A1958" t="s">
        <v>4073</v>
      </c>
      <c r="B1958" t="s">
        <v>4074</v>
      </c>
      <c r="C1958" t="str">
        <f>IFERROR(VLOOKUP(Table1[[#This Row],[Ticker]],[1]!Table1[[Symbol]:[Industry]],2,FALSE),"-")</f>
        <v>-</v>
      </c>
      <c r="D1958" t="s">
        <v>21</v>
      </c>
      <c r="E1958">
        <v>370.574487159</v>
      </c>
      <c r="F1958">
        <v>157.91</v>
      </c>
      <c r="G1958">
        <v>85.229942009018401</v>
      </c>
      <c r="H1958">
        <v>38.305646016027197</v>
      </c>
      <c r="I1958">
        <v>37.958852157571997</v>
      </c>
      <c r="J1958">
        <v>8.2051821232321593</v>
      </c>
      <c r="K1958">
        <v>130.870679090968</v>
      </c>
      <c r="L1958">
        <v>114.124373447865</v>
      </c>
      <c r="M1958">
        <v>78.158594685551193</v>
      </c>
      <c r="N1958">
        <v>1.4589773547949301</v>
      </c>
      <c r="O1958">
        <v>3.85662719270469</v>
      </c>
      <c r="P1958">
        <v>124.303977272727</v>
      </c>
      <c r="Q1958">
        <v>6.8313201018537995E-2</v>
      </c>
    </row>
    <row r="1959" spans="1:17" hidden="1" x14ac:dyDescent="0.3">
      <c r="A1959" t="s">
        <v>4075</v>
      </c>
      <c r="B1959" t="s">
        <v>4076</v>
      </c>
      <c r="C1959" t="str">
        <f>IFERROR(VLOOKUP(Table1[[#This Row],[Ticker]],[1]!Table1[[Symbol]:[Industry]],2,FALSE),"-")</f>
        <v>-</v>
      </c>
      <c r="D1959" t="s">
        <v>243</v>
      </c>
      <c r="E1959">
        <v>369.95</v>
      </c>
      <c r="F1959">
        <v>3699.5</v>
      </c>
      <c r="G1959">
        <v>112.327916516458</v>
      </c>
      <c r="H1959">
        <v>-17.508231441148101</v>
      </c>
      <c r="I1959">
        <v>11.6881294677817</v>
      </c>
      <c r="J1959">
        <v>-8.24620008275852</v>
      </c>
      <c r="K1959">
        <v>3811.4841445669999</v>
      </c>
      <c r="L1959">
        <v>3013.74277237864</v>
      </c>
      <c r="M1959">
        <v>35.493012245662499</v>
      </c>
      <c r="N1959">
        <v>0.42431585364711899</v>
      </c>
      <c r="O1959">
        <v>37.721313691039299</v>
      </c>
      <c r="P1959">
        <v>151.632430961773</v>
      </c>
      <c r="Q1959">
        <v>0.13590852071321</v>
      </c>
    </row>
    <row r="1960" spans="1:17" hidden="1" x14ac:dyDescent="0.3">
      <c r="A1960" t="s">
        <v>4077</v>
      </c>
      <c r="B1960" t="s">
        <v>4078</v>
      </c>
      <c r="C1960" t="str">
        <f>IFERROR(VLOOKUP(Table1[[#This Row],[Ticker]],[1]!Table1[[Symbol]:[Industry]],2,FALSE),"-")</f>
        <v>-</v>
      </c>
      <c r="D1960" t="s">
        <v>184</v>
      </c>
      <c r="E1960">
        <v>369.786305069999</v>
      </c>
      <c r="F1960">
        <v>355.65</v>
      </c>
      <c r="G1960">
        <v>96.928472652019096</v>
      </c>
      <c r="H1960">
        <v>-2.9596671150579899</v>
      </c>
      <c r="I1960">
        <v>22.908292962212101</v>
      </c>
      <c r="J1960">
        <v>-4.6993482304038396</v>
      </c>
      <c r="K1960">
        <v>343.33985530324998</v>
      </c>
      <c r="L1960">
        <v>287.75385818801902</v>
      </c>
      <c r="M1960">
        <v>41.323538685368597</v>
      </c>
      <c r="N1960">
        <v>1.05799919835181</v>
      </c>
      <c r="O1960">
        <v>17.826514831997699</v>
      </c>
      <c r="P1960">
        <v>138.69127516778499</v>
      </c>
      <c r="Q1960">
        <v>6.7153825451778004E-2</v>
      </c>
    </row>
    <row r="1961" spans="1:17" hidden="1" x14ac:dyDescent="0.3">
      <c r="A1961" t="s">
        <v>4079</v>
      </c>
      <c r="B1961" t="s">
        <v>4080</v>
      </c>
      <c r="C1961" t="str">
        <f>IFERROR(VLOOKUP(Table1[[#This Row],[Ticker]],[1]!Table1[[Symbol]:[Industry]],2,FALSE),"-")</f>
        <v>-</v>
      </c>
      <c r="D1961" t="s">
        <v>243</v>
      </c>
      <c r="E1961">
        <v>369.39176477000001</v>
      </c>
      <c r="F1961">
        <v>307.10000000000002</v>
      </c>
      <c r="G1961">
        <v>-27.033584135238701</v>
      </c>
      <c r="H1961">
        <v>6.9793550338410801</v>
      </c>
      <c r="I1961">
        <v>-8.5896194554858791</v>
      </c>
      <c r="J1961">
        <v>11.162206453304201</v>
      </c>
      <c r="K1961">
        <v>280.08623689538302</v>
      </c>
      <c r="L1961">
        <v>291.66796297306303</v>
      </c>
      <c r="M1961">
        <v>69.805781032999704</v>
      </c>
      <c r="N1961">
        <v>1.8993335533528699</v>
      </c>
      <c r="O1961">
        <v>36.3399544122435</v>
      </c>
      <c r="P1961">
        <v>30.680851063829799</v>
      </c>
      <c r="Q1961">
        <v>-6.6923752825522001E-2</v>
      </c>
    </row>
    <row r="1962" spans="1:17" hidden="1" x14ac:dyDescent="0.3">
      <c r="A1962" t="s">
        <v>4081</v>
      </c>
      <c r="B1962" t="s">
        <v>4082</v>
      </c>
      <c r="C1962" t="str">
        <f>IFERROR(VLOOKUP(Table1[[#This Row],[Ticker]],[1]!Table1[[Symbol]:[Industry]],2,FALSE),"-")</f>
        <v>-</v>
      </c>
      <c r="E1962">
        <v>368.83631650799998</v>
      </c>
      <c r="F1962">
        <v>56.76</v>
      </c>
      <c r="G1962">
        <v>-75.608273281678905</v>
      </c>
      <c r="H1962">
        <v>-17.988464645799802</v>
      </c>
      <c r="I1962">
        <v>-47.404903177698301</v>
      </c>
      <c r="J1962">
        <v>-6.9992095071592502</v>
      </c>
      <c r="K1962">
        <v>62.254436042138899</v>
      </c>
      <c r="L1962">
        <v>81.599015814262302</v>
      </c>
      <c r="M1962">
        <v>25.330554171481701</v>
      </c>
      <c r="N1962">
        <v>0.50931956766047703</v>
      </c>
      <c r="O1962">
        <v>228.17338131543301</v>
      </c>
      <c r="P1962">
        <v>12.529738302934099</v>
      </c>
      <c r="Q1962">
        <v>-0.17306826961187399</v>
      </c>
    </row>
    <row r="1963" spans="1:17" hidden="1" x14ac:dyDescent="0.3">
      <c r="A1963" t="s">
        <v>4083</v>
      </c>
      <c r="B1963" t="s">
        <v>4084</v>
      </c>
      <c r="C1963" t="str">
        <f>IFERROR(VLOOKUP(Table1[[#This Row],[Ticker]],[1]!Table1[[Symbol]:[Industry]],2,FALSE),"-")</f>
        <v>-</v>
      </c>
      <c r="D1963" t="s">
        <v>184</v>
      </c>
      <c r="E1963">
        <v>368.733754484999</v>
      </c>
      <c r="F1963">
        <v>3115.55</v>
      </c>
      <c r="G1963">
        <v>100.42807633706801</v>
      </c>
      <c r="H1963">
        <v>4.2644327667337203</v>
      </c>
      <c r="I1963">
        <v>82.194943848873606</v>
      </c>
      <c r="J1963">
        <v>-4.4885963231087098</v>
      </c>
      <c r="K1963">
        <v>2925.3050200838302</v>
      </c>
      <c r="L1963">
        <v>2404.3104360140001</v>
      </c>
      <c r="M1963">
        <v>45.931000221852301</v>
      </c>
      <c r="N1963">
        <v>0.90022340527176303</v>
      </c>
      <c r="O1963">
        <v>15.3889361428961</v>
      </c>
      <c r="P1963">
        <v>134.234268100142</v>
      </c>
      <c r="Q1963">
        <v>5.6442736901961998E-2</v>
      </c>
    </row>
    <row r="1964" spans="1:17" hidden="1" x14ac:dyDescent="0.3">
      <c r="A1964" t="s">
        <v>4085</v>
      </c>
      <c r="B1964" t="s">
        <v>4086</v>
      </c>
      <c r="C1964" t="str">
        <f>IFERROR(VLOOKUP(Table1[[#This Row],[Ticker]],[1]!Table1[[Symbol]:[Industry]],2,FALSE),"-")</f>
        <v>-</v>
      </c>
      <c r="D1964" t="s">
        <v>226</v>
      </c>
      <c r="E1964">
        <v>368.51644787999999</v>
      </c>
      <c r="F1964">
        <v>141.80000000000001</v>
      </c>
      <c r="G1964">
        <v>85.439552070779399</v>
      </c>
      <c r="H1964">
        <v>3.3904123381187299</v>
      </c>
      <c r="I1964">
        <v>-2.54964691512598</v>
      </c>
      <c r="J1964">
        <v>22.5336084271283</v>
      </c>
      <c r="K1964">
        <v>125.524816697251</v>
      </c>
      <c r="L1964">
        <v>115.369692094987</v>
      </c>
      <c r="M1964">
        <v>79.789847051438002</v>
      </c>
      <c r="N1964">
        <v>1.45843570222702</v>
      </c>
      <c r="O1964">
        <v>21.9322990126939</v>
      </c>
      <c r="P1964">
        <v>124.154283907682</v>
      </c>
      <c r="Q1964">
        <v>4.2206858508340002E-2</v>
      </c>
    </row>
    <row r="1965" spans="1:17" hidden="1" x14ac:dyDescent="0.3">
      <c r="A1965" t="s">
        <v>4087</v>
      </c>
      <c r="B1965" t="s">
        <v>4088</v>
      </c>
      <c r="C1965" t="str">
        <f>IFERROR(VLOOKUP(Table1[[#This Row],[Ticker]],[1]!Table1[[Symbol]:[Industry]],2,FALSE),"-")</f>
        <v>-</v>
      </c>
      <c r="D1965" t="s">
        <v>561</v>
      </c>
      <c r="E1965">
        <v>366.48869508600001</v>
      </c>
      <c r="F1965">
        <v>132.38</v>
      </c>
      <c r="G1965">
        <v>41.586769251515399</v>
      </c>
      <c r="H1965">
        <v>1.8507334799563699</v>
      </c>
      <c r="I1965">
        <v>2.3480363462390801</v>
      </c>
      <c r="J1965">
        <v>-5.44714479562961</v>
      </c>
      <c r="K1965">
        <v>123.792983998517</v>
      </c>
      <c r="L1965">
        <v>108.332663785725</v>
      </c>
      <c r="M1965">
        <v>46.782772096366799</v>
      </c>
      <c r="N1965">
        <v>1.4738213617581499</v>
      </c>
      <c r="O1965">
        <v>14.5943495996374</v>
      </c>
      <c r="P1965">
        <v>78.289562289562198</v>
      </c>
      <c r="Q1965">
        <v>5.4934147822053997E-2</v>
      </c>
    </row>
    <row r="1966" spans="1:17" hidden="1" x14ac:dyDescent="0.3">
      <c r="A1966" t="s">
        <v>4089</v>
      </c>
      <c r="B1966" t="s">
        <v>4090</v>
      </c>
      <c r="C1966" t="str">
        <f>IFERROR(VLOOKUP(Table1[[#This Row],[Ticker]],[1]!Table1[[Symbol]:[Industry]],2,FALSE),"-")</f>
        <v>-</v>
      </c>
      <c r="D1966" t="s">
        <v>21</v>
      </c>
      <c r="E1966">
        <v>365.55847999999997</v>
      </c>
      <c r="F1966">
        <v>29.24</v>
      </c>
      <c r="G1966">
        <v>46.6588844595993</v>
      </c>
      <c r="H1966">
        <v>3.0167314938590502</v>
      </c>
      <c r="I1966">
        <v>-24.672176797356801</v>
      </c>
      <c r="J1966">
        <v>0.39505349300901199</v>
      </c>
      <c r="K1966">
        <v>27.832292501963298</v>
      </c>
      <c r="L1966">
        <v>25.651014892422701</v>
      </c>
      <c r="M1966">
        <v>44.151742870982197</v>
      </c>
      <c r="N1966">
        <v>2.02996097131384</v>
      </c>
      <c r="O1966">
        <v>26.538987688098501</v>
      </c>
      <c r="P1966">
        <v>71.495601173020503</v>
      </c>
      <c r="Q1966">
        <v>-1.9455776912121001E-2</v>
      </c>
    </row>
    <row r="1967" spans="1:17" hidden="1" x14ac:dyDescent="0.3">
      <c r="A1967" t="s">
        <v>4091</v>
      </c>
      <c r="B1967" t="s">
        <v>4092</v>
      </c>
      <c r="C1967" t="str">
        <f>IFERROR(VLOOKUP(Table1[[#This Row],[Ticker]],[1]!Table1[[Symbol]:[Industry]],2,FALSE),"-")</f>
        <v>-</v>
      </c>
      <c r="D1967" t="s">
        <v>326</v>
      </c>
      <c r="E1967">
        <v>365.16846168000001</v>
      </c>
      <c r="F1967">
        <v>27.36</v>
      </c>
      <c r="G1967">
        <v>34.706219702166599</v>
      </c>
      <c r="H1967">
        <v>5.7613434777542203</v>
      </c>
      <c r="I1967">
        <v>-20.712070254589499</v>
      </c>
      <c r="J1967">
        <v>-1.8990037233730299</v>
      </c>
      <c r="K1967">
        <v>25.963621253903799</v>
      </c>
      <c r="L1967">
        <v>24.9898421331687</v>
      </c>
      <c r="M1967">
        <v>58.991070293884199</v>
      </c>
      <c r="N1967">
        <v>1.32342384228474</v>
      </c>
      <c r="O1967">
        <v>29.5687134502924</v>
      </c>
      <c r="P1967">
        <v>78.823529411764696</v>
      </c>
      <c r="Q1967">
        <v>7.3667260956403996E-2</v>
      </c>
    </row>
    <row r="1968" spans="1:17" hidden="1" x14ac:dyDescent="0.3">
      <c r="A1968" t="s">
        <v>4093</v>
      </c>
      <c r="B1968" t="s">
        <v>4094</v>
      </c>
      <c r="C1968" t="str">
        <f>IFERROR(VLOOKUP(Table1[[#This Row],[Ticker]],[1]!Table1[[Symbol]:[Industry]],2,FALSE),"-")</f>
        <v>-</v>
      </c>
      <c r="D1968" t="s">
        <v>610</v>
      </c>
      <c r="E1968">
        <v>364.85528749999997</v>
      </c>
      <c r="F1968">
        <v>294.25</v>
      </c>
      <c r="G1968">
        <v>230.882089480106</v>
      </c>
      <c r="H1968">
        <v>-9.2121763359883904</v>
      </c>
      <c r="I1968">
        <v>100.16111583787</v>
      </c>
      <c r="J1968">
        <v>8.5491953273796497</v>
      </c>
      <c r="K1968">
        <v>270.32827449421001</v>
      </c>
      <c r="M1968">
        <v>80.413152908377199</v>
      </c>
      <c r="N1968">
        <v>1.91226593730275</v>
      </c>
      <c r="O1968">
        <v>12.5573491928632</v>
      </c>
      <c r="P1968">
        <v>292.33333333333297</v>
      </c>
    </row>
    <row r="1969" spans="1:17" hidden="1" x14ac:dyDescent="0.3">
      <c r="A1969" t="s">
        <v>4095</v>
      </c>
      <c r="B1969" t="s">
        <v>4096</v>
      </c>
      <c r="C1969" t="str">
        <f>IFERROR(VLOOKUP(Table1[[#This Row],[Ticker]],[1]!Table1[[Symbol]:[Industry]],2,FALSE),"-")</f>
        <v>-</v>
      </c>
      <c r="D1969" t="s">
        <v>243</v>
      </c>
      <c r="E1969">
        <v>364.436369684</v>
      </c>
      <c r="F1969">
        <v>71.48</v>
      </c>
      <c r="G1969">
        <v>55.564420104248498</v>
      </c>
      <c r="H1969">
        <v>7.2556844310780804</v>
      </c>
      <c r="I1969">
        <v>18.339990648573099</v>
      </c>
      <c r="J1969">
        <v>5.6587993582632796</v>
      </c>
      <c r="K1969">
        <v>65.964588642567193</v>
      </c>
      <c r="L1969">
        <v>60.809891615647302</v>
      </c>
      <c r="M1969">
        <v>66.108117578390505</v>
      </c>
      <c r="N1969">
        <v>2.09453512632227</v>
      </c>
      <c r="O1969">
        <v>26.189143816452098</v>
      </c>
      <c r="P1969">
        <v>86.388526727509699</v>
      </c>
      <c r="Q1969">
        <v>-7.9128604134469996E-3</v>
      </c>
    </row>
    <row r="1970" spans="1:17" hidden="1" x14ac:dyDescent="0.3">
      <c r="A1970" t="s">
        <v>4097</v>
      </c>
      <c r="B1970" t="s">
        <v>4098</v>
      </c>
      <c r="C1970" t="str">
        <f>IFERROR(VLOOKUP(Table1[[#This Row],[Ticker]],[1]!Table1[[Symbol]:[Industry]],2,FALSE),"-")</f>
        <v>-</v>
      </c>
      <c r="D1970" t="s">
        <v>130</v>
      </c>
      <c r="E1970">
        <v>363.87943263</v>
      </c>
      <c r="F1970">
        <v>139.94999999999999</v>
      </c>
      <c r="G1970">
        <v>-17.698931194134602</v>
      </c>
      <c r="H1970">
        <v>-11.380398531630799</v>
      </c>
      <c r="I1970">
        <v>-6.1139785615313498</v>
      </c>
      <c r="J1970">
        <v>6.0636490157467797</v>
      </c>
      <c r="K1970">
        <v>141.12091011855699</v>
      </c>
      <c r="L1970">
        <v>132.32071828745299</v>
      </c>
      <c r="M1970">
        <v>57.008537685587399</v>
      </c>
      <c r="N1970">
        <v>0.58011294430295601</v>
      </c>
      <c r="O1970">
        <v>31.475526973919202</v>
      </c>
      <c r="P1970">
        <v>32.028301886792399</v>
      </c>
    </row>
    <row r="1971" spans="1:17" hidden="1" x14ac:dyDescent="0.3">
      <c r="A1971" t="s">
        <v>4099</v>
      </c>
      <c r="B1971" t="s">
        <v>4100</v>
      </c>
      <c r="C1971" t="str">
        <f>IFERROR(VLOOKUP(Table1[[#This Row],[Ticker]],[1]!Table1[[Symbol]:[Industry]],2,FALSE),"-")</f>
        <v>-</v>
      </c>
      <c r="D1971" t="s">
        <v>46</v>
      </c>
      <c r="E1971">
        <v>363.687506769999</v>
      </c>
      <c r="F1971">
        <v>21.06</v>
      </c>
      <c r="G1971">
        <v>167.147222652019</v>
      </c>
      <c r="H1971">
        <v>-4.7566568709208203</v>
      </c>
      <c r="I1971">
        <v>37.144615150661899</v>
      </c>
      <c r="J1971">
        <v>-15.8627455330193</v>
      </c>
      <c r="K1971">
        <v>18.787070768921399</v>
      </c>
      <c r="L1971">
        <v>14.361849000245799</v>
      </c>
      <c r="M1971">
        <v>39.305862634661601</v>
      </c>
      <c r="N1971">
        <v>0.69698308174531498</v>
      </c>
      <c r="O1971">
        <v>16.6666666666666</v>
      </c>
      <c r="Q1971">
        <v>9.8504984445781998E-2</v>
      </c>
    </row>
    <row r="1972" spans="1:17" hidden="1" x14ac:dyDescent="0.3">
      <c r="A1972" t="s">
        <v>4101</v>
      </c>
      <c r="B1972" t="s">
        <v>4102</v>
      </c>
      <c r="C1972" t="str">
        <f>IFERROR(VLOOKUP(Table1[[#This Row],[Ticker]],[1]!Table1[[Symbol]:[Industry]],2,FALSE),"-")</f>
        <v>-</v>
      </c>
      <c r="D1972" t="s">
        <v>875</v>
      </c>
      <c r="E1972">
        <v>363.336095</v>
      </c>
      <c r="F1972">
        <v>642.04999999999995</v>
      </c>
      <c r="G1972">
        <v>78.472619477415904</v>
      </c>
      <c r="H1972">
        <v>18.687208985583801</v>
      </c>
      <c r="I1972">
        <v>52.179277124909902</v>
      </c>
      <c r="J1972">
        <v>-1.13588549043575</v>
      </c>
      <c r="K1972">
        <v>544.36718214372502</v>
      </c>
      <c r="M1972">
        <v>64.570549400507005</v>
      </c>
      <c r="N1972">
        <v>2.0768976897689702</v>
      </c>
      <c r="O1972">
        <v>5.1319990654933498</v>
      </c>
      <c r="P1972">
        <v>150.80078124999901</v>
      </c>
    </row>
    <row r="1973" spans="1:17" hidden="1" x14ac:dyDescent="0.3">
      <c r="A1973" t="s">
        <v>4103</v>
      </c>
      <c r="B1973" t="s">
        <v>4104</v>
      </c>
      <c r="C1973" t="str">
        <f>IFERROR(VLOOKUP(Table1[[#This Row],[Ticker]],[1]!Table1[[Symbol]:[Industry]],2,FALSE),"-")</f>
        <v>-</v>
      </c>
      <c r="D1973" t="s">
        <v>130</v>
      </c>
      <c r="E1973">
        <v>362.81581290000003</v>
      </c>
      <c r="F1973">
        <v>17.100000000000001</v>
      </c>
      <c r="G1973">
        <v>-34.834642632954903</v>
      </c>
      <c r="H1973">
        <v>-8.6680696503182908</v>
      </c>
      <c r="I1973">
        <v>-34.841521366137798</v>
      </c>
      <c r="J1973">
        <v>-2.4302668203455302</v>
      </c>
      <c r="K1973">
        <v>18.098703794446401</v>
      </c>
      <c r="L1973">
        <v>19.716215832451599</v>
      </c>
      <c r="M1973">
        <v>35.031571047396099</v>
      </c>
      <c r="N1973">
        <v>1.08519507586306</v>
      </c>
      <c r="O1973">
        <v>89.473684210526201</v>
      </c>
      <c r="P1973">
        <v>6.875</v>
      </c>
      <c r="Q1973">
        <v>4.9622327909442002E-2</v>
      </c>
    </row>
    <row r="1974" spans="1:17" hidden="1" x14ac:dyDescent="0.3">
      <c r="A1974" t="s">
        <v>4105</v>
      </c>
      <c r="B1974" t="s">
        <v>4106</v>
      </c>
      <c r="C1974" t="str">
        <f>IFERROR(VLOOKUP(Table1[[#This Row],[Ticker]],[1]!Table1[[Symbol]:[Industry]],2,FALSE),"-")</f>
        <v>-</v>
      </c>
      <c r="D1974" t="s">
        <v>189</v>
      </c>
      <c r="E1974">
        <v>362.72008199999999</v>
      </c>
      <c r="F1974">
        <v>4.72</v>
      </c>
      <c r="G1974">
        <v>-92.184811366407402</v>
      </c>
      <c r="H1974">
        <v>-30.4083337001891</v>
      </c>
      <c r="I1974">
        <v>-64.969839729750305</v>
      </c>
      <c r="J1974">
        <v>-18.2772777561749</v>
      </c>
      <c r="K1974">
        <v>6.3650621825537499</v>
      </c>
      <c r="L1974">
        <v>8.8948386152566901</v>
      </c>
      <c r="M1974">
        <v>11.675913303552401</v>
      </c>
      <c r="N1974">
        <v>3.6467482086165099</v>
      </c>
      <c r="O1974">
        <v>224.15254237288099</v>
      </c>
      <c r="P1974">
        <v>1.505376344086</v>
      </c>
      <c r="Q1974">
        <v>0.20057004794231101</v>
      </c>
    </row>
    <row r="1975" spans="1:17" hidden="1" x14ac:dyDescent="0.3">
      <c r="A1975" t="s">
        <v>4107</v>
      </c>
      <c r="B1975" t="s">
        <v>4108</v>
      </c>
      <c r="C1975" t="str">
        <f>IFERROR(VLOOKUP(Table1[[#This Row],[Ticker]],[1]!Table1[[Symbol]:[Industry]],2,FALSE),"-")</f>
        <v>-</v>
      </c>
      <c r="D1975" t="s">
        <v>104</v>
      </c>
      <c r="E1975">
        <v>362.35935000000001</v>
      </c>
      <c r="F1975">
        <v>14.5</v>
      </c>
      <c r="G1975">
        <v>-42.825742629711002</v>
      </c>
      <c r="H1975">
        <v>-14.1901220966979</v>
      </c>
      <c r="I1975">
        <v>-19.149051033480202</v>
      </c>
      <c r="J1975">
        <v>2.0339898153815499</v>
      </c>
      <c r="K1975">
        <v>13.877407747660801</v>
      </c>
      <c r="L1975">
        <v>14.542721483964099</v>
      </c>
      <c r="M1975">
        <v>60.864137108756204</v>
      </c>
      <c r="N1975">
        <v>0.97708374650421503</v>
      </c>
      <c r="O1975">
        <v>50.965517241379303</v>
      </c>
      <c r="P1975">
        <v>28.8888888888888</v>
      </c>
      <c r="Q1975">
        <v>4.3900046346258E-2</v>
      </c>
    </row>
    <row r="1976" spans="1:17" hidden="1" x14ac:dyDescent="0.3">
      <c r="A1976" t="s">
        <v>4109</v>
      </c>
      <c r="B1976" t="s">
        <v>4110</v>
      </c>
      <c r="C1976" t="str">
        <f>IFERROR(VLOOKUP(Table1[[#This Row],[Ticker]],[1]!Table1[[Symbol]:[Industry]],2,FALSE),"-")</f>
        <v>-</v>
      </c>
      <c r="E1976">
        <v>361.142336</v>
      </c>
      <c r="F1976">
        <v>18.559999999999999</v>
      </c>
      <c r="G1976">
        <v>-3.56800044509369</v>
      </c>
      <c r="H1976">
        <v>-36.823635534366801</v>
      </c>
      <c r="I1976">
        <v>-19.6485084233816</v>
      </c>
      <c r="J1976">
        <v>-4.4362499075242603</v>
      </c>
      <c r="K1976">
        <v>21.589429820077999</v>
      </c>
      <c r="L1976">
        <v>22.159470047560699</v>
      </c>
      <c r="M1976">
        <v>46.896374517604798</v>
      </c>
      <c r="N1976">
        <v>2.5811150375685199</v>
      </c>
      <c r="O1976">
        <v>83.189655172413794</v>
      </c>
      <c r="P1976">
        <v>68.574023614895495</v>
      </c>
      <c r="Q1976">
        <v>0.11565877402911399</v>
      </c>
    </row>
    <row r="1977" spans="1:17" hidden="1" x14ac:dyDescent="0.3">
      <c r="A1977" t="s">
        <v>4111</v>
      </c>
      <c r="B1977" t="s">
        <v>4112</v>
      </c>
      <c r="C1977" t="str">
        <f>IFERROR(VLOOKUP(Table1[[#This Row],[Ticker]],[1]!Table1[[Symbol]:[Industry]],2,FALSE),"-")</f>
        <v>-</v>
      </c>
      <c r="E1977">
        <v>360.66860100000002</v>
      </c>
      <c r="F1977">
        <v>150.35</v>
      </c>
      <c r="G1977">
        <v>-34.605876833919702</v>
      </c>
      <c r="H1977">
        <v>-8.1714162605921903</v>
      </c>
      <c r="I1977">
        <v>-34.737056057131497</v>
      </c>
      <c r="J1977">
        <v>-1.3890146496326099</v>
      </c>
      <c r="K1977">
        <v>148.319136880158</v>
      </c>
      <c r="L1977">
        <v>159.56559098241399</v>
      </c>
      <c r="M1977">
        <v>60.9142322732663</v>
      </c>
      <c r="N1977">
        <v>0.71983772435239701</v>
      </c>
      <c r="O1977">
        <v>46.990355836381703</v>
      </c>
      <c r="P1977">
        <v>20.039920159680602</v>
      </c>
    </row>
    <row r="1978" spans="1:17" hidden="1" x14ac:dyDescent="0.3">
      <c r="A1978" t="s">
        <v>4113</v>
      </c>
      <c r="B1978" t="s">
        <v>4114</v>
      </c>
      <c r="C1978" t="str">
        <f>IFERROR(VLOOKUP(Table1[[#This Row],[Ticker]],[1]!Table1[[Symbol]:[Industry]],2,FALSE),"-")</f>
        <v>-</v>
      </c>
      <c r="D1978" t="s">
        <v>375</v>
      </c>
      <c r="E1978">
        <v>360.025125215</v>
      </c>
      <c r="F1978">
        <v>276.85000000000002</v>
      </c>
      <c r="G1978">
        <v>42.689711271138997</v>
      </c>
      <c r="H1978">
        <v>17.7410744389339</v>
      </c>
      <c r="I1978">
        <v>19.209449932567999</v>
      </c>
      <c r="J1978">
        <v>4.32591308276678</v>
      </c>
      <c r="K1978">
        <v>253.49145739793599</v>
      </c>
      <c r="L1978">
        <v>233.48248429883</v>
      </c>
      <c r="M1978">
        <v>68.873412853390803</v>
      </c>
      <c r="N1978">
        <v>1.9138724307596899</v>
      </c>
      <c r="O1978">
        <v>23.785443380892101</v>
      </c>
      <c r="P1978">
        <v>75.166086681429903</v>
      </c>
      <c r="Q1978">
        <v>6.0217659622673003E-2</v>
      </c>
    </row>
    <row r="1979" spans="1:17" hidden="1" x14ac:dyDescent="0.3">
      <c r="A1979" t="s">
        <v>4115</v>
      </c>
      <c r="B1979" t="s">
        <v>4116</v>
      </c>
      <c r="C1979" t="str">
        <f>IFERROR(VLOOKUP(Table1[[#This Row],[Ticker]],[1]!Table1[[Symbol]:[Industry]],2,FALSE),"-")</f>
        <v>-</v>
      </c>
      <c r="D1979" t="s">
        <v>243</v>
      </c>
      <c r="E1979">
        <v>358.74414899999999</v>
      </c>
      <c r="F1979">
        <v>242.25</v>
      </c>
      <c r="G1979">
        <v>-49.148855779353298</v>
      </c>
      <c r="H1979">
        <v>-1.5920735375874799</v>
      </c>
      <c r="I1979">
        <v>-32.081460116263202</v>
      </c>
      <c r="J1979">
        <v>0.69490729052828704</v>
      </c>
      <c r="K1979">
        <v>244.449991838372</v>
      </c>
      <c r="L1979">
        <v>274.19908840551699</v>
      </c>
      <c r="M1979">
        <v>61.147532454278199</v>
      </c>
      <c r="N1979">
        <v>0.83508177784778503</v>
      </c>
      <c r="O1979">
        <v>48.194014447884399</v>
      </c>
      <c r="P1979">
        <v>25.8441558441558</v>
      </c>
      <c r="Q1979">
        <v>7.727855219891E-2</v>
      </c>
    </row>
    <row r="1980" spans="1:17" hidden="1" x14ac:dyDescent="0.3">
      <c r="A1980" t="s">
        <v>4117</v>
      </c>
      <c r="B1980" t="s">
        <v>4118</v>
      </c>
      <c r="C1980" t="str">
        <f>IFERROR(VLOOKUP(Table1[[#This Row],[Ticker]],[1]!Table1[[Symbol]:[Industry]],2,FALSE),"-")</f>
        <v>-</v>
      </c>
      <c r="E1980">
        <v>358.01599679999998</v>
      </c>
      <c r="F1980">
        <v>144</v>
      </c>
      <c r="G1980">
        <v>184.324642006857</v>
      </c>
      <c r="H1980">
        <v>-6.82649116612893</v>
      </c>
      <c r="I1980">
        <v>68.256656599891699</v>
      </c>
      <c r="J1980">
        <v>6.8890622791496696</v>
      </c>
      <c r="K1980">
        <v>141.38434594866899</v>
      </c>
      <c r="L1980">
        <v>120.486759542537</v>
      </c>
      <c r="M1980">
        <v>52.1089022727665</v>
      </c>
      <c r="N1980">
        <v>0.29617768595041299</v>
      </c>
      <c r="O1980">
        <v>37.5</v>
      </c>
      <c r="P1980">
        <v>209.67741935483801</v>
      </c>
    </row>
    <row r="1981" spans="1:17" hidden="1" x14ac:dyDescent="0.3">
      <c r="A1981" t="s">
        <v>4119</v>
      </c>
      <c r="B1981" t="s">
        <v>4120</v>
      </c>
      <c r="C1981" t="str">
        <f>IFERROR(VLOOKUP(Table1[[#This Row],[Ticker]],[1]!Table1[[Symbol]:[Industry]],2,FALSE),"-")</f>
        <v>-</v>
      </c>
      <c r="D1981" t="s">
        <v>561</v>
      </c>
      <c r="E1981">
        <v>357.95476056000001</v>
      </c>
      <c r="F1981">
        <v>398.35</v>
      </c>
      <c r="G1981">
        <v>313.84237149435597</v>
      </c>
      <c r="H1981">
        <v>1.7476063037498</v>
      </c>
      <c r="I1981">
        <v>33.7521325173226</v>
      </c>
      <c r="J1981">
        <v>20.8815950371235</v>
      </c>
      <c r="K1981">
        <v>365.06409907298001</v>
      </c>
      <c r="L1981">
        <v>322.16523079467498</v>
      </c>
      <c r="M1981">
        <v>82.6728186255189</v>
      </c>
      <c r="N1981">
        <v>1.1545546441483601</v>
      </c>
      <c r="O1981">
        <v>32.371030500815799</v>
      </c>
      <c r="P1981">
        <v>339.19514884233701</v>
      </c>
      <c r="Q1981">
        <v>0.26993729200039401</v>
      </c>
    </row>
    <row r="1982" spans="1:17" hidden="1" x14ac:dyDescent="0.3">
      <c r="A1982" t="s">
        <v>4121</v>
      </c>
      <c r="B1982" t="s">
        <v>4122</v>
      </c>
      <c r="C1982" t="str">
        <f>IFERROR(VLOOKUP(Table1[[#This Row],[Ticker]],[1]!Table1[[Symbol]:[Industry]],2,FALSE),"-")</f>
        <v>-</v>
      </c>
      <c r="D1982" t="s">
        <v>610</v>
      </c>
      <c r="E1982">
        <v>357.69121457300002</v>
      </c>
      <c r="F1982">
        <v>40.130000000000003</v>
      </c>
      <c r="G1982">
        <v>0.13559474504243199</v>
      </c>
      <c r="H1982">
        <v>-1.9301094988599501</v>
      </c>
      <c r="I1982">
        <v>-7.4390190918800903</v>
      </c>
      <c r="J1982">
        <v>1.89377214035063</v>
      </c>
      <c r="K1982">
        <v>37.933314557258299</v>
      </c>
      <c r="L1982">
        <v>37.962629500829003</v>
      </c>
      <c r="M1982">
        <v>72.419232475943801</v>
      </c>
      <c r="N1982">
        <v>1.51590411768658</v>
      </c>
      <c r="O1982">
        <v>27.834537752305</v>
      </c>
      <c r="P1982">
        <v>44.352517985611499</v>
      </c>
      <c r="Q1982">
        <v>1.6338680425454E-2</v>
      </c>
    </row>
    <row r="1983" spans="1:17" hidden="1" x14ac:dyDescent="0.3">
      <c r="A1983" t="s">
        <v>4123</v>
      </c>
      <c r="B1983" t="s">
        <v>4124</v>
      </c>
      <c r="C1983" t="str">
        <f>IFERROR(VLOOKUP(Table1[[#This Row],[Ticker]],[1]!Table1[[Symbol]:[Industry]],2,FALSE),"-")</f>
        <v>-</v>
      </c>
      <c r="D1983" t="s">
        <v>2949</v>
      </c>
      <c r="E1983">
        <v>355.82299999999998</v>
      </c>
      <c r="F1983">
        <v>352.3</v>
      </c>
      <c r="G1983">
        <v>23.297011681554999</v>
      </c>
      <c r="H1983">
        <v>5.4823669035086899</v>
      </c>
      <c r="I1983">
        <v>15.705934083278301</v>
      </c>
      <c r="J1983">
        <v>-3.3212708013220298</v>
      </c>
      <c r="K1983">
        <v>331.87446711617702</v>
      </c>
      <c r="L1983">
        <v>302.263435385403</v>
      </c>
      <c r="M1983">
        <v>65.381352054305793</v>
      </c>
      <c r="N1983">
        <v>0.99513183172535502</v>
      </c>
      <c r="O1983">
        <v>14.944649446494401</v>
      </c>
      <c r="P1983">
        <v>67.682056163731502</v>
      </c>
      <c r="Q1983">
        <v>0.254060302025439</v>
      </c>
    </row>
    <row r="1984" spans="1:17" hidden="1" x14ac:dyDescent="0.3">
      <c r="A1984" t="s">
        <v>4125</v>
      </c>
      <c r="B1984" t="s">
        <v>4126</v>
      </c>
      <c r="C1984" t="str">
        <f>IFERROR(VLOOKUP(Table1[[#This Row],[Ticker]],[1]!Table1[[Symbol]:[Industry]],2,FALSE),"-")</f>
        <v>-</v>
      </c>
      <c r="D1984" t="s">
        <v>140</v>
      </c>
      <c r="E1984">
        <v>355.70485361599998</v>
      </c>
      <c r="F1984">
        <v>87.64</v>
      </c>
      <c r="G1984">
        <v>137.15468533858601</v>
      </c>
      <c r="H1984">
        <v>11.655040714473699</v>
      </c>
      <c r="I1984">
        <v>46.694971046574402</v>
      </c>
      <c r="J1984">
        <v>12.4082438648274</v>
      </c>
      <c r="K1984">
        <v>74.194378899173202</v>
      </c>
      <c r="L1984">
        <v>58.953271494323701</v>
      </c>
      <c r="M1984">
        <v>81.200699488603604</v>
      </c>
      <c r="N1984">
        <v>1.3638890588367401</v>
      </c>
      <c r="O1984">
        <v>4.0164308534915403</v>
      </c>
      <c r="P1984">
        <v>224.59259259259201</v>
      </c>
      <c r="Q1984">
        <v>0.13775043276954299</v>
      </c>
    </row>
    <row r="1985" spans="1:17" hidden="1" x14ac:dyDescent="0.3">
      <c r="A1985" t="s">
        <v>4127</v>
      </c>
      <c r="B1985" t="s">
        <v>4128</v>
      </c>
      <c r="C1985" t="str">
        <f>IFERROR(VLOOKUP(Table1[[#This Row],[Ticker]],[1]!Table1[[Symbol]:[Industry]],2,FALSE),"-")</f>
        <v>-</v>
      </c>
      <c r="D1985" t="s">
        <v>119</v>
      </c>
      <c r="E1985">
        <v>355.64238352500001</v>
      </c>
      <c r="F1985">
        <v>693.55</v>
      </c>
      <c r="G1985">
        <v>0.90791808256715301</v>
      </c>
      <c r="H1985">
        <v>22.312907305324298</v>
      </c>
      <c r="I1985">
        <v>2.2301077424743299</v>
      </c>
      <c r="J1985">
        <v>1.1575661063901701</v>
      </c>
      <c r="K1985">
        <v>592.27545321339403</v>
      </c>
      <c r="L1985">
        <v>568.42640669891296</v>
      </c>
      <c r="M1985">
        <v>60.607724396259201</v>
      </c>
      <c r="N1985">
        <v>5.3274258046926697</v>
      </c>
      <c r="O1985">
        <v>18.873909595559098</v>
      </c>
      <c r="P1985">
        <v>41.540816326530503</v>
      </c>
      <c r="Q1985">
        <v>4.7759266759794999E-2</v>
      </c>
    </row>
    <row r="1986" spans="1:17" hidden="1" x14ac:dyDescent="0.3">
      <c r="A1986" t="s">
        <v>4129</v>
      </c>
      <c r="B1986" t="s">
        <v>4130</v>
      </c>
      <c r="C1986" t="str">
        <f>IFERROR(VLOOKUP(Table1[[#This Row],[Ticker]],[1]!Table1[[Symbol]:[Industry]],2,FALSE),"-")</f>
        <v>-</v>
      </c>
      <c r="E1986">
        <v>355.3270425</v>
      </c>
      <c r="F1986">
        <v>494.85</v>
      </c>
      <c r="G1986">
        <v>53.100161707193998</v>
      </c>
      <c r="H1986">
        <v>23.319759235835399</v>
      </c>
      <c r="I1986">
        <v>-8.0271722491314996</v>
      </c>
      <c r="J1986">
        <v>-1.28985242150415</v>
      </c>
      <c r="K1986">
        <v>459.05498638466901</v>
      </c>
      <c r="M1986">
        <v>64.488549658991204</v>
      </c>
      <c r="N1986">
        <v>1.1075290014405901</v>
      </c>
      <c r="O1986">
        <v>31.352935232898801</v>
      </c>
      <c r="P1986">
        <v>87.372207497160105</v>
      </c>
    </row>
    <row r="1987" spans="1:17" hidden="1" x14ac:dyDescent="0.3">
      <c r="A1987" t="s">
        <v>4131</v>
      </c>
      <c r="B1987" t="s">
        <v>4132</v>
      </c>
      <c r="C1987" t="str">
        <f>IFERROR(VLOOKUP(Table1[[#This Row],[Ticker]],[1]!Table1[[Symbol]:[Industry]],2,FALSE),"-")</f>
        <v>-</v>
      </c>
      <c r="D1987" t="s">
        <v>326</v>
      </c>
      <c r="E1987">
        <v>353.43884000000003</v>
      </c>
      <c r="F1987">
        <v>170.75</v>
      </c>
      <c r="G1987">
        <v>-9.1963147629468001</v>
      </c>
      <c r="H1987">
        <v>5.2745931290791699</v>
      </c>
      <c r="I1987">
        <v>-30.655109427439399</v>
      </c>
      <c r="J1987">
        <v>1.8679002937706799</v>
      </c>
      <c r="K1987">
        <v>162.93326167703401</v>
      </c>
      <c r="L1987">
        <v>169.39313487916201</v>
      </c>
      <c r="M1987">
        <v>63.4657460356486</v>
      </c>
      <c r="N1987">
        <v>1.7366831955922799</v>
      </c>
      <c r="O1987">
        <v>45.153733528550497</v>
      </c>
      <c r="P1987">
        <v>37.646110439338898</v>
      </c>
    </row>
    <row r="1988" spans="1:17" hidden="1" x14ac:dyDescent="0.3">
      <c r="A1988" t="s">
        <v>4133</v>
      </c>
      <c r="B1988" t="s">
        <v>4134</v>
      </c>
      <c r="C1988" t="str">
        <f>IFERROR(VLOOKUP(Table1[[#This Row],[Ticker]],[1]!Table1[[Symbol]:[Industry]],2,FALSE),"-")</f>
        <v>-</v>
      </c>
      <c r="D1988" t="s">
        <v>1639</v>
      </c>
      <c r="E1988">
        <v>353.22745599999899</v>
      </c>
      <c r="F1988">
        <v>64.8</v>
      </c>
      <c r="G1988">
        <v>-1.8636097311050901</v>
      </c>
      <c r="H1988">
        <v>-10.7355638422966</v>
      </c>
      <c r="I1988">
        <v>2.7172869144532501</v>
      </c>
      <c r="J1988">
        <v>1.5794651092306899</v>
      </c>
      <c r="K1988">
        <v>63.860923694072497</v>
      </c>
      <c r="L1988">
        <v>59.475659630796798</v>
      </c>
      <c r="M1988">
        <v>59.429581906584403</v>
      </c>
      <c r="N1988">
        <v>0.72555401189549995</v>
      </c>
      <c r="O1988">
        <v>4.2438271604938196</v>
      </c>
      <c r="P1988">
        <v>51.3311536665109</v>
      </c>
      <c r="Q1988">
        <v>-2.7277470216565999E-2</v>
      </c>
    </row>
    <row r="1989" spans="1:17" hidden="1" x14ac:dyDescent="0.3">
      <c r="A1989" t="s">
        <v>4135</v>
      </c>
      <c r="B1989" t="s">
        <v>4136</v>
      </c>
      <c r="C1989" t="str">
        <f>IFERROR(VLOOKUP(Table1[[#This Row],[Ticker]],[1]!Table1[[Symbol]:[Industry]],2,FALSE),"-")</f>
        <v>-</v>
      </c>
      <c r="D1989" t="s">
        <v>387</v>
      </c>
      <c r="E1989">
        <v>352.54047473999998</v>
      </c>
      <c r="F1989">
        <v>154.19999999999999</v>
      </c>
      <c r="G1989">
        <v>43.448536280919001</v>
      </c>
      <c r="H1989">
        <v>75.392872698971601</v>
      </c>
      <c r="I1989">
        <v>56.584226651902199</v>
      </c>
      <c r="J1989">
        <v>-1.1133987544844499</v>
      </c>
      <c r="M1989">
        <v>62.496008732819902</v>
      </c>
      <c r="O1989">
        <v>13.424124513618599</v>
      </c>
      <c r="P1989">
        <v>124.61762563729</v>
      </c>
    </row>
    <row r="1990" spans="1:17" hidden="1" x14ac:dyDescent="0.3">
      <c r="A1990" t="s">
        <v>4137</v>
      </c>
      <c r="B1990" t="s">
        <v>4138</v>
      </c>
      <c r="C1990" t="str">
        <f>IFERROR(VLOOKUP(Table1[[#This Row],[Ticker]],[1]!Table1[[Symbol]:[Industry]],2,FALSE),"-")</f>
        <v>-</v>
      </c>
      <c r="D1990" t="s">
        <v>1465</v>
      </c>
      <c r="E1990">
        <v>351.67060500000002</v>
      </c>
      <c r="F1990">
        <v>479.05</v>
      </c>
      <c r="G1990">
        <v>-39.785214607961102</v>
      </c>
      <c r="H1990">
        <v>2.98995876924787</v>
      </c>
      <c r="I1990">
        <v>-26.657165562459198</v>
      </c>
      <c r="J1990">
        <v>-2.5971037287554601</v>
      </c>
      <c r="K1990">
        <v>460.07297981916702</v>
      </c>
      <c r="L1990">
        <v>508.77461613122398</v>
      </c>
      <c r="M1990">
        <v>57.948704771880401</v>
      </c>
      <c r="N1990">
        <v>1.56837944664031</v>
      </c>
      <c r="O1990">
        <v>52.384928504331498</v>
      </c>
      <c r="P1990">
        <v>38.453757225433499</v>
      </c>
      <c r="Q1990">
        <v>5.1584694862448002E-2</v>
      </c>
    </row>
    <row r="1991" spans="1:17" hidden="1" x14ac:dyDescent="0.3">
      <c r="A1991" t="s">
        <v>4139</v>
      </c>
      <c r="B1991" t="s">
        <v>4140</v>
      </c>
      <c r="C1991" t="str">
        <f>IFERROR(VLOOKUP(Table1[[#This Row],[Ticker]],[1]!Table1[[Symbol]:[Industry]],2,FALSE),"-")</f>
        <v>-</v>
      </c>
      <c r="D1991" t="s">
        <v>21</v>
      </c>
      <c r="E1991">
        <v>351.58499999999998</v>
      </c>
      <c r="F1991">
        <v>270.45</v>
      </c>
      <c r="G1991">
        <v>49.412973863650798</v>
      </c>
      <c r="H1991">
        <v>-3.7337402042541599</v>
      </c>
      <c r="I1991">
        <v>40.493246168118098</v>
      </c>
      <c r="J1991">
        <v>11.3983971313742</v>
      </c>
      <c r="K1991">
        <v>228.27014316384</v>
      </c>
      <c r="L1991">
        <v>202.81246713352601</v>
      </c>
      <c r="M1991">
        <v>76.847193852909399</v>
      </c>
      <c r="N1991">
        <v>1.78357965301125</v>
      </c>
      <c r="O1991">
        <v>0</v>
      </c>
      <c r="Q1991">
        <v>0.16091705674625001</v>
      </c>
    </row>
    <row r="1992" spans="1:17" hidden="1" x14ac:dyDescent="0.3">
      <c r="A1992" t="s">
        <v>4141</v>
      </c>
      <c r="B1992" t="s">
        <v>4142</v>
      </c>
      <c r="C1992" t="str">
        <f>IFERROR(VLOOKUP(Table1[[#This Row],[Ticker]],[1]!Table1[[Symbol]:[Industry]],2,FALSE),"-")</f>
        <v>-</v>
      </c>
      <c r="D1992" t="s">
        <v>80</v>
      </c>
      <c r="E1992">
        <v>351.30580512</v>
      </c>
      <c r="F1992">
        <v>200.6</v>
      </c>
      <c r="G1992">
        <v>16.014382623830301</v>
      </c>
      <c r="H1992">
        <v>-1.41009155560551</v>
      </c>
      <c r="I1992">
        <v>-34.1626122688264</v>
      </c>
      <c r="J1992">
        <v>-0.66116013439603005</v>
      </c>
      <c r="K1992">
        <v>201.95524174041901</v>
      </c>
      <c r="L1992">
        <v>198.701240244318</v>
      </c>
      <c r="M1992">
        <v>51.732321616541498</v>
      </c>
      <c r="N1992">
        <v>2.1719163338969398</v>
      </c>
      <c r="O1992">
        <v>59.1475573280159</v>
      </c>
      <c r="P1992">
        <v>66.749792186201105</v>
      </c>
      <c r="Q1992">
        <v>0.136018880440369</v>
      </c>
    </row>
    <row r="1993" spans="1:17" hidden="1" x14ac:dyDescent="0.3">
      <c r="A1993" t="s">
        <v>4143</v>
      </c>
      <c r="B1993" t="s">
        <v>4144</v>
      </c>
      <c r="C1993" t="str">
        <f>IFERROR(VLOOKUP(Table1[[#This Row],[Ticker]],[1]!Table1[[Symbol]:[Industry]],2,FALSE),"-")</f>
        <v>-</v>
      </c>
      <c r="D1993" t="s">
        <v>1576</v>
      </c>
      <c r="E1993">
        <v>350.04543000000001</v>
      </c>
      <c r="F1993">
        <v>569.54999999999995</v>
      </c>
      <c r="G1993">
        <v>73.571580736682606</v>
      </c>
      <c r="H1993">
        <v>-9.1886787468353699</v>
      </c>
      <c r="I1993">
        <v>27.910850038625401</v>
      </c>
      <c r="J1993">
        <v>-1.0560901446384301</v>
      </c>
      <c r="K1993">
        <v>555.72395611651996</v>
      </c>
      <c r="L1993">
        <v>466.46902670323601</v>
      </c>
      <c r="M1993">
        <v>49.043312706206201</v>
      </c>
      <c r="N1993">
        <v>1.1219235342382801</v>
      </c>
      <c r="O1993">
        <v>10.262487929066801</v>
      </c>
      <c r="P1993">
        <v>108.588170664713</v>
      </c>
      <c r="Q1993">
        <v>9.0563787038689003E-2</v>
      </c>
    </row>
    <row r="1994" spans="1:17" hidden="1" x14ac:dyDescent="0.3">
      <c r="A1994" t="s">
        <v>4145</v>
      </c>
      <c r="B1994" t="s">
        <v>4146</v>
      </c>
      <c r="C1994" t="str">
        <f>IFERROR(VLOOKUP(Table1[[#This Row],[Ticker]],[1]!Table1[[Symbol]:[Industry]],2,FALSE),"-")</f>
        <v>-</v>
      </c>
      <c r="E1994">
        <v>349.46853599999997</v>
      </c>
      <c r="F1994">
        <v>335.55</v>
      </c>
      <c r="G1994">
        <v>93.674637795622303</v>
      </c>
      <c r="H1994">
        <v>-17.086336427928799</v>
      </c>
      <c r="I1994">
        <v>101.57711499815299</v>
      </c>
      <c r="J1994">
        <v>-2.8879925839181002</v>
      </c>
      <c r="K1994">
        <v>310.78370154734102</v>
      </c>
      <c r="L1994">
        <v>224.510862944313</v>
      </c>
      <c r="M1994">
        <v>31.702830621535298</v>
      </c>
      <c r="N1994">
        <v>0.18834917557410699</v>
      </c>
      <c r="O1994">
        <v>9.6706899120846401</v>
      </c>
      <c r="P1994">
        <v>162.1484375</v>
      </c>
    </row>
    <row r="1995" spans="1:17" hidden="1" x14ac:dyDescent="0.3">
      <c r="A1995" t="s">
        <v>4147</v>
      </c>
      <c r="B1995" t="s">
        <v>4148</v>
      </c>
      <c r="C1995" t="str">
        <f>IFERROR(VLOOKUP(Table1[[#This Row],[Ticker]],[1]!Table1[[Symbol]:[Industry]],2,FALSE),"-")</f>
        <v>-</v>
      </c>
      <c r="D1995" t="s">
        <v>1147</v>
      </c>
      <c r="E1995">
        <v>349.09478200000001</v>
      </c>
      <c r="F1995">
        <v>142.6</v>
      </c>
      <c r="G1995">
        <v>339.29368729848301</v>
      </c>
      <c r="H1995">
        <v>27.614729183500899</v>
      </c>
      <c r="I1995">
        <v>19.7588500891754</v>
      </c>
      <c r="J1995">
        <v>18.717060480331099</v>
      </c>
      <c r="K1995">
        <v>101.603354615443</v>
      </c>
      <c r="L1995">
        <v>77.063328707813696</v>
      </c>
      <c r="M1995">
        <v>99.297862460309204</v>
      </c>
      <c r="N1995">
        <v>3.5102702702702699</v>
      </c>
      <c r="O1995">
        <v>0</v>
      </c>
      <c r="P1995">
        <v>441.58754272692698</v>
      </c>
      <c r="Q1995">
        <v>0.31889477587377302</v>
      </c>
    </row>
    <row r="1996" spans="1:17" hidden="1" x14ac:dyDescent="0.3">
      <c r="A1996" t="s">
        <v>4149</v>
      </c>
      <c r="B1996" t="s">
        <v>4150</v>
      </c>
      <c r="C1996" t="str">
        <f>IFERROR(VLOOKUP(Table1[[#This Row],[Ticker]],[1]!Table1[[Symbol]:[Industry]],2,FALSE),"-")</f>
        <v>-</v>
      </c>
      <c r="D1996" t="s">
        <v>46</v>
      </c>
      <c r="E1996">
        <v>348.46906303999998</v>
      </c>
      <c r="F1996">
        <v>272.3</v>
      </c>
      <c r="G1996">
        <v>133.980555985352</v>
      </c>
      <c r="H1996">
        <v>160.36983122431701</v>
      </c>
      <c r="I1996">
        <v>147.11624635633501</v>
      </c>
      <c r="J1996">
        <v>7.4326921378604904</v>
      </c>
      <c r="M1996">
        <v>90.742564426833994</v>
      </c>
      <c r="O1996">
        <v>0</v>
      </c>
      <c r="P1996">
        <v>174.495967741935</v>
      </c>
    </row>
    <row r="1997" spans="1:17" hidden="1" x14ac:dyDescent="0.3">
      <c r="A1997" t="s">
        <v>4151</v>
      </c>
      <c r="B1997" t="s">
        <v>4152</v>
      </c>
      <c r="C1997" t="str">
        <f>IFERROR(VLOOKUP(Table1[[#This Row],[Ticker]],[1]!Table1[[Symbol]:[Industry]],2,FALSE),"-")</f>
        <v>-</v>
      </c>
      <c r="D1997" t="s">
        <v>98</v>
      </c>
      <c r="E1997">
        <v>347.63600159999999</v>
      </c>
      <c r="F1997">
        <v>124.59</v>
      </c>
      <c r="G1997">
        <v>-41.935013079152696</v>
      </c>
      <c r="H1997">
        <v>-5.1703681112308999</v>
      </c>
      <c r="I1997">
        <v>-38.276434158006502</v>
      </c>
      <c r="J1997">
        <v>-0.19566310609707999</v>
      </c>
      <c r="K1997">
        <v>116.491868689607</v>
      </c>
      <c r="L1997">
        <v>131.22332975817901</v>
      </c>
      <c r="M1997">
        <v>65.053792449173997</v>
      </c>
      <c r="N1997">
        <v>1.78012893657354</v>
      </c>
      <c r="O1997">
        <v>51.055461915081402</v>
      </c>
      <c r="P1997">
        <v>27.003058103975501</v>
      </c>
      <c r="Q1997">
        <v>8.3062517191858004E-2</v>
      </c>
    </row>
    <row r="1998" spans="1:17" hidden="1" x14ac:dyDescent="0.3">
      <c r="A1998" t="s">
        <v>4153</v>
      </c>
      <c r="B1998" t="s">
        <v>4154</v>
      </c>
      <c r="C1998" t="str">
        <f>IFERROR(VLOOKUP(Table1[[#This Row],[Ticker]],[1]!Table1[[Symbol]:[Industry]],2,FALSE),"-")</f>
        <v>-</v>
      </c>
      <c r="D1998" t="s">
        <v>184</v>
      </c>
      <c r="E1998">
        <v>347.2328736</v>
      </c>
      <c r="F1998">
        <v>684</v>
      </c>
      <c r="G1998">
        <v>1.1265125928475901</v>
      </c>
      <c r="H1998">
        <v>10.892479307940899</v>
      </c>
      <c r="I1998">
        <v>-18.4542357090058</v>
      </c>
      <c r="J1998">
        <v>6.4119052802535297</v>
      </c>
      <c r="K1998">
        <v>610.39629127090097</v>
      </c>
      <c r="L1998">
        <v>634.57048122022604</v>
      </c>
      <c r="M1998">
        <v>69.084227263254405</v>
      </c>
      <c r="N1998">
        <v>2.3501673517449002</v>
      </c>
      <c r="O1998">
        <v>42.543859649122801</v>
      </c>
      <c r="P1998">
        <v>36.799999999999997</v>
      </c>
      <c r="Q1998">
        <v>8.9296280874414005E-2</v>
      </c>
    </row>
    <row r="1999" spans="1:17" hidden="1" x14ac:dyDescent="0.3">
      <c r="A1999" t="s">
        <v>4155</v>
      </c>
      <c r="B1999" t="s">
        <v>4156</v>
      </c>
      <c r="C1999" t="str">
        <f>IFERROR(VLOOKUP(Table1[[#This Row],[Ticker]],[1]!Table1[[Symbol]:[Industry]],2,FALSE),"-")</f>
        <v>-</v>
      </c>
      <c r="D1999" t="s">
        <v>285</v>
      </c>
      <c r="E1999">
        <v>347.10311538799999</v>
      </c>
      <c r="F1999">
        <v>34.36</v>
      </c>
      <c r="G1999">
        <v>-47.284595529798999</v>
      </c>
      <c r="H1999">
        <v>-16.0931280997149</v>
      </c>
      <c r="I1999">
        <v>-10.710440005062599</v>
      </c>
      <c r="J1999">
        <v>-3.4299012942262901</v>
      </c>
      <c r="K1999">
        <v>36.018774115852601</v>
      </c>
      <c r="L1999">
        <v>35.986021202367901</v>
      </c>
      <c r="M1999">
        <v>33.0324359847504</v>
      </c>
      <c r="N1999">
        <v>0.39890384024326903</v>
      </c>
      <c r="O1999">
        <v>33.585564610011602</v>
      </c>
      <c r="P1999">
        <v>21.628318584070701</v>
      </c>
    </row>
    <row r="2000" spans="1:17" hidden="1" x14ac:dyDescent="0.3">
      <c r="A2000" t="s">
        <v>4157</v>
      </c>
      <c r="B2000" t="s">
        <v>4158</v>
      </c>
      <c r="C2000" t="str">
        <f>IFERROR(VLOOKUP(Table1[[#This Row],[Ticker]],[1]!Table1[[Symbol]:[Industry]],2,FALSE),"-")</f>
        <v>-</v>
      </c>
      <c r="D2000" t="s">
        <v>936</v>
      </c>
      <c r="E2000">
        <v>346.53671974999997</v>
      </c>
      <c r="F2000">
        <v>1082.5</v>
      </c>
      <c r="G2000">
        <v>-16.025907681768601</v>
      </c>
      <c r="H2000">
        <v>15.729376387674</v>
      </c>
      <c r="I2000">
        <v>14.4577711354592</v>
      </c>
      <c r="J2000">
        <v>10.909927768571601</v>
      </c>
      <c r="K2000">
        <v>934.44945815324604</v>
      </c>
      <c r="L2000">
        <v>890.03758044846199</v>
      </c>
      <c r="M2000">
        <v>56.957999265618703</v>
      </c>
      <c r="N2000">
        <v>3.2538449425673801</v>
      </c>
      <c r="O2000">
        <v>28.129330254041498</v>
      </c>
      <c r="P2000">
        <v>44.3333333333333</v>
      </c>
      <c r="Q2000">
        <v>-6.1694658595071998E-2</v>
      </c>
    </row>
    <row r="2001" spans="1:17" hidden="1" x14ac:dyDescent="0.3">
      <c r="A2001" t="s">
        <v>4159</v>
      </c>
      <c r="B2001" t="s">
        <v>4160</v>
      </c>
      <c r="C2001" t="str">
        <f>IFERROR(VLOOKUP(Table1[[#This Row],[Ticker]],[1]!Table1[[Symbol]:[Industry]],2,FALSE),"-")</f>
        <v>-</v>
      </c>
      <c r="D2001" t="s">
        <v>665</v>
      </c>
      <c r="E2001">
        <v>346.11338307</v>
      </c>
      <c r="F2001">
        <v>241.15</v>
      </c>
      <c r="G2001">
        <v>44.770679442142601</v>
      </c>
      <c r="H2001">
        <v>8.8959653820568594</v>
      </c>
      <c r="I2001">
        <v>57.906369813125799</v>
      </c>
      <c r="J2001">
        <v>-1.7694522136039501</v>
      </c>
      <c r="K2001">
        <v>214.36289257852701</v>
      </c>
      <c r="M2001">
        <v>64.425234159741905</v>
      </c>
      <c r="N2001">
        <v>1.2218198326472001</v>
      </c>
      <c r="O2001">
        <v>13.622226829773901</v>
      </c>
      <c r="P2001">
        <v>78.629629629629605</v>
      </c>
    </row>
    <row r="2002" spans="1:17" hidden="1" x14ac:dyDescent="0.3">
      <c r="A2002" t="s">
        <v>4161</v>
      </c>
      <c r="B2002" t="s">
        <v>4162</v>
      </c>
      <c r="C2002" t="str">
        <f>IFERROR(VLOOKUP(Table1[[#This Row],[Ticker]],[1]!Table1[[Symbol]:[Industry]],2,FALSE),"-")</f>
        <v>-</v>
      </c>
      <c r="D2002" t="s">
        <v>1498</v>
      </c>
      <c r="E2002">
        <v>346.00803639999998</v>
      </c>
      <c r="F2002">
        <v>173.33</v>
      </c>
      <c r="G2002">
        <v>-34.389775511192497</v>
      </c>
      <c r="H2002">
        <v>-21.182980225401302</v>
      </c>
      <c r="I2002">
        <v>-57.642149949289802</v>
      </c>
      <c r="J2002">
        <v>-3.9390950707468</v>
      </c>
      <c r="K2002">
        <v>203.177874761</v>
      </c>
      <c r="L2002">
        <v>228.78040773514601</v>
      </c>
      <c r="M2002">
        <v>28.992647594651899</v>
      </c>
      <c r="N2002">
        <v>0.32216602600755401</v>
      </c>
      <c r="O2002">
        <v>120.79270755206799</v>
      </c>
      <c r="P2002">
        <v>8.1960049937578106</v>
      </c>
      <c r="Q2002">
        <v>0.142782862340989</v>
      </c>
    </row>
    <row r="2003" spans="1:17" hidden="1" x14ac:dyDescent="0.3">
      <c r="A2003" t="s">
        <v>4163</v>
      </c>
      <c r="B2003" t="s">
        <v>4164</v>
      </c>
      <c r="C2003" t="str">
        <f>IFERROR(VLOOKUP(Table1[[#This Row],[Ticker]],[1]!Table1[[Symbol]:[Industry]],2,FALSE),"-")</f>
        <v>-</v>
      </c>
      <c r="D2003" t="s">
        <v>392</v>
      </c>
      <c r="E2003">
        <v>345.94759349999998</v>
      </c>
      <c r="F2003">
        <v>927</v>
      </c>
      <c r="G2003">
        <v>63.830896121406901</v>
      </c>
      <c r="H2003">
        <v>2.56625979574584</v>
      </c>
      <c r="I2003">
        <v>-12.95060949132</v>
      </c>
      <c r="J2003">
        <v>3.16116705245109</v>
      </c>
      <c r="K2003">
        <v>911.32940419143301</v>
      </c>
      <c r="L2003">
        <v>841.85858146713895</v>
      </c>
      <c r="M2003">
        <v>65.192035921538604</v>
      </c>
      <c r="N2003">
        <v>0.66655345202756</v>
      </c>
      <c r="O2003">
        <v>46.699029126213503</v>
      </c>
      <c r="P2003">
        <v>101.521739130434</v>
      </c>
      <c r="Q2003">
        <v>3.9772694706693E-2</v>
      </c>
    </row>
    <row r="2004" spans="1:17" hidden="1" x14ac:dyDescent="0.3">
      <c r="A2004" t="s">
        <v>4165</v>
      </c>
      <c r="B2004" t="s">
        <v>4166</v>
      </c>
      <c r="C2004" t="str">
        <f>IFERROR(VLOOKUP(Table1[[#This Row],[Ticker]],[1]!Table1[[Symbol]:[Industry]],2,FALSE),"-")</f>
        <v>-</v>
      </c>
      <c r="D2004" t="s">
        <v>375</v>
      </c>
      <c r="E2004">
        <v>345.31843812099999</v>
      </c>
      <c r="F2004">
        <v>195.17</v>
      </c>
      <c r="G2004">
        <v>-44.639989088022702</v>
      </c>
      <c r="H2004">
        <v>8.9911506594814199</v>
      </c>
      <c r="I2004">
        <v>-29.710217393400001</v>
      </c>
      <c r="J2004">
        <v>1.25722907294576</v>
      </c>
      <c r="K2004">
        <v>181.394974703298</v>
      </c>
      <c r="L2004">
        <v>198.890610589338</v>
      </c>
      <c r="M2004">
        <v>61.880663274444998</v>
      </c>
      <c r="N2004">
        <v>1.6418938311053899</v>
      </c>
      <c r="O2004">
        <v>38.340933545114503</v>
      </c>
      <c r="P2004">
        <v>35.019024558976099</v>
      </c>
    </row>
    <row r="2005" spans="1:17" hidden="1" x14ac:dyDescent="0.3">
      <c r="A2005" t="s">
        <v>4167</v>
      </c>
      <c r="B2005" t="s">
        <v>4168</v>
      </c>
      <c r="C2005" t="str">
        <f>IFERROR(VLOOKUP(Table1[[#This Row],[Ticker]],[1]!Table1[[Symbol]:[Industry]],2,FALSE),"-")</f>
        <v>-</v>
      </c>
      <c r="D2005" t="s">
        <v>561</v>
      </c>
      <c r="E2005">
        <v>345.255</v>
      </c>
      <c r="F2005">
        <v>3452.55</v>
      </c>
      <c r="G2005">
        <v>72.297211202511505</v>
      </c>
      <c r="H2005">
        <v>47.320633644732901</v>
      </c>
      <c r="I2005">
        <v>29.804714750686401</v>
      </c>
      <c r="J2005">
        <v>4.9196303538073298</v>
      </c>
      <c r="K2005">
        <v>2688.5508372739801</v>
      </c>
      <c r="L2005">
        <v>2333.0770742417499</v>
      </c>
      <c r="M2005">
        <v>75.255708172701404</v>
      </c>
      <c r="N2005">
        <v>4.2359005060127899</v>
      </c>
      <c r="O2005">
        <v>8.9050122373318192</v>
      </c>
      <c r="P2005">
        <v>130.01665556295799</v>
      </c>
      <c r="Q2005">
        <v>5.6476569639369999E-2</v>
      </c>
    </row>
    <row r="2006" spans="1:17" hidden="1" x14ac:dyDescent="0.3">
      <c r="A2006" t="s">
        <v>4169</v>
      </c>
      <c r="B2006" t="s">
        <v>4170</v>
      </c>
      <c r="C2006" t="str">
        <f>IFERROR(VLOOKUP(Table1[[#This Row],[Ticker]],[1]!Table1[[Symbol]:[Industry]],2,FALSE),"-")</f>
        <v>-</v>
      </c>
      <c r="D2006" t="s">
        <v>59</v>
      </c>
      <c r="E2006">
        <v>343.218540066</v>
      </c>
      <c r="F2006">
        <v>15.09</v>
      </c>
      <c r="G2006">
        <v>100.353017600013</v>
      </c>
      <c r="H2006">
        <v>-19.655755129627199</v>
      </c>
      <c r="I2006">
        <v>-30.161622050407001</v>
      </c>
      <c r="J2006">
        <v>-3.56602864672496</v>
      </c>
      <c r="K2006">
        <v>16.253467206214701</v>
      </c>
      <c r="L2006">
        <v>15.198635130553299</v>
      </c>
      <c r="M2006">
        <v>29.292211231144101</v>
      </c>
      <c r="N2006">
        <v>0.62634018555592996</v>
      </c>
      <c r="O2006">
        <v>45.062955599734899</v>
      </c>
      <c r="P2006">
        <v>146.56862745097999</v>
      </c>
      <c r="Q2006">
        <v>2.8456675692521999E-2</v>
      </c>
    </row>
    <row r="2007" spans="1:17" hidden="1" x14ac:dyDescent="0.3">
      <c r="A2007" t="s">
        <v>4171</v>
      </c>
      <c r="B2007" t="s">
        <v>4172</v>
      </c>
      <c r="C2007" t="str">
        <f>IFERROR(VLOOKUP(Table1[[#This Row],[Ticker]],[1]!Table1[[Symbol]:[Industry]],2,FALSE),"-")</f>
        <v>-</v>
      </c>
      <c r="E2007">
        <v>343.14037999999999</v>
      </c>
      <c r="F2007">
        <v>757.15</v>
      </c>
      <c r="G2007">
        <v>56.475192504872403</v>
      </c>
      <c r="H2007">
        <v>-5.7738800571852202</v>
      </c>
      <c r="I2007">
        <v>68.940946280569094</v>
      </c>
      <c r="J2007">
        <v>3.2208800304047598</v>
      </c>
      <c r="K2007">
        <v>695.47995145103005</v>
      </c>
      <c r="M2007">
        <v>50.589272259062703</v>
      </c>
      <c r="N2007">
        <v>0.73992242772766603</v>
      </c>
      <c r="O2007">
        <v>15.3007990490655</v>
      </c>
      <c r="P2007">
        <v>90.214797136038101</v>
      </c>
    </row>
    <row r="2008" spans="1:17" hidden="1" x14ac:dyDescent="0.3">
      <c r="A2008" t="s">
        <v>4173</v>
      </c>
      <c r="B2008" t="s">
        <v>4174</v>
      </c>
      <c r="C2008" t="str">
        <f>IFERROR(VLOOKUP(Table1[[#This Row],[Ticker]],[1]!Table1[[Symbol]:[Industry]],2,FALSE),"-")</f>
        <v>-</v>
      </c>
      <c r="D2008" t="s">
        <v>936</v>
      </c>
      <c r="E2008">
        <v>342.83931870499998</v>
      </c>
      <c r="F2008">
        <v>257.64999999999998</v>
      </c>
      <c r="G2008">
        <v>-7.3271245765653497</v>
      </c>
      <c r="H2008">
        <v>14.6406903478627</v>
      </c>
      <c r="I2008">
        <v>-9.2394690713221497</v>
      </c>
      <c r="J2008">
        <v>-0.34782522947696598</v>
      </c>
      <c r="K2008">
        <v>226.980720812702</v>
      </c>
      <c r="L2008">
        <v>235.71221392555501</v>
      </c>
      <c r="M2008">
        <v>82.177236094168094</v>
      </c>
      <c r="N2008">
        <v>1.6939348680577699</v>
      </c>
      <c r="O2008">
        <v>32.350087327770197</v>
      </c>
      <c r="P2008">
        <v>37.047872340425499</v>
      </c>
      <c r="Q2008">
        <v>2.7050158002626001E-2</v>
      </c>
    </row>
    <row r="2009" spans="1:17" hidden="1" x14ac:dyDescent="0.3">
      <c r="A2009" t="s">
        <v>4175</v>
      </c>
      <c r="B2009" t="s">
        <v>4176</v>
      </c>
      <c r="C2009" t="str">
        <f>IFERROR(VLOOKUP(Table1[[#This Row],[Ticker]],[1]!Table1[[Symbol]:[Industry]],2,FALSE),"-")</f>
        <v>-</v>
      </c>
      <c r="D2009" t="s">
        <v>46</v>
      </c>
      <c r="E2009">
        <v>342.05549999999999</v>
      </c>
      <c r="F2009">
        <v>41.25</v>
      </c>
      <c r="G2009">
        <v>158.152377291194</v>
      </c>
      <c r="H2009">
        <v>-1.9678311133450599</v>
      </c>
      <c r="I2009">
        <v>60.016733482292501</v>
      </c>
      <c r="J2009">
        <v>-12.362053607773699</v>
      </c>
      <c r="K2009">
        <v>37.048082819037297</v>
      </c>
      <c r="L2009">
        <v>27.3355515267153</v>
      </c>
      <c r="M2009">
        <v>44.767775308011302</v>
      </c>
      <c r="N2009">
        <v>0.55345854580038301</v>
      </c>
      <c r="O2009">
        <v>14.7636363636363</v>
      </c>
      <c r="P2009">
        <v>214.88549618320599</v>
      </c>
      <c r="Q2009">
        <v>7.4757859425924E-2</v>
      </c>
    </row>
    <row r="2010" spans="1:17" hidden="1" x14ac:dyDescent="0.3">
      <c r="A2010" t="s">
        <v>4177</v>
      </c>
      <c r="B2010" t="s">
        <v>4178</v>
      </c>
      <c r="C2010" t="str">
        <f>IFERROR(VLOOKUP(Table1[[#This Row],[Ticker]],[1]!Table1[[Symbol]:[Industry]],2,FALSE),"-")</f>
        <v>-</v>
      </c>
      <c r="E2010">
        <v>340.98381794899899</v>
      </c>
      <c r="F2010">
        <v>82.31</v>
      </c>
      <c r="G2010">
        <v>-16.134234301623199</v>
      </c>
      <c r="H2010">
        <v>9.2311148682096107</v>
      </c>
      <c r="I2010">
        <v>-14.7511307899046</v>
      </c>
      <c r="J2010">
        <v>4.06119448008746</v>
      </c>
      <c r="K2010">
        <v>78.234164591727406</v>
      </c>
      <c r="L2010">
        <v>77.426511896827805</v>
      </c>
      <c r="M2010">
        <v>53.248893517112499</v>
      </c>
      <c r="N2010">
        <v>1.22281312360239</v>
      </c>
      <c r="O2010">
        <v>27.578666018709701</v>
      </c>
      <c r="P2010">
        <v>26.6307692307692</v>
      </c>
      <c r="Q2010">
        <v>-0.11044583749629699</v>
      </c>
    </row>
    <row r="2011" spans="1:17" hidden="1" x14ac:dyDescent="0.3">
      <c r="A2011" t="s">
        <v>4179</v>
      </c>
      <c r="B2011" t="s">
        <v>4180</v>
      </c>
      <c r="C2011" t="str">
        <f>IFERROR(VLOOKUP(Table1[[#This Row],[Ticker]],[1]!Table1[[Symbol]:[Industry]],2,FALSE),"-")</f>
        <v>-</v>
      </c>
      <c r="D2011" t="s">
        <v>119</v>
      </c>
      <c r="E2011">
        <v>340.77679999999998</v>
      </c>
      <c r="F2011">
        <v>137.41</v>
      </c>
      <c r="G2011">
        <v>-43.8521842281706</v>
      </c>
      <c r="H2011">
        <v>-6.8291329534988696</v>
      </c>
      <c r="I2011">
        <v>-18.325730639450601</v>
      </c>
      <c r="J2011">
        <v>1.52027826966742</v>
      </c>
      <c r="K2011">
        <v>134.79191094834101</v>
      </c>
      <c r="L2011">
        <v>138.41879304039099</v>
      </c>
      <c r="M2011">
        <v>52.430449088152301</v>
      </c>
      <c r="N2011">
        <v>1.14826625007259</v>
      </c>
      <c r="O2011">
        <v>26.6283385488683</v>
      </c>
      <c r="P2011">
        <v>10.814516129032199</v>
      </c>
      <c r="Q2011">
        <v>2.1315776438305001E-2</v>
      </c>
    </row>
    <row r="2012" spans="1:17" hidden="1" x14ac:dyDescent="0.3">
      <c r="A2012" t="s">
        <v>4181</v>
      </c>
      <c r="B2012" t="s">
        <v>4182</v>
      </c>
      <c r="C2012" t="str">
        <f>IFERROR(VLOOKUP(Table1[[#This Row],[Ticker]],[1]!Table1[[Symbol]:[Industry]],2,FALSE),"-")</f>
        <v>-</v>
      </c>
      <c r="E2012">
        <v>340.64188817399997</v>
      </c>
      <c r="F2012">
        <v>21.67</v>
      </c>
      <c r="G2012">
        <v>30.867769306119001</v>
      </c>
      <c r="H2012">
        <v>-20.663729809243701</v>
      </c>
      <c r="I2012">
        <v>28.4085691220995</v>
      </c>
      <c r="J2012">
        <v>-5.0147847368032403</v>
      </c>
      <c r="K2012">
        <v>23.8383298347348</v>
      </c>
      <c r="L2012">
        <v>21.4470743304656</v>
      </c>
      <c r="M2012">
        <v>25.474717477908701</v>
      </c>
      <c r="N2012">
        <v>0.65756406405274503</v>
      </c>
      <c r="O2012">
        <v>52.284263959390799</v>
      </c>
      <c r="P2012">
        <v>97</v>
      </c>
    </row>
    <row r="2013" spans="1:17" hidden="1" x14ac:dyDescent="0.3">
      <c r="A2013" t="s">
        <v>4183</v>
      </c>
      <c r="B2013" t="s">
        <v>4184</v>
      </c>
      <c r="C2013" t="str">
        <f>IFERROR(VLOOKUP(Table1[[#This Row],[Ticker]],[1]!Table1[[Symbol]:[Industry]],2,FALSE),"-")</f>
        <v>-</v>
      </c>
      <c r="D2013" t="s">
        <v>410</v>
      </c>
      <c r="E2013">
        <v>340.38531060000003</v>
      </c>
      <c r="F2013">
        <v>991</v>
      </c>
      <c r="G2013">
        <v>-41.819250142687203</v>
      </c>
      <c r="H2013">
        <v>-5.79558230951731</v>
      </c>
      <c r="I2013">
        <v>-13.082389832997199</v>
      </c>
      <c r="J2013">
        <v>-4.2765311100221401</v>
      </c>
      <c r="K2013">
        <v>992.03442971474999</v>
      </c>
      <c r="L2013">
        <v>1021.8729402642</v>
      </c>
      <c r="M2013">
        <v>42.527579879740699</v>
      </c>
      <c r="N2013">
        <v>1.17385057471264</v>
      </c>
      <c r="O2013">
        <v>28.153380423814301</v>
      </c>
      <c r="P2013">
        <v>17.278106508875702</v>
      </c>
    </row>
    <row r="2014" spans="1:17" hidden="1" x14ac:dyDescent="0.3">
      <c r="A2014" t="s">
        <v>4185</v>
      </c>
      <c r="B2014" t="s">
        <v>4186</v>
      </c>
      <c r="C2014" t="str">
        <f>IFERROR(VLOOKUP(Table1[[#This Row],[Ticker]],[1]!Table1[[Symbol]:[Industry]],2,FALSE),"-")</f>
        <v>-</v>
      </c>
      <c r="D2014" t="s">
        <v>243</v>
      </c>
      <c r="E2014">
        <v>339.65724375000002</v>
      </c>
      <c r="F2014">
        <v>189.75</v>
      </c>
      <c r="G2014">
        <v>14.0667671046275</v>
      </c>
      <c r="H2014">
        <v>-7.34906278489931</v>
      </c>
      <c r="I2014">
        <v>0.22735746744683899</v>
      </c>
      <c r="J2014">
        <v>7.68602072127059</v>
      </c>
      <c r="K2014">
        <v>186.092489085327</v>
      </c>
      <c r="M2014">
        <v>67.626884446783606</v>
      </c>
      <c r="N2014">
        <v>0.71010829198264802</v>
      </c>
      <c r="O2014">
        <v>31.2252964426877</v>
      </c>
      <c r="P2014">
        <v>53.643724696356202</v>
      </c>
    </row>
    <row r="2015" spans="1:17" hidden="1" x14ac:dyDescent="0.3">
      <c r="A2015" t="s">
        <v>4187</v>
      </c>
      <c r="B2015" t="s">
        <v>4188</v>
      </c>
      <c r="C2015" t="str">
        <f>IFERROR(VLOOKUP(Table1[[#This Row],[Ticker]],[1]!Table1[[Symbol]:[Industry]],2,FALSE),"-")</f>
        <v>-</v>
      </c>
      <c r="D2015" t="s">
        <v>836</v>
      </c>
      <c r="E2015">
        <v>338.72052191999899</v>
      </c>
      <c r="F2015">
        <v>301.8</v>
      </c>
      <c r="G2015">
        <v>547.19408042489601</v>
      </c>
      <c r="H2015">
        <v>22.6639506891051</v>
      </c>
      <c r="I2015">
        <v>131.858934050095</v>
      </c>
      <c r="J2015">
        <v>8.5279768644102401</v>
      </c>
      <c r="K2015">
        <v>249.97953114953901</v>
      </c>
      <c r="L2015">
        <v>171.56278168631101</v>
      </c>
      <c r="M2015">
        <v>63.151778051085003</v>
      </c>
      <c r="N2015">
        <v>2.2122962615872299</v>
      </c>
      <c r="O2015">
        <v>7.7037773359840802</v>
      </c>
      <c r="P2015">
        <v>606.79156908665095</v>
      </c>
      <c r="Q2015">
        <v>0.26333959962282799</v>
      </c>
    </row>
    <row r="2016" spans="1:17" hidden="1" x14ac:dyDescent="0.3">
      <c r="A2016" t="s">
        <v>4189</v>
      </c>
      <c r="B2016" t="s">
        <v>4190</v>
      </c>
      <c r="C2016" t="str">
        <f>IFERROR(VLOOKUP(Table1[[#This Row],[Ticker]],[1]!Table1[[Symbol]:[Industry]],2,FALSE),"-")</f>
        <v>-</v>
      </c>
      <c r="D2016" t="s">
        <v>130</v>
      </c>
      <c r="E2016">
        <v>338.61464405999999</v>
      </c>
      <c r="F2016">
        <v>64.680000000000007</v>
      </c>
      <c r="G2016">
        <v>57.617519681722101</v>
      </c>
      <c r="H2016">
        <v>-15.637765315037001</v>
      </c>
      <c r="I2016">
        <v>-3.8027390051571501</v>
      </c>
      <c r="J2016">
        <v>-6.0540028167225204</v>
      </c>
      <c r="K2016">
        <v>68.702720190986796</v>
      </c>
      <c r="L2016">
        <v>64.261480300605996</v>
      </c>
      <c r="M2016">
        <v>29.919140031849899</v>
      </c>
      <c r="N2016">
        <v>0.58786900773315798</v>
      </c>
      <c r="O2016">
        <v>46.722325293753798</v>
      </c>
      <c r="P2016">
        <v>93.652694610778397</v>
      </c>
      <c r="Q2016">
        <v>2.6471944569794001E-2</v>
      </c>
    </row>
    <row r="2017" spans="1:17" hidden="1" x14ac:dyDescent="0.3">
      <c r="A2017" t="s">
        <v>4191</v>
      </c>
      <c r="B2017" t="s">
        <v>4192</v>
      </c>
      <c r="C2017" t="str">
        <f>IFERROR(VLOOKUP(Table1[[#This Row],[Ticker]],[1]!Table1[[Symbol]:[Industry]],2,FALSE),"-")</f>
        <v>-</v>
      </c>
      <c r="D2017" t="s">
        <v>610</v>
      </c>
      <c r="E2017">
        <v>337.51134450000001</v>
      </c>
      <c r="F2017">
        <v>187</v>
      </c>
      <c r="G2017">
        <v>14.459182035245901</v>
      </c>
      <c r="H2017">
        <v>-7.2665033988925298</v>
      </c>
      <c r="I2017">
        <v>3.6082459434111902</v>
      </c>
      <c r="J2017">
        <v>-0.90406422912871098</v>
      </c>
      <c r="K2017">
        <v>184.02655069072199</v>
      </c>
      <c r="L2017">
        <v>168.23621647679499</v>
      </c>
      <c r="M2017">
        <v>58.583905841670699</v>
      </c>
      <c r="N2017">
        <v>0.75111949842216297</v>
      </c>
      <c r="O2017">
        <v>20.8823529411764</v>
      </c>
      <c r="P2017">
        <v>61.2068965517241</v>
      </c>
    </row>
    <row r="2018" spans="1:17" hidden="1" x14ac:dyDescent="0.3">
      <c r="A2018" t="s">
        <v>4193</v>
      </c>
      <c r="B2018" t="s">
        <v>4194</v>
      </c>
      <c r="C2018" t="str">
        <f>IFERROR(VLOOKUP(Table1[[#This Row],[Ticker]],[1]!Table1[[Symbol]:[Industry]],2,FALSE),"-")</f>
        <v>-</v>
      </c>
      <c r="D2018" t="s">
        <v>226</v>
      </c>
      <c r="E2018">
        <v>336.93289499999997</v>
      </c>
      <c r="F2018">
        <v>683.85</v>
      </c>
      <c r="G2018">
        <v>78.842504825802393</v>
      </c>
      <c r="H2018">
        <v>-1.3813208494154401</v>
      </c>
      <c r="I2018">
        <v>-12.935728091980099</v>
      </c>
      <c r="J2018">
        <v>8.3131571815054404</v>
      </c>
      <c r="K2018">
        <v>619.01472120895698</v>
      </c>
      <c r="L2018">
        <v>537.62108022126495</v>
      </c>
      <c r="M2018">
        <v>72.6430994678215</v>
      </c>
      <c r="N2018">
        <v>0.66826334881025495</v>
      </c>
      <c r="O2018">
        <v>8.0353878774585006</v>
      </c>
      <c r="P2018">
        <v>132.602040816326</v>
      </c>
      <c r="Q2018">
        <v>0.138949981043302</v>
      </c>
    </row>
    <row r="2019" spans="1:17" hidden="1" x14ac:dyDescent="0.3">
      <c r="A2019" t="s">
        <v>4195</v>
      </c>
      <c r="B2019" t="s">
        <v>4196</v>
      </c>
      <c r="C2019" t="str">
        <f>IFERROR(VLOOKUP(Table1[[#This Row],[Ticker]],[1]!Table1[[Symbol]:[Industry]],2,FALSE),"-")</f>
        <v>-</v>
      </c>
      <c r="D2019" t="s">
        <v>251</v>
      </c>
      <c r="E2019">
        <v>336.913652496</v>
      </c>
      <c r="F2019">
        <v>116.67</v>
      </c>
      <c r="G2019">
        <v>3.7069571652934998</v>
      </c>
      <c r="H2019">
        <v>7.3117051398754001</v>
      </c>
      <c r="I2019">
        <v>-4.4387959839260001</v>
      </c>
      <c r="J2019">
        <v>-3.28949465026253</v>
      </c>
      <c r="K2019">
        <v>107.45437541689699</v>
      </c>
      <c r="L2019">
        <v>104.537759865412</v>
      </c>
      <c r="M2019">
        <v>59.850297034302201</v>
      </c>
      <c r="N2019">
        <v>2.0245562007107898</v>
      </c>
      <c r="O2019">
        <v>14.853861318248001</v>
      </c>
      <c r="P2019">
        <v>35.662790697674403</v>
      </c>
      <c r="Q2019">
        <v>-4.8102434352560001E-2</v>
      </c>
    </row>
    <row r="2020" spans="1:17" hidden="1" x14ac:dyDescent="0.3">
      <c r="A2020" t="s">
        <v>4197</v>
      </c>
      <c r="B2020" t="s">
        <v>4198</v>
      </c>
      <c r="C2020" t="str">
        <f>IFERROR(VLOOKUP(Table1[[#This Row],[Ticker]],[1]!Table1[[Symbol]:[Industry]],2,FALSE),"-")</f>
        <v>-</v>
      </c>
      <c r="D2020" t="s">
        <v>107</v>
      </c>
      <c r="E2020">
        <v>336.27986573999999</v>
      </c>
      <c r="F2020">
        <v>31.33</v>
      </c>
      <c r="G2020">
        <v>181.80408539711701</v>
      </c>
      <c r="H2020">
        <v>37.499818354304303</v>
      </c>
      <c r="I2020">
        <v>30.192003932093201</v>
      </c>
      <c r="J2020">
        <v>21.748587823639902</v>
      </c>
      <c r="K2020">
        <v>24.608239298503801</v>
      </c>
      <c r="L2020">
        <v>21.549771787293899</v>
      </c>
      <c r="M2020">
        <v>70.967591742662407</v>
      </c>
      <c r="N2020">
        <v>2.92816730922006</v>
      </c>
      <c r="O2020">
        <v>9.7669964889881999</v>
      </c>
      <c r="P2020">
        <v>216.46464646464599</v>
      </c>
      <c r="Q2020">
        <v>0.11130980104191</v>
      </c>
    </row>
    <row r="2021" spans="1:17" hidden="1" x14ac:dyDescent="0.3">
      <c r="A2021" t="s">
        <v>4199</v>
      </c>
      <c r="B2021" t="s">
        <v>4200</v>
      </c>
      <c r="C2021" t="str">
        <f>IFERROR(VLOOKUP(Table1[[#This Row],[Ticker]],[1]!Table1[[Symbol]:[Industry]],2,FALSE),"-")</f>
        <v>-</v>
      </c>
      <c r="D2021" t="s">
        <v>496</v>
      </c>
      <c r="E2021">
        <v>335.90813903999998</v>
      </c>
      <c r="F2021">
        <v>75.84</v>
      </c>
      <c r="G2021">
        <v>8.4038364086329302</v>
      </c>
      <c r="H2021">
        <v>9.9211794744607005</v>
      </c>
      <c r="I2021">
        <v>-9.6613060439347205</v>
      </c>
      <c r="J2021">
        <v>10.5380270364331</v>
      </c>
      <c r="K2021">
        <v>69.782170256876398</v>
      </c>
      <c r="L2021">
        <v>68.130326775952597</v>
      </c>
      <c r="M2021">
        <v>69.191721474755894</v>
      </c>
      <c r="N2021">
        <v>2.1866127373008002</v>
      </c>
      <c r="O2021">
        <v>13.3966244725738</v>
      </c>
      <c r="P2021">
        <v>49.585798816568001</v>
      </c>
      <c r="Q2021">
        <v>4.6259262877671001E-2</v>
      </c>
    </row>
    <row r="2022" spans="1:17" hidden="1" x14ac:dyDescent="0.3">
      <c r="A2022" t="s">
        <v>4201</v>
      </c>
      <c r="B2022" t="s">
        <v>4202</v>
      </c>
      <c r="C2022" t="str">
        <f>IFERROR(VLOOKUP(Table1[[#This Row],[Ticker]],[1]!Table1[[Symbol]:[Industry]],2,FALSE),"-")</f>
        <v>-</v>
      </c>
      <c r="D2022" t="s">
        <v>243</v>
      </c>
      <c r="E2022">
        <v>335.59758140000002</v>
      </c>
      <c r="F2022">
        <v>391.85</v>
      </c>
      <c r="G2022">
        <v>-32.243593553279602</v>
      </c>
      <c r="H2022">
        <v>-4.2776243244258296</v>
      </c>
      <c r="I2022">
        <v>-19.339627863463502</v>
      </c>
      <c r="J2022">
        <v>1.12262124935648</v>
      </c>
      <c r="K2022">
        <v>362.34264738797299</v>
      </c>
      <c r="L2022">
        <v>376.17229239269</v>
      </c>
      <c r="M2022">
        <v>74.647468335379699</v>
      </c>
      <c r="N2022">
        <v>0.49523574453318903</v>
      </c>
      <c r="O2022">
        <v>22.240653311216001</v>
      </c>
      <c r="P2022">
        <v>45.129629629629598</v>
      </c>
      <c r="Q2022">
        <v>-0.10665768552091701</v>
      </c>
    </row>
    <row r="2023" spans="1:17" hidden="1" x14ac:dyDescent="0.3">
      <c r="A2023" t="s">
        <v>4203</v>
      </c>
      <c r="B2023" t="s">
        <v>4204</v>
      </c>
      <c r="C2023" t="str">
        <f>IFERROR(VLOOKUP(Table1[[#This Row],[Ticker]],[1]!Table1[[Symbol]:[Industry]],2,FALSE),"-")</f>
        <v>-</v>
      </c>
      <c r="E2023">
        <v>335.5361608</v>
      </c>
      <c r="F2023">
        <v>137.35</v>
      </c>
      <c r="G2023">
        <v>2.1418852344010499</v>
      </c>
      <c r="H2023">
        <v>16.475372856174602</v>
      </c>
      <c r="I2023">
        <v>15.2775756053842</v>
      </c>
      <c r="J2023">
        <v>26.452160846824899</v>
      </c>
      <c r="M2023">
        <v>100</v>
      </c>
      <c r="O2023">
        <v>0</v>
      </c>
      <c r="P2023">
        <v>33.8693957115009</v>
      </c>
    </row>
    <row r="2024" spans="1:17" hidden="1" x14ac:dyDescent="0.3">
      <c r="A2024" t="s">
        <v>4205</v>
      </c>
      <c r="B2024" t="s">
        <v>4206</v>
      </c>
      <c r="C2024" t="str">
        <f>IFERROR(VLOOKUP(Table1[[#This Row],[Ticker]],[1]!Table1[[Symbol]:[Industry]],2,FALSE),"-")</f>
        <v>-</v>
      </c>
      <c r="D2024" t="s">
        <v>457</v>
      </c>
      <c r="E2024">
        <v>334.57995</v>
      </c>
      <c r="F2024">
        <v>13.9</v>
      </c>
      <c r="G2024">
        <v>137.90479840959401</v>
      </c>
      <c r="H2024">
        <v>-22.8047719502859</v>
      </c>
      <c r="I2024">
        <v>-27.201796457119901</v>
      </c>
      <c r="J2024">
        <v>-7.1630332946850297</v>
      </c>
      <c r="K2024">
        <v>14.448012446258399</v>
      </c>
      <c r="L2024">
        <v>13.3392688362017</v>
      </c>
      <c r="M2024">
        <v>34.8089428388245</v>
      </c>
      <c r="N2024">
        <v>0.94831123737373701</v>
      </c>
      <c r="O2024">
        <v>67.985611510791301</v>
      </c>
      <c r="P2024">
        <v>247.5</v>
      </c>
      <c r="Q2024">
        <v>0.24304487831806501</v>
      </c>
    </row>
    <row r="2025" spans="1:17" hidden="1" x14ac:dyDescent="0.3">
      <c r="A2025" t="s">
        <v>4207</v>
      </c>
      <c r="B2025" t="s">
        <v>4208</v>
      </c>
      <c r="C2025" t="str">
        <f>IFERROR(VLOOKUP(Table1[[#This Row],[Ticker]],[1]!Table1[[Symbol]:[Industry]],2,FALSE),"-")</f>
        <v>-</v>
      </c>
      <c r="D2025" t="s">
        <v>392</v>
      </c>
      <c r="E2025">
        <v>333.59543812499999</v>
      </c>
      <c r="F2025">
        <v>133.75</v>
      </c>
      <c r="G2025">
        <v>248.459408230554</v>
      </c>
      <c r="H2025">
        <v>9.5909117679036093</v>
      </c>
      <c r="I2025">
        <v>57.086710491356797</v>
      </c>
      <c r="J2025">
        <v>-4.0670268404696204</v>
      </c>
      <c r="K2025">
        <v>117.01981985783701</v>
      </c>
      <c r="L2025">
        <v>83.776420353520905</v>
      </c>
      <c r="M2025">
        <v>58.314180212978101</v>
      </c>
      <c r="N2025">
        <v>1.45348171180754</v>
      </c>
      <c r="O2025">
        <v>11.887850467289701</v>
      </c>
      <c r="P2025">
        <v>411.86375813241398</v>
      </c>
      <c r="Q2025">
        <v>0.171958667159894</v>
      </c>
    </row>
    <row r="2026" spans="1:17" hidden="1" x14ac:dyDescent="0.3">
      <c r="A2026" t="s">
        <v>4209</v>
      </c>
      <c r="B2026" t="s">
        <v>4210</v>
      </c>
      <c r="C2026" t="str">
        <f>IFERROR(VLOOKUP(Table1[[#This Row],[Ticker]],[1]!Table1[[Symbol]:[Industry]],2,FALSE),"-")</f>
        <v>-</v>
      </c>
      <c r="D2026" t="s">
        <v>4211</v>
      </c>
      <c r="E2026">
        <v>333.0555822</v>
      </c>
      <c r="F2026">
        <v>179.85</v>
      </c>
      <c r="G2026">
        <v>150.914503758009</v>
      </c>
      <c r="H2026">
        <v>81.294200972216402</v>
      </c>
      <c r="I2026">
        <v>150.91385669527699</v>
      </c>
      <c r="J2026">
        <v>29.093207022064799</v>
      </c>
      <c r="K2026">
        <v>109.391120375407</v>
      </c>
      <c r="M2026">
        <v>90.438119847421703</v>
      </c>
      <c r="N2026">
        <v>2.3445751099294401</v>
      </c>
      <c r="O2026">
        <v>0</v>
      </c>
      <c r="P2026">
        <v>190.08064516128999</v>
      </c>
    </row>
    <row r="2027" spans="1:17" hidden="1" x14ac:dyDescent="0.3">
      <c r="A2027" t="s">
        <v>4212</v>
      </c>
      <c r="B2027" t="s">
        <v>4213</v>
      </c>
      <c r="C2027" t="str">
        <f>IFERROR(VLOOKUP(Table1[[#This Row],[Ticker]],[1]!Table1[[Symbol]:[Industry]],2,FALSE),"-")</f>
        <v>-</v>
      </c>
      <c r="D2027" t="s">
        <v>140</v>
      </c>
      <c r="E2027">
        <v>332.67726116799997</v>
      </c>
      <c r="F2027">
        <v>164.29</v>
      </c>
      <c r="G2027">
        <v>203.22722265201901</v>
      </c>
      <c r="H2027">
        <v>75.215069319555298</v>
      </c>
      <c r="I2027">
        <v>130.456472845749</v>
      </c>
      <c r="J2027">
        <v>13.969518374631299</v>
      </c>
      <c r="K2027">
        <v>104.332563488986</v>
      </c>
      <c r="L2027">
        <v>75.384758414727699</v>
      </c>
      <c r="M2027">
        <v>81.883582481823495</v>
      </c>
      <c r="N2027">
        <v>1.77217796682713</v>
      </c>
      <c r="O2027">
        <v>0</v>
      </c>
      <c r="P2027">
        <v>300.21924482338602</v>
      </c>
      <c r="Q2027">
        <v>0.14229866024408799</v>
      </c>
    </row>
    <row r="2028" spans="1:17" hidden="1" x14ac:dyDescent="0.3">
      <c r="A2028" t="s">
        <v>4214</v>
      </c>
      <c r="B2028" t="s">
        <v>4215</v>
      </c>
      <c r="C2028" t="str">
        <f>IFERROR(VLOOKUP(Table1[[#This Row],[Ticker]],[1]!Table1[[Symbol]:[Industry]],2,FALSE),"-")</f>
        <v>-</v>
      </c>
      <c r="D2028" t="s">
        <v>59</v>
      </c>
      <c r="E2028">
        <v>332.101968</v>
      </c>
      <c r="F2028">
        <v>40.020000000000003</v>
      </c>
      <c r="G2028">
        <v>-71.921535692440102</v>
      </c>
      <c r="H2028">
        <v>-2.2498759383261802</v>
      </c>
      <c r="I2028">
        <v>-64.715603297472299</v>
      </c>
      <c r="J2028">
        <v>-6.2027251604638396</v>
      </c>
      <c r="K2028">
        <v>43.231336397573699</v>
      </c>
      <c r="L2028">
        <v>59.947579586954198</v>
      </c>
      <c r="M2028">
        <v>47.770729585842197</v>
      </c>
      <c r="N2028">
        <v>0.69815525968080205</v>
      </c>
      <c r="O2028">
        <v>132.258870564717</v>
      </c>
      <c r="P2028">
        <v>15</v>
      </c>
      <c r="Q2028">
        <v>4.6637251308032E-2</v>
      </c>
    </row>
    <row r="2029" spans="1:17" hidden="1" x14ac:dyDescent="0.3">
      <c r="A2029" t="s">
        <v>4216</v>
      </c>
      <c r="B2029" t="s">
        <v>4217</v>
      </c>
      <c r="C2029" t="str">
        <f>IFERROR(VLOOKUP(Table1[[#This Row],[Ticker]],[1]!Table1[[Symbol]:[Industry]],2,FALSE),"-")</f>
        <v>-</v>
      </c>
      <c r="D2029" t="s">
        <v>539</v>
      </c>
      <c r="E2029">
        <v>331.27499999999998</v>
      </c>
      <c r="F2029">
        <v>262.5</v>
      </c>
      <c r="G2029">
        <v>-3.6841794337282101</v>
      </c>
      <c r="H2029">
        <v>-11.907796808027699</v>
      </c>
      <c r="I2029">
        <v>1.22284387866358</v>
      </c>
      <c r="J2029">
        <v>-1.8561213978939799</v>
      </c>
      <c r="K2029">
        <v>267.46650735429</v>
      </c>
      <c r="L2029">
        <v>251.83537210998901</v>
      </c>
      <c r="M2029">
        <v>47.410624734189</v>
      </c>
      <c r="N2029">
        <v>0.632056259530547</v>
      </c>
      <c r="O2029">
        <v>28.552380952380901</v>
      </c>
      <c r="P2029">
        <v>24.4075829383886</v>
      </c>
      <c r="Q2029">
        <v>-2.1921004889323002E-2</v>
      </c>
    </row>
    <row r="2030" spans="1:17" hidden="1" x14ac:dyDescent="0.3">
      <c r="A2030" t="s">
        <v>4218</v>
      </c>
      <c r="B2030" t="s">
        <v>4219</v>
      </c>
      <c r="C2030" t="str">
        <f>IFERROR(VLOOKUP(Table1[[#This Row],[Ticker]],[1]!Table1[[Symbol]:[Industry]],2,FALSE),"-")</f>
        <v>-</v>
      </c>
      <c r="D2030" t="s">
        <v>46</v>
      </c>
      <c r="E2030">
        <v>330.55487499999998</v>
      </c>
      <c r="F2030">
        <v>589.75</v>
      </c>
      <c r="G2030">
        <v>130.615104596463</v>
      </c>
      <c r="H2030">
        <v>0.83287533766812705</v>
      </c>
      <c r="I2030">
        <v>133.97368739161001</v>
      </c>
      <c r="J2030">
        <v>-5.0907241434285098</v>
      </c>
      <c r="K2030">
        <v>449.04464000235299</v>
      </c>
      <c r="L2030">
        <v>348.69682493134502</v>
      </c>
      <c r="M2030">
        <v>73.4790629453923</v>
      </c>
      <c r="N2030">
        <v>3.2274088696776801</v>
      </c>
      <c r="O2030">
        <v>2.9249682068673102</v>
      </c>
      <c r="P2030">
        <v>183.53365384615299</v>
      </c>
    </row>
    <row r="2031" spans="1:17" hidden="1" x14ac:dyDescent="0.3">
      <c r="A2031" t="s">
        <v>4220</v>
      </c>
      <c r="B2031" t="s">
        <v>4221</v>
      </c>
      <c r="C2031" t="str">
        <f>IFERROR(VLOOKUP(Table1[[#This Row],[Ticker]],[1]!Table1[[Symbol]:[Industry]],2,FALSE),"-")</f>
        <v>-</v>
      </c>
      <c r="E2031">
        <v>330.46861277399898</v>
      </c>
      <c r="F2031">
        <v>98.31</v>
      </c>
      <c r="G2031">
        <v>-45.878242182257203</v>
      </c>
      <c r="H2031">
        <v>-30.710719770026799</v>
      </c>
      <c r="I2031">
        <v>-32.742551811273998</v>
      </c>
      <c r="J2031">
        <v>-7.0071858584637603</v>
      </c>
      <c r="O2031">
        <v>33.801240972434101</v>
      </c>
      <c r="P2031">
        <v>15.590828924162199</v>
      </c>
    </row>
    <row r="2032" spans="1:17" hidden="1" x14ac:dyDescent="0.3">
      <c r="A2032" t="s">
        <v>4222</v>
      </c>
      <c r="B2032" t="s">
        <v>4223</v>
      </c>
      <c r="C2032" t="str">
        <f>IFERROR(VLOOKUP(Table1[[#This Row],[Ticker]],[1]!Table1[[Symbol]:[Industry]],2,FALSE),"-")</f>
        <v>-</v>
      </c>
      <c r="D2032" t="s">
        <v>990</v>
      </c>
      <c r="E2032">
        <v>328.05166000000003</v>
      </c>
      <c r="F2032">
        <v>17.47</v>
      </c>
      <c r="G2032">
        <v>-16.941562394709798</v>
      </c>
      <c r="H2032">
        <v>2.7823193983948502</v>
      </c>
      <c r="I2032">
        <v>-9.7537438684932098</v>
      </c>
      <c r="J2032">
        <v>-0.73168951658116799</v>
      </c>
      <c r="K2032">
        <v>16.4582787345906</v>
      </c>
      <c r="L2032">
        <v>16.7437745712751</v>
      </c>
      <c r="M2032">
        <v>65.841367916097198</v>
      </c>
      <c r="N2032">
        <v>1.2384508741453</v>
      </c>
      <c r="O2032">
        <v>14.768174012593001</v>
      </c>
      <c r="P2032">
        <v>23.900709219858101</v>
      </c>
      <c r="Q2032">
        <v>-7.9012002804510997E-2</v>
      </c>
    </row>
    <row r="2033" spans="1:17" hidden="1" x14ac:dyDescent="0.3">
      <c r="A2033" t="s">
        <v>4224</v>
      </c>
      <c r="B2033" t="s">
        <v>4225</v>
      </c>
      <c r="C2033" t="str">
        <f>IFERROR(VLOOKUP(Table1[[#This Row],[Ticker]],[1]!Table1[[Symbol]:[Industry]],2,FALSE),"-")</f>
        <v>-</v>
      </c>
      <c r="D2033" t="s">
        <v>156</v>
      </c>
      <c r="E2033">
        <v>327.62880000000001</v>
      </c>
      <c r="F2033">
        <v>11.85</v>
      </c>
      <c r="G2033">
        <v>6.0133428705984002</v>
      </c>
      <c r="H2033">
        <v>-0.783510846456001</v>
      </c>
      <c r="I2033">
        <v>-45.267934434624699</v>
      </c>
      <c r="J2033">
        <v>12.7438053621536</v>
      </c>
      <c r="K2033">
        <v>11.142487777206201</v>
      </c>
      <c r="L2033">
        <v>11.778858981466101</v>
      </c>
      <c r="M2033">
        <v>63.272150932749597</v>
      </c>
      <c r="N2033">
        <v>2.25657583891401</v>
      </c>
      <c r="O2033">
        <v>80.168776371307999</v>
      </c>
      <c r="P2033">
        <v>39.411764705882298</v>
      </c>
      <c r="Q2033">
        <v>4.5302279456290999E-2</v>
      </c>
    </row>
    <row r="2034" spans="1:17" hidden="1" x14ac:dyDescent="0.3">
      <c r="A2034" t="s">
        <v>4226</v>
      </c>
      <c r="B2034" t="s">
        <v>4227</v>
      </c>
      <c r="C2034" t="str">
        <f>IFERROR(VLOOKUP(Table1[[#This Row],[Ticker]],[1]!Table1[[Symbol]:[Industry]],2,FALSE),"-")</f>
        <v>-</v>
      </c>
      <c r="D2034" t="s">
        <v>218</v>
      </c>
      <c r="E2034">
        <v>327.42132149999998</v>
      </c>
      <c r="F2034">
        <v>270.60000000000002</v>
      </c>
      <c r="G2034">
        <v>281.870698949987</v>
      </c>
      <c r="H2034">
        <v>-4.6280617381774496</v>
      </c>
      <c r="I2034">
        <v>41.489246451005798</v>
      </c>
      <c r="J2034">
        <v>6.2990001673484404</v>
      </c>
      <c r="K2034">
        <v>263.226877671669</v>
      </c>
      <c r="L2034">
        <v>208.53399382884501</v>
      </c>
      <c r="M2034">
        <v>56.226869894891003</v>
      </c>
      <c r="N2034">
        <v>0.48663195445771201</v>
      </c>
      <c r="O2034">
        <v>25.6651884700665</v>
      </c>
      <c r="Q2034">
        <v>0.27272767703484002</v>
      </c>
    </row>
    <row r="2035" spans="1:17" hidden="1" x14ac:dyDescent="0.3">
      <c r="A2035" t="s">
        <v>4228</v>
      </c>
      <c r="B2035" t="s">
        <v>4229</v>
      </c>
      <c r="C2035" t="str">
        <f>IFERROR(VLOOKUP(Table1[[#This Row],[Ticker]],[1]!Table1[[Symbol]:[Industry]],2,FALSE),"-")</f>
        <v>-</v>
      </c>
      <c r="D2035" t="s">
        <v>821</v>
      </c>
      <c r="E2035">
        <v>327.36200000000002</v>
      </c>
      <c r="F2035">
        <v>134</v>
      </c>
      <c r="G2035">
        <v>-37.397411414275503</v>
      </c>
      <c r="H2035">
        <v>8.7688460026423893</v>
      </c>
      <c r="I2035">
        <v>-31.0049657648763</v>
      </c>
      <c r="J2035">
        <v>5.8411247094729699</v>
      </c>
      <c r="K2035">
        <v>137.48566446169301</v>
      </c>
      <c r="L2035">
        <v>153.01159171683099</v>
      </c>
      <c r="M2035">
        <v>55.3665287679285</v>
      </c>
      <c r="N2035">
        <v>0.679648948501407</v>
      </c>
      <c r="O2035">
        <v>93.283582089552198</v>
      </c>
      <c r="P2035">
        <v>25.644631973745799</v>
      </c>
    </row>
    <row r="2036" spans="1:17" hidden="1" x14ac:dyDescent="0.3">
      <c r="A2036" t="s">
        <v>4230</v>
      </c>
      <c r="B2036" t="s">
        <v>4231</v>
      </c>
      <c r="C2036" t="str">
        <f>IFERROR(VLOOKUP(Table1[[#This Row],[Ticker]],[1]!Table1[[Symbol]:[Industry]],2,FALSE),"-")</f>
        <v>-</v>
      </c>
      <c r="D2036" t="s">
        <v>140</v>
      </c>
      <c r="E2036">
        <v>327.254484499</v>
      </c>
      <c r="F2036">
        <v>97.19</v>
      </c>
      <c r="G2036">
        <v>-41.712501960717397</v>
      </c>
      <c r="H2036">
        <v>-9.7254068709208195</v>
      </c>
      <c r="I2036">
        <v>-43.385642217790803</v>
      </c>
      <c r="J2036">
        <v>-0.32731219728741301</v>
      </c>
      <c r="K2036">
        <v>97.195743738341093</v>
      </c>
      <c r="L2036">
        <v>116.51446827525299</v>
      </c>
      <c r="M2036">
        <v>53.995875539624699</v>
      </c>
      <c r="N2036">
        <v>0.95786725954006902</v>
      </c>
      <c r="O2036">
        <v>68.741640086428603</v>
      </c>
      <c r="P2036">
        <v>19.471419791026399</v>
      </c>
      <c r="Q2036">
        <v>7.6769748319784004E-2</v>
      </c>
    </row>
    <row r="2037" spans="1:17" hidden="1" x14ac:dyDescent="0.3">
      <c r="A2037" t="s">
        <v>4232</v>
      </c>
      <c r="B2037" t="s">
        <v>4233</v>
      </c>
      <c r="C2037" t="str">
        <f>IFERROR(VLOOKUP(Table1[[#This Row],[Ticker]],[1]!Table1[[Symbol]:[Industry]],2,FALSE),"-")</f>
        <v>-</v>
      </c>
      <c r="D2037" t="s">
        <v>140</v>
      </c>
      <c r="E2037">
        <v>327.24880217999998</v>
      </c>
      <c r="F2037">
        <v>29.24</v>
      </c>
      <c r="G2037">
        <v>29.438117305274801</v>
      </c>
      <c r="H2037">
        <v>26.149454174021201</v>
      </c>
      <c r="I2037">
        <v>15.4127689810992</v>
      </c>
      <c r="J2037">
        <v>-11.2223578298285</v>
      </c>
      <c r="K2037">
        <v>24.085842253565399</v>
      </c>
      <c r="L2037">
        <v>22.971222030031999</v>
      </c>
      <c r="M2037">
        <v>63.004624659795901</v>
      </c>
      <c r="N2037">
        <v>4.2333332799175603</v>
      </c>
      <c r="O2037">
        <v>27.0177838577291</v>
      </c>
      <c r="P2037">
        <v>70.794392523364394</v>
      </c>
      <c r="Q2037">
        <v>4.1919907769665997E-2</v>
      </c>
    </row>
    <row r="2038" spans="1:17" hidden="1" x14ac:dyDescent="0.3">
      <c r="A2038" t="s">
        <v>4234</v>
      </c>
      <c r="B2038" t="s">
        <v>4235</v>
      </c>
      <c r="C2038" t="str">
        <f>IFERROR(VLOOKUP(Table1[[#This Row],[Ticker]],[1]!Table1[[Symbol]:[Industry]],2,FALSE),"-")</f>
        <v>-</v>
      </c>
      <c r="D2038" t="s">
        <v>610</v>
      </c>
      <c r="E2038">
        <v>326.97292499999998</v>
      </c>
      <c r="F2038">
        <v>139.25</v>
      </c>
      <c r="G2038">
        <v>206.194841699638</v>
      </c>
      <c r="H2038">
        <v>57.660771990867701</v>
      </c>
      <c r="I2038">
        <v>219.33053207062099</v>
      </c>
      <c r="J2038">
        <v>-1.72827178272424</v>
      </c>
      <c r="K2038">
        <v>104.631910189377</v>
      </c>
      <c r="L2038">
        <v>72.865289384251199</v>
      </c>
      <c r="M2038">
        <v>76.199632869568902</v>
      </c>
      <c r="N2038">
        <v>0.94249132873720698</v>
      </c>
      <c r="O2038">
        <v>3.4111310592459501</v>
      </c>
      <c r="P2038">
        <v>243.40320591861899</v>
      </c>
      <c r="Q2038">
        <v>5.2913239596779002E-2</v>
      </c>
    </row>
    <row r="2039" spans="1:17" hidden="1" x14ac:dyDescent="0.3">
      <c r="A2039" t="s">
        <v>4236</v>
      </c>
      <c r="B2039" t="s">
        <v>4237</v>
      </c>
      <c r="C2039" t="str">
        <f>IFERROR(VLOOKUP(Table1[[#This Row],[Ticker]],[1]!Table1[[Symbol]:[Industry]],2,FALSE),"-")</f>
        <v>-</v>
      </c>
      <c r="D2039" t="s">
        <v>561</v>
      </c>
      <c r="E2039">
        <v>326.96497199999999</v>
      </c>
      <c r="F2039">
        <v>13.22</v>
      </c>
      <c r="G2039">
        <v>29.3686302766525</v>
      </c>
      <c r="H2039">
        <v>1.49010912271067</v>
      </c>
      <c r="I2039">
        <v>39.9117967974557</v>
      </c>
      <c r="J2039">
        <v>-5.4008890906803497</v>
      </c>
      <c r="K2039">
        <v>12.3022619511749</v>
      </c>
      <c r="L2039">
        <v>10.3399289340938</v>
      </c>
      <c r="M2039">
        <v>53.949151653154402</v>
      </c>
      <c r="N2039">
        <v>0.45046272301009499</v>
      </c>
      <c r="O2039">
        <v>6.6187594553706202</v>
      </c>
      <c r="P2039">
        <v>104.961240310077</v>
      </c>
    </row>
    <row r="2040" spans="1:17" hidden="1" x14ac:dyDescent="0.3">
      <c r="A2040" t="s">
        <v>4238</v>
      </c>
      <c r="B2040" t="s">
        <v>4239</v>
      </c>
      <c r="C2040" t="str">
        <f>IFERROR(VLOOKUP(Table1[[#This Row],[Ticker]],[1]!Table1[[Symbol]:[Industry]],2,FALSE),"-")</f>
        <v>-</v>
      </c>
      <c r="D2040" t="s">
        <v>410</v>
      </c>
      <c r="E2040">
        <v>326.23266888500001</v>
      </c>
      <c r="F2040">
        <v>240.27</v>
      </c>
      <c r="G2040">
        <v>-14.0825694957868</v>
      </c>
      <c r="H2040">
        <v>-8.2574812114484004</v>
      </c>
      <c r="I2040">
        <v>-37.132711976997598</v>
      </c>
      <c r="J2040">
        <v>-2.0006954422063301</v>
      </c>
      <c r="K2040">
        <v>236.560152614803</v>
      </c>
      <c r="L2040">
        <v>253.401961399285</v>
      </c>
      <c r="M2040">
        <v>71.692110869971202</v>
      </c>
      <c r="N2040">
        <v>0.93617205482128896</v>
      </c>
      <c r="O2040">
        <v>47.396678736421499</v>
      </c>
      <c r="P2040">
        <v>15.237410071942399</v>
      </c>
      <c r="Q2040">
        <v>-6.0275159309290003E-3</v>
      </c>
    </row>
    <row r="2041" spans="1:17" hidden="1" x14ac:dyDescent="0.3">
      <c r="A2041" t="s">
        <v>4240</v>
      </c>
      <c r="B2041" t="s">
        <v>4241</v>
      </c>
      <c r="C2041" t="str">
        <f>IFERROR(VLOOKUP(Table1[[#This Row],[Ticker]],[1]!Table1[[Symbol]:[Industry]],2,FALSE),"-")</f>
        <v>-</v>
      </c>
      <c r="D2041" t="s">
        <v>821</v>
      </c>
      <c r="E2041">
        <v>325.762759219999</v>
      </c>
      <c r="F2041">
        <v>248.9</v>
      </c>
      <c r="G2041">
        <v>80.113061161335906</v>
      </c>
      <c r="H2041">
        <v>45.038820771355503</v>
      </c>
      <c r="I2041">
        <v>50.038454092102697</v>
      </c>
      <c r="J2041">
        <v>15.281684150032399</v>
      </c>
      <c r="K2041">
        <v>186.227211309344</v>
      </c>
      <c r="M2041">
        <v>72.317842890913099</v>
      </c>
      <c r="N2041">
        <v>1.57701365991521</v>
      </c>
      <c r="O2041">
        <v>4.4596223382884697</v>
      </c>
      <c r="P2041">
        <v>122.23214285714199</v>
      </c>
    </row>
    <row r="2042" spans="1:17" hidden="1" x14ac:dyDescent="0.3">
      <c r="A2042" t="s">
        <v>4242</v>
      </c>
      <c r="B2042" t="s">
        <v>4243</v>
      </c>
      <c r="C2042" t="str">
        <f>IFERROR(VLOOKUP(Table1[[#This Row],[Ticker]],[1]!Table1[[Symbol]:[Industry]],2,FALSE),"-")</f>
        <v>-</v>
      </c>
      <c r="D2042" t="s">
        <v>243</v>
      </c>
      <c r="E2042">
        <v>325.5</v>
      </c>
      <c r="F2042">
        <v>300</v>
      </c>
      <c r="G2042">
        <v>-2.1646708024511798</v>
      </c>
      <c r="H2042">
        <v>-0.593623925184386</v>
      </c>
      <c r="I2042">
        <v>-19.495714700687898</v>
      </c>
      <c r="J2042">
        <v>-1.4914526231043499</v>
      </c>
      <c r="K2042">
        <v>289.48847362660098</v>
      </c>
      <c r="L2042">
        <v>289.48990522998298</v>
      </c>
      <c r="M2042">
        <v>54.855366054659498</v>
      </c>
      <c r="N2042">
        <v>1.1439989801293899</v>
      </c>
      <c r="O2042">
        <v>39.316666666666599</v>
      </c>
      <c r="P2042">
        <v>26.050420168067198</v>
      </c>
      <c r="Q2042">
        <v>3.2347687444435003E-2</v>
      </c>
    </row>
    <row r="2043" spans="1:17" hidden="1" x14ac:dyDescent="0.3">
      <c r="A2043" t="s">
        <v>4244</v>
      </c>
      <c r="B2043" t="s">
        <v>4245</v>
      </c>
      <c r="C2043" t="str">
        <f>IFERROR(VLOOKUP(Table1[[#This Row],[Ticker]],[1]!Table1[[Symbol]:[Industry]],2,FALSE),"-")</f>
        <v>-</v>
      </c>
      <c r="D2043" t="s">
        <v>130</v>
      </c>
      <c r="E2043">
        <v>325.4842845</v>
      </c>
      <c r="F2043">
        <v>28.11</v>
      </c>
      <c r="G2043">
        <v>90.877991882788393</v>
      </c>
      <c r="H2043">
        <v>21.8490612141855</v>
      </c>
      <c r="I2043">
        <v>43.086780426317297</v>
      </c>
      <c r="J2043">
        <v>14.597060132075001</v>
      </c>
      <c r="K2043">
        <v>21.099473498907301</v>
      </c>
      <c r="L2043">
        <v>16.873717717843199</v>
      </c>
      <c r="M2043">
        <v>86.509438258862303</v>
      </c>
      <c r="N2043">
        <v>1.4654442198111199</v>
      </c>
      <c r="O2043">
        <v>0</v>
      </c>
      <c r="P2043">
        <v>129.46938775510199</v>
      </c>
      <c r="Q2043">
        <v>9.3710921473442996E-2</v>
      </c>
    </row>
    <row r="2044" spans="1:17" hidden="1" x14ac:dyDescent="0.3">
      <c r="A2044" t="s">
        <v>4246</v>
      </c>
      <c r="B2044" t="s">
        <v>4247</v>
      </c>
      <c r="C2044" t="str">
        <f>IFERROR(VLOOKUP(Table1[[#This Row],[Ticker]],[1]!Table1[[Symbol]:[Industry]],2,FALSE),"-")</f>
        <v>-</v>
      </c>
      <c r="D2044" t="s">
        <v>302</v>
      </c>
      <c r="E2044">
        <v>322.559297184</v>
      </c>
      <c r="F2044">
        <v>186.54</v>
      </c>
      <c r="G2044">
        <v>65.872235465960699</v>
      </c>
      <c r="H2044">
        <v>-2.42225034032748</v>
      </c>
      <c r="I2044">
        <v>12.392131459876101</v>
      </c>
      <c r="J2044">
        <v>-0.64549521745504201</v>
      </c>
      <c r="K2044">
        <v>181.053732055528</v>
      </c>
      <c r="L2044">
        <v>155.41654319697099</v>
      </c>
      <c r="M2044">
        <v>44.275909514263397</v>
      </c>
      <c r="N2044">
        <v>0.99145215380683704</v>
      </c>
      <c r="O2044">
        <v>22.761874128873099</v>
      </c>
      <c r="P2044">
        <v>99.828602035350798</v>
      </c>
    </row>
    <row r="2045" spans="1:17" hidden="1" x14ac:dyDescent="0.3">
      <c r="A2045" t="s">
        <v>4248</v>
      </c>
      <c r="B2045" t="s">
        <v>4249</v>
      </c>
      <c r="C2045" t="str">
        <f>IFERROR(VLOOKUP(Table1[[#This Row],[Ticker]],[1]!Table1[[Symbol]:[Industry]],2,FALSE),"-")</f>
        <v>-</v>
      </c>
      <c r="D2045" t="s">
        <v>119</v>
      </c>
      <c r="E2045">
        <v>321.50553600000001</v>
      </c>
      <c r="F2045">
        <v>200.3</v>
      </c>
      <c r="G2045">
        <v>-43.904904793030198</v>
      </c>
      <c r="H2045">
        <v>-23.869575017753199</v>
      </c>
      <c r="I2045">
        <v>-57.189614449525003</v>
      </c>
      <c r="J2045">
        <v>-0.363819359025848</v>
      </c>
      <c r="K2045">
        <v>210.08299782572399</v>
      </c>
      <c r="L2045">
        <v>249.85649573630999</v>
      </c>
      <c r="M2045">
        <v>45.936924521424302</v>
      </c>
      <c r="N2045">
        <v>0.82426852708763398</v>
      </c>
      <c r="O2045">
        <v>187.64353469795299</v>
      </c>
      <c r="P2045">
        <v>24.332712600869002</v>
      </c>
      <c r="Q2045">
        <v>0.136977567500457</v>
      </c>
    </row>
    <row r="2046" spans="1:17" hidden="1" x14ac:dyDescent="0.3">
      <c r="A2046" t="s">
        <v>4250</v>
      </c>
      <c r="B2046" t="s">
        <v>4251</v>
      </c>
      <c r="C2046" t="str">
        <f>IFERROR(VLOOKUP(Table1[[#This Row],[Ticker]],[1]!Table1[[Symbol]:[Industry]],2,FALSE),"-")</f>
        <v>-</v>
      </c>
      <c r="D2046" t="s">
        <v>496</v>
      </c>
      <c r="E2046">
        <v>320.47449372</v>
      </c>
      <c r="F2046">
        <v>38.799999999999997</v>
      </c>
      <c r="G2046">
        <v>-41.443490090961298</v>
      </c>
      <c r="H2046">
        <v>4.7307334799563598</v>
      </c>
      <c r="I2046">
        <v>-33.991280525384703</v>
      </c>
      <c r="J2046">
        <v>-11.0024014414935</v>
      </c>
      <c r="K2046">
        <v>37.417896354803197</v>
      </c>
      <c r="L2046">
        <v>40.981590075351498</v>
      </c>
      <c r="M2046">
        <v>51.411810884448997</v>
      </c>
      <c r="N2046">
        <v>2.1023750682951698</v>
      </c>
      <c r="O2046">
        <v>53.865979381443303</v>
      </c>
      <c r="P2046">
        <v>35.664335664335603</v>
      </c>
      <c r="Q2046">
        <v>7.2044900330722E-2</v>
      </c>
    </row>
    <row r="2047" spans="1:17" hidden="1" x14ac:dyDescent="0.3">
      <c r="A2047" t="s">
        <v>4252</v>
      </c>
      <c r="B2047" t="s">
        <v>4253</v>
      </c>
      <c r="C2047" t="str">
        <f>IFERROR(VLOOKUP(Table1[[#This Row],[Ticker]],[1]!Table1[[Symbol]:[Industry]],2,FALSE),"-")</f>
        <v>-</v>
      </c>
      <c r="D2047" t="s">
        <v>1639</v>
      </c>
      <c r="E2047">
        <v>319.171027199999</v>
      </c>
      <c r="F2047">
        <v>61.78</v>
      </c>
      <c r="G2047">
        <v>-2.1759541711576298</v>
      </c>
      <c r="H2047">
        <v>-10.6518391625874</v>
      </c>
      <c r="I2047">
        <v>3.2811369900990401</v>
      </c>
      <c r="J2047">
        <v>0.43195267367595003</v>
      </c>
      <c r="K2047">
        <v>60.791140172785703</v>
      </c>
      <c r="L2047">
        <v>56.542960022414398</v>
      </c>
      <c r="M2047">
        <v>55.8285238094657</v>
      </c>
      <c r="N2047">
        <v>0.61274534289112204</v>
      </c>
      <c r="O2047">
        <v>5.0501780511492402</v>
      </c>
      <c r="P2047">
        <v>30.035781940644</v>
      </c>
      <c r="Q2047">
        <v>-2.0749357399728999E-2</v>
      </c>
    </row>
    <row r="2048" spans="1:17" hidden="1" x14ac:dyDescent="0.3">
      <c r="A2048" t="s">
        <v>4254</v>
      </c>
      <c r="B2048" t="s">
        <v>4255</v>
      </c>
      <c r="C2048" t="str">
        <f>IFERROR(VLOOKUP(Table1[[#This Row],[Ticker]],[1]!Table1[[Symbol]:[Industry]],2,FALSE),"-")</f>
        <v>-</v>
      </c>
      <c r="D2048" t="s">
        <v>1740</v>
      </c>
      <c r="E2048">
        <v>318.824816</v>
      </c>
      <c r="F2048">
        <v>503.45</v>
      </c>
      <c r="G2048">
        <v>52.230996902459999</v>
      </c>
      <c r="H2048">
        <v>29.091738591915401</v>
      </c>
      <c r="I2048">
        <v>18.9409174518157</v>
      </c>
      <c r="J2048">
        <v>19.4474595511019</v>
      </c>
      <c r="K2048">
        <v>447.53238859861</v>
      </c>
      <c r="M2048">
        <v>74.934233339721203</v>
      </c>
      <c r="N2048">
        <v>1.24548343370147</v>
      </c>
      <c r="O2048">
        <v>32.287218194458198</v>
      </c>
      <c r="P2048">
        <v>96.737006643219999</v>
      </c>
    </row>
    <row r="2049" spans="1:17" hidden="1" x14ac:dyDescent="0.3">
      <c r="A2049" t="s">
        <v>4256</v>
      </c>
      <c r="B2049" t="s">
        <v>4257</v>
      </c>
      <c r="C2049" t="str">
        <f>IFERROR(VLOOKUP(Table1[[#This Row],[Ticker]],[1]!Table1[[Symbol]:[Industry]],2,FALSE),"-")</f>
        <v>-</v>
      </c>
      <c r="D2049" t="s">
        <v>936</v>
      </c>
      <c r="E2049">
        <v>318.32817999999997</v>
      </c>
      <c r="F2049">
        <v>231.95</v>
      </c>
      <c r="G2049">
        <v>51.3329369377334</v>
      </c>
      <c r="H2049">
        <v>57.064293699975103</v>
      </c>
      <c r="I2049">
        <v>64.506722546811901</v>
      </c>
      <c r="J2049">
        <v>6.5243117684989498</v>
      </c>
      <c r="K2049">
        <v>174.90398170956701</v>
      </c>
      <c r="M2049">
        <v>65.760668646346502</v>
      </c>
      <c r="N2049">
        <v>1.4424385855108699</v>
      </c>
      <c r="O2049">
        <v>7.7387367967234297</v>
      </c>
      <c r="P2049">
        <v>101.52041702867</v>
      </c>
    </row>
    <row r="2050" spans="1:17" hidden="1" x14ac:dyDescent="0.3">
      <c r="A2050" t="s">
        <v>4258</v>
      </c>
      <c r="B2050" t="s">
        <v>4259</v>
      </c>
      <c r="C2050" t="str">
        <f>IFERROR(VLOOKUP(Table1[[#This Row],[Ticker]],[1]!Table1[[Symbol]:[Industry]],2,FALSE),"-")</f>
        <v>-</v>
      </c>
      <c r="D2050" t="s">
        <v>80</v>
      </c>
      <c r="E2050">
        <v>318.00172300000003</v>
      </c>
      <c r="F2050">
        <v>14.17</v>
      </c>
      <c r="G2050">
        <v>27.176824374301201</v>
      </c>
      <c r="H2050">
        <v>-21.987356755106902</v>
      </c>
      <c r="I2050">
        <v>231.714951857953</v>
      </c>
      <c r="J2050">
        <v>-1.15282393578679</v>
      </c>
      <c r="K2050">
        <v>13.3515399773325</v>
      </c>
      <c r="L2050">
        <v>9.2394544959201905</v>
      </c>
      <c r="M2050">
        <v>44.6808725745964</v>
      </c>
      <c r="N2050">
        <v>0.52017968038796103</v>
      </c>
      <c r="O2050">
        <v>18.5603387438249</v>
      </c>
      <c r="P2050">
        <v>282.972972972972</v>
      </c>
      <c r="Q2050">
        <v>9.2153249829068001E-2</v>
      </c>
    </row>
    <row r="2051" spans="1:17" hidden="1" x14ac:dyDescent="0.3">
      <c r="A2051" t="s">
        <v>4260</v>
      </c>
      <c r="B2051" t="s">
        <v>4261</v>
      </c>
      <c r="C2051" t="str">
        <f>IFERROR(VLOOKUP(Table1[[#This Row],[Ticker]],[1]!Table1[[Symbol]:[Industry]],2,FALSE),"-")</f>
        <v>-</v>
      </c>
      <c r="D2051" t="s">
        <v>140</v>
      </c>
      <c r="E2051">
        <v>317.31572249999999</v>
      </c>
      <c r="F2051">
        <v>182.97</v>
      </c>
      <c r="G2051">
        <v>-18.227484607933899</v>
      </c>
      <c r="H2051">
        <v>-10.51996469405</v>
      </c>
      <c r="I2051">
        <v>-22.547888251195101</v>
      </c>
      <c r="J2051">
        <v>0.42354229189056097</v>
      </c>
      <c r="K2051">
        <v>185.376393204522</v>
      </c>
      <c r="L2051">
        <v>189.94486313130199</v>
      </c>
      <c r="M2051">
        <v>50.558423840905903</v>
      </c>
      <c r="N2051">
        <v>0.63069131824172397</v>
      </c>
      <c r="O2051">
        <v>30.5951795376291</v>
      </c>
      <c r="P2051">
        <v>14.356249999999999</v>
      </c>
      <c r="Q2051">
        <v>-7.1184331103569004E-2</v>
      </c>
    </row>
    <row r="2052" spans="1:17" hidden="1" x14ac:dyDescent="0.3">
      <c r="A2052" t="s">
        <v>4262</v>
      </c>
      <c r="B2052" t="s">
        <v>4263</v>
      </c>
      <c r="C2052" t="str">
        <f>IFERROR(VLOOKUP(Table1[[#This Row],[Ticker]],[1]!Table1[[Symbol]:[Industry]],2,FALSE),"-")</f>
        <v>-</v>
      </c>
      <c r="D2052" t="s">
        <v>21</v>
      </c>
      <c r="E2052">
        <v>316.87730879999998</v>
      </c>
      <c r="F2052">
        <v>56.4</v>
      </c>
      <c r="G2052">
        <v>11.208965993423501</v>
      </c>
      <c r="H2052">
        <v>9.11864338776358</v>
      </c>
      <c r="I2052">
        <v>24.842451297607401</v>
      </c>
      <c r="J2052">
        <v>0.702085345081502</v>
      </c>
      <c r="K2052">
        <v>49.639473415236701</v>
      </c>
      <c r="M2052">
        <v>70.360913554133404</v>
      </c>
      <c r="N2052">
        <v>0.65864757252316997</v>
      </c>
      <c r="O2052">
        <v>9.9290780141843893</v>
      </c>
      <c r="P2052">
        <v>108.888888888888</v>
      </c>
    </row>
    <row r="2053" spans="1:17" hidden="1" x14ac:dyDescent="0.3">
      <c r="A2053" t="s">
        <v>4264</v>
      </c>
      <c r="B2053" t="s">
        <v>4265</v>
      </c>
      <c r="C2053" t="str">
        <f>IFERROR(VLOOKUP(Table1[[#This Row],[Ticker]],[1]!Table1[[Symbol]:[Industry]],2,FALSE),"-")</f>
        <v>-</v>
      </c>
      <c r="D2053" t="s">
        <v>410</v>
      </c>
      <c r="E2053">
        <v>316.65522941999899</v>
      </c>
      <c r="F2053">
        <v>3670.65</v>
      </c>
      <c r="G2053">
        <v>-26.146020591224001</v>
      </c>
      <c r="H2053">
        <v>-11.2916743524002</v>
      </c>
      <c r="I2053">
        <v>-2.6781433780718999</v>
      </c>
      <c r="J2053">
        <v>-4.7697829014346302</v>
      </c>
      <c r="K2053">
        <v>3720.5890327931402</v>
      </c>
      <c r="L2053">
        <v>3631.9294038749099</v>
      </c>
      <c r="M2053">
        <v>43.813279685056798</v>
      </c>
      <c r="N2053">
        <v>1.22969228525594</v>
      </c>
      <c r="O2053">
        <v>16.326808603380801</v>
      </c>
      <c r="P2053">
        <v>17.4420092785154</v>
      </c>
      <c r="Q2053">
        <v>6.2381154228584E-2</v>
      </c>
    </row>
    <row r="2054" spans="1:17" hidden="1" x14ac:dyDescent="0.3">
      <c r="A2054" t="s">
        <v>4266</v>
      </c>
      <c r="B2054" t="s">
        <v>4267</v>
      </c>
      <c r="C2054" t="str">
        <f>IFERROR(VLOOKUP(Table1[[#This Row],[Ticker]],[1]!Table1[[Symbol]:[Industry]],2,FALSE),"-")</f>
        <v>-</v>
      </c>
      <c r="D2054" t="s">
        <v>21</v>
      </c>
      <c r="E2054">
        <v>315.98702400000002</v>
      </c>
      <c r="F2054">
        <v>21.36</v>
      </c>
      <c r="G2054">
        <v>-0.17630675974551799</v>
      </c>
      <c r="H2054">
        <v>-5.7122055507888003</v>
      </c>
      <c r="I2054">
        <v>-21.708612400726398</v>
      </c>
      <c r="J2054">
        <v>-3.1978675769893998</v>
      </c>
      <c r="K2054">
        <v>21.8489440423464</v>
      </c>
      <c r="L2054">
        <v>22.729104535987901</v>
      </c>
      <c r="M2054">
        <v>50.741426258895103</v>
      </c>
      <c r="N2054">
        <v>0.91401976681984098</v>
      </c>
      <c r="O2054">
        <v>67.602996254681599</v>
      </c>
      <c r="P2054">
        <v>30.642201834862298</v>
      </c>
      <c r="Q2054">
        <v>-0.10295238462881701</v>
      </c>
    </row>
    <row r="2055" spans="1:17" hidden="1" x14ac:dyDescent="0.3">
      <c r="A2055" t="s">
        <v>4268</v>
      </c>
      <c r="B2055" t="s">
        <v>4269</v>
      </c>
      <c r="C2055" t="str">
        <f>IFERROR(VLOOKUP(Table1[[#This Row],[Ticker]],[1]!Table1[[Symbol]:[Industry]],2,FALSE),"-")</f>
        <v>-</v>
      </c>
      <c r="D2055" t="s">
        <v>226</v>
      </c>
      <c r="E2055">
        <v>315.71448178999998</v>
      </c>
      <c r="F2055">
        <v>57.01</v>
      </c>
      <c r="G2055">
        <v>164.185059117229</v>
      </c>
      <c r="H2055">
        <v>7.0481687329949398</v>
      </c>
      <c r="I2055">
        <v>26.2575304628857</v>
      </c>
      <c r="J2055">
        <v>2.8793645057562798</v>
      </c>
      <c r="K2055">
        <v>53.720921191456398</v>
      </c>
      <c r="L2055">
        <v>45.746146746762498</v>
      </c>
      <c r="M2055">
        <v>72.646022064416101</v>
      </c>
      <c r="N2055">
        <v>0.89713586381112398</v>
      </c>
      <c r="O2055">
        <v>22.346956674267599</v>
      </c>
      <c r="P2055">
        <v>196.927083333333</v>
      </c>
      <c r="Q2055">
        <v>3.3255772704783998E-2</v>
      </c>
    </row>
    <row r="2056" spans="1:17" hidden="1" x14ac:dyDescent="0.3">
      <c r="A2056" t="s">
        <v>4270</v>
      </c>
      <c r="B2056" t="s">
        <v>4271</v>
      </c>
      <c r="C2056" t="str">
        <f>IFERROR(VLOOKUP(Table1[[#This Row],[Ticker]],[1]!Table1[[Symbol]:[Industry]],2,FALSE),"-")</f>
        <v>-</v>
      </c>
      <c r="E2056">
        <v>315.68259999999998</v>
      </c>
      <c r="F2056">
        <v>231.1</v>
      </c>
      <c r="G2056">
        <v>73.420016706119895</v>
      </c>
      <c r="H2056">
        <v>4.5481962119308097</v>
      </c>
      <c r="I2056">
        <v>20.408451043088402</v>
      </c>
      <c r="J2056">
        <v>-3.5209766038478501</v>
      </c>
      <c r="K2056">
        <v>192.72880664449301</v>
      </c>
      <c r="L2056">
        <v>183.86683921544699</v>
      </c>
      <c r="M2056">
        <v>83.507929183734205</v>
      </c>
      <c r="N2056">
        <v>1.6042524548622099</v>
      </c>
      <c r="O2056">
        <v>8.9571614019904899</v>
      </c>
      <c r="P2056">
        <v>109.709618874773</v>
      </c>
    </row>
    <row r="2057" spans="1:17" hidden="1" x14ac:dyDescent="0.3">
      <c r="A2057" t="s">
        <v>4272</v>
      </c>
      <c r="B2057" t="s">
        <v>4273</v>
      </c>
      <c r="C2057" t="str">
        <f>IFERROR(VLOOKUP(Table1[[#This Row],[Ticker]],[1]!Table1[[Symbol]:[Industry]],2,FALSE),"-")</f>
        <v>-</v>
      </c>
      <c r="D2057" t="s">
        <v>302</v>
      </c>
      <c r="E2057">
        <v>315.53137437999999</v>
      </c>
      <c r="F2057">
        <v>162.19999999999999</v>
      </c>
      <c r="G2057">
        <v>-26.960299337668399</v>
      </c>
      <c r="H2057">
        <v>4.9780245016281901</v>
      </c>
      <c r="I2057">
        <v>-38.1023965497643</v>
      </c>
      <c r="J2057">
        <v>15.5551505210597</v>
      </c>
      <c r="K2057">
        <v>142.31266884278801</v>
      </c>
      <c r="L2057">
        <v>150.99402866479599</v>
      </c>
      <c r="M2057">
        <v>85.943110030097003</v>
      </c>
      <c r="N2057">
        <v>0.41717443378917002</v>
      </c>
      <c r="O2057">
        <v>47.318125770653502</v>
      </c>
      <c r="P2057">
        <v>49.012402388608102</v>
      </c>
      <c r="Q2057">
        <v>4.8438140890549999E-2</v>
      </c>
    </row>
    <row r="2058" spans="1:17" hidden="1" x14ac:dyDescent="0.3">
      <c r="A2058" t="s">
        <v>4274</v>
      </c>
      <c r="B2058" t="s">
        <v>4275</v>
      </c>
      <c r="C2058" t="str">
        <f>IFERROR(VLOOKUP(Table1[[#This Row],[Ticker]],[1]!Table1[[Symbol]:[Industry]],2,FALSE),"-")</f>
        <v>-</v>
      </c>
      <c r="D2058" t="s">
        <v>243</v>
      </c>
      <c r="E2058">
        <v>315.13053739999998</v>
      </c>
      <c r="F2058">
        <v>226.45</v>
      </c>
      <c r="G2058">
        <v>28.780646518934802</v>
      </c>
      <c r="H2058">
        <v>-17.019438894210399</v>
      </c>
      <c r="I2058">
        <v>-13.135923117885801</v>
      </c>
      <c r="J2058">
        <v>-5.7943415941349201</v>
      </c>
      <c r="K2058">
        <v>223.037552110875</v>
      </c>
      <c r="L2058">
        <v>216.960357121231</v>
      </c>
      <c r="M2058">
        <v>58.882720772566799</v>
      </c>
      <c r="N2058">
        <v>2.1227905952315398</v>
      </c>
      <c r="O2058">
        <v>39.412673879443503</v>
      </c>
      <c r="P2058">
        <v>74.192307692307693</v>
      </c>
    </row>
    <row r="2059" spans="1:17" hidden="1" x14ac:dyDescent="0.3">
      <c r="A2059" t="s">
        <v>4276</v>
      </c>
      <c r="B2059" t="s">
        <v>4277</v>
      </c>
      <c r="C2059" t="str">
        <f>IFERROR(VLOOKUP(Table1[[#This Row],[Ticker]],[1]!Table1[[Symbol]:[Industry]],2,FALSE),"-")</f>
        <v>-</v>
      </c>
      <c r="D2059" t="s">
        <v>670</v>
      </c>
      <c r="E2059">
        <v>314.47215922499998</v>
      </c>
      <c r="F2059">
        <v>51.75</v>
      </c>
      <c r="G2059">
        <v>42.925402145586901</v>
      </c>
      <c r="H2059">
        <v>-6.10884040465496</v>
      </c>
      <c r="I2059">
        <v>-18.968906300940699</v>
      </c>
      <c r="J2059">
        <v>-0.19580310938510601</v>
      </c>
      <c r="K2059">
        <v>53.266402611697501</v>
      </c>
      <c r="L2059">
        <v>50.664579222407099</v>
      </c>
      <c r="M2059">
        <v>50.872707094572696</v>
      </c>
      <c r="N2059">
        <v>0.78465098671336198</v>
      </c>
      <c r="O2059">
        <v>50.358092297891602</v>
      </c>
      <c r="P2059">
        <v>71.470588162606902</v>
      </c>
      <c r="Q2059">
        <v>0.14163817484830599</v>
      </c>
    </row>
    <row r="2060" spans="1:17" hidden="1" x14ac:dyDescent="0.3">
      <c r="A2060" t="s">
        <v>4278</v>
      </c>
      <c r="B2060" t="s">
        <v>4279</v>
      </c>
      <c r="C2060" t="str">
        <f>IFERROR(VLOOKUP(Table1[[#This Row],[Ticker]],[1]!Table1[[Symbol]:[Industry]],2,FALSE),"-")</f>
        <v>-</v>
      </c>
      <c r="D2060" t="s">
        <v>610</v>
      </c>
      <c r="E2060">
        <v>314.09402312399999</v>
      </c>
      <c r="F2060">
        <v>48.44</v>
      </c>
      <c r="G2060">
        <v>-23.0507710121835</v>
      </c>
      <c r="H2060">
        <v>-2.35918863474744</v>
      </c>
      <c r="I2060">
        <v>-13.258966445843299</v>
      </c>
      <c r="J2060">
        <v>-1.10257502243052</v>
      </c>
      <c r="K2060">
        <v>46.916814000469699</v>
      </c>
      <c r="L2060">
        <v>47.353643744012999</v>
      </c>
      <c r="M2060">
        <v>56.905543044191496</v>
      </c>
      <c r="N2060">
        <v>1.22411333483739</v>
      </c>
      <c r="O2060">
        <v>22.8323699421965</v>
      </c>
      <c r="P2060">
        <v>29.1733333333333</v>
      </c>
      <c r="Q2060">
        <v>-1.0308494702148001E-2</v>
      </c>
    </row>
    <row r="2061" spans="1:17" hidden="1" x14ac:dyDescent="0.3">
      <c r="A2061" t="s">
        <v>4280</v>
      </c>
      <c r="B2061" t="s">
        <v>4281</v>
      </c>
      <c r="C2061" t="str">
        <f>IFERROR(VLOOKUP(Table1[[#This Row],[Ticker]],[1]!Table1[[Symbol]:[Industry]],2,FALSE),"-")</f>
        <v>-</v>
      </c>
      <c r="D2061" t="s">
        <v>140</v>
      </c>
      <c r="E2061">
        <v>313.26191999999998</v>
      </c>
      <c r="F2061">
        <v>199.2</v>
      </c>
      <c r="G2061">
        <v>23.1930839495583</v>
      </c>
      <c r="H2061">
        <v>-18.9675562079759</v>
      </c>
      <c r="I2061">
        <v>-8.4940981719989104</v>
      </c>
      <c r="J2061">
        <v>-6.3690335533168696</v>
      </c>
      <c r="K2061">
        <v>208.56499347254001</v>
      </c>
      <c r="L2061">
        <v>189.26020585405601</v>
      </c>
      <c r="M2061">
        <v>44.2101016115191</v>
      </c>
      <c r="N2061">
        <v>0.53493508495433695</v>
      </c>
      <c r="O2061">
        <v>42.043172690763001</v>
      </c>
      <c r="P2061">
        <v>64.085667215815405</v>
      </c>
      <c r="Q2061">
        <v>0.232800628368694</v>
      </c>
    </row>
    <row r="2062" spans="1:17" hidden="1" x14ac:dyDescent="0.3">
      <c r="A2062" t="s">
        <v>4282</v>
      </c>
      <c r="B2062" t="s">
        <v>4283</v>
      </c>
      <c r="C2062" t="str">
        <f>IFERROR(VLOOKUP(Table1[[#This Row],[Ticker]],[1]!Table1[[Symbol]:[Industry]],2,FALSE),"-")</f>
        <v>-</v>
      </c>
      <c r="D2062" t="s">
        <v>184</v>
      </c>
      <c r="E2062">
        <v>311.73320447499998</v>
      </c>
      <c r="F2062">
        <v>148.66</v>
      </c>
      <c r="G2062">
        <v>150.96692525424899</v>
      </c>
      <c r="H2062">
        <v>-4.8730259185398701</v>
      </c>
      <c r="I2062">
        <v>82.236804455311002</v>
      </c>
      <c r="J2062">
        <v>-3.1117400085162998</v>
      </c>
      <c r="K2062">
        <v>139.60696828646701</v>
      </c>
      <c r="L2062">
        <v>105.44180959376401</v>
      </c>
      <c r="M2062">
        <v>40.835362123821703</v>
      </c>
      <c r="N2062">
        <v>0.78859540861389898</v>
      </c>
      <c r="O2062">
        <v>13.009551997847399</v>
      </c>
      <c r="P2062">
        <v>203.38775510203999</v>
      </c>
      <c r="Q2062">
        <v>7.1664478345858998E-2</v>
      </c>
    </row>
    <row r="2063" spans="1:17" hidden="1" x14ac:dyDescent="0.3">
      <c r="A2063" t="s">
        <v>4284</v>
      </c>
      <c r="B2063" t="s">
        <v>4285</v>
      </c>
      <c r="C2063" t="str">
        <f>IFERROR(VLOOKUP(Table1[[#This Row],[Ticker]],[1]!Table1[[Symbol]:[Industry]],2,FALSE),"-")</f>
        <v>-</v>
      </c>
      <c r="D2063" t="s">
        <v>140</v>
      </c>
      <c r="E2063">
        <v>311.31848880000001</v>
      </c>
      <c r="F2063">
        <v>297</v>
      </c>
      <c r="G2063">
        <v>86.035123007891002</v>
      </c>
      <c r="H2063">
        <v>-11.743671711103399</v>
      </c>
      <c r="I2063">
        <v>2.2337800750255101</v>
      </c>
      <c r="J2063">
        <v>-2.77686746784123</v>
      </c>
      <c r="K2063">
        <v>288.58658373265399</v>
      </c>
      <c r="L2063">
        <v>259.670791634772</v>
      </c>
      <c r="M2063">
        <v>58.718171684376898</v>
      </c>
      <c r="N2063">
        <v>0.775079992471296</v>
      </c>
      <c r="O2063">
        <v>9.0909090909090793</v>
      </c>
      <c r="P2063">
        <v>119.02654867256599</v>
      </c>
      <c r="Q2063">
        <v>6.6005308910821001E-2</v>
      </c>
    </row>
    <row r="2064" spans="1:17" hidden="1" x14ac:dyDescent="0.3">
      <c r="A2064" t="s">
        <v>4286</v>
      </c>
      <c r="B2064" t="s">
        <v>4287</v>
      </c>
      <c r="C2064" t="str">
        <f>IFERROR(VLOOKUP(Table1[[#This Row],[Ticker]],[1]!Table1[[Symbol]:[Industry]],2,FALSE),"-")</f>
        <v>-</v>
      </c>
      <c r="D2064" t="s">
        <v>226</v>
      </c>
      <c r="E2064">
        <v>311.29861199999999</v>
      </c>
      <c r="F2064">
        <v>1423.6</v>
      </c>
      <c r="G2064">
        <v>116.392689816068</v>
      </c>
      <c r="H2064">
        <v>1.6327879676145001</v>
      </c>
      <c r="I2064">
        <v>41.685615725704999</v>
      </c>
      <c r="J2064">
        <v>-2.1460091531057301</v>
      </c>
      <c r="K2064">
        <v>1266.79925990883</v>
      </c>
      <c r="L2064">
        <v>1031.87118317253</v>
      </c>
      <c r="M2064">
        <v>62.222119528426298</v>
      </c>
      <c r="N2064">
        <v>0.62603578937316695</v>
      </c>
      <c r="O2064">
        <v>6.7715650463613297</v>
      </c>
      <c r="P2064">
        <v>156.27362736273599</v>
      </c>
      <c r="Q2064">
        <v>0.114123625983733</v>
      </c>
    </row>
    <row r="2065" spans="1:17" hidden="1" x14ac:dyDescent="0.3">
      <c r="A2065" t="s">
        <v>4288</v>
      </c>
      <c r="B2065" t="s">
        <v>4289</v>
      </c>
      <c r="C2065" t="str">
        <f>IFERROR(VLOOKUP(Table1[[#This Row],[Ticker]],[1]!Table1[[Symbol]:[Industry]],2,FALSE),"-")</f>
        <v>-</v>
      </c>
      <c r="D2065" t="s">
        <v>89</v>
      </c>
      <c r="E2065">
        <v>311.13566939999998</v>
      </c>
      <c r="F2065">
        <v>23.46</v>
      </c>
      <c r="G2065">
        <v>-50.312777347980798</v>
      </c>
      <c r="H2065">
        <v>-16.1633427147144</v>
      </c>
      <c r="I2065">
        <v>-68.448430260579599</v>
      </c>
      <c r="J2065">
        <v>-4.1174374637108304</v>
      </c>
      <c r="K2065">
        <v>26.575393676240999</v>
      </c>
      <c r="L2065">
        <v>36.645818328961802</v>
      </c>
      <c r="M2065">
        <v>49.952401893124197</v>
      </c>
      <c r="N2065">
        <v>1.4508879912306101</v>
      </c>
      <c r="O2065">
        <v>233.12020460357999</v>
      </c>
      <c r="P2065">
        <v>11.343141907925901</v>
      </c>
      <c r="Q2065">
        <v>7.0117647535322999E-2</v>
      </c>
    </row>
    <row r="2066" spans="1:17" hidden="1" x14ac:dyDescent="0.3">
      <c r="A2066" t="s">
        <v>4290</v>
      </c>
      <c r="B2066" t="s">
        <v>4291</v>
      </c>
      <c r="C2066" t="str">
        <f>IFERROR(VLOOKUP(Table1[[#This Row],[Ticker]],[1]!Table1[[Symbol]:[Industry]],2,FALSE),"-")</f>
        <v>-</v>
      </c>
      <c r="D2066" t="s">
        <v>140</v>
      </c>
      <c r="E2066">
        <v>310.81509448000003</v>
      </c>
      <c r="F2066">
        <v>46.9</v>
      </c>
      <c r="G2066">
        <v>24.328073715848902</v>
      </c>
      <c r="H2066">
        <v>-7.5565375610823402</v>
      </c>
      <c r="I2066">
        <v>7.3038100668352097</v>
      </c>
      <c r="J2066">
        <v>8.3498130402386295</v>
      </c>
      <c r="K2066">
        <v>45.314838878197399</v>
      </c>
      <c r="L2066">
        <v>42.4652942970909</v>
      </c>
      <c r="M2066">
        <v>39.036221039393901</v>
      </c>
      <c r="N2066">
        <v>1.0617317061976099</v>
      </c>
      <c r="O2066">
        <v>34.328358208955201</v>
      </c>
      <c r="P2066">
        <v>56.786271450858003</v>
      </c>
    </row>
    <row r="2067" spans="1:17" hidden="1" x14ac:dyDescent="0.3">
      <c r="A2067" t="s">
        <v>4292</v>
      </c>
      <c r="B2067" t="s">
        <v>4293</v>
      </c>
      <c r="C2067" t="str">
        <f>IFERROR(VLOOKUP(Table1[[#This Row],[Ticker]],[1]!Table1[[Symbol]:[Industry]],2,FALSE),"-")</f>
        <v>-</v>
      </c>
      <c r="E2067">
        <v>310.51587000000001</v>
      </c>
      <c r="F2067">
        <v>304.75</v>
      </c>
      <c r="G2067">
        <v>507.63091773977402</v>
      </c>
      <c r="H2067">
        <v>0.87845237993048197</v>
      </c>
      <c r="I2067">
        <v>50.402977057153898</v>
      </c>
      <c r="J2067">
        <v>-3.7628732662355202</v>
      </c>
      <c r="K2067">
        <v>274.71241248943801</v>
      </c>
      <c r="L2067">
        <v>202.475112018613</v>
      </c>
      <c r="M2067">
        <v>54.318252125642502</v>
      </c>
      <c r="N2067">
        <v>0.56139080043462497</v>
      </c>
      <c r="O2067">
        <v>13.207547169811299</v>
      </c>
      <c r="P2067">
        <v>537.55230125522996</v>
      </c>
    </row>
    <row r="2068" spans="1:17" hidden="1" x14ac:dyDescent="0.3">
      <c r="A2068" t="s">
        <v>4294</v>
      </c>
      <c r="B2068" t="s">
        <v>4295</v>
      </c>
      <c r="C2068" t="str">
        <f>IFERROR(VLOOKUP(Table1[[#This Row],[Ticker]],[1]!Table1[[Symbol]:[Industry]],2,FALSE),"-")</f>
        <v>-</v>
      </c>
      <c r="E2068">
        <v>310.00238192</v>
      </c>
      <c r="F2068">
        <v>140.15</v>
      </c>
      <c r="G2068">
        <v>57.849837031104101</v>
      </c>
      <c r="H2068">
        <v>17.764244040416798</v>
      </c>
      <c r="I2068">
        <v>26.545289260626099</v>
      </c>
      <c r="J2068">
        <v>-1.7962379278896601</v>
      </c>
      <c r="K2068">
        <v>116.18315390281499</v>
      </c>
      <c r="L2068">
        <v>100.742224565877</v>
      </c>
      <c r="M2068">
        <v>69.682048956151604</v>
      </c>
      <c r="N2068">
        <v>1.3688311688311601</v>
      </c>
      <c r="O2068">
        <v>5.6011416339636098</v>
      </c>
      <c r="P2068">
        <v>137.140439932318</v>
      </c>
      <c r="Q2068">
        <v>0.15063267985134199</v>
      </c>
    </row>
    <row r="2069" spans="1:17" hidden="1" x14ac:dyDescent="0.3">
      <c r="A2069" t="s">
        <v>4296</v>
      </c>
      <c r="B2069" t="s">
        <v>4297</v>
      </c>
      <c r="C2069" t="str">
        <f>IFERROR(VLOOKUP(Table1[[#This Row],[Ticker]],[1]!Table1[[Symbol]:[Industry]],2,FALSE),"-")</f>
        <v>-</v>
      </c>
      <c r="D2069" t="s">
        <v>936</v>
      </c>
      <c r="E2069">
        <v>309.24017025000001</v>
      </c>
      <c r="F2069">
        <v>13.75</v>
      </c>
      <c r="G2069">
        <v>19.155893172250298</v>
      </c>
      <c r="H2069">
        <v>-8.5997238108115202</v>
      </c>
      <c r="I2069">
        <v>3.3291315103973398</v>
      </c>
      <c r="J2069">
        <v>-0.92169580334754198</v>
      </c>
      <c r="K2069">
        <v>12.6830495759583</v>
      </c>
      <c r="L2069">
        <v>12.3442490633193</v>
      </c>
      <c r="M2069">
        <v>84.2642348895385</v>
      </c>
      <c r="N2069">
        <v>0.85591147571989401</v>
      </c>
      <c r="O2069">
        <v>35.999999999999901</v>
      </c>
      <c r="P2069">
        <v>74.050632911392398</v>
      </c>
      <c r="Q2069">
        <v>3.9041795138824997E-2</v>
      </c>
    </row>
    <row r="2070" spans="1:17" hidden="1" x14ac:dyDescent="0.3">
      <c r="A2070" t="s">
        <v>4298</v>
      </c>
      <c r="B2070" t="s">
        <v>4299</v>
      </c>
      <c r="C2070" t="str">
        <f>IFERROR(VLOOKUP(Table1[[#This Row],[Ticker]],[1]!Table1[[Symbol]:[Industry]],2,FALSE),"-")</f>
        <v>-</v>
      </c>
      <c r="D2070" t="s">
        <v>285</v>
      </c>
      <c r="E2070">
        <v>308.93397900000002</v>
      </c>
      <c r="F2070">
        <v>154.44999999999999</v>
      </c>
      <c r="G2070">
        <v>55.461176140391203</v>
      </c>
      <c r="H2070">
        <v>8.9795739719910497</v>
      </c>
      <c r="I2070">
        <v>-1.0219825853489499</v>
      </c>
      <c r="J2070">
        <v>0.63882700717527496</v>
      </c>
      <c r="K2070">
        <v>131.609665661115</v>
      </c>
      <c r="L2070">
        <v>116.490011310488</v>
      </c>
      <c r="M2070">
        <v>62.739457658275697</v>
      </c>
      <c r="N2070">
        <v>1.5048725939079299</v>
      </c>
      <c r="O2070">
        <v>7.9313693752023298</v>
      </c>
      <c r="P2070">
        <v>82.241887905604699</v>
      </c>
      <c r="Q2070">
        <v>-5.2934895468049999E-3</v>
      </c>
    </row>
    <row r="2071" spans="1:17" hidden="1" x14ac:dyDescent="0.3">
      <c r="A2071" t="s">
        <v>4300</v>
      </c>
      <c r="B2071" t="s">
        <v>4301</v>
      </c>
      <c r="C2071" t="str">
        <f>IFERROR(VLOOKUP(Table1[[#This Row],[Ticker]],[1]!Table1[[Symbol]:[Industry]],2,FALSE),"-")</f>
        <v>-</v>
      </c>
      <c r="D2071" t="s">
        <v>46</v>
      </c>
      <c r="E2071">
        <v>308.34199999999998</v>
      </c>
      <c r="F2071">
        <v>204.2</v>
      </c>
      <c r="G2071">
        <v>-32.7450675974139</v>
      </c>
      <c r="H2071">
        <v>-5.4669921043627197</v>
      </c>
      <c r="I2071">
        <v>-19.609377226430698</v>
      </c>
      <c r="J2071">
        <v>7.0336675751675797</v>
      </c>
      <c r="K2071">
        <v>195.44633827121601</v>
      </c>
      <c r="M2071">
        <v>68.666640249007799</v>
      </c>
      <c r="N2071">
        <v>0.58229753079538404</v>
      </c>
      <c r="O2071">
        <v>58.080313418217401</v>
      </c>
      <c r="P2071">
        <v>40.779041709755198</v>
      </c>
    </row>
    <row r="2072" spans="1:17" hidden="1" x14ac:dyDescent="0.3">
      <c r="A2072" t="s">
        <v>4302</v>
      </c>
      <c r="B2072" t="s">
        <v>4303</v>
      </c>
      <c r="C2072" t="str">
        <f>IFERROR(VLOOKUP(Table1[[#This Row],[Ticker]],[1]!Table1[[Symbol]:[Industry]],2,FALSE),"-")</f>
        <v>-</v>
      </c>
      <c r="D2072" t="s">
        <v>929</v>
      </c>
      <c r="E2072">
        <v>308.12774999999999</v>
      </c>
      <c r="F2072">
        <v>308.89999999999998</v>
      </c>
      <c r="G2072">
        <v>62.428377667216701</v>
      </c>
      <c r="H2072">
        <v>-4.0769220224359799</v>
      </c>
      <c r="I2072">
        <v>61.030248973647304</v>
      </c>
      <c r="J2072">
        <v>2.1461179618346402</v>
      </c>
      <c r="K2072">
        <v>267.16964446734198</v>
      </c>
      <c r="L2072">
        <v>211.33624026117499</v>
      </c>
      <c r="M2072">
        <v>67.5619707042719</v>
      </c>
      <c r="N2072">
        <v>0.11910257153576299</v>
      </c>
      <c r="O2072">
        <v>12.107478148267999</v>
      </c>
      <c r="P2072">
        <v>97.191190552186299</v>
      </c>
      <c r="Q2072">
        <v>7.0862519585427997E-2</v>
      </c>
    </row>
    <row r="2073" spans="1:17" hidden="1" x14ac:dyDescent="0.3">
      <c r="A2073" t="s">
        <v>4304</v>
      </c>
      <c r="B2073" t="s">
        <v>4305</v>
      </c>
      <c r="C2073" t="str">
        <f>IFERROR(VLOOKUP(Table1[[#This Row],[Ticker]],[1]!Table1[[Symbol]:[Industry]],2,FALSE),"-")</f>
        <v>-</v>
      </c>
      <c r="D2073" t="s">
        <v>501</v>
      </c>
      <c r="E2073">
        <v>307.88800848</v>
      </c>
      <c r="F2073">
        <v>238.16</v>
      </c>
      <c r="G2073">
        <v>139.45169192576199</v>
      </c>
      <c r="H2073">
        <v>2.6598650139852902</v>
      </c>
      <c r="I2073">
        <v>94.4293338472974</v>
      </c>
      <c r="J2073">
        <v>-9.5670385558331397</v>
      </c>
      <c r="K2073">
        <v>219.330920854542</v>
      </c>
      <c r="L2073">
        <v>166.56148825808401</v>
      </c>
      <c r="M2073">
        <v>49.448653764612096</v>
      </c>
      <c r="N2073">
        <v>1.15841729374132</v>
      </c>
      <c r="O2073">
        <v>16.728249916022801</v>
      </c>
      <c r="P2073">
        <v>178.87587822014001</v>
      </c>
      <c r="Q2073">
        <v>0.106956997886908</v>
      </c>
    </row>
    <row r="2074" spans="1:17" hidden="1" x14ac:dyDescent="0.3">
      <c r="A2074" t="s">
        <v>4306</v>
      </c>
      <c r="B2074" t="s">
        <v>4307</v>
      </c>
      <c r="C2074" t="str">
        <f>IFERROR(VLOOKUP(Table1[[#This Row],[Ticker]],[1]!Table1[[Symbol]:[Industry]],2,FALSE),"-")</f>
        <v>-</v>
      </c>
      <c r="D2074" t="s">
        <v>610</v>
      </c>
      <c r="E2074">
        <v>307.698804</v>
      </c>
      <c r="F2074">
        <v>74.13</v>
      </c>
      <c r="G2074">
        <v>1.70201717256713</v>
      </c>
      <c r="H2074">
        <v>-1.91381266802227</v>
      </c>
      <c r="I2074">
        <v>-9.8275842145666807</v>
      </c>
      <c r="J2074">
        <v>0.66082001011937697</v>
      </c>
      <c r="K2074">
        <v>72.567482628146493</v>
      </c>
      <c r="L2074">
        <v>71.333880646875102</v>
      </c>
      <c r="M2074">
        <v>54.507524194650699</v>
      </c>
      <c r="N2074">
        <v>1.2357776124320501</v>
      </c>
      <c r="O2074">
        <v>37.596114933225401</v>
      </c>
      <c r="P2074">
        <v>47.375745526838898</v>
      </c>
      <c r="Q2074">
        <v>3.0188924874938999E-2</v>
      </c>
    </row>
    <row r="2075" spans="1:17" hidden="1" x14ac:dyDescent="0.3">
      <c r="A2075" t="s">
        <v>4308</v>
      </c>
      <c r="B2075" t="s">
        <v>4309</v>
      </c>
      <c r="C2075" t="str">
        <f>IFERROR(VLOOKUP(Table1[[#This Row],[Ticker]],[1]!Table1[[Symbol]:[Industry]],2,FALSE),"-")</f>
        <v>-</v>
      </c>
      <c r="D2075" t="s">
        <v>184</v>
      </c>
      <c r="E2075">
        <v>306.16895362499997</v>
      </c>
      <c r="F2075">
        <v>778.15</v>
      </c>
      <c r="G2075">
        <v>91.070529563436196</v>
      </c>
      <c r="H2075">
        <v>-2.7395898196126001</v>
      </c>
      <c r="I2075">
        <v>7.6642872334476202</v>
      </c>
      <c r="J2075">
        <v>0.39773399087336497</v>
      </c>
      <c r="K2075">
        <v>758.70330358043304</v>
      </c>
      <c r="L2075">
        <v>663.42920471552202</v>
      </c>
      <c r="M2075">
        <v>52.691207637960403</v>
      </c>
      <c r="N2075">
        <v>0.50117357898604598</v>
      </c>
      <c r="O2075">
        <v>20.702949302833598</v>
      </c>
      <c r="P2075">
        <v>121.537366548042</v>
      </c>
      <c r="Q2075">
        <v>4.2806886771547002E-2</v>
      </c>
    </row>
    <row r="2076" spans="1:17" hidden="1" x14ac:dyDescent="0.3">
      <c r="A2076" t="s">
        <v>4310</v>
      </c>
      <c r="B2076" t="s">
        <v>4311</v>
      </c>
      <c r="C2076" t="str">
        <f>IFERROR(VLOOKUP(Table1[[#This Row],[Ticker]],[1]!Table1[[Symbol]:[Industry]],2,FALSE),"-")</f>
        <v>-</v>
      </c>
      <c r="D2076" t="s">
        <v>184</v>
      </c>
      <c r="E2076">
        <v>306.15627354200001</v>
      </c>
      <c r="F2076">
        <v>217.34</v>
      </c>
      <c r="G2076">
        <v>-16.961168956372401</v>
      </c>
      <c r="H2076">
        <v>1.8965147385137899</v>
      </c>
      <c r="I2076">
        <v>-23.1980413083512</v>
      </c>
      <c r="J2076">
        <v>-5.8626539679899103</v>
      </c>
      <c r="K2076">
        <v>205.29548478114501</v>
      </c>
      <c r="L2076">
        <v>211.99326809075899</v>
      </c>
      <c r="M2076">
        <v>57.561784782356497</v>
      </c>
      <c r="N2076">
        <v>2.2869583698098701</v>
      </c>
      <c r="O2076">
        <v>35.271924174105003</v>
      </c>
      <c r="P2076">
        <v>26.360465116278998</v>
      </c>
      <c r="Q2076">
        <v>-3.6406312468958001E-2</v>
      </c>
    </row>
    <row r="2077" spans="1:17" hidden="1" x14ac:dyDescent="0.3">
      <c r="A2077" t="s">
        <v>4312</v>
      </c>
      <c r="B2077" t="s">
        <v>4313</v>
      </c>
      <c r="C2077" t="str">
        <f>IFERROR(VLOOKUP(Table1[[#This Row],[Ticker]],[1]!Table1[[Symbol]:[Industry]],2,FALSE),"-")</f>
        <v>-</v>
      </c>
      <c r="D2077" t="s">
        <v>1435</v>
      </c>
      <c r="E2077">
        <v>305.23480799999999</v>
      </c>
      <c r="F2077">
        <v>79.38</v>
      </c>
      <c r="G2077">
        <v>-12.2275101397721</v>
      </c>
      <c r="H2077">
        <v>7.0606627808204596</v>
      </c>
      <c r="I2077">
        <v>-7.5217559297805003</v>
      </c>
      <c r="J2077">
        <v>4.4802726763520297</v>
      </c>
      <c r="K2077">
        <v>71.822735407809304</v>
      </c>
      <c r="L2077">
        <v>73.156907011850507</v>
      </c>
      <c r="M2077">
        <v>73.662625194683997</v>
      </c>
      <c r="N2077">
        <v>3.7559922836608401</v>
      </c>
      <c r="O2077">
        <v>40.8415217939027</v>
      </c>
      <c r="P2077">
        <v>57.032640949554803</v>
      </c>
    </row>
    <row r="2078" spans="1:17" hidden="1" x14ac:dyDescent="0.3">
      <c r="A2078" t="s">
        <v>4314</v>
      </c>
      <c r="B2078" t="s">
        <v>4315</v>
      </c>
      <c r="C2078" t="str">
        <f>IFERROR(VLOOKUP(Table1[[#This Row],[Ticker]],[1]!Table1[[Symbol]:[Industry]],2,FALSE),"-")</f>
        <v>-</v>
      </c>
      <c r="D2078" t="s">
        <v>184</v>
      </c>
      <c r="E2078">
        <v>304.89610597500001</v>
      </c>
      <c r="F2078">
        <v>421.45</v>
      </c>
      <c r="G2078">
        <v>18.511363290353302</v>
      </c>
      <c r="H2078">
        <v>7.6399946768802796</v>
      </c>
      <c r="I2078">
        <v>3.04340803189067</v>
      </c>
      <c r="J2078">
        <v>-1.1053714173510201</v>
      </c>
      <c r="K2078">
        <v>391.97404764535798</v>
      </c>
      <c r="L2078">
        <v>355.994018453097</v>
      </c>
      <c r="M2078">
        <v>53.356248190659002</v>
      </c>
      <c r="N2078">
        <v>1.4306574448745599</v>
      </c>
      <c r="O2078">
        <v>20.0498279748487</v>
      </c>
      <c r="P2078">
        <v>52.671617460604899</v>
      </c>
      <c r="Q2078">
        <v>1.5660830794146E-2</v>
      </c>
    </row>
    <row r="2079" spans="1:17" hidden="1" x14ac:dyDescent="0.3">
      <c r="A2079" t="s">
        <v>4316</v>
      </c>
      <c r="B2079" t="s">
        <v>4317</v>
      </c>
      <c r="C2079" t="str">
        <f>IFERROR(VLOOKUP(Table1[[#This Row],[Ticker]],[1]!Table1[[Symbol]:[Industry]],2,FALSE),"-")</f>
        <v>-</v>
      </c>
      <c r="D2079" t="s">
        <v>243</v>
      </c>
      <c r="E2079">
        <v>304.56283539999998</v>
      </c>
      <c r="F2079">
        <v>45.34</v>
      </c>
      <c r="G2079">
        <v>41.522452685143897</v>
      </c>
      <c r="H2079">
        <v>-5.87692202243597</v>
      </c>
      <c r="I2079">
        <v>-39.707891390878899</v>
      </c>
      <c r="J2079">
        <v>-5.4621175028601403</v>
      </c>
      <c r="K2079">
        <v>45.194493688056497</v>
      </c>
      <c r="L2079">
        <v>42.775153977079</v>
      </c>
      <c r="M2079">
        <v>43.9438286257366</v>
      </c>
      <c r="N2079">
        <v>1.6225607177105801</v>
      </c>
      <c r="O2079">
        <v>45.456550507278301</v>
      </c>
      <c r="P2079">
        <v>69.179104477611901</v>
      </c>
      <c r="Q2079">
        <v>7.4980885609430004E-3</v>
      </c>
    </row>
    <row r="2080" spans="1:17" hidden="1" x14ac:dyDescent="0.3">
      <c r="A2080" t="s">
        <v>4318</v>
      </c>
      <c r="B2080" t="s">
        <v>4319</v>
      </c>
      <c r="C2080" t="str">
        <f>IFERROR(VLOOKUP(Table1[[#This Row],[Ticker]],[1]!Table1[[Symbol]:[Industry]],2,FALSE),"-")</f>
        <v>-</v>
      </c>
      <c r="D2080" t="s">
        <v>539</v>
      </c>
      <c r="E2080">
        <v>304.54478999999998</v>
      </c>
      <c r="F2080">
        <v>155.65</v>
      </c>
      <c r="G2080">
        <v>-52.534063897688398</v>
      </c>
      <c r="H2080">
        <v>13.7569846114706</v>
      </c>
      <c r="I2080">
        <v>-21.854242274530201</v>
      </c>
      <c r="J2080">
        <v>20.9845275621269</v>
      </c>
      <c r="K2080">
        <v>128.49962427384199</v>
      </c>
      <c r="M2080">
        <v>89.837752740517402</v>
      </c>
      <c r="N2080">
        <v>2.25845377999909</v>
      </c>
      <c r="O2080">
        <v>51.622229360745202</v>
      </c>
      <c r="P2080">
        <v>55.65</v>
      </c>
    </row>
    <row r="2081" spans="1:17" hidden="1" x14ac:dyDescent="0.3">
      <c r="A2081" t="s">
        <v>4320</v>
      </c>
      <c r="B2081" t="s">
        <v>4321</v>
      </c>
      <c r="C2081" t="str">
        <f>IFERROR(VLOOKUP(Table1[[#This Row],[Ticker]],[1]!Table1[[Symbol]:[Industry]],2,FALSE),"-")</f>
        <v>-</v>
      </c>
      <c r="D2081" t="s">
        <v>49</v>
      </c>
      <c r="E2081">
        <v>303.30129984000001</v>
      </c>
      <c r="F2081">
        <v>9.48</v>
      </c>
      <c r="G2081">
        <v>80.924278929075399</v>
      </c>
      <c r="H2081">
        <v>-7.8893412971503398</v>
      </c>
      <c r="I2081">
        <v>-4.1213059051617904</v>
      </c>
      <c r="J2081">
        <v>-3.7623645847379601</v>
      </c>
      <c r="K2081">
        <v>9.5384493667958505</v>
      </c>
      <c r="L2081">
        <v>8.6369708241473795</v>
      </c>
      <c r="M2081">
        <v>47.895278245724597</v>
      </c>
      <c r="N2081">
        <v>1.3418266574294599</v>
      </c>
      <c r="O2081">
        <v>29.5358649789029</v>
      </c>
      <c r="P2081">
        <v>123.058823529411</v>
      </c>
      <c r="Q2081">
        <v>0.130046039407409</v>
      </c>
    </row>
    <row r="2082" spans="1:17" hidden="1" x14ac:dyDescent="0.3">
      <c r="A2082" t="s">
        <v>4322</v>
      </c>
      <c r="B2082" t="s">
        <v>4323</v>
      </c>
      <c r="C2082" t="str">
        <f>IFERROR(VLOOKUP(Table1[[#This Row],[Ticker]],[1]!Table1[[Symbol]:[Industry]],2,FALSE),"-")</f>
        <v>-</v>
      </c>
      <c r="D2082" t="s">
        <v>46</v>
      </c>
      <c r="E2082">
        <v>303.00639044000002</v>
      </c>
      <c r="F2082">
        <v>41.99</v>
      </c>
      <c r="G2082">
        <v>-53.887700686992702</v>
      </c>
      <c r="H2082">
        <v>-7.1093731156465498</v>
      </c>
      <c r="I2082">
        <v>-67.042261802172405</v>
      </c>
      <c r="J2082">
        <v>5.5673984357466999</v>
      </c>
      <c r="K2082">
        <v>41.769820765498601</v>
      </c>
      <c r="L2082">
        <v>57.399384166958299</v>
      </c>
      <c r="M2082">
        <v>68.396723600956904</v>
      </c>
      <c r="N2082">
        <v>0.96739284437166195</v>
      </c>
      <c r="O2082">
        <v>184.59156942128999</v>
      </c>
      <c r="P2082">
        <v>26.858006042296001</v>
      </c>
      <c r="Q2082">
        <v>-2.1295233392850998E-2</v>
      </c>
    </row>
    <row r="2083" spans="1:17" hidden="1" x14ac:dyDescent="0.3">
      <c r="A2083" t="s">
        <v>4324</v>
      </c>
      <c r="B2083" t="s">
        <v>4325</v>
      </c>
      <c r="C2083" t="str">
        <f>IFERROR(VLOOKUP(Table1[[#This Row],[Ticker]],[1]!Table1[[Symbol]:[Industry]],2,FALSE),"-")</f>
        <v>-</v>
      </c>
      <c r="D2083" t="s">
        <v>699</v>
      </c>
      <c r="E2083">
        <v>302.84739051999998</v>
      </c>
      <c r="F2083">
        <v>50.02</v>
      </c>
      <c r="G2083">
        <v>-2.7547381322945301</v>
      </c>
      <c r="H2083">
        <v>5.4372779982486801</v>
      </c>
      <c r="I2083">
        <v>-24.8459079376962</v>
      </c>
      <c r="J2083">
        <v>-2.80939943049454</v>
      </c>
      <c r="K2083">
        <v>49.038607376081998</v>
      </c>
      <c r="L2083">
        <v>49.457492984213303</v>
      </c>
      <c r="M2083">
        <v>50.030635136184998</v>
      </c>
      <c r="N2083">
        <v>1.73335260663258</v>
      </c>
      <c r="O2083">
        <v>43.742502998800397</v>
      </c>
      <c r="P2083">
        <v>28.256410256410199</v>
      </c>
      <c r="Q2083">
        <v>4.7106915360378997E-2</v>
      </c>
    </row>
    <row r="2084" spans="1:17" hidden="1" x14ac:dyDescent="0.3">
      <c r="A2084" t="s">
        <v>4326</v>
      </c>
      <c r="B2084" t="s">
        <v>4327</v>
      </c>
      <c r="C2084" t="str">
        <f>IFERROR(VLOOKUP(Table1[[#This Row],[Ticker]],[1]!Table1[[Symbol]:[Industry]],2,FALSE),"-")</f>
        <v>-</v>
      </c>
      <c r="D2084" t="s">
        <v>151</v>
      </c>
      <c r="E2084">
        <v>302.58762560000002</v>
      </c>
      <c r="F2084">
        <v>2.6</v>
      </c>
      <c r="G2084">
        <v>384.45114422064597</v>
      </c>
      <c r="H2084">
        <v>-8.6491016500373004</v>
      </c>
      <c r="I2084">
        <v>39.829696648733297</v>
      </c>
      <c r="J2084">
        <v>-2.2447429112783701</v>
      </c>
      <c r="K2084">
        <v>2.4295165606690898</v>
      </c>
      <c r="L2084">
        <v>1.98278171811844</v>
      </c>
      <c r="M2084">
        <v>66.353607628487097</v>
      </c>
      <c r="N2084">
        <v>1.09980961097607</v>
      </c>
      <c r="O2084">
        <v>48.461538461538403</v>
      </c>
      <c r="P2084">
        <v>430.61224489795899</v>
      </c>
    </row>
    <row r="2085" spans="1:17" hidden="1" x14ac:dyDescent="0.3">
      <c r="A2085" t="s">
        <v>4328</v>
      </c>
      <c r="B2085" t="s">
        <v>4329</v>
      </c>
      <c r="C2085" t="str">
        <f>IFERROR(VLOOKUP(Table1[[#This Row],[Ticker]],[1]!Table1[[Symbol]:[Industry]],2,FALSE),"-")</f>
        <v>-</v>
      </c>
      <c r="E2085">
        <v>302.32080000000002</v>
      </c>
      <c r="F2085">
        <v>71.64</v>
      </c>
      <c r="G2085">
        <v>179.628065563896</v>
      </c>
      <c r="H2085">
        <v>4.7315823763910103</v>
      </c>
      <c r="I2085">
        <v>115.64550844284901</v>
      </c>
      <c r="J2085">
        <v>4.6470610411825</v>
      </c>
      <c r="K2085">
        <v>63.084479082343201</v>
      </c>
      <c r="L2085">
        <v>48.101149971291797</v>
      </c>
      <c r="M2085">
        <v>71.986451427885598</v>
      </c>
      <c r="N2085">
        <v>2.3459144970227799</v>
      </c>
      <c r="O2085">
        <v>3.7269681742043401</v>
      </c>
      <c r="P2085">
        <v>240.33254156769499</v>
      </c>
      <c r="Q2085">
        <v>0.203690611943531</v>
      </c>
    </row>
    <row r="2086" spans="1:17" hidden="1" x14ac:dyDescent="0.3">
      <c r="A2086" t="s">
        <v>4330</v>
      </c>
      <c r="B2086" t="s">
        <v>4331</v>
      </c>
      <c r="C2086" t="str">
        <f>IFERROR(VLOOKUP(Table1[[#This Row],[Ticker]],[1]!Table1[[Symbol]:[Industry]],2,FALSE),"-")</f>
        <v>-</v>
      </c>
      <c r="D2086" t="s">
        <v>21</v>
      </c>
      <c r="E2086">
        <v>301.78236525</v>
      </c>
      <c r="F2086">
        <v>132.15</v>
      </c>
      <c r="G2086">
        <v>-32.125264120467499</v>
      </c>
      <c r="H2086">
        <v>7.2667617180012902</v>
      </c>
      <c r="I2086">
        <v>-39.984236471394901</v>
      </c>
      <c r="J2086">
        <v>4.20121008210109</v>
      </c>
      <c r="K2086">
        <v>129.69861798556801</v>
      </c>
      <c r="M2086">
        <v>54.124376516866199</v>
      </c>
      <c r="N2086">
        <v>0.75768233329780799</v>
      </c>
      <c r="O2086">
        <v>57.3968974650018</v>
      </c>
      <c r="P2086">
        <v>31.952071892161701</v>
      </c>
    </row>
    <row r="2087" spans="1:17" hidden="1" x14ac:dyDescent="0.3">
      <c r="A2087" t="s">
        <v>4332</v>
      </c>
      <c r="B2087" t="s">
        <v>4333</v>
      </c>
      <c r="C2087" t="str">
        <f>IFERROR(VLOOKUP(Table1[[#This Row],[Ticker]],[1]!Table1[[Symbol]:[Industry]],2,FALSE),"-")</f>
        <v>-</v>
      </c>
      <c r="D2087" t="s">
        <v>161</v>
      </c>
      <c r="E2087">
        <v>300.048</v>
      </c>
      <c r="F2087">
        <v>214.33</v>
      </c>
      <c r="G2087">
        <v>171.09258918037301</v>
      </c>
      <c r="H2087">
        <v>8.1502993437684399</v>
      </c>
      <c r="I2087">
        <v>49.541403589040101</v>
      </c>
      <c r="J2087">
        <v>-0.55789313785359396</v>
      </c>
      <c r="K2087">
        <v>196.27109133385599</v>
      </c>
      <c r="L2087">
        <v>146.30632585490699</v>
      </c>
      <c r="M2087">
        <v>57.356214775866903</v>
      </c>
      <c r="N2087">
        <v>0.30759039607917199</v>
      </c>
      <c r="O2087">
        <v>9.2940792236271008</v>
      </c>
      <c r="P2087">
        <v>214.728340675477</v>
      </c>
      <c r="Q2087">
        <v>0.116329904965787</v>
      </c>
    </row>
    <row r="2088" spans="1:17" hidden="1" x14ac:dyDescent="0.3">
      <c r="A2088" t="s">
        <v>4334</v>
      </c>
      <c r="B2088" t="s">
        <v>4335</v>
      </c>
      <c r="C2088" t="str">
        <f>IFERROR(VLOOKUP(Table1[[#This Row],[Ticker]],[1]!Table1[[Symbol]:[Industry]],2,FALSE),"-")</f>
        <v>-</v>
      </c>
      <c r="D2088" t="s">
        <v>59</v>
      </c>
      <c r="E2088">
        <v>299.999330316</v>
      </c>
      <c r="F2088">
        <v>243.81</v>
      </c>
      <c r="G2088">
        <v>-7.2849807378113196</v>
      </c>
      <c r="H2088">
        <v>5.5938694828405702E-2</v>
      </c>
      <c r="I2088">
        <v>-0.86289652255594396</v>
      </c>
      <c r="J2088">
        <v>5.3085959241332104</v>
      </c>
      <c r="K2088">
        <v>236.02207019978701</v>
      </c>
      <c r="L2088">
        <v>222.21930842730399</v>
      </c>
      <c r="M2088">
        <v>69.982954853359104</v>
      </c>
      <c r="N2088">
        <v>0.48089957512993597</v>
      </c>
      <c r="O2088">
        <v>33.3005208974201</v>
      </c>
      <c r="P2088">
        <v>36.971910112359502</v>
      </c>
      <c r="Q2088">
        <v>6.9552173874285E-2</v>
      </c>
    </row>
    <row r="2089" spans="1:17" hidden="1" x14ac:dyDescent="0.3">
      <c r="A2089" t="s">
        <v>4336</v>
      </c>
      <c r="B2089" t="s">
        <v>4337</v>
      </c>
      <c r="C2089" t="str">
        <f>IFERROR(VLOOKUP(Table1[[#This Row],[Ticker]],[1]!Table1[[Symbol]:[Industry]],2,FALSE),"-")</f>
        <v>-</v>
      </c>
      <c r="D2089" t="s">
        <v>218</v>
      </c>
      <c r="E2089">
        <v>299.54695679999998</v>
      </c>
      <c r="F2089">
        <v>236.6</v>
      </c>
      <c r="G2089">
        <v>238.367296316844</v>
      </c>
      <c r="H2089">
        <v>27.984738056615399</v>
      </c>
      <c r="I2089">
        <v>60.546695425339003</v>
      </c>
      <c r="J2089">
        <v>0.141934682365667</v>
      </c>
      <c r="K2089">
        <v>194.07793187737801</v>
      </c>
      <c r="L2089">
        <v>143.51898204950999</v>
      </c>
      <c r="M2089">
        <v>57.5583728410597</v>
      </c>
      <c r="N2089">
        <v>0.63183505173009002</v>
      </c>
      <c r="O2089">
        <v>11.7920540997464</v>
      </c>
      <c r="P2089">
        <v>271.954095268039</v>
      </c>
      <c r="Q2089">
        <v>0.17085518533208699</v>
      </c>
    </row>
    <row r="2090" spans="1:17" hidden="1" x14ac:dyDescent="0.3">
      <c r="A2090" t="s">
        <v>4338</v>
      </c>
      <c r="B2090" t="s">
        <v>4339</v>
      </c>
      <c r="C2090" t="str">
        <f>IFERROR(VLOOKUP(Table1[[#This Row],[Ticker]],[1]!Table1[[Symbol]:[Industry]],2,FALSE),"-")</f>
        <v>-</v>
      </c>
      <c r="D2090" t="s">
        <v>670</v>
      </c>
      <c r="E2090">
        <v>299.17468089599998</v>
      </c>
      <c r="F2090">
        <v>20.28</v>
      </c>
      <c r="G2090">
        <v>33.207828712625201</v>
      </c>
      <c r="H2090">
        <v>-7.1877724623186596</v>
      </c>
      <c r="I2090">
        <v>-8.4830716317290609</v>
      </c>
      <c r="J2090">
        <v>7.0275519186274504</v>
      </c>
      <c r="K2090">
        <v>20.008215632036499</v>
      </c>
      <c r="L2090">
        <v>18.403930075676801</v>
      </c>
      <c r="M2090">
        <v>54.1393811976737</v>
      </c>
      <c r="N2090">
        <v>0.66898821082540905</v>
      </c>
      <c r="O2090">
        <v>20.0690335305719</v>
      </c>
      <c r="P2090">
        <v>67.603305785123993</v>
      </c>
      <c r="Q2090">
        <v>-2.1250096743779999E-2</v>
      </c>
    </row>
    <row r="2091" spans="1:17" hidden="1" x14ac:dyDescent="0.3">
      <c r="A2091" t="s">
        <v>4340</v>
      </c>
      <c r="B2091" t="s">
        <v>4341</v>
      </c>
      <c r="C2091" t="str">
        <f>IFERROR(VLOOKUP(Table1[[#This Row],[Ticker]],[1]!Table1[[Symbol]:[Industry]],2,FALSE),"-")</f>
        <v>-</v>
      </c>
      <c r="D2091" t="s">
        <v>716</v>
      </c>
      <c r="E2091">
        <v>298.53358683599998</v>
      </c>
      <c r="F2091">
        <v>11.84</v>
      </c>
      <c r="G2091">
        <v>-18.209920205123598</v>
      </c>
      <c r="H2091">
        <v>-10.8896784967309</v>
      </c>
      <c r="I2091">
        <v>-8.4484629629748191</v>
      </c>
      <c r="J2091">
        <v>-0.91289050608070599</v>
      </c>
      <c r="K2091">
        <v>11.739923170579001</v>
      </c>
      <c r="L2091">
        <v>11.4980703984786</v>
      </c>
      <c r="M2091">
        <v>70.589314799391403</v>
      </c>
      <c r="N2091">
        <v>1.17511660792109</v>
      </c>
      <c r="O2091">
        <v>12.331081081081001</v>
      </c>
      <c r="P2091">
        <v>24.6315789473684</v>
      </c>
    </row>
    <row r="2092" spans="1:17" hidden="1" x14ac:dyDescent="0.3">
      <c r="A2092" t="s">
        <v>4342</v>
      </c>
      <c r="B2092" t="s">
        <v>4343</v>
      </c>
      <c r="C2092" t="str">
        <f>IFERROR(VLOOKUP(Table1[[#This Row],[Ticker]],[1]!Table1[[Symbol]:[Industry]],2,FALSE),"-")</f>
        <v>-</v>
      </c>
      <c r="D2092" t="s">
        <v>243</v>
      </c>
      <c r="E2092">
        <v>298.19902215500002</v>
      </c>
      <c r="F2092">
        <v>129.5</v>
      </c>
      <c r="G2092">
        <v>-43.468490278742699</v>
      </c>
      <c r="H2092">
        <v>-0.88924867883043002</v>
      </c>
      <c r="I2092">
        <v>-31.0513082242555</v>
      </c>
      <c r="J2092">
        <v>-2.9242959164127602</v>
      </c>
      <c r="K2092">
        <v>127.75523110600901</v>
      </c>
      <c r="L2092">
        <v>139.872080120947</v>
      </c>
      <c r="M2092">
        <v>42.541483263054602</v>
      </c>
      <c r="N2092">
        <v>0.65581456236604796</v>
      </c>
      <c r="O2092">
        <v>50.5791505791505</v>
      </c>
      <c r="P2092">
        <v>42.307692307692299</v>
      </c>
      <c r="Q2092">
        <v>9.9416413082425006E-2</v>
      </c>
    </row>
    <row r="2093" spans="1:17" hidden="1" x14ac:dyDescent="0.3">
      <c r="A2093" t="s">
        <v>4344</v>
      </c>
      <c r="B2093" t="s">
        <v>4345</v>
      </c>
      <c r="C2093" t="str">
        <f>IFERROR(VLOOKUP(Table1[[#This Row],[Ticker]],[1]!Table1[[Symbol]:[Industry]],2,FALSE),"-")</f>
        <v>-</v>
      </c>
      <c r="D2093" t="s">
        <v>226</v>
      </c>
      <c r="E2093">
        <v>297.75307874999999</v>
      </c>
      <c r="F2093">
        <v>12.5</v>
      </c>
      <c r="G2093">
        <v>9.7823577871543108</v>
      </c>
      <c r="H2093">
        <v>19.0454264624125</v>
      </c>
      <c r="I2093">
        <v>-18.232124570982499</v>
      </c>
      <c r="J2093">
        <v>3.7879050492004098</v>
      </c>
      <c r="K2093">
        <v>11.025828203128</v>
      </c>
      <c r="L2093">
        <v>10.7128926211638</v>
      </c>
      <c r="M2093">
        <v>56.4660124488992</v>
      </c>
      <c r="N2093">
        <v>3.59724609169698</v>
      </c>
      <c r="O2093">
        <v>18.639999999999901</v>
      </c>
      <c r="P2093">
        <v>47.928994082840198</v>
      </c>
      <c r="Q2093">
        <v>5.2280611282165997E-2</v>
      </c>
    </row>
    <row r="2094" spans="1:17" hidden="1" x14ac:dyDescent="0.3">
      <c r="A2094" t="s">
        <v>4346</v>
      </c>
      <c r="B2094" t="s">
        <v>4347</v>
      </c>
      <c r="C2094" t="str">
        <f>IFERROR(VLOOKUP(Table1[[#This Row],[Ticker]],[1]!Table1[[Symbol]:[Industry]],2,FALSE),"-")</f>
        <v>-</v>
      </c>
      <c r="D2094" t="s">
        <v>95</v>
      </c>
      <c r="E2094">
        <v>297.736088</v>
      </c>
      <c r="F2094">
        <v>135.19999999999999</v>
      </c>
      <c r="G2094">
        <v>-5.2817293906095903</v>
      </c>
      <c r="H2094">
        <v>-22.000298645812599</v>
      </c>
      <c r="I2094">
        <v>-46.981863816563298</v>
      </c>
      <c r="J2094">
        <v>-5.6732565614300299</v>
      </c>
      <c r="K2094">
        <v>150.972417054164</v>
      </c>
      <c r="L2094">
        <v>156.88201957079201</v>
      </c>
      <c r="M2094">
        <v>31.0654931818077</v>
      </c>
      <c r="N2094">
        <v>0.47807358081262302</v>
      </c>
      <c r="O2094">
        <v>87.647928994082804</v>
      </c>
      <c r="P2094">
        <v>41.942257217847697</v>
      </c>
      <c r="Q2094">
        <v>1.9480233587248E-2</v>
      </c>
    </row>
    <row r="2095" spans="1:17" hidden="1" x14ac:dyDescent="0.3">
      <c r="A2095" t="s">
        <v>4348</v>
      </c>
      <c r="B2095" t="s">
        <v>4349</v>
      </c>
      <c r="C2095" t="str">
        <f>IFERROR(VLOOKUP(Table1[[#This Row],[Ticker]],[1]!Table1[[Symbol]:[Industry]],2,FALSE),"-")</f>
        <v>-</v>
      </c>
      <c r="D2095" t="s">
        <v>143</v>
      </c>
      <c r="E2095">
        <v>296.749531259999</v>
      </c>
      <c r="F2095">
        <v>276.5</v>
      </c>
      <c r="G2095">
        <v>343.29129044862901</v>
      </c>
      <c r="H2095">
        <v>2.0560138941064898</v>
      </c>
      <c r="I2095">
        <v>14.414467866144101</v>
      </c>
      <c r="J2095">
        <v>-4.5784557101074403</v>
      </c>
      <c r="K2095">
        <v>264.51941706608199</v>
      </c>
      <c r="L2095">
        <v>226.26811900456801</v>
      </c>
      <c r="M2095">
        <v>53.316669316449101</v>
      </c>
      <c r="N2095">
        <v>0.28504686421161801</v>
      </c>
      <c r="O2095">
        <v>30.271247739602099</v>
      </c>
      <c r="P2095">
        <v>384.66257668711597</v>
      </c>
      <c r="Q2095">
        <v>0.21622786828760299</v>
      </c>
    </row>
    <row r="2096" spans="1:17" hidden="1" x14ac:dyDescent="0.3">
      <c r="A2096" t="s">
        <v>4350</v>
      </c>
      <c r="B2096" t="s">
        <v>4351</v>
      </c>
      <c r="C2096" t="str">
        <f>IFERROR(VLOOKUP(Table1[[#This Row],[Ticker]],[1]!Table1[[Symbol]:[Industry]],2,FALSE),"-")</f>
        <v>-</v>
      </c>
      <c r="D2096" t="s">
        <v>392</v>
      </c>
      <c r="E2096">
        <v>296.15873504000001</v>
      </c>
      <c r="F2096">
        <v>810.4</v>
      </c>
      <c r="G2096">
        <v>103.573776324335</v>
      </c>
      <c r="H2096">
        <v>1.3453875324631599</v>
      </c>
      <c r="I2096">
        <v>10.6825187251558</v>
      </c>
      <c r="J2096">
        <v>-0.40121276818801899</v>
      </c>
      <c r="K2096">
        <v>761.35221985620399</v>
      </c>
      <c r="L2096">
        <v>673.57114303475703</v>
      </c>
      <c r="M2096">
        <v>66.085305315668805</v>
      </c>
      <c r="N2096">
        <v>0.91500849044280896</v>
      </c>
      <c r="O2096">
        <v>14.7766535044422</v>
      </c>
      <c r="P2096">
        <v>131.542857142857</v>
      </c>
      <c r="Q2096">
        <v>3.8525718169567E-2</v>
      </c>
    </row>
    <row r="2097" spans="1:17" hidden="1" x14ac:dyDescent="0.3">
      <c r="A2097" t="s">
        <v>4352</v>
      </c>
      <c r="B2097" t="s">
        <v>4353</v>
      </c>
      <c r="C2097" t="str">
        <f>IFERROR(VLOOKUP(Table1[[#This Row],[Ticker]],[1]!Table1[[Symbol]:[Industry]],2,FALSE),"-")</f>
        <v>-</v>
      </c>
      <c r="D2097" t="s">
        <v>610</v>
      </c>
      <c r="E2097">
        <v>296.13077325</v>
      </c>
      <c r="F2097">
        <v>528.75</v>
      </c>
      <c r="G2097">
        <v>-20.233493053746201</v>
      </c>
      <c r="H2097">
        <v>-11.956020323891501</v>
      </c>
      <c r="I2097">
        <v>-3.1964684202965699</v>
      </c>
      <c r="J2097">
        <v>0.88958077350895703</v>
      </c>
      <c r="K2097">
        <v>512.781136431606</v>
      </c>
      <c r="L2097">
        <v>509.97698374358299</v>
      </c>
      <c r="M2097">
        <v>61.802439177849699</v>
      </c>
      <c r="N2097">
        <v>2.2646900895461499</v>
      </c>
      <c r="O2097">
        <v>7.2245862884160896</v>
      </c>
      <c r="P2097">
        <v>14.696312364425101</v>
      </c>
      <c r="Q2097">
        <v>-6.4156479721977994E-2</v>
      </c>
    </row>
    <row r="2098" spans="1:17" hidden="1" x14ac:dyDescent="0.3">
      <c r="A2098" t="s">
        <v>4354</v>
      </c>
      <c r="B2098" t="s">
        <v>4355</v>
      </c>
      <c r="C2098" t="str">
        <f>IFERROR(VLOOKUP(Table1[[#This Row],[Ticker]],[1]!Table1[[Symbol]:[Industry]],2,FALSE),"-")</f>
        <v>-</v>
      </c>
      <c r="D2098" t="s">
        <v>670</v>
      </c>
      <c r="E2098">
        <v>295.89233999999999</v>
      </c>
      <c r="F2098">
        <v>300</v>
      </c>
      <c r="G2098">
        <v>20.1723257323005</v>
      </c>
      <c r="H2098">
        <v>3.6764861963597899</v>
      </c>
      <c r="I2098">
        <v>60.246264560800597</v>
      </c>
      <c r="J2098">
        <v>-3.3695339129503501</v>
      </c>
      <c r="K2098">
        <v>287.69306736743101</v>
      </c>
      <c r="L2098">
        <v>248.63889518338601</v>
      </c>
      <c r="M2098">
        <v>51.859244759547003</v>
      </c>
      <c r="N2098">
        <v>1.78373079327189</v>
      </c>
      <c r="O2098">
        <v>23.266666666666602</v>
      </c>
      <c r="P2098">
        <v>98.6097318768619</v>
      </c>
      <c r="Q2098">
        <v>8.3337034520666001E-2</v>
      </c>
    </row>
    <row r="2099" spans="1:17" hidden="1" x14ac:dyDescent="0.3">
      <c r="A2099" t="s">
        <v>4356</v>
      </c>
      <c r="B2099" t="s">
        <v>4357</v>
      </c>
      <c r="C2099" t="str">
        <f>IFERROR(VLOOKUP(Table1[[#This Row],[Ticker]],[1]!Table1[[Symbol]:[Industry]],2,FALSE),"-")</f>
        <v>-</v>
      </c>
      <c r="E2099">
        <v>295.17234999999999</v>
      </c>
      <c r="F2099">
        <v>137.5</v>
      </c>
      <c r="G2099">
        <v>-35.070439856188301</v>
      </c>
      <c r="H2099">
        <v>-17.703901494576701</v>
      </c>
      <c r="I2099">
        <v>-21.934749485205</v>
      </c>
      <c r="J2099">
        <v>-7.72711350392653</v>
      </c>
      <c r="M2099">
        <v>0</v>
      </c>
      <c r="O2099">
        <v>18.363636363636299</v>
      </c>
      <c r="P2099">
        <v>0</v>
      </c>
    </row>
    <row r="2100" spans="1:17" hidden="1" x14ac:dyDescent="0.3">
      <c r="A2100" t="s">
        <v>4358</v>
      </c>
      <c r="B2100" t="s">
        <v>4359</v>
      </c>
      <c r="C2100" t="str">
        <f>IFERROR(VLOOKUP(Table1[[#This Row],[Ticker]],[1]!Table1[[Symbol]:[Industry]],2,FALSE),"-")</f>
        <v>-</v>
      </c>
      <c r="D2100" t="s">
        <v>49</v>
      </c>
      <c r="E2100">
        <v>294.10050999999999</v>
      </c>
      <c r="F2100">
        <v>1.7</v>
      </c>
      <c r="G2100">
        <v>-28.542058344395201</v>
      </c>
      <c r="H2100">
        <v>-9.8466189921329406</v>
      </c>
      <c r="I2100">
        <v>-53.189309199219799</v>
      </c>
      <c r="J2100">
        <v>11.7558856242338</v>
      </c>
      <c r="K2100">
        <v>1.6815587900781099</v>
      </c>
      <c r="L2100">
        <v>1.9291129612997999</v>
      </c>
      <c r="M2100">
        <v>80.418030670993105</v>
      </c>
      <c r="N2100">
        <v>1.9432479113008301</v>
      </c>
      <c r="O2100">
        <v>107.058823529411</v>
      </c>
      <c r="P2100">
        <v>46.425495262704501</v>
      </c>
    </row>
    <row r="2101" spans="1:17" hidden="1" x14ac:dyDescent="0.3">
      <c r="A2101" t="s">
        <v>4360</v>
      </c>
      <c r="B2101" t="s">
        <v>4361</v>
      </c>
      <c r="C2101" t="str">
        <f>IFERROR(VLOOKUP(Table1[[#This Row],[Ticker]],[1]!Table1[[Symbol]:[Industry]],2,FALSE),"-")</f>
        <v>-</v>
      </c>
      <c r="D2101" t="s">
        <v>302</v>
      </c>
      <c r="E2101">
        <v>294.06479295000003</v>
      </c>
      <c r="F2101">
        <v>41.7</v>
      </c>
      <c r="G2101">
        <v>4.9095586919941798</v>
      </c>
      <c r="H2101">
        <v>-19.915565953421702</v>
      </c>
      <c r="I2101">
        <v>-21.564913063954101</v>
      </c>
      <c r="J2101">
        <v>-2.8522871418336</v>
      </c>
      <c r="K2101">
        <v>42.907318783343698</v>
      </c>
      <c r="L2101">
        <v>44.613206875538502</v>
      </c>
      <c r="M2101">
        <v>57.616973175364201</v>
      </c>
      <c r="N2101">
        <v>1.2106227114969399</v>
      </c>
      <c r="O2101">
        <v>58.968824940047902</v>
      </c>
      <c r="P2101">
        <v>75.801011804384501</v>
      </c>
      <c r="Q2101">
        <v>8.2386377104644998E-2</v>
      </c>
    </row>
    <row r="2102" spans="1:17" hidden="1" x14ac:dyDescent="0.3">
      <c r="A2102" t="s">
        <v>4362</v>
      </c>
      <c r="B2102" t="s">
        <v>4363</v>
      </c>
      <c r="C2102" t="str">
        <f>IFERROR(VLOOKUP(Table1[[#This Row],[Ticker]],[1]!Table1[[Symbol]:[Industry]],2,FALSE),"-")</f>
        <v>-</v>
      </c>
      <c r="D2102" t="s">
        <v>127</v>
      </c>
      <c r="E2102">
        <v>293.7558942</v>
      </c>
      <c r="F2102">
        <v>37.49</v>
      </c>
      <c r="G2102">
        <v>632.02096002575604</v>
      </c>
      <c r="H2102">
        <v>13.1724189711429</v>
      </c>
      <c r="I2102">
        <v>115.40889966538199</v>
      </c>
      <c r="J2102">
        <v>7.0993308941064699</v>
      </c>
      <c r="K2102">
        <v>31.7182870151135</v>
      </c>
      <c r="L2102">
        <v>23.1667512069262</v>
      </c>
      <c r="M2102">
        <v>83.064510343561807</v>
      </c>
      <c r="N2102">
        <v>0.55665308225391397</v>
      </c>
      <c r="O2102">
        <v>0</v>
      </c>
      <c r="P2102">
        <v>883.98950131233596</v>
      </c>
      <c r="Q2102">
        <v>0.26581855528491299</v>
      </c>
    </row>
    <row r="2103" spans="1:17" hidden="1" x14ac:dyDescent="0.3">
      <c r="A2103" t="s">
        <v>4364</v>
      </c>
      <c r="B2103" t="s">
        <v>4365</v>
      </c>
      <c r="C2103" t="str">
        <f>IFERROR(VLOOKUP(Table1[[#This Row],[Ticker]],[1]!Table1[[Symbol]:[Industry]],2,FALSE),"-")</f>
        <v>-</v>
      </c>
      <c r="D2103" t="s">
        <v>21</v>
      </c>
      <c r="E2103">
        <v>293.537484345</v>
      </c>
      <c r="F2103">
        <v>130.55000000000001</v>
      </c>
      <c r="G2103">
        <v>-28.288488979344599</v>
      </c>
      <c r="H2103">
        <v>-3.3306700288155602</v>
      </c>
      <c r="I2103">
        <v>-30.3162086833965</v>
      </c>
      <c r="J2103">
        <v>6.0166786401502996</v>
      </c>
      <c r="K2103">
        <v>117.10134709571599</v>
      </c>
      <c r="L2103">
        <v>124.250345542736</v>
      </c>
      <c r="M2103">
        <v>77.755466838423402</v>
      </c>
      <c r="N2103">
        <v>1.6262322843758801</v>
      </c>
      <c r="O2103">
        <v>33.856759862121699</v>
      </c>
      <c r="P2103">
        <v>38.8829787234042</v>
      </c>
      <c r="Q2103">
        <v>0.127921715180419</v>
      </c>
    </row>
    <row r="2104" spans="1:17" hidden="1" x14ac:dyDescent="0.3">
      <c r="A2104" t="s">
        <v>4366</v>
      </c>
      <c r="B2104" t="s">
        <v>4367</v>
      </c>
      <c r="C2104" t="str">
        <f>IFERROR(VLOOKUP(Table1[[#This Row],[Ticker]],[1]!Table1[[Symbol]:[Industry]],2,FALSE),"-")</f>
        <v>-</v>
      </c>
      <c r="D2104" t="s">
        <v>59</v>
      </c>
      <c r="E2104">
        <v>293.09271749999999</v>
      </c>
      <c r="F2104">
        <v>313.5</v>
      </c>
      <c r="G2104">
        <v>-42.179825462415103</v>
      </c>
      <c r="H2104">
        <v>1.9133741621418801</v>
      </c>
      <c r="I2104">
        <v>-30.127534738191599</v>
      </c>
      <c r="J2104">
        <v>1.43246162367985</v>
      </c>
      <c r="K2104">
        <v>312.14078243940901</v>
      </c>
      <c r="L2104">
        <v>340.97123229191601</v>
      </c>
      <c r="M2104">
        <v>52.747456118768802</v>
      </c>
      <c r="N2104">
        <v>1.4344485977495101</v>
      </c>
      <c r="O2104">
        <v>34.290271132376297</v>
      </c>
      <c r="P2104">
        <v>22.9411764705882</v>
      </c>
      <c r="Q2104">
        <v>7.5911734796041005E-2</v>
      </c>
    </row>
    <row r="2105" spans="1:17" hidden="1" x14ac:dyDescent="0.3">
      <c r="A2105" t="s">
        <v>4368</v>
      </c>
      <c r="B2105" t="s">
        <v>4369</v>
      </c>
      <c r="C2105" t="str">
        <f>IFERROR(VLOOKUP(Table1[[#This Row],[Ticker]],[1]!Table1[[Symbol]:[Industry]],2,FALSE),"-")</f>
        <v>-</v>
      </c>
      <c r="E2105">
        <v>293.026093425</v>
      </c>
      <c r="F2105">
        <v>165.75</v>
      </c>
      <c r="G2105">
        <v>3.8301020294510799</v>
      </c>
      <c r="H2105">
        <v>15.1807716187816</v>
      </c>
      <c r="I2105">
        <v>9.3896628395834494</v>
      </c>
      <c r="J2105">
        <v>15.920522158965801</v>
      </c>
      <c r="K2105">
        <v>141.96385518343001</v>
      </c>
      <c r="L2105">
        <v>138.156675562761</v>
      </c>
      <c r="M2105">
        <v>82.046885800895396</v>
      </c>
      <c r="N2105">
        <v>1.4373867155051401</v>
      </c>
      <c r="O2105">
        <v>7.9939668174962204</v>
      </c>
      <c r="P2105">
        <v>41.606151217428398</v>
      </c>
      <c r="Q2105">
        <v>0.113150707135725</v>
      </c>
    </row>
    <row r="2106" spans="1:17" hidden="1" x14ac:dyDescent="0.3">
      <c r="A2106" t="s">
        <v>4370</v>
      </c>
      <c r="B2106" t="s">
        <v>4371</v>
      </c>
      <c r="C2106" t="str">
        <f>IFERROR(VLOOKUP(Table1[[#This Row],[Ticker]],[1]!Table1[[Symbol]:[Industry]],2,FALSE),"-")</f>
        <v>-</v>
      </c>
      <c r="D2106" t="s">
        <v>410</v>
      </c>
      <c r="E2106">
        <v>292.95857799999999</v>
      </c>
      <c r="F2106">
        <v>259.39999999999998</v>
      </c>
      <c r="G2106">
        <v>-35.685708174270196</v>
      </c>
      <c r="H2106">
        <v>-3.0853182773438599</v>
      </c>
      <c r="I2106">
        <v>-41.909457216867501</v>
      </c>
      <c r="J2106">
        <v>5.5147432888354704</v>
      </c>
      <c r="K2106">
        <v>262.89445693508497</v>
      </c>
      <c r="L2106">
        <v>290.41674197407099</v>
      </c>
      <c r="M2106">
        <v>63.3880997940268</v>
      </c>
      <c r="N2106">
        <v>0.86203363012015</v>
      </c>
      <c r="O2106">
        <v>56.110254433307603</v>
      </c>
      <c r="P2106">
        <v>20.651162790697601</v>
      </c>
      <c r="Q2106">
        <v>7.5405302088864007E-2</v>
      </c>
    </row>
    <row r="2107" spans="1:17" hidden="1" x14ac:dyDescent="0.3">
      <c r="A2107" t="s">
        <v>4372</v>
      </c>
      <c r="B2107" t="s">
        <v>4373</v>
      </c>
      <c r="C2107" t="str">
        <f>IFERROR(VLOOKUP(Table1[[#This Row],[Ticker]],[1]!Table1[[Symbol]:[Industry]],2,FALSE),"-")</f>
        <v>-</v>
      </c>
      <c r="E2107">
        <v>292.29123750000002</v>
      </c>
      <c r="F2107">
        <v>12.99</v>
      </c>
      <c r="G2107">
        <v>280.07793426250601</v>
      </c>
      <c r="H2107">
        <v>7.7075499781958801</v>
      </c>
      <c r="I2107">
        <v>29.595140097238101</v>
      </c>
      <c r="J2107">
        <v>6.3866012455155401</v>
      </c>
      <c r="K2107">
        <v>12.4011348936028</v>
      </c>
      <c r="L2107">
        <v>10.679845696478599</v>
      </c>
      <c r="M2107">
        <v>63.662296922794098</v>
      </c>
      <c r="N2107">
        <v>1.9913419913419901</v>
      </c>
      <c r="O2107">
        <v>47.036181678214</v>
      </c>
    </row>
    <row r="2108" spans="1:17" hidden="1" x14ac:dyDescent="0.3">
      <c r="A2108" t="s">
        <v>4374</v>
      </c>
      <c r="B2108" t="s">
        <v>4375</v>
      </c>
      <c r="C2108" t="str">
        <f>IFERROR(VLOOKUP(Table1[[#This Row],[Ticker]],[1]!Table1[[Symbol]:[Industry]],2,FALSE),"-")</f>
        <v>-</v>
      </c>
      <c r="D2108" t="s">
        <v>119</v>
      </c>
      <c r="E2108">
        <v>292.12265785</v>
      </c>
      <c r="F2108">
        <v>364.75</v>
      </c>
      <c r="G2108">
        <v>-3.5054414535428702</v>
      </c>
      <c r="H2108">
        <v>0.37026145212288902</v>
      </c>
      <c r="I2108">
        <v>-25.361508931992201</v>
      </c>
      <c r="J2108">
        <v>2.4145512828995401</v>
      </c>
      <c r="K2108">
        <v>356.19721354244598</v>
      </c>
      <c r="L2108">
        <v>353.43907437381199</v>
      </c>
      <c r="M2108">
        <v>52.935522032466999</v>
      </c>
      <c r="N2108">
        <v>1.0736202029968001</v>
      </c>
      <c r="O2108">
        <v>28.8553803975325</v>
      </c>
      <c r="P2108">
        <v>25.775862068965498</v>
      </c>
      <c r="Q2108">
        <v>1.7281873703747001E-2</v>
      </c>
    </row>
    <row r="2109" spans="1:17" hidden="1" x14ac:dyDescent="0.3">
      <c r="A2109" t="s">
        <v>4376</v>
      </c>
      <c r="B2109" t="s">
        <v>4377</v>
      </c>
      <c r="C2109" t="str">
        <f>IFERROR(VLOOKUP(Table1[[#This Row],[Ticker]],[1]!Table1[[Symbol]:[Industry]],2,FALSE),"-")</f>
        <v>-</v>
      </c>
      <c r="D2109" t="s">
        <v>4378</v>
      </c>
      <c r="E2109">
        <v>292.06877242500002</v>
      </c>
      <c r="F2109">
        <v>28.33</v>
      </c>
      <c r="G2109">
        <v>-23.3636272575649</v>
      </c>
      <c r="H2109">
        <v>-8.0455575300545306</v>
      </c>
      <c r="I2109">
        <v>-7.8708622992812103</v>
      </c>
      <c r="J2109">
        <v>2.9104432236584099</v>
      </c>
      <c r="K2109">
        <v>27.372591441684701</v>
      </c>
      <c r="L2109">
        <v>29.9023691245092</v>
      </c>
      <c r="M2109">
        <v>72.285533538044504</v>
      </c>
      <c r="N2109">
        <v>0.76051266082476998</v>
      </c>
      <c r="O2109">
        <v>28.132721496646599</v>
      </c>
      <c r="P2109">
        <v>20.810234541577799</v>
      </c>
      <c r="Q2109">
        <v>0.116198994801848</v>
      </c>
    </row>
    <row r="2110" spans="1:17" hidden="1" x14ac:dyDescent="0.3">
      <c r="A2110" t="s">
        <v>4379</v>
      </c>
      <c r="B2110" t="s">
        <v>4380</v>
      </c>
      <c r="C2110" t="str">
        <f>IFERROR(VLOOKUP(Table1[[#This Row],[Ticker]],[1]!Table1[[Symbol]:[Industry]],2,FALSE),"-")</f>
        <v>-</v>
      </c>
      <c r="D2110" t="s">
        <v>392</v>
      </c>
      <c r="E2110">
        <v>291.90877015000001</v>
      </c>
      <c r="F2110">
        <v>294.55</v>
      </c>
      <c r="G2110">
        <v>56.3560443670099</v>
      </c>
      <c r="H2110">
        <v>26.139215186080399</v>
      </c>
      <c r="I2110">
        <v>-20.855424445980201</v>
      </c>
      <c r="J2110">
        <v>-1.0277314673909199</v>
      </c>
      <c r="K2110">
        <v>272.21534079025099</v>
      </c>
      <c r="L2110">
        <v>249.75144013822299</v>
      </c>
      <c r="M2110">
        <v>56.033527106010801</v>
      </c>
      <c r="N2110">
        <v>3.41697833123657</v>
      </c>
      <c r="O2110">
        <v>39.976234934646001</v>
      </c>
      <c r="P2110">
        <v>99.966055668703305</v>
      </c>
      <c r="Q2110">
        <v>5.4770790352858999E-2</v>
      </c>
    </row>
    <row r="2111" spans="1:17" hidden="1" x14ac:dyDescent="0.3">
      <c r="A2111" t="s">
        <v>4381</v>
      </c>
      <c r="B2111" t="s">
        <v>4382</v>
      </c>
      <c r="C2111" t="str">
        <f>IFERROR(VLOOKUP(Table1[[#This Row],[Ticker]],[1]!Table1[[Symbol]:[Industry]],2,FALSE),"-")</f>
        <v>-</v>
      </c>
      <c r="D2111" t="s">
        <v>226</v>
      </c>
      <c r="E2111">
        <v>291.69600000000003</v>
      </c>
      <c r="F2111">
        <v>247.2</v>
      </c>
      <c r="G2111">
        <v>3.4978872337236302</v>
      </c>
      <c r="H2111">
        <v>-5.2882899823137697</v>
      </c>
      <c r="I2111">
        <v>-18.669310250412899</v>
      </c>
      <c r="J2111">
        <v>-1.59093901175887</v>
      </c>
      <c r="K2111">
        <v>250.704836101886</v>
      </c>
      <c r="L2111">
        <v>248.06034784954599</v>
      </c>
      <c r="M2111">
        <v>52.1696900195845</v>
      </c>
      <c r="N2111">
        <v>0.940114580217142</v>
      </c>
      <c r="O2111">
        <v>34.182847896440101</v>
      </c>
      <c r="P2111">
        <v>31.036310628147302</v>
      </c>
      <c r="Q2111">
        <v>-3.2732631163782E-2</v>
      </c>
    </row>
    <row r="2112" spans="1:17" hidden="1" x14ac:dyDescent="0.3">
      <c r="A2112" t="s">
        <v>4383</v>
      </c>
      <c r="B2112" t="s">
        <v>4384</v>
      </c>
      <c r="C2112" t="str">
        <f>IFERROR(VLOOKUP(Table1[[#This Row],[Ticker]],[1]!Table1[[Symbol]:[Industry]],2,FALSE),"-")</f>
        <v>-</v>
      </c>
      <c r="D2112" t="s">
        <v>610</v>
      </c>
      <c r="E2112">
        <v>291.08823975000001</v>
      </c>
      <c r="F2112">
        <v>72.11</v>
      </c>
      <c r="G2112">
        <v>-13.750424892347301</v>
      </c>
      <c r="H2112">
        <v>-12.6477813001445</v>
      </c>
      <c r="I2112">
        <v>-26.507895217885</v>
      </c>
      <c r="J2112">
        <v>-1.0958700980854901</v>
      </c>
      <c r="K2112">
        <v>75.395602785960804</v>
      </c>
      <c r="L2112">
        <v>76.233296735907402</v>
      </c>
      <c r="M2112">
        <v>49.258097483331902</v>
      </c>
      <c r="N2112">
        <v>0.71237337807168799</v>
      </c>
      <c r="O2112">
        <v>73.276938011371499</v>
      </c>
      <c r="P2112">
        <v>25.1909722222222</v>
      </c>
      <c r="Q2112">
        <v>0.13359173957634901</v>
      </c>
    </row>
    <row r="2113" spans="1:17" hidden="1" x14ac:dyDescent="0.3">
      <c r="A2113" t="s">
        <v>4385</v>
      </c>
      <c r="B2113" t="s">
        <v>4386</v>
      </c>
      <c r="C2113" t="str">
        <f>IFERROR(VLOOKUP(Table1[[#This Row],[Ticker]],[1]!Table1[[Symbol]:[Industry]],2,FALSE),"-")</f>
        <v>-</v>
      </c>
      <c r="D2113" t="s">
        <v>936</v>
      </c>
      <c r="E2113">
        <v>291.00120680999999</v>
      </c>
      <c r="F2113">
        <v>86.07</v>
      </c>
      <c r="G2113">
        <v>29.0328728762344</v>
      </c>
      <c r="H2113">
        <v>-16.376722660394499</v>
      </c>
      <c r="I2113">
        <v>44.844956818622798</v>
      </c>
      <c r="J2113">
        <v>-1.7720039674854899</v>
      </c>
      <c r="K2113">
        <v>88.981708021599204</v>
      </c>
      <c r="L2113">
        <v>76.726921885667096</v>
      </c>
      <c r="M2113">
        <v>46.711972156870097</v>
      </c>
      <c r="N2113">
        <v>1.7891661316738099</v>
      </c>
      <c r="O2113">
        <v>37.911002672243498</v>
      </c>
      <c r="P2113">
        <v>89.164835164835097</v>
      </c>
      <c r="Q2113">
        <v>6.8688690701099999E-4</v>
      </c>
    </row>
    <row r="2114" spans="1:17" hidden="1" x14ac:dyDescent="0.3">
      <c r="A2114" t="s">
        <v>4387</v>
      </c>
      <c r="B2114" t="s">
        <v>4388</v>
      </c>
      <c r="C2114" t="str">
        <f>IFERROR(VLOOKUP(Table1[[#This Row],[Ticker]],[1]!Table1[[Symbol]:[Industry]],2,FALSE),"-")</f>
        <v>-</v>
      </c>
      <c r="D2114" t="s">
        <v>46</v>
      </c>
      <c r="E2114">
        <v>290.02236340000002</v>
      </c>
      <c r="F2114">
        <v>120.89</v>
      </c>
      <c r="G2114">
        <v>69.671692472573795</v>
      </c>
      <c r="H2114">
        <v>25.647949332623998</v>
      </c>
      <c r="I2114">
        <v>52.933186247046102</v>
      </c>
      <c r="J2114">
        <v>16.123930139337201</v>
      </c>
      <c r="K2114">
        <v>99.714553001862598</v>
      </c>
      <c r="L2114">
        <v>86.905920481276297</v>
      </c>
      <c r="M2114">
        <v>70.674279224691603</v>
      </c>
      <c r="N2114">
        <v>2.3909933049869099</v>
      </c>
      <c r="O2114">
        <v>7.7508478782364101</v>
      </c>
      <c r="P2114">
        <v>112.08771929824501</v>
      </c>
      <c r="Q2114">
        <v>7.0987226831670004E-3</v>
      </c>
    </row>
    <row r="2115" spans="1:17" hidden="1" x14ac:dyDescent="0.3">
      <c r="A2115" t="s">
        <v>4389</v>
      </c>
      <c r="B2115" t="s">
        <v>4390</v>
      </c>
      <c r="C2115" t="str">
        <f>IFERROR(VLOOKUP(Table1[[#This Row],[Ticker]],[1]!Table1[[Symbol]:[Industry]],2,FALSE),"-")</f>
        <v>-</v>
      </c>
      <c r="D2115" t="s">
        <v>610</v>
      </c>
      <c r="E2115">
        <v>289.99821365999998</v>
      </c>
      <c r="F2115">
        <v>602.1</v>
      </c>
      <c r="G2115">
        <v>-36.093271010422399</v>
      </c>
      <c r="H2115">
        <v>-5.8983123967675199</v>
      </c>
      <c r="I2115">
        <v>-22.1565081122903</v>
      </c>
      <c r="J2115">
        <v>-0.73325345531171005</v>
      </c>
      <c r="K2115">
        <v>583.70002933511103</v>
      </c>
      <c r="L2115">
        <v>614.37828404680499</v>
      </c>
      <c r="M2115">
        <v>63.2600954167645</v>
      </c>
      <c r="N2115">
        <v>1.1288503549972599</v>
      </c>
      <c r="O2115">
        <v>28.699551569506699</v>
      </c>
      <c r="P2115">
        <v>24.349442379182101</v>
      </c>
    </row>
    <row r="2116" spans="1:17" hidden="1" x14ac:dyDescent="0.3">
      <c r="A2116" t="s">
        <v>4391</v>
      </c>
      <c r="B2116" t="s">
        <v>4392</v>
      </c>
      <c r="C2116" t="str">
        <f>IFERROR(VLOOKUP(Table1[[#This Row],[Ticker]],[1]!Table1[[Symbol]:[Industry]],2,FALSE),"-")</f>
        <v>-</v>
      </c>
      <c r="D2116" t="s">
        <v>130</v>
      </c>
      <c r="E2116">
        <v>289.65682399999997</v>
      </c>
      <c r="F2116">
        <v>570.54999999999995</v>
      </c>
      <c r="G2116">
        <v>629.34298984778604</v>
      </c>
      <c r="H2116">
        <v>79.592053446539396</v>
      </c>
      <c r="I2116">
        <v>103.084799815455</v>
      </c>
      <c r="J2116">
        <v>-21.242813686616401</v>
      </c>
      <c r="K2116">
        <v>433.688595222505</v>
      </c>
      <c r="L2116">
        <v>298.55470400792899</v>
      </c>
      <c r="M2116">
        <v>47.654535559832397</v>
      </c>
      <c r="N2116">
        <v>1.7486860620222999</v>
      </c>
      <c r="O2116">
        <v>31.837700464464099</v>
      </c>
      <c r="P2116">
        <v>708.60260770975003</v>
      </c>
      <c r="Q2116">
        <v>0.15570383799898199</v>
      </c>
    </row>
    <row r="2117" spans="1:17" hidden="1" x14ac:dyDescent="0.3">
      <c r="A2117" t="s">
        <v>4393</v>
      </c>
      <c r="B2117" t="s">
        <v>4394</v>
      </c>
      <c r="C2117" t="str">
        <f>IFERROR(VLOOKUP(Table1[[#This Row],[Ticker]],[1]!Table1[[Symbol]:[Industry]],2,FALSE),"-")</f>
        <v>-</v>
      </c>
      <c r="D2117" t="s">
        <v>218</v>
      </c>
      <c r="E2117">
        <v>289.48612000000003</v>
      </c>
      <c r="F2117">
        <v>159.5</v>
      </c>
      <c r="G2117">
        <v>61.1969302543583</v>
      </c>
      <c r="H2117">
        <v>90.092774947260907</v>
      </c>
      <c r="I2117">
        <v>74.332620625341505</v>
      </c>
      <c r="J2117">
        <v>71.962886159701497</v>
      </c>
      <c r="K2117">
        <v>101.728921469257</v>
      </c>
      <c r="M2117">
        <v>85.595266482159005</v>
      </c>
      <c r="O2117">
        <v>14.420062695924701</v>
      </c>
      <c r="P2117">
        <v>107.142857142857</v>
      </c>
    </row>
    <row r="2118" spans="1:17" hidden="1" x14ac:dyDescent="0.3">
      <c r="A2118" t="s">
        <v>4395</v>
      </c>
      <c r="B2118" t="s">
        <v>4396</v>
      </c>
      <c r="C2118" t="str">
        <f>IFERROR(VLOOKUP(Table1[[#This Row],[Ticker]],[1]!Table1[[Symbol]:[Industry]],2,FALSE),"-")</f>
        <v>-</v>
      </c>
      <c r="D2118" t="s">
        <v>46</v>
      </c>
      <c r="E2118">
        <v>289.16835600000002</v>
      </c>
      <c r="F2118">
        <v>99.65</v>
      </c>
      <c r="G2118">
        <v>123.95920664001</v>
      </c>
      <c r="H2118">
        <v>0.90755193057730699</v>
      </c>
      <c r="I2118">
        <v>42.039878967274802</v>
      </c>
      <c r="J2118">
        <v>-6.6269759102863999</v>
      </c>
      <c r="K2118">
        <v>88.140559878931896</v>
      </c>
      <c r="L2118">
        <v>70.832679445701999</v>
      </c>
      <c r="M2118">
        <v>57.267500795548798</v>
      </c>
      <c r="N2118">
        <v>3.81651954390487</v>
      </c>
      <c r="O2118">
        <v>14.801806322127399</v>
      </c>
      <c r="P2118">
        <v>162.23684210526301</v>
      </c>
      <c r="Q2118">
        <v>0.14121467430071</v>
      </c>
    </row>
    <row r="2119" spans="1:17" hidden="1" x14ac:dyDescent="0.3">
      <c r="A2119" t="s">
        <v>4397</v>
      </c>
      <c r="B2119" t="s">
        <v>4398</v>
      </c>
      <c r="C2119" t="str">
        <f>IFERROR(VLOOKUP(Table1[[#This Row],[Ticker]],[1]!Table1[[Symbol]:[Industry]],2,FALSE),"-")</f>
        <v>-</v>
      </c>
      <c r="D2119" t="s">
        <v>280</v>
      </c>
      <c r="E2119">
        <v>289.00900000000001</v>
      </c>
      <c r="F2119">
        <v>352.45</v>
      </c>
      <c r="G2119">
        <v>52.7872277063532</v>
      </c>
      <c r="H2119">
        <v>7.0893424958695404</v>
      </c>
      <c r="I2119">
        <v>6.6731137313849196</v>
      </c>
      <c r="J2119">
        <v>21.4845005819964</v>
      </c>
      <c r="K2119">
        <v>287.20245636540801</v>
      </c>
      <c r="L2119">
        <v>264.196328031787</v>
      </c>
      <c r="M2119">
        <v>83.905928940729297</v>
      </c>
      <c r="N2119">
        <v>1.9508622132931499</v>
      </c>
      <c r="O2119">
        <v>7.5329834019009798</v>
      </c>
      <c r="P2119">
        <v>87.473404255319096</v>
      </c>
      <c r="Q2119">
        <v>0.19684344163175599</v>
      </c>
    </row>
    <row r="2120" spans="1:17" hidden="1" x14ac:dyDescent="0.3">
      <c r="A2120" t="s">
        <v>4399</v>
      </c>
      <c r="B2120" t="s">
        <v>4400</v>
      </c>
      <c r="C2120" t="str">
        <f>IFERROR(VLOOKUP(Table1[[#This Row],[Ticker]],[1]!Table1[[Symbol]:[Industry]],2,FALSE),"-")</f>
        <v>-</v>
      </c>
      <c r="D2120" t="s">
        <v>387</v>
      </c>
      <c r="E2120">
        <v>288.02298999999999</v>
      </c>
      <c r="F2120">
        <v>216.4</v>
      </c>
      <c r="G2120">
        <v>14.8480648936777</v>
      </c>
      <c r="H2120">
        <v>-13.068790455510401</v>
      </c>
      <c r="I2120">
        <v>-9.6578452708364608</v>
      </c>
      <c r="J2120">
        <v>-5.9600009940917502</v>
      </c>
      <c r="K2120">
        <v>202.21844430899901</v>
      </c>
      <c r="L2120">
        <v>206.236822074358</v>
      </c>
      <c r="M2120">
        <v>68.1142306259393</v>
      </c>
      <c r="N2120">
        <v>1.7973372781065</v>
      </c>
      <c r="O2120">
        <v>36.044362292051702</v>
      </c>
      <c r="P2120">
        <v>51.859649122806999</v>
      </c>
    </row>
    <row r="2121" spans="1:17" hidden="1" x14ac:dyDescent="0.3">
      <c r="A2121" t="s">
        <v>4401</v>
      </c>
      <c r="B2121" t="s">
        <v>4402</v>
      </c>
      <c r="C2121" t="str">
        <f>IFERROR(VLOOKUP(Table1[[#This Row],[Ticker]],[1]!Table1[[Symbol]:[Industry]],2,FALSE),"-")</f>
        <v>-</v>
      </c>
      <c r="D2121" t="s">
        <v>243</v>
      </c>
      <c r="E2121">
        <v>287.69330724000002</v>
      </c>
      <c r="F2121">
        <v>515.95000000000005</v>
      </c>
      <c r="G2121">
        <v>167.633647991385</v>
      </c>
      <c r="H2121">
        <v>37.701823176027503</v>
      </c>
      <c r="I2121">
        <v>123.69969400151101</v>
      </c>
      <c r="J2121">
        <v>19.159395691678299</v>
      </c>
      <c r="K2121">
        <v>382.232823892456</v>
      </c>
      <c r="L2121">
        <v>295.06538151977298</v>
      </c>
      <c r="M2121">
        <v>76.339079726217705</v>
      </c>
      <c r="N2121">
        <v>1.77049551650167</v>
      </c>
      <c r="O2121">
        <v>8.5085764124430696</v>
      </c>
      <c r="P2121">
        <v>208.95209580838301</v>
      </c>
      <c r="Q2121">
        <v>0.188844399790632</v>
      </c>
    </row>
    <row r="2122" spans="1:17" hidden="1" x14ac:dyDescent="0.3">
      <c r="A2122" t="s">
        <v>4403</v>
      </c>
      <c r="B2122" t="s">
        <v>4404</v>
      </c>
      <c r="C2122" t="str">
        <f>IFERROR(VLOOKUP(Table1[[#This Row],[Ticker]],[1]!Table1[[Symbol]:[Industry]],2,FALSE),"-")</f>
        <v>-</v>
      </c>
      <c r="D2122" t="s">
        <v>72</v>
      </c>
      <c r="E2122">
        <v>287.66364704</v>
      </c>
      <c r="F2122">
        <v>49.28</v>
      </c>
      <c r="G2122">
        <v>149.18761262416399</v>
      </c>
      <c r="H2122">
        <v>1.5059974674414101</v>
      </c>
      <c r="I2122">
        <v>15.749674903033499</v>
      </c>
      <c r="J2122">
        <v>1.1470866412017799</v>
      </c>
      <c r="K2122">
        <v>45.299657951710401</v>
      </c>
      <c r="L2122">
        <v>37.957100876369502</v>
      </c>
      <c r="M2122">
        <v>51.811593054331503</v>
      </c>
      <c r="N2122">
        <v>0.75429210007728398</v>
      </c>
      <c r="O2122">
        <v>19.318181818181799</v>
      </c>
      <c r="P2122">
        <v>228.09587217043901</v>
      </c>
      <c r="Q2122">
        <v>0.107890040595133</v>
      </c>
    </row>
    <row r="2123" spans="1:17" hidden="1" x14ac:dyDescent="0.3">
      <c r="A2123" t="s">
        <v>4405</v>
      </c>
      <c r="B2123" t="s">
        <v>4406</v>
      </c>
      <c r="C2123" t="str">
        <f>IFERROR(VLOOKUP(Table1[[#This Row],[Ticker]],[1]!Table1[[Symbol]:[Industry]],2,FALSE),"-")</f>
        <v>-</v>
      </c>
      <c r="D2123" t="s">
        <v>716</v>
      </c>
      <c r="E2123">
        <v>286.83496256799998</v>
      </c>
      <c r="F2123">
        <v>258.38</v>
      </c>
      <c r="G2123">
        <v>1.6322855451009299</v>
      </c>
      <c r="H2123">
        <v>-3.9578546625840398</v>
      </c>
      <c r="I2123">
        <v>0.74085653965885501</v>
      </c>
      <c r="J2123">
        <v>1.33989187028999</v>
      </c>
      <c r="K2123">
        <v>245.46830153833301</v>
      </c>
      <c r="L2123">
        <v>229.407767616906</v>
      </c>
      <c r="M2123">
        <v>58.2466499100683</v>
      </c>
      <c r="N2123">
        <v>1.0131672325266501</v>
      </c>
      <c r="O2123">
        <v>0.38702685966405198</v>
      </c>
      <c r="P2123">
        <v>29.878355282999799</v>
      </c>
      <c r="Q2123">
        <v>4.1697795445031001E-2</v>
      </c>
    </row>
    <row r="2124" spans="1:17" hidden="1" x14ac:dyDescent="0.3">
      <c r="A2124" t="s">
        <v>4407</v>
      </c>
      <c r="B2124" t="s">
        <v>4408</v>
      </c>
      <c r="C2124" t="str">
        <f>IFERROR(VLOOKUP(Table1[[#This Row],[Ticker]],[1]!Table1[[Symbol]:[Industry]],2,FALSE),"-")</f>
        <v>-</v>
      </c>
      <c r="D2124" t="s">
        <v>98</v>
      </c>
      <c r="E2124">
        <v>286.528288709999</v>
      </c>
      <c r="F2124">
        <v>31.81</v>
      </c>
      <c r="G2124">
        <v>85.542944577152795</v>
      </c>
      <c r="H2124">
        <v>20.9000226823437</v>
      </c>
      <c r="I2124">
        <v>22.058978873572201</v>
      </c>
      <c r="J2124">
        <v>3.6986633725126201</v>
      </c>
      <c r="K2124">
        <v>27.090700646481501</v>
      </c>
      <c r="L2124">
        <v>24.6352262944371</v>
      </c>
      <c r="M2124">
        <v>70.342249468672605</v>
      </c>
      <c r="N2124">
        <v>2.90204388391918</v>
      </c>
      <c r="O2124">
        <v>28.261552970763901</v>
      </c>
      <c r="P2124">
        <v>119.379310344827</v>
      </c>
      <c r="Q2124">
        <v>1.0599786105299E-2</v>
      </c>
    </row>
    <row r="2125" spans="1:17" hidden="1" x14ac:dyDescent="0.3">
      <c r="A2125" t="s">
        <v>4409</v>
      </c>
      <c r="B2125" t="s">
        <v>4410</v>
      </c>
      <c r="C2125" t="str">
        <f>IFERROR(VLOOKUP(Table1[[#This Row],[Ticker]],[1]!Table1[[Symbol]:[Industry]],2,FALSE),"-")</f>
        <v>-</v>
      </c>
      <c r="D2125" t="s">
        <v>169</v>
      </c>
      <c r="E2125">
        <v>285.65300150000002</v>
      </c>
      <c r="F2125">
        <v>275.5</v>
      </c>
      <c r="G2125">
        <v>100.466894783166</v>
      </c>
      <c r="H2125">
        <v>-22.828130234513701</v>
      </c>
      <c r="I2125">
        <v>41.008719474615198</v>
      </c>
      <c r="J2125">
        <v>-0.71963337302423802</v>
      </c>
      <c r="K2125">
        <v>263.27637110256597</v>
      </c>
      <c r="L2125">
        <v>207.95949309353901</v>
      </c>
      <c r="M2125">
        <v>44.097870210188503</v>
      </c>
      <c r="N2125">
        <v>0.72557547470032802</v>
      </c>
      <c r="O2125">
        <v>19.0562613430127</v>
      </c>
      <c r="P2125">
        <v>162.38095238095201</v>
      </c>
    </row>
    <row r="2126" spans="1:17" hidden="1" x14ac:dyDescent="0.3">
      <c r="A2126" t="s">
        <v>4411</v>
      </c>
      <c r="B2126" t="s">
        <v>4412</v>
      </c>
      <c r="C2126" t="str">
        <f>IFERROR(VLOOKUP(Table1[[#This Row],[Ticker]],[1]!Table1[[Symbol]:[Industry]],2,FALSE),"-")</f>
        <v>-</v>
      </c>
      <c r="D2126" t="s">
        <v>226</v>
      </c>
      <c r="E2126">
        <v>285.464</v>
      </c>
      <c r="F2126">
        <v>839.6</v>
      </c>
      <c r="G2126">
        <v>174.39731190585701</v>
      </c>
      <c r="H2126">
        <v>-11.9279837774</v>
      </c>
      <c r="I2126">
        <v>35.288183578167498</v>
      </c>
      <c r="J2126">
        <v>1.8564000045639</v>
      </c>
      <c r="K2126">
        <v>769.72551941756205</v>
      </c>
      <c r="L2126">
        <v>623.95078682422002</v>
      </c>
      <c r="M2126">
        <v>77.230238243987699</v>
      </c>
      <c r="N2126">
        <v>0.48808164817521299</v>
      </c>
      <c r="O2126">
        <v>10.409718913768399</v>
      </c>
      <c r="P2126">
        <v>210.905387891131</v>
      </c>
      <c r="Q2126">
        <v>0.15913655780681299</v>
      </c>
    </row>
    <row r="2127" spans="1:17" hidden="1" x14ac:dyDescent="0.3">
      <c r="A2127" t="s">
        <v>4413</v>
      </c>
      <c r="B2127" t="s">
        <v>4414</v>
      </c>
      <c r="C2127" t="str">
        <f>IFERROR(VLOOKUP(Table1[[#This Row],[Ticker]],[1]!Table1[[Symbol]:[Industry]],2,FALSE),"-")</f>
        <v>-</v>
      </c>
      <c r="D2127" t="s">
        <v>140</v>
      </c>
      <c r="E2127">
        <v>285.28737039200001</v>
      </c>
      <c r="F2127">
        <v>46.52</v>
      </c>
      <c r="G2127">
        <v>56.721586644191397</v>
      </c>
      <c r="H2127">
        <v>-17.132666278180199</v>
      </c>
      <c r="I2127">
        <v>-19.0839538438644</v>
      </c>
      <c r="J2127">
        <v>-2.5284930941071</v>
      </c>
      <c r="K2127">
        <v>47.662979836384501</v>
      </c>
      <c r="L2127">
        <v>43.608732689159901</v>
      </c>
      <c r="M2127">
        <v>45.131941980206904</v>
      </c>
      <c r="N2127">
        <v>1.81673006595146</v>
      </c>
      <c r="O2127">
        <v>37.360275150472901</v>
      </c>
      <c r="P2127">
        <v>105.386313465783</v>
      </c>
      <c r="Q2127">
        <v>7.1040301451990001E-2</v>
      </c>
    </row>
    <row r="2128" spans="1:17" hidden="1" x14ac:dyDescent="0.3">
      <c r="A2128" t="s">
        <v>4415</v>
      </c>
      <c r="B2128" t="s">
        <v>4416</v>
      </c>
      <c r="C2128" t="str">
        <f>IFERROR(VLOOKUP(Table1[[#This Row],[Ticker]],[1]!Table1[[Symbol]:[Industry]],2,FALSE),"-")</f>
        <v>-</v>
      </c>
      <c r="D2128" t="s">
        <v>184</v>
      </c>
      <c r="E2128">
        <v>284.77500500000002</v>
      </c>
      <c r="F2128">
        <v>736.9</v>
      </c>
      <c r="G2128">
        <v>-18.5169672718662</v>
      </c>
      <c r="H2128">
        <v>-17.941857087371002</v>
      </c>
      <c r="I2128">
        <v>-9.8840776727343105</v>
      </c>
      <c r="J2128">
        <v>-1.77447298922721</v>
      </c>
      <c r="K2128">
        <v>727.02572493515095</v>
      </c>
      <c r="L2128">
        <v>727.94772095694202</v>
      </c>
      <c r="M2128">
        <v>56.879163037107404</v>
      </c>
      <c r="N2128">
        <v>0.85375895696696902</v>
      </c>
      <c r="O2128">
        <v>21.997557334780801</v>
      </c>
      <c r="P2128">
        <v>14.7819314641744</v>
      </c>
      <c r="Q2128">
        <v>2.4586739407300998E-2</v>
      </c>
    </row>
    <row r="2129" spans="1:17" hidden="1" x14ac:dyDescent="0.3">
      <c r="A2129" t="s">
        <v>4417</v>
      </c>
      <c r="B2129" t="s">
        <v>4418</v>
      </c>
      <c r="C2129" t="str">
        <f>IFERROR(VLOOKUP(Table1[[#This Row],[Ticker]],[1]!Table1[[Symbol]:[Industry]],2,FALSE),"-")</f>
        <v>-</v>
      </c>
      <c r="E2129">
        <v>283.959</v>
      </c>
      <c r="F2129">
        <v>121.35</v>
      </c>
      <c r="G2129">
        <v>116.747222652019</v>
      </c>
      <c r="H2129">
        <v>59.301370599069898</v>
      </c>
      <c r="I2129">
        <v>108.821164389122</v>
      </c>
      <c r="J2129">
        <v>19.5062830805137</v>
      </c>
      <c r="K2129">
        <v>89.020918874269398</v>
      </c>
      <c r="L2129">
        <v>73.166265664863303</v>
      </c>
      <c r="M2129">
        <v>83.965625691534498</v>
      </c>
      <c r="N2129">
        <v>1.9056551211811601</v>
      </c>
      <c r="O2129">
        <v>4.2851256695508804</v>
      </c>
      <c r="P2129">
        <v>181.16311399443899</v>
      </c>
      <c r="Q2129">
        <v>2.9629323170134E-2</v>
      </c>
    </row>
    <row r="2130" spans="1:17" hidden="1" x14ac:dyDescent="0.3">
      <c r="A2130" t="s">
        <v>4419</v>
      </c>
      <c r="B2130" t="s">
        <v>4420</v>
      </c>
      <c r="C2130" t="str">
        <f>IFERROR(VLOOKUP(Table1[[#This Row],[Ticker]],[1]!Table1[[Symbol]:[Industry]],2,FALSE),"-")</f>
        <v>-</v>
      </c>
      <c r="D2130" t="s">
        <v>184</v>
      </c>
      <c r="E2130">
        <v>282.60000000000002</v>
      </c>
      <c r="F2130">
        <v>565.20000000000005</v>
      </c>
      <c r="G2130">
        <v>5.5108484913338502</v>
      </c>
      <c r="H2130">
        <v>-14.1840034508214</v>
      </c>
      <c r="I2130">
        <v>-20.284751258064599</v>
      </c>
      <c r="J2130">
        <v>-1.0819522136039399</v>
      </c>
      <c r="K2130">
        <v>592.26138326174805</v>
      </c>
      <c r="L2130">
        <v>570.69303005349798</v>
      </c>
      <c r="M2130">
        <v>41.686050241846601</v>
      </c>
      <c r="N2130">
        <v>1.2408156414443801</v>
      </c>
      <c r="O2130">
        <v>35.350318471337502</v>
      </c>
      <c r="P2130">
        <v>39.970282317979198</v>
      </c>
      <c r="Q2130">
        <v>7.8510788458928005E-2</v>
      </c>
    </row>
    <row r="2131" spans="1:17" hidden="1" x14ac:dyDescent="0.3">
      <c r="A2131" t="s">
        <v>4421</v>
      </c>
      <c r="B2131" t="s">
        <v>4422</v>
      </c>
      <c r="C2131" t="str">
        <f>IFERROR(VLOOKUP(Table1[[#This Row],[Ticker]],[1]!Table1[[Symbol]:[Industry]],2,FALSE),"-")</f>
        <v>-</v>
      </c>
      <c r="D2131" t="s">
        <v>72</v>
      </c>
      <c r="E2131">
        <v>282.42734023499997</v>
      </c>
      <c r="F2131">
        <v>192.95</v>
      </c>
      <c r="G2131">
        <v>352.24623255300901</v>
      </c>
      <c r="H2131">
        <v>9.1804791851068703</v>
      </c>
      <c r="I2131">
        <v>236.31976273398499</v>
      </c>
      <c r="J2131">
        <v>-5.0779311027720704</v>
      </c>
      <c r="K2131">
        <v>165.14062801609001</v>
      </c>
      <c r="L2131">
        <v>111.185069252774</v>
      </c>
      <c r="M2131">
        <v>60.753639223624702</v>
      </c>
      <c r="N2131">
        <v>0.76609256268133996</v>
      </c>
      <c r="O2131">
        <v>7.7740347240217602</v>
      </c>
      <c r="P2131">
        <v>522.41935483870895</v>
      </c>
      <c r="Q2131">
        <v>0.22223436288339299</v>
      </c>
    </row>
    <row r="2132" spans="1:17" hidden="1" x14ac:dyDescent="0.3">
      <c r="A2132" t="s">
        <v>4423</v>
      </c>
      <c r="B2132" t="s">
        <v>4424</v>
      </c>
      <c r="C2132" t="str">
        <f>IFERROR(VLOOKUP(Table1[[#This Row],[Ticker]],[1]!Table1[[Symbol]:[Industry]],2,FALSE),"-")</f>
        <v>-</v>
      </c>
      <c r="D2132" t="s">
        <v>243</v>
      </c>
      <c r="E2132">
        <v>282.02530949999999</v>
      </c>
      <c r="F2132">
        <v>397.65</v>
      </c>
      <c r="G2132">
        <v>-22.321296586224101</v>
      </c>
      <c r="H2132">
        <v>-4.9292361489423602</v>
      </c>
      <c r="I2132">
        <v>-5.0337985672940997</v>
      </c>
      <c r="J2132">
        <v>-2.2703651871122301</v>
      </c>
      <c r="K2132">
        <v>397.47888788119201</v>
      </c>
      <c r="L2132">
        <v>383.04907967757799</v>
      </c>
      <c r="M2132">
        <v>49.093420355185103</v>
      </c>
      <c r="N2132">
        <v>0.51136157194451104</v>
      </c>
      <c r="O2132">
        <v>29.246825097447498</v>
      </c>
      <c r="P2132">
        <v>22.165898617511498</v>
      </c>
      <c r="Q2132">
        <v>0.110761418056789</v>
      </c>
    </row>
    <row r="2133" spans="1:17" hidden="1" x14ac:dyDescent="0.3">
      <c r="A2133" t="s">
        <v>4425</v>
      </c>
      <c r="B2133" t="s">
        <v>4426</v>
      </c>
      <c r="C2133" t="str">
        <f>IFERROR(VLOOKUP(Table1[[#This Row],[Ticker]],[1]!Table1[[Symbol]:[Industry]],2,FALSE),"-")</f>
        <v>-</v>
      </c>
      <c r="D2133" t="s">
        <v>990</v>
      </c>
      <c r="E2133">
        <v>281.20554587999999</v>
      </c>
      <c r="F2133">
        <v>59.01</v>
      </c>
      <c r="G2133">
        <v>46.448714333028903</v>
      </c>
      <c r="H2133">
        <v>-0.45874020425416201</v>
      </c>
      <c r="I2133">
        <v>48.267003314000398</v>
      </c>
      <c r="J2133">
        <v>-1.7465830740314701</v>
      </c>
      <c r="K2133">
        <v>51.066927061374201</v>
      </c>
      <c r="L2133">
        <v>43.812014083191102</v>
      </c>
      <c r="M2133">
        <v>74.670051740054404</v>
      </c>
      <c r="N2133">
        <v>0.90437235958796203</v>
      </c>
      <c r="O2133">
        <v>1.84714455177088</v>
      </c>
      <c r="P2133">
        <v>82.411128284389406</v>
      </c>
      <c r="Q2133">
        <v>5.7452308643425001E-2</v>
      </c>
    </row>
    <row r="2134" spans="1:17" hidden="1" x14ac:dyDescent="0.3">
      <c r="A2134" t="s">
        <v>4427</v>
      </c>
      <c r="B2134" t="s">
        <v>4428</v>
      </c>
      <c r="C2134" t="str">
        <f>IFERROR(VLOOKUP(Table1[[#This Row],[Ticker]],[1]!Table1[[Symbol]:[Industry]],2,FALSE),"-")</f>
        <v>-</v>
      </c>
      <c r="D2134" t="s">
        <v>387</v>
      </c>
      <c r="E2134">
        <v>280.75222974600001</v>
      </c>
      <c r="F2134">
        <v>29.42</v>
      </c>
      <c r="G2134">
        <v>29.015643704650699</v>
      </c>
      <c r="H2134">
        <v>7.1453414283988996</v>
      </c>
      <c r="I2134">
        <v>-9.7083761756038598</v>
      </c>
      <c r="J2134">
        <v>12.486675237376399</v>
      </c>
      <c r="K2134">
        <v>26.004085761623799</v>
      </c>
      <c r="L2134">
        <v>26.1294934127388</v>
      </c>
      <c r="M2134">
        <v>78.747041682427707</v>
      </c>
      <c r="N2134">
        <v>1.7499573281288201</v>
      </c>
      <c r="O2134">
        <v>27.124405166553299</v>
      </c>
      <c r="P2134">
        <v>62.991689750692501</v>
      </c>
      <c r="Q2134">
        <v>6.6025553102623993E-2</v>
      </c>
    </row>
    <row r="2135" spans="1:17" hidden="1" x14ac:dyDescent="0.3">
      <c r="A2135" t="s">
        <v>4429</v>
      </c>
      <c r="B2135" t="s">
        <v>4430</v>
      </c>
      <c r="C2135" t="str">
        <f>IFERROR(VLOOKUP(Table1[[#This Row],[Ticker]],[1]!Table1[[Symbol]:[Industry]],2,FALSE),"-")</f>
        <v>-</v>
      </c>
      <c r="E2135">
        <v>280.11374999999998</v>
      </c>
      <c r="F2135">
        <v>1244.95</v>
      </c>
      <c r="G2135">
        <v>201.49153874548199</v>
      </c>
      <c r="H2135">
        <v>-15.208405305493599</v>
      </c>
      <c r="I2135">
        <v>52.862804291317701</v>
      </c>
      <c r="J2135">
        <v>-2.2096523406687498</v>
      </c>
      <c r="K2135">
        <v>1146.47947810504</v>
      </c>
      <c r="L2135">
        <v>844.07660628252097</v>
      </c>
      <c r="M2135">
        <v>50.605255082147998</v>
      </c>
      <c r="N2135">
        <v>0.622344713420106</v>
      </c>
      <c r="O2135">
        <v>15.6472147475802</v>
      </c>
      <c r="P2135">
        <v>270.24535315985099</v>
      </c>
      <c r="Q2135">
        <v>0.196273365893643</v>
      </c>
    </row>
    <row r="2136" spans="1:17" hidden="1" x14ac:dyDescent="0.3">
      <c r="A2136" t="s">
        <v>4431</v>
      </c>
      <c r="B2136" t="s">
        <v>4432</v>
      </c>
      <c r="C2136" t="str">
        <f>IFERROR(VLOOKUP(Table1[[#This Row],[Ticker]],[1]!Table1[[Symbol]:[Industry]],2,FALSE),"-")</f>
        <v>-</v>
      </c>
      <c r="E2136">
        <v>279.73214625000003</v>
      </c>
      <c r="F2136">
        <v>41.05</v>
      </c>
      <c r="G2136">
        <v>-21.560109838499098</v>
      </c>
      <c r="H2136">
        <v>36.544128802918301</v>
      </c>
      <c r="I2136">
        <v>67.1188675883147</v>
      </c>
      <c r="J2136">
        <v>20.384341666482999</v>
      </c>
      <c r="K2136">
        <v>29.736980729707799</v>
      </c>
      <c r="M2136">
        <v>100</v>
      </c>
      <c r="N2136">
        <v>1.0682031984948199</v>
      </c>
      <c r="O2136">
        <v>1.14494518879417</v>
      </c>
      <c r="P2136">
        <v>79.335954565312306</v>
      </c>
    </row>
    <row r="2137" spans="1:17" hidden="1" x14ac:dyDescent="0.3">
      <c r="A2137" t="s">
        <v>4433</v>
      </c>
      <c r="B2137" t="s">
        <v>4434</v>
      </c>
      <c r="C2137" t="str">
        <f>IFERROR(VLOOKUP(Table1[[#This Row],[Ticker]],[1]!Table1[[Symbol]:[Industry]],2,FALSE),"-")</f>
        <v>-</v>
      </c>
      <c r="D2137" t="s">
        <v>665</v>
      </c>
      <c r="E2137">
        <v>279.72794396</v>
      </c>
      <c r="F2137">
        <v>288.64999999999998</v>
      </c>
      <c r="G2137">
        <v>16.7343503901437</v>
      </c>
      <c r="H2137">
        <v>36.653523946689198</v>
      </c>
      <c r="I2137">
        <v>12.523621752475099</v>
      </c>
      <c r="J2137">
        <v>33.3171894172973</v>
      </c>
      <c r="K2137">
        <v>226.33798582970201</v>
      </c>
      <c r="L2137">
        <v>212.16601513614799</v>
      </c>
      <c r="M2137">
        <v>67.652624118063201</v>
      </c>
      <c r="N2137">
        <v>3.1670738091083499</v>
      </c>
      <c r="O2137">
        <v>14.896934003117901</v>
      </c>
      <c r="P2137">
        <v>88.660130718954207</v>
      </c>
    </row>
    <row r="2138" spans="1:17" hidden="1" x14ac:dyDescent="0.3">
      <c r="A2138" t="s">
        <v>4435</v>
      </c>
      <c r="B2138" t="s">
        <v>4436</v>
      </c>
      <c r="C2138" t="str">
        <f>IFERROR(VLOOKUP(Table1[[#This Row],[Ticker]],[1]!Table1[[Symbol]:[Industry]],2,FALSE),"-")</f>
        <v>-</v>
      </c>
      <c r="D2138" t="s">
        <v>46</v>
      </c>
      <c r="E2138">
        <v>279.68125937399998</v>
      </c>
      <c r="F2138">
        <v>21.33</v>
      </c>
      <c r="G2138">
        <v>72.147222652019096</v>
      </c>
      <c r="H2138">
        <v>-21.935933186710301</v>
      </c>
      <c r="I2138">
        <v>-48.640335859262798</v>
      </c>
      <c r="J2138">
        <v>-0.73627320125826801</v>
      </c>
      <c r="K2138">
        <v>24.652102536692102</v>
      </c>
      <c r="L2138">
        <v>27.428832926340299</v>
      </c>
      <c r="M2138">
        <v>58.4744034752201</v>
      </c>
      <c r="N2138">
        <v>1.11232961052026</v>
      </c>
      <c r="O2138">
        <v>142.14721050163999</v>
      </c>
      <c r="Q2138">
        <v>9.9534353110720994E-2</v>
      </c>
    </row>
    <row r="2139" spans="1:17" hidden="1" x14ac:dyDescent="0.3">
      <c r="A2139" t="s">
        <v>4437</v>
      </c>
      <c r="B2139" t="s">
        <v>4438</v>
      </c>
      <c r="C2139" t="str">
        <f>IFERROR(VLOOKUP(Table1[[#This Row],[Ticker]],[1]!Table1[[Symbol]:[Industry]],2,FALSE),"-")</f>
        <v>-</v>
      </c>
      <c r="D2139" t="s">
        <v>46</v>
      </c>
      <c r="E2139">
        <v>279.556077719999</v>
      </c>
      <c r="F2139">
        <v>10.37</v>
      </c>
      <c r="G2139">
        <v>65.209836082146197</v>
      </c>
      <c r="H2139">
        <v>-20.149649295163201</v>
      </c>
      <c r="I2139">
        <v>-27.425590656474299</v>
      </c>
      <c r="J2139">
        <v>-4.0123551440068796</v>
      </c>
      <c r="K2139">
        <v>10.9630281003948</v>
      </c>
      <c r="L2139">
        <v>9.8695049451715597</v>
      </c>
      <c r="M2139">
        <v>30.5976485773622</v>
      </c>
      <c r="N2139">
        <v>1.7428585205814899</v>
      </c>
      <c r="O2139">
        <v>44.648023143683702</v>
      </c>
      <c r="P2139">
        <v>100.58027079303599</v>
      </c>
      <c r="Q2139">
        <v>6.4740101517099996E-2</v>
      </c>
    </row>
    <row r="2140" spans="1:17" hidden="1" x14ac:dyDescent="0.3">
      <c r="A2140" t="s">
        <v>4439</v>
      </c>
      <c r="B2140" t="s">
        <v>4440</v>
      </c>
      <c r="C2140" t="str">
        <f>IFERROR(VLOOKUP(Table1[[#This Row],[Ticker]],[1]!Table1[[Symbol]:[Industry]],2,FALSE),"-")</f>
        <v>-</v>
      </c>
      <c r="D2140" t="s">
        <v>1120</v>
      </c>
      <c r="E2140">
        <v>278.94499999999999</v>
      </c>
      <c r="F2140">
        <v>11.87</v>
      </c>
      <c r="G2140">
        <v>3.07965508445161</v>
      </c>
      <c r="H2140">
        <v>-11.8920735375874</v>
      </c>
      <c r="I2140">
        <v>-21.606399954096801</v>
      </c>
      <c r="J2140">
        <v>-4.2552638490799302</v>
      </c>
      <c r="K2140">
        <v>12.220295679735599</v>
      </c>
      <c r="L2140">
        <v>11.8875291267428</v>
      </c>
      <c r="M2140">
        <v>37.6653786452408</v>
      </c>
      <c r="N2140">
        <v>1.25994139162271</v>
      </c>
      <c r="O2140">
        <v>48.694187026116197</v>
      </c>
      <c r="P2140">
        <v>40.473372781065002</v>
      </c>
      <c r="Q2140">
        <v>1.4567590269486E-2</v>
      </c>
    </row>
    <row r="2141" spans="1:17" hidden="1" x14ac:dyDescent="0.3">
      <c r="A2141" t="s">
        <v>4441</v>
      </c>
      <c r="B2141" t="s">
        <v>4442</v>
      </c>
      <c r="C2141" t="str">
        <f>IFERROR(VLOOKUP(Table1[[#This Row],[Ticker]],[1]!Table1[[Symbol]:[Industry]],2,FALSE),"-")</f>
        <v>-</v>
      </c>
      <c r="D2141" t="s">
        <v>46</v>
      </c>
      <c r="E2141">
        <v>278.81863994000003</v>
      </c>
      <c r="F2141">
        <v>56.05</v>
      </c>
      <c r="G2141">
        <v>57.304381258992898</v>
      </c>
      <c r="H2141">
        <v>-1.15677941994043</v>
      </c>
      <c r="I2141">
        <v>3.7667361688754499</v>
      </c>
      <c r="J2141">
        <v>9.1332984952005203E-2</v>
      </c>
      <c r="K2141">
        <v>53.467591831983199</v>
      </c>
      <c r="L2141">
        <v>43.290524640347201</v>
      </c>
      <c r="M2141">
        <v>58.775125580475901</v>
      </c>
      <c r="N2141">
        <v>0.29017857142857101</v>
      </c>
      <c r="O2141">
        <v>19.536128456735</v>
      </c>
      <c r="P2141">
        <v>121.442798456367</v>
      </c>
      <c r="Q2141">
        <v>0.173648749328388</v>
      </c>
    </row>
    <row r="2142" spans="1:17" hidden="1" x14ac:dyDescent="0.3">
      <c r="A2142" t="s">
        <v>4443</v>
      </c>
      <c r="B2142" t="s">
        <v>4444</v>
      </c>
      <c r="C2142" t="str">
        <f>IFERROR(VLOOKUP(Table1[[#This Row],[Ticker]],[1]!Table1[[Symbol]:[Industry]],2,FALSE),"-")</f>
        <v>-</v>
      </c>
      <c r="D2142" t="s">
        <v>251</v>
      </c>
      <c r="E2142">
        <v>278.58344524500001</v>
      </c>
      <c r="F2142">
        <v>26.67</v>
      </c>
      <c r="G2142">
        <v>19.333871153381502</v>
      </c>
      <c r="H2142">
        <v>-1.8376875726752</v>
      </c>
      <c r="I2142">
        <v>-16.454070819008301</v>
      </c>
      <c r="J2142">
        <v>-6.8916835135313104</v>
      </c>
      <c r="K2142">
        <v>26.244617009396698</v>
      </c>
      <c r="L2142">
        <v>25.586733148473101</v>
      </c>
      <c r="M2142">
        <v>49.209945720781498</v>
      </c>
      <c r="N2142">
        <v>1.45366499074591</v>
      </c>
      <c r="O2142">
        <v>41.919760029996198</v>
      </c>
      <c r="P2142">
        <v>53.717579250720398</v>
      </c>
      <c r="Q2142">
        <v>-1.3639146976493001E-2</v>
      </c>
    </row>
    <row r="2143" spans="1:17" hidden="1" x14ac:dyDescent="0.3">
      <c r="A2143" t="s">
        <v>4445</v>
      </c>
      <c r="B2143" t="s">
        <v>4446</v>
      </c>
      <c r="C2143" t="str">
        <f>IFERROR(VLOOKUP(Table1[[#This Row],[Ticker]],[1]!Table1[[Symbol]:[Industry]],2,FALSE),"-")</f>
        <v>-</v>
      </c>
      <c r="E2143">
        <v>278.305417965</v>
      </c>
      <c r="F2143">
        <v>203.95</v>
      </c>
      <c r="G2143">
        <v>-33.895378244841801</v>
      </c>
      <c r="H2143">
        <v>-11.5715607170746</v>
      </c>
      <c r="I2143">
        <v>-45.566760179611897</v>
      </c>
      <c r="J2143">
        <v>-5.0898690864391698</v>
      </c>
      <c r="K2143">
        <v>218.82486395887099</v>
      </c>
      <c r="L2143">
        <v>245.23578503343799</v>
      </c>
      <c r="M2143">
        <v>49.8502420180793</v>
      </c>
      <c r="N2143">
        <v>0.89678967896789596</v>
      </c>
      <c r="O2143">
        <v>69.1591076244177</v>
      </c>
      <c r="P2143">
        <v>13.3055555555555</v>
      </c>
      <c r="Q2143">
        <v>0.107240774466393</v>
      </c>
    </row>
    <row r="2144" spans="1:17" hidden="1" x14ac:dyDescent="0.3">
      <c r="A2144" t="s">
        <v>4447</v>
      </c>
      <c r="B2144" t="s">
        <v>4448</v>
      </c>
      <c r="C2144" t="str">
        <f>IFERROR(VLOOKUP(Table1[[#This Row],[Ticker]],[1]!Table1[[Symbol]:[Industry]],2,FALSE),"-")</f>
        <v>-</v>
      </c>
      <c r="D2144" t="s">
        <v>610</v>
      </c>
      <c r="E2144">
        <v>278.27706118499998</v>
      </c>
      <c r="F2144">
        <v>32.49</v>
      </c>
      <c r="G2144">
        <v>-14.0856540603095</v>
      </c>
      <c r="H2144">
        <v>-3.8151504606644</v>
      </c>
      <c r="I2144">
        <v>1.0892297613803901E-2</v>
      </c>
      <c r="J2144">
        <v>0.46584748290590799</v>
      </c>
      <c r="K2144">
        <v>33.044014227310399</v>
      </c>
      <c r="L2144">
        <v>32.723873970644803</v>
      </c>
      <c r="M2144">
        <v>51.715584442804499</v>
      </c>
      <c r="N2144">
        <v>0.91882361881659202</v>
      </c>
      <c r="O2144">
        <v>39.119729147429901</v>
      </c>
      <c r="P2144">
        <v>33.155737704918003</v>
      </c>
      <c r="Q2144">
        <v>-8.8945970113160008E-3</v>
      </c>
    </row>
    <row r="2145" spans="1:17" hidden="1" x14ac:dyDescent="0.3">
      <c r="A2145" t="s">
        <v>4449</v>
      </c>
      <c r="B2145" t="s">
        <v>4450</v>
      </c>
      <c r="C2145" t="str">
        <f>IFERROR(VLOOKUP(Table1[[#This Row],[Ticker]],[1]!Table1[[Symbol]:[Industry]],2,FALSE),"-")</f>
        <v>-</v>
      </c>
      <c r="E2145">
        <v>278.22432401999998</v>
      </c>
      <c r="F2145">
        <v>2370.15</v>
      </c>
      <c r="G2145">
        <v>481.677572248638</v>
      </c>
      <c r="H2145">
        <v>81.763432229568707</v>
      </c>
      <c r="I2145">
        <v>88.481503141127604</v>
      </c>
      <c r="J2145">
        <v>10.690817694282201</v>
      </c>
      <c r="K2145">
        <v>1477.3490616060501</v>
      </c>
      <c r="L2145">
        <v>1045.2845883129301</v>
      </c>
      <c r="M2145">
        <v>95.478531679145405</v>
      </c>
      <c r="N2145">
        <v>1.71181120669611</v>
      </c>
      <c r="O2145">
        <v>0</v>
      </c>
      <c r="P2145">
        <v>521.59716758457898</v>
      </c>
      <c r="Q2145">
        <v>0.18554720349939599</v>
      </c>
    </row>
    <row r="2146" spans="1:17" hidden="1" x14ac:dyDescent="0.3">
      <c r="A2146" t="s">
        <v>4451</v>
      </c>
      <c r="B2146" t="s">
        <v>4452</v>
      </c>
      <c r="C2146" t="str">
        <f>IFERROR(VLOOKUP(Table1[[#This Row],[Ticker]],[1]!Table1[[Symbol]:[Industry]],2,FALSE),"-")</f>
        <v>-</v>
      </c>
      <c r="D2146" t="s">
        <v>148</v>
      </c>
      <c r="E2146">
        <v>277.855030669999</v>
      </c>
      <c r="F2146">
        <v>265.3</v>
      </c>
      <c r="G2146">
        <v>-4.2785852678715699</v>
      </c>
      <c r="H2146">
        <v>-14.816338288615899</v>
      </c>
      <c r="I2146">
        <v>-17.551609724544399</v>
      </c>
      <c r="J2146">
        <v>-1.46326775221214</v>
      </c>
      <c r="K2146">
        <v>263.91554841718698</v>
      </c>
      <c r="L2146">
        <v>259.26232470338101</v>
      </c>
      <c r="M2146">
        <v>60.469053572873598</v>
      </c>
      <c r="N2146">
        <v>0.76737371859290304</v>
      </c>
      <c r="O2146">
        <v>23.030531473803201</v>
      </c>
      <c r="P2146">
        <v>22.173612710108198</v>
      </c>
      <c r="Q2146">
        <v>8.7395991061177999E-2</v>
      </c>
    </row>
    <row r="2147" spans="1:17" hidden="1" x14ac:dyDescent="0.3">
      <c r="A2147" t="s">
        <v>4453</v>
      </c>
      <c r="B2147" t="s">
        <v>4454</v>
      </c>
      <c r="C2147" t="str">
        <f>IFERROR(VLOOKUP(Table1[[#This Row],[Ticker]],[1]!Table1[[Symbol]:[Industry]],2,FALSE),"-")</f>
        <v>-</v>
      </c>
      <c r="D2147" t="s">
        <v>610</v>
      </c>
      <c r="E2147">
        <v>277.85203319999999</v>
      </c>
      <c r="F2147">
        <v>69.069999999999993</v>
      </c>
      <c r="G2147">
        <v>3.0539897090929702</v>
      </c>
      <c r="H2147">
        <v>-11.101609595508799</v>
      </c>
      <c r="I2147">
        <v>-1.8287219458325099</v>
      </c>
      <c r="J2147">
        <v>-1.9324128797981199</v>
      </c>
      <c r="K2147">
        <v>68.913201063727101</v>
      </c>
      <c r="L2147">
        <v>65.761468437676996</v>
      </c>
      <c r="M2147">
        <v>50.150213470859697</v>
      </c>
      <c r="N2147">
        <v>1.49986324137462</v>
      </c>
      <c r="O2147">
        <v>14.3767192703055</v>
      </c>
      <c r="P2147">
        <v>37.452736318407901</v>
      </c>
      <c r="Q2147">
        <v>4.5195098332077001E-2</v>
      </c>
    </row>
    <row r="2148" spans="1:17" hidden="1" x14ac:dyDescent="0.3">
      <c r="A2148" t="s">
        <v>4455</v>
      </c>
      <c r="B2148" t="s">
        <v>4456</v>
      </c>
      <c r="C2148" t="str">
        <f>IFERROR(VLOOKUP(Table1[[#This Row],[Ticker]],[1]!Table1[[Symbol]:[Industry]],2,FALSE),"-")</f>
        <v>-</v>
      </c>
      <c r="D2148" t="s">
        <v>59</v>
      </c>
      <c r="E2148">
        <v>277.00484749999998</v>
      </c>
      <c r="F2148">
        <v>277</v>
      </c>
      <c r="G2148">
        <v>-48.683351299415598</v>
      </c>
      <c r="H2148">
        <v>-8.4669884070540196</v>
      </c>
      <c r="I2148">
        <v>-45.686523748944197</v>
      </c>
      <c r="J2148">
        <v>-3.6161003084997101</v>
      </c>
      <c r="K2148">
        <v>278.37254568481001</v>
      </c>
      <c r="L2148">
        <v>329.94067985332799</v>
      </c>
      <c r="M2148">
        <v>57.969279289091197</v>
      </c>
      <c r="N2148">
        <v>0.84612505097949597</v>
      </c>
      <c r="O2148">
        <v>69.241877256317693</v>
      </c>
      <c r="P2148">
        <v>15.4166666666666</v>
      </c>
      <c r="Q2148">
        <v>-0.16407088236956099</v>
      </c>
    </row>
    <row r="2149" spans="1:17" hidden="1" x14ac:dyDescent="0.3">
      <c r="A2149" t="s">
        <v>4457</v>
      </c>
      <c r="B2149" t="s">
        <v>4458</v>
      </c>
      <c r="C2149" t="str">
        <f>IFERROR(VLOOKUP(Table1[[#This Row],[Ticker]],[1]!Table1[[Symbol]:[Industry]],2,FALSE),"-")</f>
        <v>-</v>
      </c>
      <c r="D2149" t="s">
        <v>4459</v>
      </c>
      <c r="E2149">
        <v>276.66901575999998</v>
      </c>
      <c r="F2149">
        <v>489.8</v>
      </c>
      <c r="G2149">
        <v>115.45351567070099</v>
      </c>
      <c r="H2149">
        <v>49.978448468553701</v>
      </c>
      <c r="I2149">
        <v>43.299661713270702</v>
      </c>
      <c r="J2149">
        <v>8.4308088072777192</v>
      </c>
      <c r="K2149">
        <v>359.49654123085702</v>
      </c>
      <c r="M2149">
        <v>83.854606743519398</v>
      </c>
      <c r="N2149">
        <v>2.2128174123337301</v>
      </c>
      <c r="O2149">
        <v>1.0106165781951799</v>
      </c>
      <c r="P2149">
        <v>195.327102803738</v>
      </c>
    </row>
    <row r="2150" spans="1:17" hidden="1" x14ac:dyDescent="0.3">
      <c r="A2150" t="s">
        <v>4460</v>
      </c>
      <c r="B2150" t="s">
        <v>4461</v>
      </c>
      <c r="C2150" t="str">
        <f>IFERROR(VLOOKUP(Table1[[#This Row],[Ticker]],[1]!Table1[[Symbol]:[Industry]],2,FALSE),"-")</f>
        <v>-</v>
      </c>
      <c r="E2150">
        <v>276.4452</v>
      </c>
      <c r="F2150">
        <v>215.3</v>
      </c>
      <c r="G2150">
        <v>15.3202053374161</v>
      </c>
      <c r="H2150">
        <v>56.264094441415097</v>
      </c>
      <c r="I2150">
        <v>28.4558957083993</v>
      </c>
      <c r="J2150">
        <v>3.08471445306271</v>
      </c>
      <c r="M2150">
        <v>78.787134457780496</v>
      </c>
      <c r="O2150">
        <v>2.4152345564328801</v>
      </c>
      <c r="P2150">
        <v>104.075829383886</v>
      </c>
    </row>
    <row r="2151" spans="1:17" hidden="1" x14ac:dyDescent="0.3">
      <c r="A2151" t="s">
        <v>4462</v>
      </c>
      <c r="B2151" t="s">
        <v>4463</v>
      </c>
      <c r="C2151" t="str">
        <f>IFERROR(VLOOKUP(Table1[[#This Row],[Ticker]],[1]!Table1[[Symbol]:[Industry]],2,FALSE),"-")</f>
        <v>-</v>
      </c>
      <c r="E2151">
        <v>275.15643829999999</v>
      </c>
      <c r="F2151">
        <v>22.7</v>
      </c>
      <c r="G2151">
        <v>-16.427633394046001</v>
      </c>
      <c r="H2151">
        <v>0.16428137847965299</v>
      </c>
      <c r="I2151">
        <v>-42.988663677211001</v>
      </c>
      <c r="J2151">
        <v>-2.3590914217776202</v>
      </c>
      <c r="K2151">
        <v>23.045340223707498</v>
      </c>
      <c r="L2151">
        <v>24.057046491986501</v>
      </c>
      <c r="M2151">
        <v>41.543389414516298</v>
      </c>
      <c r="N2151">
        <v>1.04578083933927</v>
      </c>
      <c r="O2151">
        <v>62.114537444933902</v>
      </c>
      <c r="P2151">
        <v>27.887323943661901</v>
      </c>
      <c r="Q2151">
        <v>5.0030767346109999E-2</v>
      </c>
    </row>
    <row r="2152" spans="1:17" hidden="1" x14ac:dyDescent="0.3">
      <c r="A2152" t="s">
        <v>4464</v>
      </c>
      <c r="B2152" t="s">
        <v>4465</v>
      </c>
      <c r="C2152" t="str">
        <f>IFERROR(VLOOKUP(Table1[[#This Row],[Ticker]],[1]!Table1[[Symbol]:[Industry]],2,FALSE),"-")</f>
        <v>-</v>
      </c>
      <c r="E2152">
        <v>275.03006160000001</v>
      </c>
      <c r="F2152">
        <v>18.62</v>
      </c>
      <c r="G2152">
        <v>-57.104602165499003</v>
      </c>
      <c r="H2152">
        <v>-5.8580618549042498</v>
      </c>
      <c r="I2152">
        <v>-15.2884039993817</v>
      </c>
      <c r="J2152">
        <v>-0.48735761900935698</v>
      </c>
      <c r="K2152">
        <v>18.650911101097702</v>
      </c>
      <c r="L2152">
        <v>19.383384695684999</v>
      </c>
      <c r="M2152">
        <v>48.762936723602799</v>
      </c>
      <c r="N2152">
        <v>0.23809713781241901</v>
      </c>
      <c r="O2152">
        <v>74.221267454350098</v>
      </c>
      <c r="P2152">
        <v>32.056737588652403</v>
      </c>
      <c r="Q2152">
        <v>0.20903646294831299</v>
      </c>
    </row>
    <row r="2153" spans="1:17" hidden="1" x14ac:dyDescent="0.3">
      <c r="A2153" t="s">
        <v>4466</v>
      </c>
      <c r="B2153" t="s">
        <v>4467</v>
      </c>
      <c r="C2153" t="str">
        <f>IFERROR(VLOOKUP(Table1[[#This Row],[Ticker]],[1]!Table1[[Symbol]:[Industry]],2,FALSE),"-")</f>
        <v>-</v>
      </c>
      <c r="D2153" t="s">
        <v>124</v>
      </c>
      <c r="E2153">
        <v>274.88767799999999</v>
      </c>
      <c r="F2153">
        <v>269.39999999999998</v>
      </c>
      <c r="G2153">
        <v>46.697110723653303</v>
      </c>
      <c r="H2153">
        <v>-16.0760412423164</v>
      </c>
      <c r="I2153">
        <v>54.5424302003468</v>
      </c>
      <c r="J2153">
        <v>-0.14427984736014901</v>
      </c>
      <c r="K2153">
        <v>274.11864487880098</v>
      </c>
      <c r="L2153">
        <v>222.490488951657</v>
      </c>
      <c r="M2153">
        <v>36.259159526044002</v>
      </c>
      <c r="N2153">
        <v>0.48816111030033099</v>
      </c>
      <c r="O2153">
        <v>26.726057906458699</v>
      </c>
      <c r="P2153">
        <v>170.61778001004501</v>
      </c>
      <c r="Q2153">
        <v>0.120300262325305</v>
      </c>
    </row>
    <row r="2154" spans="1:17" hidden="1" x14ac:dyDescent="0.3">
      <c r="A2154" t="s">
        <v>4468</v>
      </c>
      <c r="B2154" t="s">
        <v>4469</v>
      </c>
      <c r="C2154" t="str">
        <f>IFERROR(VLOOKUP(Table1[[#This Row],[Ticker]],[1]!Table1[[Symbol]:[Industry]],2,FALSE),"-")</f>
        <v>-</v>
      </c>
      <c r="D2154" t="s">
        <v>127</v>
      </c>
      <c r="E2154">
        <v>274.52177999999998</v>
      </c>
      <c r="F2154">
        <v>273.14999999999998</v>
      </c>
      <c r="G2154">
        <v>197.90166052184099</v>
      </c>
      <c r="H2154">
        <v>6.7037085993672996</v>
      </c>
      <c r="I2154">
        <v>103.200894095557</v>
      </c>
      <c r="J2154">
        <v>9.5722912540889702</v>
      </c>
      <c r="K2154">
        <v>227.48016767151799</v>
      </c>
      <c r="L2154">
        <v>171.918244389596</v>
      </c>
      <c r="M2154">
        <v>84.358156555585893</v>
      </c>
      <c r="N2154">
        <v>0.949440340940362</v>
      </c>
      <c r="O2154">
        <v>0</v>
      </c>
      <c r="P2154">
        <v>235.97785977859701</v>
      </c>
      <c r="Q2154">
        <v>0.14200371752733801</v>
      </c>
    </row>
    <row r="2155" spans="1:17" hidden="1" x14ac:dyDescent="0.3">
      <c r="A2155" t="s">
        <v>4470</v>
      </c>
      <c r="B2155" t="s">
        <v>4471</v>
      </c>
      <c r="C2155" t="str">
        <f>IFERROR(VLOOKUP(Table1[[#This Row],[Ticker]],[1]!Table1[[Symbol]:[Industry]],2,FALSE),"-")</f>
        <v>-</v>
      </c>
      <c r="D2155" t="s">
        <v>218</v>
      </c>
      <c r="E2155">
        <v>273.61703325000002</v>
      </c>
      <c r="F2155">
        <v>199.87</v>
      </c>
      <c r="G2155">
        <v>-39.108980152727298</v>
      </c>
      <c r="H2155">
        <v>-19.601193034442801</v>
      </c>
      <c r="I2155">
        <v>-38.667868945718801</v>
      </c>
      <c r="J2155">
        <v>-3.5959046496238498</v>
      </c>
      <c r="K2155">
        <v>215.190317864316</v>
      </c>
      <c r="L2155">
        <v>229.93916322614299</v>
      </c>
      <c r="M2155">
        <v>48.821001496520203</v>
      </c>
      <c r="N2155">
        <v>1.38448461286407</v>
      </c>
      <c r="O2155">
        <v>124.145694701556</v>
      </c>
      <c r="P2155">
        <v>4.0447683498178097</v>
      </c>
      <c r="Q2155">
        <v>5.3459412316659002E-2</v>
      </c>
    </row>
    <row r="2156" spans="1:17" hidden="1" x14ac:dyDescent="0.3">
      <c r="A2156" t="s">
        <v>4472</v>
      </c>
      <c r="B2156" t="s">
        <v>4473</v>
      </c>
      <c r="C2156" t="str">
        <f>IFERROR(VLOOKUP(Table1[[#This Row],[Ticker]],[1]!Table1[[Symbol]:[Industry]],2,FALSE),"-")</f>
        <v>-</v>
      </c>
      <c r="D2156" t="s">
        <v>140</v>
      </c>
      <c r="E2156">
        <v>273.35297500000001</v>
      </c>
      <c r="F2156">
        <v>17.3</v>
      </c>
      <c r="G2156">
        <v>-106.049050501294</v>
      </c>
      <c r="H2156">
        <v>-13.598610257414199</v>
      </c>
      <c r="I2156">
        <v>-74.681829871334699</v>
      </c>
      <c r="J2156">
        <v>12.2422236105718</v>
      </c>
      <c r="K2156">
        <v>16.4462015209558</v>
      </c>
      <c r="L2156">
        <v>33.885407763577298</v>
      </c>
      <c r="M2156">
        <v>80.051644058367202</v>
      </c>
      <c r="N2156">
        <v>1.9527951595585</v>
      </c>
      <c r="O2156">
        <v>447.63005780346799</v>
      </c>
      <c r="P2156">
        <v>68.124392614188494</v>
      </c>
      <c r="Q2156">
        <v>2.5814533005717E-2</v>
      </c>
    </row>
    <row r="2157" spans="1:17" hidden="1" x14ac:dyDescent="0.3">
      <c r="A2157" t="s">
        <v>4474</v>
      </c>
      <c r="B2157" t="s">
        <v>4475</v>
      </c>
      <c r="C2157" t="str">
        <f>IFERROR(VLOOKUP(Table1[[#This Row],[Ticker]],[1]!Table1[[Symbol]:[Industry]],2,FALSE),"-")</f>
        <v>-</v>
      </c>
      <c r="D2157" t="s">
        <v>1675</v>
      </c>
      <c r="E2157">
        <v>273.18633104000003</v>
      </c>
      <c r="F2157">
        <v>248.8</v>
      </c>
      <c r="G2157">
        <v>-13.5576751237615</v>
      </c>
      <c r="H2157">
        <v>-10.788574245165</v>
      </c>
      <c r="I2157">
        <v>-3.7602430362826902</v>
      </c>
      <c r="J2157">
        <v>6.2512434071355596</v>
      </c>
      <c r="K2157">
        <v>267.85637026859098</v>
      </c>
      <c r="L2157">
        <v>257.45108863838402</v>
      </c>
      <c r="M2157">
        <v>43.078255293049899</v>
      </c>
      <c r="N2157">
        <v>1.0061915855632599</v>
      </c>
      <c r="O2157">
        <v>47.548231511254002</v>
      </c>
      <c r="P2157">
        <v>23.1683168316831</v>
      </c>
      <c r="Q2157">
        <v>7.7637261699007004E-2</v>
      </c>
    </row>
    <row r="2158" spans="1:17" hidden="1" x14ac:dyDescent="0.3">
      <c r="A2158" t="s">
        <v>4476</v>
      </c>
      <c r="B2158" t="s">
        <v>4477</v>
      </c>
      <c r="C2158" t="str">
        <f>IFERROR(VLOOKUP(Table1[[#This Row],[Ticker]],[1]!Table1[[Symbol]:[Industry]],2,FALSE),"-")</f>
        <v>-</v>
      </c>
      <c r="D2158" t="s">
        <v>46</v>
      </c>
      <c r="E2158">
        <v>272.78821878000002</v>
      </c>
      <c r="F2158">
        <v>106.15</v>
      </c>
      <c r="G2158">
        <v>373.004030163756</v>
      </c>
      <c r="H2158">
        <v>-8.3094662449124304</v>
      </c>
      <c r="I2158">
        <v>73.847768413011096</v>
      </c>
      <c r="J2158">
        <v>16.9169360576578</v>
      </c>
      <c r="K2158">
        <v>92.2136492106346</v>
      </c>
      <c r="L2158">
        <v>68.174207497733406</v>
      </c>
      <c r="M2158">
        <v>78.838314686416197</v>
      </c>
      <c r="N2158">
        <v>0.84321081091151195</v>
      </c>
      <c r="O2158">
        <v>9.7503532736693295</v>
      </c>
      <c r="P2158">
        <v>447.16494845360802</v>
      </c>
      <c r="Q2158">
        <v>0.13605355405841199</v>
      </c>
    </row>
    <row r="2159" spans="1:17" hidden="1" x14ac:dyDescent="0.3">
      <c r="A2159" t="s">
        <v>4478</v>
      </c>
      <c r="B2159" t="s">
        <v>4479</v>
      </c>
      <c r="C2159" t="str">
        <f>IFERROR(VLOOKUP(Table1[[#This Row],[Ticker]],[1]!Table1[[Symbol]:[Industry]],2,FALSE),"-")</f>
        <v>-</v>
      </c>
      <c r="D2159" t="s">
        <v>46</v>
      </c>
      <c r="E2159">
        <v>271.6875</v>
      </c>
      <c r="F2159">
        <v>217.35</v>
      </c>
      <c r="G2159">
        <v>57.140925422800002</v>
      </c>
      <c r="H2159">
        <v>15.784917612854899</v>
      </c>
      <c r="I2159">
        <v>26.002308889457002</v>
      </c>
      <c r="J2159">
        <v>-7.6036913440387304</v>
      </c>
      <c r="K2159">
        <v>195.09154913504901</v>
      </c>
      <c r="L2159">
        <v>164.02650765332299</v>
      </c>
      <c r="M2159">
        <v>55.415730481731302</v>
      </c>
      <c r="N2159">
        <v>0.83765571932535099</v>
      </c>
      <c r="O2159">
        <v>17.184265010351901</v>
      </c>
      <c r="P2159">
        <v>117.241379310344</v>
      </c>
      <c r="Q2159">
        <v>0.17270703440202401</v>
      </c>
    </row>
    <row r="2160" spans="1:17" hidden="1" x14ac:dyDescent="0.3">
      <c r="A2160" t="s">
        <v>4480</v>
      </c>
      <c r="B2160" t="s">
        <v>4481</v>
      </c>
      <c r="C2160" t="str">
        <f>IFERROR(VLOOKUP(Table1[[#This Row],[Ticker]],[1]!Table1[[Symbol]:[Industry]],2,FALSE),"-")</f>
        <v>-</v>
      </c>
      <c r="D2160" t="s">
        <v>561</v>
      </c>
      <c r="E2160">
        <v>270.95</v>
      </c>
      <c r="F2160">
        <v>270.95</v>
      </c>
      <c r="G2160">
        <v>-15.767337509760299</v>
      </c>
      <c r="H2160">
        <v>-22.524118626154301</v>
      </c>
      <c r="I2160">
        <v>1.1985681088123401</v>
      </c>
      <c r="J2160">
        <v>-1.28162547553896</v>
      </c>
      <c r="K2160">
        <v>297.89775384614302</v>
      </c>
      <c r="L2160">
        <v>287.43875026156798</v>
      </c>
      <c r="M2160">
        <v>26.016440693083702</v>
      </c>
      <c r="N2160">
        <v>0.45947632487059897</v>
      </c>
      <c r="O2160">
        <v>37.774497139693601</v>
      </c>
      <c r="P2160">
        <v>32.041910331384003</v>
      </c>
      <c r="Q2160">
        <v>0.123687870333151</v>
      </c>
    </row>
    <row r="2161" spans="1:17" hidden="1" x14ac:dyDescent="0.3">
      <c r="A2161" t="s">
        <v>4482</v>
      </c>
      <c r="B2161" t="s">
        <v>4483</v>
      </c>
      <c r="C2161" t="str">
        <f>IFERROR(VLOOKUP(Table1[[#This Row],[Ticker]],[1]!Table1[[Symbol]:[Industry]],2,FALSE),"-")</f>
        <v>-</v>
      </c>
      <c r="E2161">
        <v>270.45902940000002</v>
      </c>
      <c r="F2161">
        <v>31.71</v>
      </c>
      <c r="G2161">
        <v>31.3171831263275</v>
      </c>
      <c r="H2161">
        <v>-0.664599988000247</v>
      </c>
      <c r="I2161">
        <v>-1.10986903726389</v>
      </c>
      <c r="J2161">
        <v>-2.14478434864614</v>
      </c>
      <c r="K2161">
        <v>30.5990020141328</v>
      </c>
      <c r="L2161">
        <v>29.047331470904101</v>
      </c>
      <c r="M2161">
        <v>51.757167438135298</v>
      </c>
      <c r="N2161">
        <v>0.90646595262420404</v>
      </c>
      <c r="O2161">
        <v>31.188899400819899</v>
      </c>
      <c r="P2161">
        <v>66.194968553459105</v>
      </c>
      <c r="Q2161">
        <v>6.3870362722245999E-2</v>
      </c>
    </row>
    <row r="2162" spans="1:17" hidden="1" x14ac:dyDescent="0.3">
      <c r="A2162" t="s">
        <v>4484</v>
      </c>
      <c r="B2162" t="s">
        <v>4485</v>
      </c>
      <c r="C2162" t="str">
        <f>IFERROR(VLOOKUP(Table1[[#This Row],[Ticker]],[1]!Table1[[Symbol]:[Industry]],2,FALSE),"-")</f>
        <v>-</v>
      </c>
      <c r="D2162" t="s">
        <v>59</v>
      </c>
      <c r="E2162">
        <v>269.573556</v>
      </c>
      <c r="F2162">
        <v>108.85</v>
      </c>
      <c r="G2162">
        <v>-7.7691743274845901</v>
      </c>
      <c r="H2162">
        <v>16.525529458667101</v>
      </c>
      <c r="I2162">
        <v>5.2047037457639798</v>
      </c>
      <c r="J2162">
        <v>20.3618980537757</v>
      </c>
      <c r="K2162">
        <v>95.695124520931003</v>
      </c>
      <c r="M2162">
        <v>71.316535660970004</v>
      </c>
      <c r="O2162">
        <v>11.943040881947599</v>
      </c>
      <c r="P2162">
        <v>32.824893227577697</v>
      </c>
    </row>
    <row r="2163" spans="1:17" hidden="1" x14ac:dyDescent="0.3">
      <c r="A2163" t="s">
        <v>4486</v>
      </c>
      <c r="B2163" t="s">
        <v>4487</v>
      </c>
      <c r="C2163" t="str">
        <f>IFERROR(VLOOKUP(Table1[[#This Row],[Ticker]],[1]!Table1[[Symbol]:[Industry]],2,FALSE),"-")</f>
        <v>-</v>
      </c>
      <c r="D2163" t="s">
        <v>610</v>
      </c>
      <c r="E2163">
        <v>269.37349999999998</v>
      </c>
      <c r="F2163">
        <v>804.1</v>
      </c>
      <c r="G2163">
        <v>6631.7900797948696</v>
      </c>
      <c r="H2163">
        <v>5.7103554937265297</v>
      </c>
      <c r="I2163">
        <v>562.929848371449</v>
      </c>
      <c r="J2163">
        <v>8.9870133036374291</v>
      </c>
      <c r="K2163">
        <v>656.92214345305001</v>
      </c>
      <c r="L2163">
        <v>374.306175766921</v>
      </c>
      <c r="M2163">
        <v>77.460152265017896</v>
      </c>
      <c r="N2163">
        <v>0.86670432081332904</v>
      </c>
      <c r="O2163">
        <v>4.0044770550926296</v>
      </c>
      <c r="P2163">
        <v>8138.7295081967204</v>
      </c>
      <c r="Q2163">
        <v>0.43111723869277002</v>
      </c>
    </row>
    <row r="2164" spans="1:17" hidden="1" x14ac:dyDescent="0.3">
      <c r="A2164" t="s">
        <v>4488</v>
      </c>
      <c r="B2164" t="s">
        <v>4489</v>
      </c>
      <c r="C2164" t="str">
        <f>IFERROR(VLOOKUP(Table1[[#This Row],[Ticker]],[1]!Table1[[Symbol]:[Industry]],2,FALSE),"-")</f>
        <v>-</v>
      </c>
      <c r="D2164" t="s">
        <v>218</v>
      </c>
      <c r="E2164">
        <v>269.215026219999</v>
      </c>
      <c r="F2164">
        <v>140.84</v>
      </c>
      <c r="G2164">
        <v>14.4690930132264</v>
      </c>
      <c r="H2164">
        <v>-3.0854848762140401</v>
      </c>
      <c r="I2164">
        <v>4.5656659251582896</v>
      </c>
      <c r="J2164">
        <v>-1.7050291366808701</v>
      </c>
      <c r="K2164">
        <v>126.998985896992</v>
      </c>
      <c r="L2164">
        <v>124.311846497408</v>
      </c>
      <c r="M2164">
        <v>76.464935170116505</v>
      </c>
      <c r="N2164">
        <v>2.3669546163228601</v>
      </c>
      <c r="O2164">
        <v>11.047997727918199</v>
      </c>
      <c r="P2164">
        <v>40.139303482587003</v>
      </c>
      <c r="Q2164">
        <v>-3.3776678586757002E-2</v>
      </c>
    </row>
    <row r="2165" spans="1:17" hidden="1" x14ac:dyDescent="0.3">
      <c r="A2165" t="s">
        <v>4490</v>
      </c>
      <c r="B2165" t="s">
        <v>4491</v>
      </c>
      <c r="C2165" t="str">
        <f>IFERROR(VLOOKUP(Table1[[#This Row],[Ticker]],[1]!Table1[[Symbol]:[Industry]],2,FALSE),"-")</f>
        <v>-</v>
      </c>
      <c r="D2165" t="s">
        <v>329</v>
      </c>
      <c r="E2165">
        <v>268.9434</v>
      </c>
      <c r="F2165">
        <v>158.94999999999999</v>
      </c>
      <c r="G2165">
        <v>231.83823388797401</v>
      </c>
      <c r="H2165">
        <v>3.7931116475977</v>
      </c>
      <c r="I2165">
        <v>27.427103666534101</v>
      </c>
      <c r="J2165">
        <v>8.1081886314664793</v>
      </c>
      <c r="K2165">
        <v>142.66360267988401</v>
      </c>
      <c r="L2165">
        <v>114.953481551119</v>
      </c>
      <c r="M2165">
        <v>80.096547796137102</v>
      </c>
      <c r="N2165">
        <v>1.20591353178809</v>
      </c>
      <c r="O2165">
        <v>18.276187480339701</v>
      </c>
      <c r="P2165">
        <v>304.45292620865098</v>
      </c>
    </row>
    <row r="2166" spans="1:17" hidden="1" x14ac:dyDescent="0.3">
      <c r="A2166" t="s">
        <v>4492</v>
      </c>
      <c r="B2166" t="s">
        <v>4493</v>
      </c>
      <c r="C2166" t="str">
        <f>IFERROR(VLOOKUP(Table1[[#This Row],[Ticker]],[1]!Table1[[Symbol]:[Industry]],2,FALSE),"-")</f>
        <v>-</v>
      </c>
      <c r="D2166" t="s">
        <v>148</v>
      </c>
      <c r="E2166">
        <v>267.90285899999998</v>
      </c>
      <c r="F2166">
        <v>892.95</v>
      </c>
      <c r="G2166">
        <v>237.56126451342899</v>
      </c>
      <c r="H2166">
        <v>-22.148975313176098</v>
      </c>
      <c r="I2166">
        <v>29.521008261097599</v>
      </c>
      <c r="J2166">
        <v>11.1552272735755</v>
      </c>
      <c r="K2166">
        <v>898.07589879220302</v>
      </c>
      <c r="L2166">
        <v>733.83056521218896</v>
      </c>
      <c r="M2166">
        <v>68.721687124741706</v>
      </c>
      <c r="N2166">
        <v>0.50953331191117102</v>
      </c>
      <c r="O2166">
        <v>53.9839856654907</v>
      </c>
      <c r="P2166">
        <v>279.81709910676301</v>
      </c>
      <c r="Q2166">
        <v>0.17433463497148199</v>
      </c>
    </row>
    <row r="2167" spans="1:17" hidden="1" x14ac:dyDescent="0.3">
      <c r="A2167" t="s">
        <v>4494</v>
      </c>
      <c r="B2167" t="s">
        <v>4495</v>
      </c>
      <c r="C2167" t="str">
        <f>IFERROR(VLOOKUP(Table1[[#This Row],[Ticker]],[1]!Table1[[Symbol]:[Industry]],2,FALSE),"-")</f>
        <v>-</v>
      </c>
      <c r="E2167">
        <v>266.10791999999998</v>
      </c>
      <c r="F2167">
        <v>4.9400000000000004</v>
      </c>
      <c r="G2167">
        <v>26.810664676102501</v>
      </c>
      <c r="H2167">
        <v>6.3222121766982102</v>
      </c>
      <c r="I2167">
        <v>14.449579689668999</v>
      </c>
      <c r="J2167">
        <v>1.20020546274458</v>
      </c>
      <c r="K2167">
        <v>4.3345610438573301</v>
      </c>
      <c r="L2167">
        <v>4.09511583169194</v>
      </c>
      <c r="M2167">
        <v>62.939848818390402</v>
      </c>
      <c r="N2167">
        <v>1.73791385974234</v>
      </c>
      <c r="O2167">
        <v>34.615384615384599</v>
      </c>
      <c r="P2167">
        <v>104.97925311203301</v>
      </c>
      <c r="Q2167">
        <v>-4.6434001752609998E-2</v>
      </c>
    </row>
    <row r="2168" spans="1:17" hidden="1" x14ac:dyDescent="0.3">
      <c r="A2168" t="s">
        <v>4496</v>
      </c>
      <c r="B2168" t="s">
        <v>4497</v>
      </c>
      <c r="C2168" t="str">
        <f>IFERROR(VLOOKUP(Table1[[#This Row],[Ticker]],[1]!Table1[[Symbol]:[Industry]],2,FALSE),"-")</f>
        <v>-</v>
      </c>
      <c r="D2168" t="s">
        <v>21</v>
      </c>
      <c r="E2168">
        <v>265.64825339999999</v>
      </c>
      <c r="F2168">
        <v>186.66</v>
      </c>
      <c r="G2168">
        <v>147.342620752822</v>
      </c>
      <c r="H2168">
        <v>-0.14964929516325001</v>
      </c>
      <c r="I2168">
        <v>-16.371130622697201</v>
      </c>
      <c r="J2168">
        <v>-5.7694522136039401</v>
      </c>
      <c r="K2168">
        <v>175.23178699367401</v>
      </c>
      <c r="L2168">
        <v>158.04923606198801</v>
      </c>
      <c r="M2168">
        <v>54.720188843343102</v>
      </c>
      <c r="N2168">
        <v>1.24051078787878</v>
      </c>
      <c r="O2168">
        <v>19.281045751633901</v>
      </c>
      <c r="P2168">
        <v>182.81818181818099</v>
      </c>
      <c r="Q2168">
        <v>9.3551161320054005E-2</v>
      </c>
    </row>
    <row r="2169" spans="1:17" hidden="1" x14ac:dyDescent="0.3">
      <c r="A2169" t="s">
        <v>4498</v>
      </c>
      <c r="B2169" t="s">
        <v>4499</v>
      </c>
      <c r="C2169" t="str">
        <f>IFERROR(VLOOKUP(Table1[[#This Row],[Ticker]],[1]!Table1[[Symbol]:[Industry]],2,FALSE),"-")</f>
        <v>-</v>
      </c>
      <c r="D2169" t="s">
        <v>670</v>
      </c>
      <c r="E2169">
        <v>265.049502625</v>
      </c>
      <c r="F2169">
        <v>227.3</v>
      </c>
      <c r="G2169">
        <v>5.3905102487880399</v>
      </c>
      <c r="H2169">
        <v>-4.60712730102835</v>
      </c>
      <c r="I2169">
        <v>9.0879557111432892</v>
      </c>
      <c r="J2169">
        <v>1.4707669872839499</v>
      </c>
      <c r="K2169">
        <v>222.86795634763001</v>
      </c>
      <c r="L2169">
        <v>211.12205939424001</v>
      </c>
      <c r="M2169">
        <v>51.9561724640809</v>
      </c>
      <c r="N2169">
        <v>1.1142388767723399</v>
      </c>
      <c r="O2169">
        <v>30.774139164368901</v>
      </c>
      <c r="P2169">
        <v>36.588344144480502</v>
      </c>
      <c r="Q2169">
        <v>-6.1182172001120999E-2</v>
      </c>
    </row>
    <row r="2170" spans="1:17" hidden="1" x14ac:dyDescent="0.3">
      <c r="A2170" t="s">
        <v>4500</v>
      </c>
      <c r="B2170" t="s">
        <v>4501</v>
      </c>
      <c r="C2170" t="str">
        <f>IFERROR(VLOOKUP(Table1[[#This Row],[Ticker]],[1]!Table1[[Symbol]:[Industry]],2,FALSE),"-")</f>
        <v>-</v>
      </c>
      <c r="E2170">
        <v>264.76774599999999</v>
      </c>
      <c r="F2170">
        <v>163</v>
      </c>
      <c r="G2170">
        <v>67.546630936042803</v>
      </c>
      <c r="H2170">
        <v>-9.5863091265599198</v>
      </c>
      <c r="I2170">
        <v>13.1675284076177</v>
      </c>
      <c r="J2170">
        <v>0.61349519612916803</v>
      </c>
      <c r="K2170">
        <v>159.96509278913001</v>
      </c>
      <c r="L2170">
        <v>141.262967794893</v>
      </c>
      <c r="M2170">
        <v>56.681861256221602</v>
      </c>
      <c r="N2170">
        <v>1.0298701298701201</v>
      </c>
      <c r="O2170">
        <v>7.9754601226993804</v>
      </c>
      <c r="P2170">
        <v>103.75</v>
      </c>
      <c r="Q2170">
        <v>0.14176089854764401</v>
      </c>
    </row>
    <row r="2171" spans="1:17" hidden="1" x14ac:dyDescent="0.3">
      <c r="A2171" t="s">
        <v>4502</v>
      </c>
      <c r="B2171" t="s">
        <v>4503</v>
      </c>
      <c r="C2171" t="str">
        <f>IFERROR(VLOOKUP(Table1[[#This Row],[Ticker]],[1]!Table1[[Symbol]:[Industry]],2,FALSE),"-")</f>
        <v>-</v>
      </c>
      <c r="D2171" t="s">
        <v>285</v>
      </c>
      <c r="E2171">
        <v>264.42903859199998</v>
      </c>
      <c r="F2171">
        <v>58.07</v>
      </c>
      <c r="G2171">
        <v>-32.440777347980799</v>
      </c>
      <c r="H2171">
        <v>17.773614655497902</v>
      </c>
      <c r="I2171">
        <v>-19.8077935333311</v>
      </c>
      <c r="J2171">
        <v>-0.86206046800177905</v>
      </c>
      <c r="K2171">
        <v>55.763965892676502</v>
      </c>
      <c r="L2171">
        <v>59.311981214834297</v>
      </c>
      <c r="M2171">
        <v>48.811196556180299</v>
      </c>
      <c r="N2171">
        <v>3.40891778701369</v>
      </c>
      <c r="O2171">
        <v>71.689340451179604</v>
      </c>
      <c r="P2171">
        <v>30.7882882882883</v>
      </c>
      <c r="Q2171">
        <v>0.13965006276147701</v>
      </c>
    </row>
    <row r="2172" spans="1:17" hidden="1" x14ac:dyDescent="0.3">
      <c r="A2172" t="s">
        <v>4504</v>
      </c>
      <c r="B2172" t="s">
        <v>4505</v>
      </c>
      <c r="C2172" t="str">
        <f>IFERROR(VLOOKUP(Table1[[#This Row],[Ticker]],[1]!Table1[[Symbol]:[Industry]],2,FALSE),"-")</f>
        <v>-</v>
      </c>
      <c r="E2172">
        <v>263.71695729999999</v>
      </c>
      <c r="F2172">
        <v>168.5</v>
      </c>
      <c r="G2172">
        <v>1.1677212253785301</v>
      </c>
      <c r="H2172">
        <v>-12.300976229098801</v>
      </c>
      <c r="I2172">
        <v>14.3034115963617</v>
      </c>
      <c r="J2172">
        <v>-1.7069522136039399</v>
      </c>
      <c r="K2172">
        <v>153.98317433969299</v>
      </c>
      <c r="M2172">
        <v>63.460599068709698</v>
      </c>
      <c r="N2172">
        <v>0.85874224297869595</v>
      </c>
      <c r="O2172">
        <v>6.0534124629079997</v>
      </c>
      <c r="P2172">
        <v>47.548161120840597</v>
      </c>
    </row>
    <row r="2173" spans="1:17" hidden="1" x14ac:dyDescent="0.3">
      <c r="A2173" t="s">
        <v>4506</v>
      </c>
      <c r="B2173" t="s">
        <v>4507</v>
      </c>
      <c r="C2173" t="str">
        <f>IFERROR(VLOOKUP(Table1[[#This Row],[Ticker]],[1]!Table1[[Symbol]:[Industry]],2,FALSE),"-")</f>
        <v>-</v>
      </c>
      <c r="D2173" t="s">
        <v>59</v>
      </c>
      <c r="E2173">
        <v>263.37915864000001</v>
      </c>
      <c r="F2173">
        <v>189.8</v>
      </c>
      <c r="G2173">
        <v>87.452304564423002</v>
      </c>
      <c r="H2173">
        <v>-1.8145541577425199</v>
      </c>
      <c r="I2173">
        <v>28.4797254766717</v>
      </c>
      <c r="J2173">
        <v>-5.7012415537054597</v>
      </c>
      <c r="K2173">
        <v>183.278075660415</v>
      </c>
      <c r="L2173">
        <v>148.68284719727899</v>
      </c>
      <c r="M2173">
        <v>45.133463885437799</v>
      </c>
      <c r="N2173">
        <v>1.0040896838279401</v>
      </c>
      <c r="O2173">
        <v>22.708113804004199</v>
      </c>
      <c r="P2173">
        <v>120.543806646525</v>
      </c>
      <c r="Q2173">
        <v>0.10218360103213001</v>
      </c>
    </row>
    <row r="2174" spans="1:17" hidden="1" x14ac:dyDescent="0.3">
      <c r="A2174" t="s">
        <v>4508</v>
      </c>
      <c r="B2174" t="s">
        <v>4509</v>
      </c>
      <c r="C2174" t="str">
        <f>IFERROR(VLOOKUP(Table1[[#This Row],[Ticker]],[1]!Table1[[Symbol]:[Industry]],2,FALSE),"-")</f>
        <v>-</v>
      </c>
      <c r="D2174" t="s">
        <v>243</v>
      </c>
      <c r="E2174">
        <v>262.14719062500001</v>
      </c>
      <c r="F2174">
        <v>51.21</v>
      </c>
      <c r="G2174">
        <v>154.78945459950199</v>
      </c>
      <c r="H2174">
        <v>-6.5479266100213902</v>
      </c>
      <c r="I2174">
        <v>-20.278128269636699</v>
      </c>
      <c r="J2174">
        <v>0.337196297289516</v>
      </c>
      <c r="K2174">
        <v>51.613288593910198</v>
      </c>
      <c r="L2174">
        <v>45.379196803724099</v>
      </c>
      <c r="M2174">
        <v>47.634306351704801</v>
      </c>
      <c r="N2174">
        <v>1.11863855454884</v>
      </c>
      <c r="O2174">
        <v>36.106229252099197</v>
      </c>
      <c r="P2174">
        <v>194.14129810453699</v>
      </c>
      <c r="Q2174">
        <v>0.114010110237126</v>
      </c>
    </row>
    <row r="2175" spans="1:17" hidden="1" x14ac:dyDescent="0.3">
      <c r="A2175" t="s">
        <v>4510</v>
      </c>
      <c r="B2175" t="s">
        <v>4511</v>
      </c>
      <c r="C2175" t="str">
        <f>IFERROR(VLOOKUP(Table1[[#This Row],[Ticker]],[1]!Table1[[Symbol]:[Industry]],2,FALSE),"-")</f>
        <v>-</v>
      </c>
      <c r="D2175" t="s">
        <v>148</v>
      </c>
      <c r="E2175">
        <v>260.99733600000002</v>
      </c>
      <c r="F2175">
        <v>612.9</v>
      </c>
      <c r="G2175">
        <v>-2.4655593028680398</v>
      </c>
      <c r="H2175">
        <v>63.475163952630197</v>
      </c>
      <c r="I2175">
        <v>10.670131068115101</v>
      </c>
      <c r="J2175">
        <v>12.7739036422519</v>
      </c>
      <c r="M2175">
        <v>71.421913576991699</v>
      </c>
      <c r="O2175">
        <v>8.7616250611845405</v>
      </c>
      <c r="P2175">
        <v>87.574598316755896</v>
      </c>
    </row>
    <row r="2176" spans="1:17" hidden="1" x14ac:dyDescent="0.3">
      <c r="A2176" t="s">
        <v>4512</v>
      </c>
      <c r="B2176" t="s">
        <v>4513</v>
      </c>
      <c r="C2176" t="str">
        <f>IFERROR(VLOOKUP(Table1[[#This Row],[Ticker]],[1]!Table1[[Symbol]:[Industry]],2,FALSE),"-")</f>
        <v>-</v>
      </c>
      <c r="D2176" t="s">
        <v>130</v>
      </c>
      <c r="E2176">
        <v>260.72660250000001</v>
      </c>
      <c r="F2176">
        <v>282.75</v>
      </c>
      <c r="G2176">
        <v>33.495537258760699</v>
      </c>
      <c r="H2176">
        <v>-12.844454489968401</v>
      </c>
      <c r="I2176">
        <v>-26.4703091149809</v>
      </c>
      <c r="J2176">
        <v>-3.1125899050895098</v>
      </c>
      <c r="K2176">
        <v>278.42643799466902</v>
      </c>
      <c r="L2176">
        <v>267.30315100977202</v>
      </c>
      <c r="M2176">
        <v>57.782335154315</v>
      </c>
      <c r="N2176">
        <v>2.43351779753413</v>
      </c>
      <c r="O2176">
        <v>24.8452696728558</v>
      </c>
      <c r="P2176">
        <v>69.007770472205607</v>
      </c>
      <c r="Q2176">
        <v>1.5172697423241999E-2</v>
      </c>
    </row>
    <row r="2177" spans="1:17" hidden="1" x14ac:dyDescent="0.3">
      <c r="A2177" t="s">
        <v>4514</v>
      </c>
      <c r="B2177" t="s">
        <v>4515</v>
      </c>
      <c r="C2177" t="str">
        <f>IFERROR(VLOOKUP(Table1[[#This Row],[Ticker]],[1]!Table1[[Symbol]:[Industry]],2,FALSE),"-")</f>
        <v>-</v>
      </c>
      <c r="D2177" t="s">
        <v>449</v>
      </c>
      <c r="E2177">
        <v>260.20800000000003</v>
      </c>
      <c r="F2177">
        <v>104</v>
      </c>
      <c r="G2177">
        <v>-53.130555125758598</v>
      </c>
      <c r="H2177">
        <v>-16.589907895211098</v>
      </c>
      <c r="I2177">
        <v>-22.793183279663101</v>
      </c>
      <c r="J2177">
        <v>-1.12839903199689</v>
      </c>
      <c r="K2177">
        <v>107.69031732293099</v>
      </c>
      <c r="L2177">
        <v>115.02411048651</v>
      </c>
      <c r="M2177">
        <v>37.108676057122999</v>
      </c>
      <c r="N2177">
        <v>3.1643028427862401</v>
      </c>
      <c r="O2177">
        <v>53.317307692307601</v>
      </c>
      <c r="P2177">
        <v>8.3333333333333197</v>
      </c>
    </row>
    <row r="2178" spans="1:17" hidden="1" x14ac:dyDescent="0.3">
      <c r="A2178" t="s">
        <v>4516</v>
      </c>
      <c r="B2178" t="s">
        <v>4517</v>
      </c>
      <c r="C2178" t="str">
        <f>IFERROR(VLOOKUP(Table1[[#This Row],[Ticker]],[1]!Table1[[Symbol]:[Industry]],2,FALSE),"-")</f>
        <v>-</v>
      </c>
      <c r="E2178">
        <v>260.06392124000001</v>
      </c>
      <c r="F2178">
        <v>115.6</v>
      </c>
      <c r="G2178">
        <v>25.919238307596402</v>
      </c>
      <c r="H2178">
        <v>9.6781019010090006</v>
      </c>
      <c r="I2178">
        <v>38.598307674013398</v>
      </c>
      <c r="J2178">
        <v>4.3408419040431099</v>
      </c>
      <c r="K2178">
        <v>99.129241144238904</v>
      </c>
      <c r="M2178">
        <v>79.285282375281</v>
      </c>
      <c r="N2178">
        <v>1.4924074447355999</v>
      </c>
      <c r="O2178">
        <v>8.13148788927335</v>
      </c>
      <c r="P2178">
        <v>75.870987372584693</v>
      </c>
    </row>
    <row r="2179" spans="1:17" hidden="1" x14ac:dyDescent="0.3">
      <c r="A2179" t="s">
        <v>4518</v>
      </c>
      <c r="B2179" t="s">
        <v>4519</v>
      </c>
      <c r="C2179" t="str">
        <f>IFERROR(VLOOKUP(Table1[[#This Row],[Ticker]],[1]!Table1[[Symbol]:[Industry]],2,FALSE),"-")</f>
        <v>-</v>
      </c>
      <c r="D2179" t="s">
        <v>387</v>
      </c>
      <c r="E2179">
        <v>259.98008399999998</v>
      </c>
      <c r="F2179">
        <v>226.74</v>
      </c>
      <c r="G2179">
        <v>4.1759287359951802</v>
      </c>
      <c r="H2179">
        <v>-17.9286589034411</v>
      </c>
      <c r="I2179">
        <v>-13.933601931483899</v>
      </c>
      <c r="J2179">
        <v>-6.1182216436557599</v>
      </c>
      <c r="K2179">
        <v>224.01505417128399</v>
      </c>
      <c r="L2179">
        <v>206.21799584150199</v>
      </c>
      <c r="M2179">
        <v>47.109066431453002</v>
      </c>
      <c r="N2179">
        <v>2.69328567942248</v>
      </c>
      <c r="O2179">
        <v>16.873952544764901</v>
      </c>
      <c r="P2179">
        <v>46.283870967741898</v>
      </c>
      <c r="Q2179">
        <v>0.10364135397958001</v>
      </c>
    </row>
    <row r="2180" spans="1:17" hidden="1" x14ac:dyDescent="0.3">
      <c r="A2180" t="s">
        <v>4520</v>
      </c>
      <c r="B2180" t="s">
        <v>4521</v>
      </c>
      <c r="C2180" t="str">
        <f>IFERROR(VLOOKUP(Table1[[#This Row],[Ticker]],[1]!Table1[[Symbol]:[Industry]],2,FALSE),"-")</f>
        <v>-</v>
      </c>
      <c r="E2180">
        <v>259.84023000000002</v>
      </c>
      <c r="F2180">
        <v>719.5</v>
      </c>
      <c r="G2180">
        <v>-57.231209463110503</v>
      </c>
      <c r="H2180">
        <v>-19.8597606124174</v>
      </c>
      <c r="I2180">
        <v>-32.325903321656703</v>
      </c>
      <c r="J2180">
        <v>1.64055335352485</v>
      </c>
      <c r="K2180">
        <v>727.04334629925097</v>
      </c>
      <c r="L2180">
        <v>836.20420495592703</v>
      </c>
      <c r="M2180">
        <v>55.8060132550143</v>
      </c>
      <c r="N2180">
        <v>1.3992052200363001</v>
      </c>
      <c r="O2180">
        <v>73.175816539263295</v>
      </c>
      <c r="P2180">
        <v>35.2443609022556</v>
      </c>
      <c r="Q2180">
        <v>0.121944282399156</v>
      </c>
    </row>
    <row r="2181" spans="1:17" hidden="1" x14ac:dyDescent="0.3">
      <c r="A2181" t="s">
        <v>4522</v>
      </c>
      <c r="B2181" t="s">
        <v>4523</v>
      </c>
      <c r="C2181" t="str">
        <f>IFERROR(VLOOKUP(Table1[[#This Row],[Ticker]],[1]!Table1[[Symbol]:[Industry]],2,FALSE),"-")</f>
        <v>-</v>
      </c>
      <c r="D2181" t="s">
        <v>384</v>
      </c>
      <c r="E2181">
        <v>259.82767714400001</v>
      </c>
      <c r="F2181">
        <v>65.66</v>
      </c>
      <c r="G2181">
        <v>29.542245062965101</v>
      </c>
      <c r="H2181">
        <v>1.17754671557706</v>
      </c>
      <c r="I2181">
        <v>-1.4546038460934201</v>
      </c>
      <c r="J2181">
        <v>1.2257400940883501</v>
      </c>
      <c r="K2181">
        <v>63.224798338870499</v>
      </c>
      <c r="L2181">
        <v>58.299009471300799</v>
      </c>
      <c r="M2181">
        <v>57.885506021535399</v>
      </c>
      <c r="N2181">
        <v>1.4456436754689801</v>
      </c>
      <c r="O2181">
        <v>21.0630520865062</v>
      </c>
      <c r="P2181">
        <v>72.789473684210506</v>
      </c>
      <c r="Q2181">
        <v>7.8616194654516997E-2</v>
      </c>
    </row>
    <row r="2182" spans="1:17" hidden="1" x14ac:dyDescent="0.3">
      <c r="A2182" t="s">
        <v>4524</v>
      </c>
      <c r="B2182" t="s">
        <v>4525</v>
      </c>
      <c r="C2182" t="str">
        <f>IFERROR(VLOOKUP(Table1[[#This Row],[Ticker]],[1]!Table1[[Symbol]:[Industry]],2,FALSE),"-")</f>
        <v>-</v>
      </c>
      <c r="D2182" t="s">
        <v>49</v>
      </c>
      <c r="E2182">
        <v>259.27188000000001</v>
      </c>
      <c r="F2182">
        <v>840.7</v>
      </c>
      <c r="G2182">
        <v>14.756105491861399</v>
      </c>
      <c r="H2182">
        <v>-11.631906656470701</v>
      </c>
      <c r="I2182">
        <v>-38.042038450440302</v>
      </c>
      <c r="J2182">
        <v>-0.49023623727258703</v>
      </c>
      <c r="K2182">
        <v>891.64727010118895</v>
      </c>
      <c r="L2182">
        <v>904.204242569955</v>
      </c>
      <c r="M2182">
        <v>42.035582153387402</v>
      </c>
      <c r="N2182">
        <v>1.1095114974375999</v>
      </c>
      <c r="O2182">
        <v>76.031878196740806</v>
      </c>
      <c r="P2182">
        <v>48.097475044039903</v>
      </c>
      <c r="Q2182">
        <v>2.3766827068288001E-2</v>
      </c>
    </row>
    <row r="2183" spans="1:17" hidden="1" x14ac:dyDescent="0.3">
      <c r="A2183" t="s">
        <v>4526</v>
      </c>
      <c r="B2183" t="s">
        <v>4527</v>
      </c>
      <c r="C2183" t="str">
        <f>IFERROR(VLOOKUP(Table1[[#This Row],[Ticker]],[1]!Table1[[Symbol]:[Industry]],2,FALSE),"-")</f>
        <v>-</v>
      </c>
      <c r="D2183" t="s">
        <v>610</v>
      </c>
      <c r="E2183">
        <v>259.23956800000002</v>
      </c>
      <c r="F2183">
        <v>146.72</v>
      </c>
      <c r="G2183">
        <v>132.99520156238799</v>
      </c>
      <c r="H2183">
        <v>-4.9540890414634502</v>
      </c>
      <c r="I2183">
        <v>54.415508139413497</v>
      </c>
      <c r="J2183">
        <v>-3.0953750323958902</v>
      </c>
      <c r="K2183">
        <v>139.24123224984899</v>
      </c>
      <c r="L2183">
        <v>112.73029283623001</v>
      </c>
      <c r="M2183">
        <v>54.176436813422598</v>
      </c>
      <c r="N2183">
        <v>0.78166148833257298</v>
      </c>
      <c r="O2183">
        <v>11.2663576881134</v>
      </c>
      <c r="P2183">
        <v>170.70110701107001</v>
      </c>
      <c r="Q2183">
        <v>0.139067195611566</v>
      </c>
    </row>
    <row r="2184" spans="1:17" hidden="1" x14ac:dyDescent="0.3">
      <c r="A2184" t="s">
        <v>4528</v>
      </c>
      <c r="B2184" t="s">
        <v>4529</v>
      </c>
      <c r="C2184" t="str">
        <f>IFERROR(VLOOKUP(Table1[[#This Row],[Ticker]],[1]!Table1[[Symbol]:[Industry]],2,FALSE),"-")</f>
        <v>-</v>
      </c>
      <c r="D2184" t="s">
        <v>130</v>
      </c>
      <c r="E2184">
        <v>259.02818668800001</v>
      </c>
      <c r="F2184">
        <v>233.28</v>
      </c>
      <c r="G2184">
        <v>-30.869180750167899</v>
      </c>
      <c r="H2184">
        <v>-11.5518791407893</v>
      </c>
      <c r="I2184">
        <v>-25.6728465763298</v>
      </c>
      <c r="J2184">
        <v>-2.72233878532316</v>
      </c>
      <c r="K2184">
        <v>237.556441321611</v>
      </c>
      <c r="L2184">
        <v>244.38746851738901</v>
      </c>
      <c r="M2184">
        <v>47.596513429648198</v>
      </c>
      <c r="N2184">
        <v>0.61840745800941599</v>
      </c>
      <c r="O2184">
        <v>42.596879286693998</v>
      </c>
      <c r="P2184">
        <v>21.912725372354299</v>
      </c>
      <c r="Q2184">
        <v>1.5268092744778999E-2</v>
      </c>
    </row>
    <row r="2185" spans="1:17" hidden="1" x14ac:dyDescent="0.3">
      <c r="A2185" t="s">
        <v>4530</v>
      </c>
      <c r="B2185" t="s">
        <v>4531</v>
      </c>
      <c r="C2185" t="str">
        <f>IFERROR(VLOOKUP(Table1[[#This Row],[Ticker]],[1]!Table1[[Symbol]:[Industry]],2,FALSE),"-")</f>
        <v>-</v>
      </c>
      <c r="D2185" t="s">
        <v>452</v>
      </c>
      <c r="E2185">
        <v>258.24760859999998</v>
      </c>
      <c r="F2185">
        <v>114</v>
      </c>
      <c r="G2185">
        <v>42.417642078067701</v>
      </c>
      <c r="H2185">
        <v>-1.7530507153438499</v>
      </c>
      <c r="I2185">
        <v>2.8182308837491199</v>
      </c>
      <c r="J2185">
        <v>0.12340492925318799</v>
      </c>
      <c r="K2185">
        <v>108.96399540057701</v>
      </c>
      <c r="L2185">
        <v>94.645343937539295</v>
      </c>
      <c r="M2185">
        <v>58.0012816243919</v>
      </c>
      <c r="N2185">
        <v>0.36786678667866701</v>
      </c>
      <c r="O2185">
        <v>35.175438596491198</v>
      </c>
      <c r="P2185">
        <v>74.045801526717497</v>
      </c>
    </row>
    <row r="2186" spans="1:17" hidden="1" x14ac:dyDescent="0.3">
      <c r="A2186" t="s">
        <v>4532</v>
      </c>
      <c r="B2186" t="s">
        <v>4533</v>
      </c>
      <c r="C2186" t="str">
        <f>IFERROR(VLOOKUP(Table1[[#This Row],[Ticker]],[1]!Table1[[Symbol]:[Industry]],2,FALSE),"-")</f>
        <v>-</v>
      </c>
      <c r="D2186" t="s">
        <v>184</v>
      </c>
      <c r="E2186">
        <v>258.20737005000001</v>
      </c>
      <c r="F2186">
        <v>203.7</v>
      </c>
      <c r="G2186">
        <v>65.556313561110002</v>
      </c>
      <c r="H2186">
        <v>-3.0342079081838901E-2</v>
      </c>
      <c r="I2186">
        <v>-4.2393504278324903</v>
      </c>
      <c r="J2186">
        <v>-0.90782286037012005</v>
      </c>
      <c r="K2186">
        <v>187.92879626620601</v>
      </c>
      <c r="L2186">
        <v>167.343754497106</v>
      </c>
      <c r="M2186">
        <v>58.277639381159503</v>
      </c>
      <c r="N2186">
        <v>1.5146417188464001</v>
      </c>
      <c r="O2186">
        <v>9.2538046146293595</v>
      </c>
      <c r="P2186">
        <v>99.705882352941103</v>
      </c>
      <c r="Q2186">
        <v>-2.0195274838799999E-4</v>
      </c>
    </row>
    <row r="2187" spans="1:17" hidden="1" x14ac:dyDescent="0.3">
      <c r="A2187" t="s">
        <v>4534</v>
      </c>
      <c r="B2187" t="s">
        <v>4535</v>
      </c>
      <c r="C2187" t="str">
        <f>IFERROR(VLOOKUP(Table1[[#This Row],[Ticker]],[1]!Table1[[Symbol]:[Industry]],2,FALSE),"-")</f>
        <v>-</v>
      </c>
      <c r="D2187" t="s">
        <v>936</v>
      </c>
      <c r="E2187">
        <v>258.20549496000001</v>
      </c>
      <c r="F2187">
        <v>4150.8</v>
      </c>
      <c r="G2187">
        <v>-5.3701208947361199</v>
      </c>
      <c r="H2187">
        <v>-4.4380225367370603</v>
      </c>
      <c r="I2187">
        <v>-5.2046088909916204</v>
      </c>
      <c r="J2187">
        <v>-1.0593277792148099</v>
      </c>
      <c r="K2187">
        <v>3939.0804889586698</v>
      </c>
      <c r="L2187">
        <v>3748.6991388846</v>
      </c>
      <c r="M2187">
        <v>59.5149734322641</v>
      </c>
      <c r="N2187">
        <v>2.4792107117688502</v>
      </c>
      <c r="O2187">
        <v>5.9554784619832297</v>
      </c>
      <c r="P2187">
        <v>31.771428571428501</v>
      </c>
      <c r="Q2187">
        <v>1.9477433562425001E-2</v>
      </c>
    </row>
    <row r="2188" spans="1:17" hidden="1" x14ac:dyDescent="0.3">
      <c r="A2188" t="s">
        <v>4536</v>
      </c>
      <c r="B2188" t="s">
        <v>4537</v>
      </c>
      <c r="C2188" t="str">
        <f>IFERROR(VLOOKUP(Table1[[#This Row],[Ticker]],[1]!Table1[[Symbol]:[Industry]],2,FALSE),"-")</f>
        <v>-</v>
      </c>
      <c r="E2188">
        <v>257.98455200000001</v>
      </c>
      <c r="F2188">
        <v>224.35</v>
      </c>
      <c r="G2188">
        <v>34.897222652019103</v>
      </c>
      <c r="H2188">
        <v>21.657309178461801</v>
      </c>
      <c r="I2188">
        <v>5.8618603914234404</v>
      </c>
      <c r="J2188">
        <v>10.0866103510289</v>
      </c>
      <c r="K2188">
        <v>181.728938362637</v>
      </c>
      <c r="L2188">
        <v>175.39242283444</v>
      </c>
      <c r="M2188">
        <v>77.190430570497597</v>
      </c>
      <c r="N2188">
        <v>1.37812187812187</v>
      </c>
      <c r="O2188">
        <v>10.0958324047247</v>
      </c>
      <c r="P2188">
        <v>71.259541984732806</v>
      </c>
    </row>
    <row r="2189" spans="1:17" hidden="1" x14ac:dyDescent="0.3">
      <c r="A2189" t="s">
        <v>4538</v>
      </c>
      <c r="B2189" t="s">
        <v>4539</v>
      </c>
      <c r="C2189" t="str">
        <f>IFERROR(VLOOKUP(Table1[[#This Row],[Ticker]],[1]!Table1[[Symbol]:[Industry]],2,FALSE),"-")</f>
        <v>-</v>
      </c>
      <c r="D2189" t="s">
        <v>610</v>
      </c>
      <c r="E2189">
        <v>257.89954365</v>
      </c>
      <c r="F2189">
        <v>9.4499999999999993</v>
      </c>
      <c r="G2189">
        <v>44.4416819907144</v>
      </c>
      <c r="H2189">
        <v>-9.3656185111324604</v>
      </c>
      <c r="I2189">
        <v>50.154047043620899</v>
      </c>
      <c r="J2189">
        <v>-6.02755063101245</v>
      </c>
      <c r="K2189">
        <v>9.5992995672381607</v>
      </c>
      <c r="L2189">
        <v>7.6270286403362402</v>
      </c>
      <c r="M2189">
        <v>30.469153717441898</v>
      </c>
      <c r="N2189">
        <v>0.83037629563672599</v>
      </c>
      <c r="O2189">
        <v>30.158730158730101</v>
      </c>
      <c r="P2189">
        <v>93.251533742331205</v>
      </c>
      <c r="Q2189">
        <v>0.12063059504462199</v>
      </c>
    </row>
    <row r="2190" spans="1:17" hidden="1" x14ac:dyDescent="0.3">
      <c r="A2190" t="s">
        <v>4540</v>
      </c>
      <c r="B2190" t="s">
        <v>4541</v>
      </c>
      <c r="C2190" t="str">
        <f>IFERROR(VLOOKUP(Table1[[#This Row],[Ticker]],[1]!Table1[[Symbol]:[Industry]],2,FALSE),"-")</f>
        <v>-</v>
      </c>
      <c r="E2190">
        <v>257.39999999999998</v>
      </c>
      <c r="F2190">
        <v>257.39999999999998</v>
      </c>
      <c r="G2190">
        <v>684.84552293530498</v>
      </c>
      <c r="H2190">
        <v>22.345065292574599</v>
      </c>
      <c r="I2190">
        <v>225.04706396639801</v>
      </c>
      <c r="J2190">
        <v>8.8962612940213202</v>
      </c>
      <c r="K2190">
        <v>194.23709242735299</v>
      </c>
      <c r="L2190">
        <v>111.80415467810199</v>
      </c>
      <c r="M2190">
        <v>95.040036734931306</v>
      </c>
      <c r="N2190">
        <v>0.62492368799415898</v>
      </c>
      <c r="O2190">
        <v>0</v>
      </c>
      <c r="P2190">
        <v>710.19830028328602</v>
      </c>
    </row>
    <row r="2191" spans="1:17" hidden="1" x14ac:dyDescent="0.3">
      <c r="A2191" t="s">
        <v>4542</v>
      </c>
      <c r="B2191" t="s">
        <v>4543</v>
      </c>
      <c r="C2191" t="str">
        <f>IFERROR(VLOOKUP(Table1[[#This Row],[Ticker]],[1]!Table1[[Symbol]:[Industry]],2,FALSE),"-")</f>
        <v>-</v>
      </c>
      <c r="E2191">
        <v>257.29298399999999</v>
      </c>
      <c r="F2191">
        <v>2.4700000000000002</v>
      </c>
      <c r="G2191">
        <v>128.14305331269901</v>
      </c>
      <c r="H2191">
        <v>-27.7254068709208</v>
      </c>
      <c r="I2191">
        <v>61.527747279574903</v>
      </c>
      <c r="J2191">
        <v>-22.532103271005699</v>
      </c>
      <c r="K2191">
        <v>3.2332774470453298</v>
      </c>
      <c r="L2191">
        <v>2.5168377823602199</v>
      </c>
      <c r="M2191">
        <v>19.418075338817999</v>
      </c>
      <c r="N2191">
        <v>3.4343989078383199</v>
      </c>
      <c r="O2191">
        <v>67.206477732793502</v>
      </c>
      <c r="P2191">
        <v>464.57142857142799</v>
      </c>
    </row>
    <row r="2192" spans="1:17" hidden="1" x14ac:dyDescent="0.3">
      <c r="A2192" t="s">
        <v>4544</v>
      </c>
      <c r="B2192" t="s">
        <v>4545</v>
      </c>
      <c r="C2192" t="str">
        <f>IFERROR(VLOOKUP(Table1[[#This Row],[Ticker]],[1]!Table1[[Symbol]:[Industry]],2,FALSE),"-")</f>
        <v>-</v>
      </c>
      <c r="D2192" t="s">
        <v>184</v>
      </c>
      <c r="E2192">
        <v>256.76</v>
      </c>
      <c r="F2192">
        <v>26.2</v>
      </c>
      <c r="G2192">
        <v>217.52303964548301</v>
      </c>
      <c r="H2192">
        <v>50.3119763066492</v>
      </c>
      <c r="I2192">
        <v>34.5616245075962</v>
      </c>
      <c r="J2192">
        <v>2.9341120434241601</v>
      </c>
      <c r="K2192">
        <v>20.4456832771851</v>
      </c>
      <c r="L2192">
        <v>16.698141365191901</v>
      </c>
      <c r="M2192">
        <v>68.567198801396202</v>
      </c>
      <c r="N2192">
        <v>1.30878936965941</v>
      </c>
      <c r="O2192">
        <v>7.6335877862595298</v>
      </c>
      <c r="P2192">
        <v>288.14814814814798</v>
      </c>
      <c r="Q2192">
        <v>0.144006032146589</v>
      </c>
    </row>
    <row r="2193" spans="1:17" hidden="1" x14ac:dyDescent="0.3">
      <c r="A2193" t="s">
        <v>4546</v>
      </c>
      <c r="B2193" t="s">
        <v>4547</v>
      </c>
      <c r="C2193" t="str">
        <f>IFERROR(VLOOKUP(Table1[[#This Row],[Ticker]],[1]!Table1[[Symbol]:[Industry]],2,FALSE),"-")</f>
        <v>-</v>
      </c>
      <c r="D2193" t="s">
        <v>539</v>
      </c>
      <c r="E2193">
        <v>256.41652008</v>
      </c>
      <c r="F2193">
        <v>319.2</v>
      </c>
      <c r="G2193">
        <v>8.9925736956624505</v>
      </c>
      <c r="H2193">
        <v>17.351698704405301</v>
      </c>
      <c r="I2193">
        <v>-2.5640467846238599</v>
      </c>
      <c r="J2193">
        <v>-2.9701697362625499</v>
      </c>
      <c r="K2193">
        <v>286.08494013966998</v>
      </c>
      <c r="L2193">
        <v>276.31007367306398</v>
      </c>
      <c r="M2193">
        <v>65.8316882989145</v>
      </c>
      <c r="N2193">
        <v>2.9647936601526399</v>
      </c>
      <c r="O2193">
        <v>14.505012531328299</v>
      </c>
      <c r="P2193">
        <v>38.032432432432401</v>
      </c>
      <c r="Q2193">
        <v>-3.8940831730642E-2</v>
      </c>
    </row>
    <row r="2194" spans="1:17" hidden="1" x14ac:dyDescent="0.3">
      <c r="A2194" t="s">
        <v>4548</v>
      </c>
      <c r="B2194" t="s">
        <v>4549</v>
      </c>
      <c r="C2194" t="str">
        <f>IFERROR(VLOOKUP(Table1[[#This Row],[Ticker]],[1]!Table1[[Symbol]:[Industry]],2,FALSE),"-")</f>
        <v>-</v>
      </c>
      <c r="E2194">
        <v>256.27078399999999</v>
      </c>
      <c r="F2194">
        <v>190.4</v>
      </c>
      <c r="G2194">
        <v>43.142797873258097</v>
      </c>
      <c r="H2194">
        <v>-2.53601293152688</v>
      </c>
      <c r="I2194">
        <v>0.94784615821785101</v>
      </c>
      <c r="J2194">
        <v>2.9768873396512801</v>
      </c>
      <c r="K2194">
        <v>183.65401722383001</v>
      </c>
      <c r="L2194">
        <v>171.40438029303201</v>
      </c>
      <c r="M2194">
        <v>68.883225077574494</v>
      </c>
      <c r="N2194">
        <v>1.5651657642253201</v>
      </c>
      <c r="O2194">
        <v>13.1827731092436</v>
      </c>
      <c r="P2194">
        <v>79.622641509433905</v>
      </c>
      <c r="Q2194">
        <v>0.19508932595593001</v>
      </c>
    </row>
    <row r="2195" spans="1:17" hidden="1" x14ac:dyDescent="0.3">
      <c r="A2195" t="s">
        <v>4550</v>
      </c>
      <c r="B2195" t="s">
        <v>4551</v>
      </c>
      <c r="C2195" t="str">
        <f>IFERROR(VLOOKUP(Table1[[#This Row],[Ticker]],[1]!Table1[[Symbol]:[Industry]],2,FALSE),"-")</f>
        <v>-</v>
      </c>
      <c r="D2195" t="s">
        <v>104</v>
      </c>
      <c r="E2195">
        <v>256.13771351999998</v>
      </c>
      <c r="F2195">
        <v>168.4</v>
      </c>
      <c r="G2195">
        <v>75.0995497559353</v>
      </c>
      <c r="H2195">
        <v>-4.4001080861462798</v>
      </c>
      <c r="I2195">
        <v>4.6462024053757496</v>
      </c>
      <c r="J2195">
        <v>-7.2822701786277904</v>
      </c>
      <c r="K2195">
        <v>179.20153417408099</v>
      </c>
      <c r="L2195">
        <v>165.295135380792</v>
      </c>
      <c r="M2195">
        <v>41.762447576310002</v>
      </c>
      <c r="N2195">
        <v>0.917210839748138</v>
      </c>
      <c r="O2195">
        <v>113.30166270783801</v>
      </c>
      <c r="P2195">
        <v>105.340812096085</v>
      </c>
      <c r="Q2195">
        <v>9.7431449155630998E-2</v>
      </c>
    </row>
    <row r="2196" spans="1:17" hidden="1" x14ac:dyDescent="0.3">
      <c r="A2196" t="s">
        <v>4552</v>
      </c>
      <c r="B2196" t="s">
        <v>4553</v>
      </c>
      <c r="C2196" t="str">
        <f>IFERROR(VLOOKUP(Table1[[#This Row],[Ticker]],[1]!Table1[[Symbol]:[Industry]],2,FALSE),"-")</f>
        <v>-</v>
      </c>
      <c r="D2196" t="s">
        <v>1498</v>
      </c>
      <c r="E2196">
        <v>255.98278912500001</v>
      </c>
      <c r="F2196">
        <v>8</v>
      </c>
      <c r="G2196">
        <v>124.647222652019</v>
      </c>
      <c r="H2196">
        <v>-9.9122433889675197</v>
      </c>
      <c r="I2196">
        <v>-10.3062589515198</v>
      </c>
      <c r="J2196">
        <v>0.71291958126785304</v>
      </c>
      <c r="K2196">
        <v>7.1736421649468198</v>
      </c>
      <c r="L2196">
        <v>6.7049527107556903</v>
      </c>
      <c r="M2196">
        <v>60.752296020206401</v>
      </c>
      <c r="N2196">
        <v>1.12642392382808</v>
      </c>
      <c r="O2196">
        <v>21.249999999999901</v>
      </c>
      <c r="P2196">
        <v>196.29629629629599</v>
      </c>
      <c r="Q2196">
        <v>-3.7750025707305998E-2</v>
      </c>
    </row>
    <row r="2197" spans="1:17" hidden="1" x14ac:dyDescent="0.3">
      <c r="A2197" t="s">
        <v>4554</v>
      </c>
      <c r="B2197" t="s">
        <v>4555</v>
      </c>
      <c r="C2197" t="str">
        <f>IFERROR(VLOOKUP(Table1[[#This Row],[Ticker]],[1]!Table1[[Symbol]:[Industry]],2,FALSE),"-")</f>
        <v>-</v>
      </c>
      <c r="D2197" t="s">
        <v>59</v>
      </c>
      <c r="E2197">
        <v>255.769327</v>
      </c>
      <c r="F2197">
        <v>218.9</v>
      </c>
      <c r="G2197">
        <v>216.55389137217901</v>
      </c>
      <c r="H2197">
        <v>9.4277462822323201</v>
      </c>
      <c r="I2197">
        <v>9.83476693992462</v>
      </c>
      <c r="J2197">
        <v>5.5942861209258501</v>
      </c>
      <c r="K2197">
        <v>186.21375133598801</v>
      </c>
      <c r="L2197">
        <v>154.28844822632001</v>
      </c>
      <c r="M2197">
        <v>75.856096501730306</v>
      </c>
      <c r="N2197">
        <v>1.4802165961384199</v>
      </c>
      <c r="O2197">
        <v>6.3727729556875197</v>
      </c>
      <c r="P2197">
        <v>264.83333333333297</v>
      </c>
      <c r="Q2197">
        <v>0.165177629208485</v>
      </c>
    </row>
    <row r="2198" spans="1:17" hidden="1" x14ac:dyDescent="0.3">
      <c r="A2198" t="s">
        <v>4556</v>
      </c>
      <c r="B2198" t="s">
        <v>4557</v>
      </c>
      <c r="C2198" t="str">
        <f>IFERROR(VLOOKUP(Table1[[#This Row],[Ticker]],[1]!Table1[[Symbol]:[Industry]],2,FALSE),"-")</f>
        <v>-</v>
      </c>
      <c r="D2198" t="s">
        <v>59</v>
      </c>
      <c r="E2198">
        <v>255.39451199999999</v>
      </c>
      <c r="F2198">
        <v>155.85</v>
      </c>
      <c r="G2198">
        <v>-19.584199132846699</v>
      </c>
      <c r="H2198">
        <v>27.3341169386029</v>
      </c>
      <c r="I2198">
        <v>-6.4485087618635699</v>
      </c>
      <c r="J2198">
        <v>7.30965617800444</v>
      </c>
      <c r="M2198">
        <v>60.1522100496028</v>
      </c>
      <c r="O2198">
        <v>26.275264677574501</v>
      </c>
      <c r="P2198">
        <v>52.794117647058798</v>
      </c>
    </row>
    <row r="2199" spans="1:17" hidden="1" x14ac:dyDescent="0.3">
      <c r="A2199" t="s">
        <v>4558</v>
      </c>
      <c r="B2199" t="s">
        <v>4559</v>
      </c>
      <c r="C2199" t="str">
        <f>IFERROR(VLOOKUP(Table1[[#This Row],[Ticker]],[1]!Table1[[Symbol]:[Industry]],2,FALSE),"-")</f>
        <v>-</v>
      </c>
      <c r="D2199" t="s">
        <v>59</v>
      </c>
      <c r="E2199">
        <v>255.39417591799901</v>
      </c>
      <c r="F2199">
        <v>53.98</v>
      </c>
      <c r="G2199">
        <v>20.106667545578802</v>
      </c>
      <c r="H2199">
        <v>-12.019524517979599</v>
      </c>
      <c r="I2199">
        <v>31.960263450352802</v>
      </c>
      <c r="J2199">
        <v>-4.3195001063242602</v>
      </c>
      <c r="K2199">
        <v>50.675544085034304</v>
      </c>
      <c r="L2199">
        <v>44.843802893410903</v>
      </c>
      <c r="M2199">
        <v>61.2755224488306</v>
      </c>
      <c r="N2199">
        <v>0.812977227811714</v>
      </c>
      <c r="O2199">
        <v>8.1882178584660998</v>
      </c>
      <c r="P2199">
        <v>68.740231322288196</v>
      </c>
      <c r="Q2199">
        <v>6.7061343433110002E-3</v>
      </c>
    </row>
    <row r="2200" spans="1:17" hidden="1" x14ac:dyDescent="0.3">
      <c r="A2200" t="s">
        <v>4560</v>
      </c>
      <c r="B2200" t="s">
        <v>4561</v>
      </c>
      <c r="C2200" t="str">
        <f>IFERROR(VLOOKUP(Table1[[#This Row],[Ticker]],[1]!Table1[[Symbol]:[Industry]],2,FALSE),"-")</f>
        <v>-</v>
      </c>
      <c r="D2200" t="s">
        <v>326</v>
      </c>
      <c r="E2200">
        <v>254.953857</v>
      </c>
      <c r="F2200">
        <v>86.61</v>
      </c>
      <c r="G2200">
        <v>58.562566567363099</v>
      </c>
      <c r="H2200">
        <v>-7.0227041682181204</v>
      </c>
      <c r="I2200">
        <v>5.2998736742913897</v>
      </c>
      <c r="J2200">
        <v>-8.7767193456512604</v>
      </c>
      <c r="K2200">
        <v>84.241655339934496</v>
      </c>
      <c r="L2200">
        <v>71.738294379796599</v>
      </c>
      <c r="M2200">
        <v>43.498794920289598</v>
      </c>
      <c r="N2200">
        <v>0.93644351109813595</v>
      </c>
      <c r="O2200">
        <v>12.400415656390701</v>
      </c>
      <c r="P2200">
        <v>103.548766157461</v>
      </c>
      <c r="Q2200">
        <v>4.0884256169364003E-2</v>
      </c>
    </row>
    <row r="2201" spans="1:17" hidden="1" x14ac:dyDescent="0.3">
      <c r="A2201" t="s">
        <v>4562</v>
      </c>
      <c r="B2201" t="s">
        <v>4563</v>
      </c>
      <c r="C2201" t="str">
        <f>IFERROR(VLOOKUP(Table1[[#This Row],[Ticker]],[1]!Table1[[Symbol]:[Industry]],2,FALSE),"-")</f>
        <v>-</v>
      </c>
      <c r="D2201" t="s">
        <v>392</v>
      </c>
      <c r="E2201">
        <v>254.89592243000001</v>
      </c>
      <c r="F2201">
        <v>141.1</v>
      </c>
      <c r="G2201">
        <v>22.954100958897499</v>
      </c>
      <c r="H2201">
        <v>27.6526000019314</v>
      </c>
      <c r="I2201">
        <v>37.095082335171597</v>
      </c>
      <c r="J2201">
        <v>19.0519763578246</v>
      </c>
      <c r="M2201">
        <v>69.791949930323597</v>
      </c>
      <c r="O2201">
        <v>7.0163004961020601</v>
      </c>
      <c r="P2201">
        <v>67.676767676767597</v>
      </c>
    </row>
    <row r="2202" spans="1:17" hidden="1" x14ac:dyDescent="0.3">
      <c r="A2202" t="s">
        <v>4564</v>
      </c>
      <c r="B2202" t="s">
        <v>4565</v>
      </c>
      <c r="C2202" t="str">
        <f>IFERROR(VLOOKUP(Table1[[#This Row],[Ticker]],[1]!Table1[[Symbol]:[Industry]],2,FALSE),"-")</f>
        <v>-</v>
      </c>
      <c r="E2202">
        <v>254.863741275</v>
      </c>
      <c r="F2202">
        <v>836.55</v>
      </c>
      <c r="G2202">
        <v>789.40938776956898</v>
      </c>
      <c r="H2202">
        <v>3.69557854280505</v>
      </c>
      <c r="I2202">
        <v>802.54507814055205</v>
      </c>
      <c r="J2202">
        <v>-8.69600059284525</v>
      </c>
      <c r="K2202">
        <v>741.36483086374096</v>
      </c>
      <c r="M2202">
        <v>30.281850278119698</v>
      </c>
      <c r="N2202">
        <v>1.3000004884171801</v>
      </c>
      <c r="O2202">
        <v>17.028270874424699</v>
      </c>
      <c r="P2202">
        <v>860.447761194029</v>
      </c>
    </row>
    <row r="2203" spans="1:17" hidden="1" x14ac:dyDescent="0.3">
      <c r="A2203" t="s">
        <v>4566</v>
      </c>
      <c r="B2203" t="s">
        <v>4567</v>
      </c>
      <c r="C2203" t="str">
        <f>IFERROR(VLOOKUP(Table1[[#This Row],[Ticker]],[1]!Table1[[Symbol]:[Industry]],2,FALSE),"-")</f>
        <v>-</v>
      </c>
      <c r="D2203" t="s">
        <v>1199</v>
      </c>
      <c r="E2203">
        <v>254.71684887999999</v>
      </c>
      <c r="F2203">
        <v>110.3</v>
      </c>
      <c r="G2203">
        <v>-55.254270833840302</v>
      </c>
      <c r="H2203">
        <v>25.417686594753299</v>
      </c>
      <c r="I2203">
        <v>-10.323322542817399</v>
      </c>
      <c r="J2203">
        <v>-7.2252969235015598</v>
      </c>
      <c r="K2203">
        <v>98.018243031832796</v>
      </c>
      <c r="L2203">
        <v>108.004006697262</v>
      </c>
      <c r="M2203">
        <v>56.625666765477902</v>
      </c>
      <c r="N2203">
        <v>2.78923131420474</v>
      </c>
      <c r="O2203">
        <v>53.082502266545703</v>
      </c>
      <c r="P2203">
        <v>49.966009517335102</v>
      </c>
    </row>
    <row r="2204" spans="1:17" hidden="1" x14ac:dyDescent="0.3">
      <c r="A2204" t="s">
        <v>4568</v>
      </c>
      <c r="B2204" t="s">
        <v>4569</v>
      </c>
      <c r="C2204" t="str">
        <f>IFERROR(VLOOKUP(Table1[[#This Row],[Ticker]],[1]!Table1[[Symbol]:[Industry]],2,FALSE),"-")</f>
        <v>-</v>
      </c>
      <c r="D2204" t="s">
        <v>59</v>
      </c>
      <c r="E2204">
        <v>254.43983391999899</v>
      </c>
      <c r="F2204">
        <v>841.6</v>
      </c>
      <c r="G2204">
        <v>35.150703151685398</v>
      </c>
      <c r="H2204">
        <v>-1.86519181715738</v>
      </c>
      <c r="I2204">
        <v>12.2431318931591</v>
      </c>
      <c r="J2204">
        <v>6.03152161716626</v>
      </c>
      <c r="K2204">
        <v>755.13045001167802</v>
      </c>
      <c r="L2204">
        <v>646.98716977064203</v>
      </c>
      <c r="M2204">
        <v>63.889730250839698</v>
      </c>
      <c r="N2204">
        <v>0.45194396513409102</v>
      </c>
      <c r="O2204">
        <v>12.642585551330701</v>
      </c>
      <c r="P2204">
        <v>78.286198495921994</v>
      </c>
      <c r="Q2204">
        <v>-2.4714470165565001E-2</v>
      </c>
    </row>
    <row r="2205" spans="1:17" hidden="1" x14ac:dyDescent="0.3">
      <c r="A2205" t="s">
        <v>4570</v>
      </c>
      <c r="B2205" t="s">
        <v>4571</v>
      </c>
      <c r="C2205" t="str">
        <f>IFERROR(VLOOKUP(Table1[[#This Row],[Ticker]],[1]!Table1[[Symbol]:[Industry]],2,FALSE),"-")</f>
        <v>-</v>
      </c>
      <c r="D2205" t="s">
        <v>1576</v>
      </c>
      <c r="E2205">
        <v>254.18371200000001</v>
      </c>
      <c r="F2205">
        <v>20.309999999999999</v>
      </c>
      <c r="G2205">
        <v>6.1886734292212502</v>
      </c>
      <c r="H2205">
        <v>-12.743862977484699</v>
      </c>
      <c r="I2205">
        <v>-21.587903576729801</v>
      </c>
      <c r="J2205">
        <v>-3.7975310606739598</v>
      </c>
      <c r="K2205">
        <v>21.350428846345</v>
      </c>
      <c r="L2205">
        <v>22.030205263031601</v>
      </c>
      <c r="M2205">
        <v>36.582939787190497</v>
      </c>
      <c r="N2205">
        <v>0.55337216403345302</v>
      </c>
      <c r="O2205">
        <v>91.531265386509105</v>
      </c>
      <c r="P2205">
        <v>55.038167938931203</v>
      </c>
      <c r="Q2205">
        <v>8.9148191742748004E-2</v>
      </c>
    </row>
    <row r="2206" spans="1:17" hidden="1" x14ac:dyDescent="0.3">
      <c r="A2206" t="s">
        <v>4572</v>
      </c>
      <c r="B2206" t="s">
        <v>4573</v>
      </c>
      <c r="C2206" t="str">
        <f>IFERROR(VLOOKUP(Table1[[#This Row],[Ticker]],[1]!Table1[[Symbol]:[Industry]],2,FALSE),"-")</f>
        <v>-</v>
      </c>
      <c r="D2206" t="s">
        <v>21</v>
      </c>
      <c r="E2206">
        <v>253.85455200000001</v>
      </c>
      <c r="F2206">
        <v>105</v>
      </c>
      <c r="G2206">
        <v>-5.85806925648202</v>
      </c>
      <c r="H2206">
        <v>-18.1097379869592</v>
      </c>
      <c r="I2206">
        <v>-11.930554025708201</v>
      </c>
      <c r="J2206">
        <v>-12.26839289157</v>
      </c>
      <c r="K2206">
        <v>110.333896605348</v>
      </c>
      <c r="L2206">
        <v>103.44409077790399</v>
      </c>
      <c r="M2206">
        <v>37.278234083261303</v>
      </c>
      <c r="N2206">
        <v>1.81232464761092</v>
      </c>
      <c r="O2206">
        <v>24.619047619047599</v>
      </c>
      <c r="P2206">
        <v>27.737226277372201</v>
      </c>
      <c r="Q2206">
        <v>9.3186431428572997E-2</v>
      </c>
    </row>
    <row r="2207" spans="1:17" hidden="1" x14ac:dyDescent="0.3">
      <c r="A2207" t="s">
        <v>4574</v>
      </c>
      <c r="B2207" t="s">
        <v>4575</v>
      </c>
      <c r="C2207" t="str">
        <f>IFERROR(VLOOKUP(Table1[[#This Row],[Ticker]],[1]!Table1[[Symbol]:[Industry]],2,FALSE),"-")</f>
        <v>-</v>
      </c>
      <c r="D2207" t="s">
        <v>295</v>
      </c>
      <c r="E2207">
        <v>253.73775000000001</v>
      </c>
      <c r="F2207">
        <v>142.15</v>
      </c>
      <c r="G2207">
        <v>-31.833040505875498</v>
      </c>
      <c r="H2207">
        <v>31.8912597957458</v>
      </c>
      <c r="I2207">
        <v>-2.4487472086578301</v>
      </c>
      <c r="J2207">
        <v>9.6461655245835001</v>
      </c>
      <c r="K2207">
        <v>116.79231687650901</v>
      </c>
      <c r="L2207">
        <v>128.8481206729</v>
      </c>
      <c r="M2207">
        <v>81.578328606112393</v>
      </c>
      <c r="N2207">
        <v>3.2495840266222902</v>
      </c>
      <c r="O2207">
        <v>32.958142806894102</v>
      </c>
      <c r="P2207">
        <v>57.506925207756197</v>
      </c>
    </row>
    <row r="2208" spans="1:17" hidden="1" x14ac:dyDescent="0.3">
      <c r="A2208" t="s">
        <v>4576</v>
      </c>
      <c r="B2208" t="s">
        <v>4577</v>
      </c>
      <c r="C2208" t="str">
        <f>IFERROR(VLOOKUP(Table1[[#This Row],[Ticker]],[1]!Table1[[Symbol]:[Industry]],2,FALSE),"-")</f>
        <v>-</v>
      </c>
      <c r="D2208" t="s">
        <v>610</v>
      </c>
      <c r="E2208">
        <v>253.41901340000001</v>
      </c>
      <c r="F2208">
        <v>117.88</v>
      </c>
      <c r="G2208">
        <v>31.2983854427168</v>
      </c>
      <c r="H2208">
        <v>-1.74250088801484</v>
      </c>
      <c r="I2208">
        <v>-0.323399269356407</v>
      </c>
      <c r="J2208">
        <v>-3.5062973861054298</v>
      </c>
      <c r="K2208">
        <v>110.39849082115801</v>
      </c>
      <c r="L2208">
        <v>104.08667524718101</v>
      </c>
      <c r="M2208">
        <v>61.005338815643398</v>
      </c>
      <c r="N2208">
        <v>2.53847386820232</v>
      </c>
      <c r="O2208">
        <v>9.0091618595181604</v>
      </c>
      <c r="P2208">
        <v>62.369146005509599</v>
      </c>
      <c r="Q2208">
        <v>4.9861611495149998E-2</v>
      </c>
    </row>
    <row r="2209" spans="1:17" hidden="1" x14ac:dyDescent="0.3">
      <c r="A2209" t="s">
        <v>4578</v>
      </c>
      <c r="B2209" t="s">
        <v>4579</v>
      </c>
      <c r="C2209" t="str">
        <f>IFERROR(VLOOKUP(Table1[[#This Row],[Ticker]],[1]!Table1[[Symbol]:[Industry]],2,FALSE),"-")</f>
        <v>-</v>
      </c>
      <c r="D2209" t="s">
        <v>610</v>
      </c>
      <c r="E2209">
        <v>253.18812</v>
      </c>
      <c r="F2209">
        <v>246</v>
      </c>
      <c r="G2209">
        <v>424.982793121817</v>
      </c>
      <c r="H2209">
        <v>-25.3894749861417</v>
      </c>
      <c r="I2209">
        <v>63.497198737288102</v>
      </c>
      <c r="J2209">
        <v>3.4727036568413898</v>
      </c>
      <c r="K2209">
        <v>254.627462987153</v>
      </c>
      <c r="L2209">
        <v>181.748467900485</v>
      </c>
      <c r="M2209">
        <v>38.411719007246397</v>
      </c>
      <c r="N2209">
        <v>0.52990196078431295</v>
      </c>
      <c r="O2209">
        <v>56.910569105691003</v>
      </c>
      <c r="P2209">
        <v>515</v>
      </c>
      <c r="Q2209">
        <v>0.14559712935980501</v>
      </c>
    </row>
    <row r="2210" spans="1:17" hidden="1" x14ac:dyDescent="0.3">
      <c r="A2210" t="s">
        <v>4580</v>
      </c>
      <c r="B2210" t="s">
        <v>4581</v>
      </c>
      <c r="C2210" t="str">
        <f>IFERROR(VLOOKUP(Table1[[#This Row],[Ticker]],[1]!Table1[[Symbol]:[Industry]],2,FALSE),"-")</f>
        <v>-</v>
      </c>
      <c r="E2210">
        <v>252.89541614999999</v>
      </c>
      <c r="F2210">
        <v>342.55</v>
      </c>
      <c r="G2210">
        <v>249.63353901764501</v>
      </c>
      <c r="H2210">
        <v>18.411458471242501</v>
      </c>
      <c r="I2210">
        <v>15.148594376413801</v>
      </c>
      <c r="J2210">
        <v>12.1419860103342</v>
      </c>
      <c r="K2210">
        <v>243.71230843866499</v>
      </c>
      <c r="M2210">
        <v>82.6616033549316</v>
      </c>
      <c r="N2210">
        <v>1.7509627727856201</v>
      </c>
      <c r="O2210">
        <v>3.2404028608962099</v>
      </c>
      <c r="P2210">
        <v>297.851335656213</v>
      </c>
    </row>
    <row r="2211" spans="1:17" hidden="1" x14ac:dyDescent="0.3">
      <c r="A2211" t="s">
        <v>4582</v>
      </c>
      <c r="B2211" t="s">
        <v>4583</v>
      </c>
      <c r="C2211" t="str">
        <f>IFERROR(VLOOKUP(Table1[[#This Row],[Ticker]],[1]!Table1[[Symbol]:[Industry]],2,FALSE),"-")</f>
        <v>-</v>
      </c>
      <c r="D2211" t="s">
        <v>990</v>
      </c>
      <c r="E2211">
        <v>252.72526696199901</v>
      </c>
      <c r="F2211">
        <v>76.27</v>
      </c>
      <c r="G2211">
        <v>69.324028735669302</v>
      </c>
      <c r="H2211">
        <v>14.7397855942716</v>
      </c>
      <c r="I2211">
        <v>-10.046959716448301</v>
      </c>
      <c r="J2211">
        <v>-6.8488233792481203</v>
      </c>
      <c r="K2211">
        <v>70.549630899640206</v>
      </c>
      <c r="L2211">
        <v>63.665681359111197</v>
      </c>
      <c r="M2211">
        <v>50.018554955419603</v>
      </c>
      <c r="N2211">
        <v>1.19384020926534</v>
      </c>
      <c r="O2211">
        <v>33.6043005113413</v>
      </c>
      <c r="P2211">
        <v>94.814814814814795</v>
      </c>
      <c r="Q2211">
        <v>6.8327078393983998E-2</v>
      </c>
    </row>
    <row r="2212" spans="1:17" hidden="1" x14ac:dyDescent="0.3">
      <c r="A2212" t="s">
        <v>4584</v>
      </c>
      <c r="B2212" t="s">
        <v>4585</v>
      </c>
      <c r="C2212" t="str">
        <f>IFERROR(VLOOKUP(Table1[[#This Row],[Ticker]],[1]!Table1[[Symbol]:[Industry]],2,FALSE),"-")</f>
        <v>-</v>
      </c>
      <c r="D2212" t="s">
        <v>326</v>
      </c>
      <c r="E2212">
        <v>252.14132699999999</v>
      </c>
      <c r="F2212">
        <v>73.41</v>
      </c>
      <c r="G2212">
        <v>14.4314181455133</v>
      </c>
      <c r="H2212">
        <v>-13.7520735375874</v>
      </c>
      <c r="I2212">
        <v>-15.836342994502999</v>
      </c>
      <c r="J2212">
        <v>-0.68299774944105596</v>
      </c>
      <c r="K2212">
        <v>75.881560193853403</v>
      </c>
      <c r="L2212">
        <v>75.147592818659106</v>
      </c>
      <c r="M2212">
        <v>49.953149021813502</v>
      </c>
      <c r="N2212">
        <v>0.863070184517991</v>
      </c>
      <c r="O2212">
        <v>76.406484130227497</v>
      </c>
      <c r="P2212">
        <v>47.755786648775498</v>
      </c>
      <c r="Q2212">
        <v>2.5726053249231998E-2</v>
      </c>
    </row>
    <row r="2213" spans="1:17" hidden="1" x14ac:dyDescent="0.3">
      <c r="A2213" t="s">
        <v>4586</v>
      </c>
      <c r="B2213" t="s">
        <v>4587</v>
      </c>
      <c r="C2213" t="str">
        <f>IFERROR(VLOOKUP(Table1[[#This Row],[Ticker]],[1]!Table1[[Symbol]:[Industry]],2,FALSE),"-")</f>
        <v>-</v>
      </c>
      <c r="D2213" t="s">
        <v>561</v>
      </c>
      <c r="E2213">
        <v>251.36683550000001</v>
      </c>
      <c r="F2213">
        <v>304.7</v>
      </c>
      <c r="G2213">
        <v>343.96540447020101</v>
      </c>
      <c r="H2213">
        <v>12.385243198235401</v>
      </c>
      <c r="I2213">
        <v>108.66004241771</v>
      </c>
      <c r="J2213">
        <v>-14.093648120036599</v>
      </c>
      <c r="K2213">
        <v>276.706459912946</v>
      </c>
      <c r="L2213">
        <v>199.912220775717</v>
      </c>
      <c r="M2213">
        <v>46.5733962554078</v>
      </c>
      <c r="N2213">
        <v>2.0746333957007201</v>
      </c>
      <c r="O2213">
        <v>19.297669839186</v>
      </c>
      <c r="P2213">
        <v>424.89233419465899</v>
      </c>
      <c r="Q2213">
        <v>0.19145103984441</v>
      </c>
    </row>
    <row r="2214" spans="1:17" hidden="1" x14ac:dyDescent="0.3">
      <c r="A2214" t="s">
        <v>4588</v>
      </c>
      <c r="B2214" t="s">
        <v>4589</v>
      </c>
      <c r="C2214" t="str">
        <f>IFERROR(VLOOKUP(Table1[[#This Row],[Ticker]],[1]!Table1[[Symbol]:[Industry]],2,FALSE),"-")</f>
        <v>-</v>
      </c>
      <c r="D2214" t="s">
        <v>1435</v>
      </c>
      <c r="E2214">
        <v>251.195864</v>
      </c>
      <c r="F2214">
        <v>141.80000000000001</v>
      </c>
      <c r="G2214">
        <v>10.3410025563254</v>
      </c>
      <c r="H2214">
        <v>1.3910589925329899</v>
      </c>
      <c r="I2214">
        <v>-19.839236814131102</v>
      </c>
      <c r="J2214">
        <v>-3.2140738493956298</v>
      </c>
      <c r="K2214">
        <v>139.74184504923701</v>
      </c>
      <c r="L2214">
        <v>133.58085246009301</v>
      </c>
      <c r="M2214">
        <v>54.860781457267798</v>
      </c>
      <c r="N2214">
        <v>1.3007672529096901</v>
      </c>
      <c r="O2214">
        <v>30.465444287729099</v>
      </c>
      <c r="P2214">
        <v>46.110252447192103</v>
      </c>
      <c r="Q2214">
        <v>5.0307184379792001E-2</v>
      </c>
    </row>
    <row r="2215" spans="1:17" hidden="1" x14ac:dyDescent="0.3">
      <c r="A2215" t="s">
        <v>4590</v>
      </c>
      <c r="B2215" t="s">
        <v>4591</v>
      </c>
      <c r="C2215" t="str">
        <f>IFERROR(VLOOKUP(Table1[[#This Row],[Ticker]],[1]!Table1[[Symbol]:[Industry]],2,FALSE),"-")</f>
        <v>-</v>
      </c>
      <c r="D2215" t="s">
        <v>1939</v>
      </c>
      <c r="E2215">
        <v>250.7718198</v>
      </c>
      <c r="F2215">
        <v>394</v>
      </c>
      <c r="G2215">
        <v>16.5548928514084</v>
      </c>
      <c r="H2215">
        <v>8.4559656780987797</v>
      </c>
      <c r="I2215">
        <v>25.304728031728299</v>
      </c>
      <c r="J2215">
        <v>2.1704934730940502</v>
      </c>
      <c r="K2215">
        <v>377.614826791349</v>
      </c>
      <c r="L2215">
        <v>340.23120975724902</v>
      </c>
      <c r="M2215">
        <v>49.800938936507897</v>
      </c>
      <c r="N2215">
        <v>0.73337931714638105</v>
      </c>
      <c r="O2215">
        <v>12.944162436548201</v>
      </c>
      <c r="P2215">
        <v>47.179678744863601</v>
      </c>
      <c r="Q2215">
        <v>7.276225798469E-3</v>
      </c>
    </row>
    <row r="2216" spans="1:17" hidden="1" x14ac:dyDescent="0.3">
      <c r="A2216" t="s">
        <v>4592</v>
      </c>
      <c r="B2216" t="s">
        <v>4593</v>
      </c>
      <c r="C2216" t="str">
        <f>IFERROR(VLOOKUP(Table1[[#This Row],[Ticker]],[1]!Table1[[Symbol]:[Industry]],2,FALSE),"-")</f>
        <v>-</v>
      </c>
      <c r="D2216" t="s">
        <v>95</v>
      </c>
      <c r="E2216">
        <v>250.652628832</v>
      </c>
      <c r="F2216">
        <v>7.52</v>
      </c>
      <c r="G2216">
        <v>-16.4109300022578</v>
      </c>
      <c r="H2216">
        <v>-45.184998209743597</v>
      </c>
      <c r="I2216">
        <v>-44.279855745711998</v>
      </c>
      <c r="J2216">
        <v>-6.8411145172688599</v>
      </c>
      <c r="K2216">
        <v>9.9930401879849704</v>
      </c>
      <c r="L2216">
        <v>10.1944813054522</v>
      </c>
      <c r="M2216">
        <v>31.877805827869299</v>
      </c>
      <c r="N2216">
        <v>2.1657918814269799</v>
      </c>
      <c r="O2216">
        <v>116.363869376319</v>
      </c>
      <c r="P2216">
        <v>9.4497970634085604</v>
      </c>
      <c r="Q2216">
        <v>6.6783924133899997E-2</v>
      </c>
    </row>
    <row r="2217" spans="1:17" hidden="1" x14ac:dyDescent="0.3">
      <c r="A2217" t="s">
        <v>4594</v>
      </c>
      <c r="B2217" t="s">
        <v>4595</v>
      </c>
      <c r="C2217" t="str">
        <f>IFERROR(VLOOKUP(Table1[[#This Row],[Ticker]],[1]!Table1[[Symbol]:[Industry]],2,FALSE),"-")</f>
        <v>-</v>
      </c>
      <c r="D2217" t="s">
        <v>72</v>
      </c>
      <c r="E2217">
        <v>249.96867</v>
      </c>
      <c r="F2217">
        <v>19.61</v>
      </c>
      <c r="G2217">
        <v>-8.4649607014186898</v>
      </c>
      <c r="H2217">
        <v>-3.0190926271616401</v>
      </c>
      <c r="I2217">
        <v>-10.3469571068677</v>
      </c>
      <c r="J2217">
        <v>3.5022695347969002</v>
      </c>
      <c r="K2217">
        <v>19.373541657606101</v>
      </c>
      <c r="L2217">
        <v>19.561289789543899</v>
      </c>
      <c r="M2217">
        <v>57.325774776499699</v>
      </c>
      <c r="N2217">
        <v>1.9731762419110901</v>
      </c>
      <c r="O2217">
        <v>55.277919428862802</v>
      </c>
      <c r="P2217">
        <v>46.343283582089498</v>
      </c>
      <c r="Q2217">
        <v>6.1238497604425998E-2</v>
      </c>
    </row>
    <row r="2218" spans="1:17" hidden="1" x14ac:dyDescent="0.3">
      <c r="A2218" t="s">
        <v>4596</v>
      </c>
      <c r="B2218" t="s">
        <v>4597</v>
      </c>
      <c r="C2218" t="str">
        <f>IFERROR(VLOOKUP(Table1[[#This Row],[Ticker]],[1]!Table1[[Symbol]:[Industry]],2,FALSE),"-")</f>
        <v>-</v>
      </c>
      <c r="D2218" t="s">
        <v>226</v>
      </c>
      <c r="E2218">
        <v>249.9255</v>
      </c>
      <c r="F2218">
        <v>653.4</v>
      </c>
      <c r="G2218">
        <v>14.7265451946282</v>
      </c>
      <c r="H2218">
        <v>-5.9140456704920998</v>
      </c>
      <c r="I2218">
        <v>-2.75151485436399</v>
      </c>
      <c r="J2218">
        <v>2.3826894570177801</v>
      </c>
      <c r="K2218">
        <v>636.976393550176</v>
      </c>
      <c r="L2218">
        <v>599.56908274165801</v>
      </c>
      <c r="M2218">
        <v>65.6138736072065</v>
      </c>
      <c r="N2218">
        <v>0.65563774225191496</v>
      </c>
      <c r="O2218">
        <v>11.7232935414753</v>
      </c>
      <c r="P2218">
        <v>41.689255123061898</v>
      </c>
      <c r="Q2218">
        <v>1.117935115954E-2</v>
      </c>
    </row>
    <row r="2219" spans="1:17" hidden="1" x14ac:dyDescent="0.3">
      <c r="A2219" t="s">
        <v>4598</v>
      </c>
      <c r="B2219" t="s">
        <v>4599</v>
      </c>
      <c r="C2219" t="str">
        <f>IFERROR(VLOOKUP(Table1[[#This Row],[Ticker]],[1]!Table1[[Symbol]:[Industry]],2,FALSE),"-")</f>
        <v>-</v>
      </c>
      <c r="D2219" t="s">
        <v>46</v>
      </c>
      <c r="E2219">
        <v>249.600838079</v>
      </c>
      <c r="F2219">
        <v>35.69</v>
      </c>
      <c r="G2219">
        <v>195.18293693773299</v>
      </c>
      <c r="H2219">
        <v>21.0283741333139</v>
      </c>
      <c r="I2219">
        <v>38.056597233528699</v>
      </c>
      <c r="J2219">
        <v>9.9308604770610902</v>
      </c>
      <c r="K2219">
        <v>30.0238318763218</v>
      </c>
      <c r="L2219">
        <v>24.1407261813921</v>
      </c>
      <c r="M2219">
        <v>66.936702482731803</v>
      </c>
      <c r="N2219">
        <v>2.4050956509370298</v>
      </c>
      <c r="O2219">
        <v>5.6318296441580404</v>
      </c>
      <c r="P2219">
        <v>222.98642533936601</v>
      </c>
      <c r="Q2219">
        <v>5.9231491630935003E-2</v>
      </c>
    </row>
    <row r="2220" spans="1:17" hidden="1" x14ac:dyDescent="0.3">
      <c r="A2220" t="s">
        <v>4600</v>
      </c>
      <c r="B2220" t="s">
        <v>4601</v>
      </c>
      <c r="C2220" t="str">
        <f>IFERROR(VLOOKUP(Table1[[#This Row],[Ticker]],[1]!Table1[[Symbol]:[Industry]],2,FALSE),"-")</f>
        <v>-</v>
      </c>
      <c r="D2220" t="s">
        <v>119</v>
      </c>
      <c r="E2220">
        <v>248.85619199999999</v>
      </c>
      <c r="F2220">
        <v>113.1</v>
      </c>
      <c r="G2220">
        <v>61.127024795465097</v>
      </c>
      <c r="H2220">
        <v>18.6968153513013</v>
      </c>
      <c r="I2220">
        <v>34.857035259673303</v>
      </c>
      <c r="J2220">
        <v>20.4120136623843</v>
      </c>
      <c r="K2220">
        <v>95.809281636939602</v>
      </c>
      <c r="L2220">
        <v>83.663810073348202</v>
      </c>
      <c r="M2220">
        <v>71.209807326437399</v>
      </c>
      <c r="N2220">
        <v>2.68210902542851</v>
      </c>
      <c r="O2220">
        <v>7.8691423519009698</v>
      </c>
      <c r="P2220">
        <v>90.0840336134453</v>
      </c>
      <c r="Q2220">
        <v>1.4448486061328999E-2</v>
      </c>
    </row>
    <row r="2221" spans="1:17" hidden="1" x14ac:dyDescent="0.3">
      <c r="A2221" t="s">
        <v>4602</v>
      </c>
      <c r="B2221" t="s">
        <v>4603</v>
      </c>
      <c r="C2221" t="str">
        <f>IFERROR(VLOOKUP(Table1[[#This Row],[Ticker]],[1]!Table1[[Symbol]:[Industry]],2,FALSE),"-")</f>
        <v>-</v>
      </c>
      <c r="D2221" t="s">
        <v>1016</v>
      </c>
      <c r="E2221">
        <v>248.75652267199999</v>
      </c>
      <c r="F2221">
        <v>13.36</v>
      </c>
      <c r="G2221">
        <v>72.573148577945105</v>
      </c>
      <c r="H2221">
        <v>14.980863756141799</v>
      </c>
      <c r="I2221">
        <v>-8.24821538166686</v>
      </c>
      <c r="J2221">
        <v>-1.7839802947271901</v>
      </c>
      <c r="K2221">
        <v>11.129282381613701</v>
      </c>
      <c r="L2221">
        <v>9.9671055754633393</v>
      </c>
      <c r="M2221">
        <v>62.574803577782099</v>
      </c>
      <c r="N2221">
        <v>1.10757364494188</v>
      </c>
      <c r="O2221">
        <v>15.2694610778443</v>
      </c>
      <c r="Q2221">
        <v>5.4098695640978002E-2</v>
      </c>
    </row>
    <row r="2222" spans="1:17" hidden="1" x14ac:dyDescent="0.3">
      <c r="A2222" t="s">
        <v>4604</v>
      </c>
      <c r="B2222" t="s">
        <v>4605</v>
      </c>
      <c r="C2222" t="str">
        <f>IFERROR(VLOOKUP(Table1[[#This Row],[Ticker]],[1]!Table1[[Symbol]:[Industry]],2,FALSE),"-")</f>
        <v>-</v>
      </c>
      <c r="D2222" t="s">
        <v>457</v>
      </c>
      <c r="E2222">
        <v>248.68799999999999</v>
      </c>
      <c r="F2222">
        <v>518.1</v>
      </c>
      <c r="G2222">
        <v>15.0347040231071</v>
      </c>
      <c r="H2222">
        <v>-11.0682287705318</v>
      </c>
      <c r="I2222">
        <v>-0.29226520123609101</v>
      </c>
      <c r="J2222">
        <v>-5.9307106786152399</v>
      </c>
      <c r="K2222">
        <v>523.20751877671501</v>
      </c>
      <c r="L2222">
        <v>485.19973294485402</v>
      </c>
      <c r="M2222">
        <v>37.993251696457598</v>
      </c>
      <c r="N2222">
        <v>0.82261451099084804</v>
      </c>
      <c r="O2222">
        <v>15.8656629994209</v>
      </c>
      <c r="P2222">
        <v>43.9166666666666</v>
      </c>
      <c r="Q2222">
        <v>-7.3953864642339995E-2</v>
      </c>
    </row>
    <row r="2223" spans="1:17" hidden="1" x14ac:dyDescent="0.3">
      <c r="A2223" t="s">
        <v>4606</v>
      </c>
      <c r="B2223" t="s">
        <v>4607</v>
      </c>
      <c r="C2223" t="str">
        <f>IFERROR(VLOOKUP(Table1[[#This Row],[Ticker]],[1]!Table1[[Symbol]:[Industry]],2,FALSE),"-")</f>
        <v>-</v>
      </c>
      <c r="D2223" t="s">
        <v>302</v>
      </c>
      <c r="E2223">
        <v>248.32604625599899</v>
      </c>
      <c r="F2223">
        <v>143.61000000000001</v>
      </c>
      <c r="G2223">
        <v>-8.1679548265609707</v>
      </c>
      <c r="H2223">
        <v>-12.401348899906299</v>
      </c>
      <c r="I2223">
        <v>-14.689073394654599</v>
      </c>
      <c r="J2223">
        <v>-1.9764315986493699</v>
      </c>
      <c r="K2223">
        <v>144.228006597248</v>
      </c>
      <c r="L2223">
        <v>144.11800336874899</v>
      </c>
      <c r="M2223">
        <v>57.7693991641991</v>
      </c>
      <c r="N2223">
        <v>0.50806069631505402</v>
      </c>
      <c r="O2223">
        <v>27.3588190237448</v>
      </c>
      <c r="P2223">
        <v>20.025073129962401</v>
      </c>
      <c r="Q2223">
        <v>2.1881868289303E-2</v>
      </c>
    </row>
    <row r="2224" spans="1:17" hidden="1" x14ac:dyDescent="0.3">
      <c r="A2224" t="s">
        <v>4608</v>
      </c>
      <c r="B2224" t="s">
        <v>4609</v>
      </c>
      <c r="C2224" t="str">
        <f>IFERROR(VLOOKUP(Table1[[#This Row],[Ticker]],[1]!Table1[[Symbol]:[Industry]],2,FALSE),"-")</f>
        <v>-</v>
      </c>
      <c r="D2224" t="s">
        <v>140</v>
      </c>
      <c r="E2224">
        <v>247.84395599999999</v>
      </c>
      <c r="F2224">
        <v>143.4</v>
      </c>
      <c r="G2224">
        <v>123.217165449731</v>
      </c>
      <c r="H2224">
        <v>-15.728627482837</v>
      </c>
      <c r="I2224">
        <v>46.008666084902401</v>
      </c>
      <c r="J2224">
        <v>-3.0687071804913599</v>
      </c>
      <c r="K2224">
        <v>150.68266054066501</v>
      </c>
      <c r="L2224">
        <v>119.251981591366</v>
      </c>
      <c r="M2224">
        <v>28.728909146533901</v>
      </c>
      <c r="N2224">
        <v>0.98220860392722797</v>
      </c>
      <c r="O2224">
        <v>32.426778242677798</v>
      </c>
      <c r="P2224">
        <v>204.39397155593201</v>
      </c>
      <c r="Q2224">
        <v>0.135829603100174</v>
      </c>
    </row>
    <row r="2225" spans="1:17" hidden="1" x14ac:dyDescent="0.3">
      <c r="A2225" t="s">
        <v>4610</v>
      </c>
      <c r="B2225" t="s">
        <v>4611</v>
      </c>
      <c r="C2225" t="str">
        <f>IFERROR(VLOOKUP(Table1[[#This Row],[Ticker]],[1]!Table1[[Symbol]:[Industry]],2,FALSE),"-")</f>
        <v>-</v>
      </c>
      <c r="D2225" t="s">
        <v>1675</v>
      </c>
      <c r="E2225">
        <v>247.79222999999999</v>
      </c>
      <c r="F2225">
        <v>27.09</v>
      </c>
      <c r="G2225">
        <v>-79.045085040288498</v>
      </c>
      <c r="H2225">
        <v>7.4863034612238893E-2</v>
      </c>
      <c r="I2225">
        <v>-52.949994907717702</v>
      </c>
      <c r="J2225">
        <v>-4.73235586400759</v>
      </c>
      <c r="K2225">
        <v>28.4945372266879</v>
      </c>
      <c r="L2225">
        <v>38.150801498368899</v>
      </c>
      <c r="M2225">
        <v>50.196072950481998</v>
      </c>
      <c r="N2225">
        <v>0.78758811899161396</v>
      </c>
      <c r="O2225">
        <v>133.17337270825601</v>
      </c>
      <c r="P2225">
        <v>16.516129032258</v>
      </c>
      <c r="Q2225">
        <v>9.5943366098041993E-2</v>
      </c>
    </row>
    <row r="2226" spans="1:17" hidden="1" x14ac:dyDescent="0.3">
      <c r="A2226" t="s">
        <v>4612</v>
      </c>
      <c r="B2226" t="s">
        <v>4613</v>
      </c>
      <c r="C2226" t="str">
        <f>IFERROR(VLOOKUP(Table1[[#This Row],[Ticker]],[1]!Table1[[Symbol]:[Industry]],2,FALSE),"-")</f>
        <v>-</v>
      </c>
      <c r="D2226" t="s">
        <v>49</v>
      </c>
      <c r="E2226">
        <v>247.75134295999999</v>
      </c>
      <c r="F2226">
        <v>227.09</v>
      </c>
      <c r="G2226">
        <v>-66.967380767443402</v>
      </c>
      <c r="H2226">
        <v>8.6513283250025701</v>
      </c>
      <c r="I2226">
        <v>-38.617994447423797</v>
      </c>
      <c r="J2226">
        <v>1.8506921522740301</v>
      </c>
      <c r="K2226">
        <v>213.854485384942</v>
      </c>
      <c r="L2226">
        <v>268.76289096973898</v>
      </c>
      <c r="M2226">
        <v>67.984413748736202</v>
      </c>
      <c r="N2226">
        <v>0.53225702324294699</v>
      </c>
      <c r="O2226">
        <v>108.353516227046</v>
      </c>
      <c r="P2226">
        <v>31.1143187066974</v>
      </c>
      <c r="Q2226">
        <v>-0.124678630952053</v>
      </c>
    </row>
    <row r="2227" spans="1:17" hidden="1" x14ac:dyDescent="0.3">
      <c r="A2227" t="s">
        <v>4614</v>
      </c>
      <c r="B2227" t="s">
        <v>4615</v>
      </c>
      <c r="C2227" t="str">
        <f>IFERROR(VLOOKUP(Table1[[#This Row],[Ticker]],[1]!Table1[[Symbol]:[Industry]],2,FALSE),"-")</f>
        <v>-</v>
      </c>
      <c r="D2227" t="s">
        <v>936</v>
      </c>
      <c r="E2227">
        <v>247.48519425000001</v>
      </c>
      <c r="F2227">
        <v>30.75</v>
      </c>
      <c r="G2227">
        <v>-17.054605758669901</v>
      </c>
      <c r="H2227">
        <v>2.2253926370742398</v>
      </c>
      <c r="I2227">
        <v>-16.153356892648901</v>
      </c>
      <c r="J2227">
        <v>2.1113250973204098</v>
      </c>
      <c r="K2227">
        <v>29.236987434221799</v>
      </c>
      <c r="L2227">
        <v>30.501993109737398</v>
      </c>
      <c r="M2227">
        <v>59.545787295819601</v>
      </c>
      <c r="N2227">
        <v>2.4923845875889099</v>
      </c>
      <c r="O2227">
        <v>29.365853658536501</v>
      </c>
      <c r="P2227">
        <v>28.125</v>
      </c>
      <c r="Q2227">
        <v>3.1025901294476001E-2</v>
      </c>
    </row>
    <row r="2228" spans="1:17" hidden="1" x14ac:dyDescent="0.3">
      <c r="A2228" t="s">
        <v>4616</v>
      </c>
      <c r="B2228" t="s">
        <v>4617</v>
      </c>
      <c r="C2228" t="str">
        <f>IFERROR(VLOOKUP(Table1[[#This Row],[Ticker]],[1]!Table1[[Symbol]:[Industry]],2,FALSE),"-")</f>
        <v>-</v>
      </c>
      <c r="D2228" t="s">
        <v>49</v>
      </c>
      <c r="E2228">
        <v>247.17185584000001</v>
      </c>
      <c r="F2228">
        <v>175.4</v>
      </c>
      <c r="G2228">
        <v>-18.7914164731326</v>
      </c>
      <c r="H2228">
        <v>-5.1078585921634803</v>
      </c>
      <c r="I2228">
        <v>5.58009233797888</v>
      </c>
      <c r="J2228">
        <v>-1.6375406053528601</v>
      </c>
      <c r="K2228">
        <v>156.22178034650801</v>
      </c>
      <c r="L2228">
        <v>141.73734553768401</v>
      </c>
      <c r="M2228">
        <v>66.004189682658193</v>
      </c>
      <c r="N2228">
        <v>0.52152612613474802</v>
      </c>
      <c r="O2228">
        <v>4.9030786773090096</v>
      </c>
      <c r="P2228">
        <v>66.413662239089106</v>
      </c>
      <c r="Q2228">
        <v>4.3930955711678002E-2</v>
      </c>
    </row>
    <row r="2229" spans="1:17" hidden="1" x14ac:dyDescent="0.3">
      <c r="A2229" t="s">
        <v>4618</v>
      </c>
      <c r="B2229" t="s">
        <v>4619</v>
      </c>
      <c r="C2229" t="str">
        <f>IFERROR(VLOOKUP(Table1[[#This Row],[Ticker]],[1]!Table1[[Symbol]:[Industry]],2,FALSE),"-")</f>
        <v>-</v>
      </c>
      <c r="D2229" t="s">
        <v>610</v>
      </c>
      <c r="E2229">
        <v>246.39336420000001</v>
      </c>
      <c r="F2229">
        <v>201.4</v>
      </c>
      <c r="G2229">
        <v>802.75782173035998</v>
      </c>
      <c r="H2229">
        <v>24.851082662090398</v>
      </c>
      <c r="I2229">
        <v>685.40667539924004</v>
      </c>
      <c r="J2229">
        <v>6.2152763650891503</v>
      </c>
      <c r="K2229">
        <v>164.29887452951701</v>
      </c>
      <c r="L2229">
        <v>89.168174664651005</v>
      </c>
      <c r="M2229">
        <v>47.159188568892297</v>
      </c>
      <c r="N2229">
        <v>0.54918414918414904</v>
      </c>
      <c r="O2229">
        <v>7.9940417080436896</v>
      </c>
      <c r="P2229">
        <v>859.04761904761904</v>
      </c>
    </row>
    <row r="2230" spans="1:17" hidden="1" x14ac:dyDescent="0.3">
      <c r="A2230" t="s">
        <v>4620</v>
      </c>
      <c r="B2230" t="s">
        <v>4621</v>
      </c>
      <c r="C2230" t="str">
        <f>IFERROR(VLOOKUP(Table1[[#This Row],[Ticker]],[1]!Table1[[Symbol]:[Industry]],2,FALSE),"-")</f>
        <v>-</v>
      </c>
      <c r="D2230" t="s">
        <v>184</v>
      </c>
      <c r="E2230">
        <v>246.27224422800001</v>
      </c>
      <c r="F2230">
        <v>107.82</v>
      </c>
      <c r="G2230">
        <v>34.543825310807897</v>
      </c>
      <c r="H2230">
        <v>1.08887640261412</v>
      </c>
      <c r="I2230">
        <v>10.5847353464648</v>
      </c>
      <c r="J2230">
        <v>-0.12218846314251799</v>
      </c>
      <c r="K2230">
        <v>103.961297897447</v>
      </c>
      <c r="L2230">
        <v>96.323077078550995</v>
      </c>
      <c r="M2230">
        <v>52.2081022736701</v>
      </c>
      <c r="N2230">
        <v>1.42655251328791</v>
      </c>
      <c r="O2230">
        <v>30.495269894268201</v>
      </c>
      <c r="P2230">
        <v>64.736440030557603</v>
      </c>
      <c r="Q2230">
        <v>2.8437916181096999E-2</v>
      </c>
    </row>
    <row r="2231" spans="1:17" hidden="1" x14ac:dyDescent="0.3">
      <c r="A2231" t="s">
        <v>4622</v>
      </c>
      <c r="B2231" t="s">
        <v>4623</v>
      </c>
      <c r="C2231" t="str">
        <f>IFERROR(VLOOKUP(Table1[[#This Row],[Ticker]],[1]!Table1[[Symbol]:[Industry]],2,FALSE),"-")</f>
        <v>-</v>
      </c>
      <c r="E2231">
        <v>246.17611124999999</v>
      </c>
      <c r="F2231">
        <v>14.89</v>
      </c>
      <c r="G2231">
        <v>24.0410676192385</v>
      </c>
      <c r="H2231">
        <v>-20.003835824241801</v>
      </c>
      <c r="I2231">
        <v>-23.7966594235534</v>
      </c>
      <c r="J2231">
        <v>-8.5427672606258795</v>
      </c>
      <c r="K2231">
        <v>16.150001803127498</v>
      </c>
      <c r="L2231">
        <v>15.370140633195501</v>
      </c>
      <c r="M2231">
        <v>37.166086853530899</v>
      </c>
      <c r="N2231">
        <v>1.4214054639513101</v>
      </c>
      <c r="O2231">
        <v>31.6319677635997</v>
      </c>
      <c r="P2231">
        <v>55.618588507520201</v>
      </c>
      <c r="Q2231">
        <v>6.0024190120640003E-2</v>
      </c>
    </row>
    <row r="2232" spans="1:17" hidden="1" x14ac:dyDescent="0.3">
      <c r="A2232" t="s">
        <v>4624</v>
      </c>
      <c r="B2232" t="s">
        <v>4625</v>
      </c>
      <c r="C2232" t="str">
        <f>IFERROR(VLOOKUP(Table1[[#This Row],[Ticker]],[1]!Table1[[Symbol]:[Industry]],2,FALSE),"-")</f>
        <v>-</v>
      </c>
      <c r="D2232" t="s">
        <v>285</v>
      </c>
      <c r="E2232">
        <v>245.562910125</v>
      </c>
      <c r="F2232">
        <v>155.35</v>
      </c>
      <c r="G2232">
        <v>65.565251409546505</v>
      </c>
      <c r="H2232">
        <v>-16.6378790762978</v>
      </c>
      <c r="I2232">
        <v>95.636806520460198</v>
      </c>
      <c r="J2232">
        <v>0.35127254209636899</v>
      </c>
      <c r="K2232">
        <v>133.553711971648</v>
      </c>
      <c r="L2232">
        <v>96.658264617679905</v>
      </c>
      <c r="M2232">
        <v>53.243966330448004</v>
      </c>
      <c r="N2232">
        <v>0.16707704119025599</v>
      </c>
      <c r="O2232">
        <v>15.931766977792</v>
      </c>
      <c r="P2232">
        <v>160.21775544388601</v>
      </c>
      <c r="Q2232">
        <v>7.9767296312807004E-2</v>
      </c>
    </row>
    <row r="2233" spans="1:17" hidden="1" x14ac:dyDescent="0.3">
      <c r="A2233" t="s">
        <v>4626</v>
      </c>
      <c r="B2233" t="s">
        <v>4627</v>
      </c>
      <c r="C2233" t="str">
        <f>IFERROR(VLOOKUP(Table1[[#This Row],[Ticker]],[1]!Table1[[Symbol]:[Industry]],2,FALSE),"-")</f>
        <v>-</v>
      </c>
      <c r="D2233" t="s">
        <v>59</v>
      </c>
      <c r="E2233">
        <v>245.509072</v>
      </c>
      <c r="F2233">
        <v>687.2</v>
      </c>
      <c r="G2233">
        <v>158.03808559618099</v>
      </c>
      <c r="H2233">
        <v>17.804742016460899</v>
      </c>
      <c r="I2233">
        <v>44.017993163959503</v>
      </c>
      <c r="J2233">
        <v>-1.82822087032036</v>
      </c>
      <c r="K2233">
        <v>537.03016744454396</v>
      </c>
      <c r="L2233">
        <v>422.16844740770699</v>
      </c>
      <c r="M2233">
        <v>76.065394040353098</v>
      </c>
      <c r="N2233">
        <v>1.09624714479857</v>
      </c>
      <c r="O2233">
        <v>1.54976717112922</v>
      </c>
      <c r="P2233">
        <v>198.78260869565199</v>
      </c>
      <c r="Q2233">
        <v>3.5043699977636997E-2</v>
      </c>
    </row>
    <row r="2234" spans="1:17" hidden="1" x14ac:dyDescent="0.3">
      <c r="A2234" t="s">
        <v>4628</v>
      </c>
      <c r="B2234" t="s">
        <v>4629</v>
      </c>
      <c r="C2234" t="str">
        <f>IFERROR(VLOOKUP(Table1[[#This Row],[Ticker]],[1]!Table1[[Symbol]:[Industry]],2,FALSE),"-")</f>
        <v>-</v>
      </c>
      <c r="D2234" t="s">
        <v>397</v>
      </c>
      <c r="E2234">
        <v>245.24697040799899</v>
      </c>
      <c r="F2234">
        <v>97.94</v>
      </c>
      <c r="G2234">
        <v>28.0379822448147</v>
      </c>
      <c r="H2234">
        <v>-8.6922480576572898</v>
      </c>
      <c r="I2234">
        <v>-3.51564413571014</v>
      </c>
      <c r="J2234">
        <v>-1.3268501727876101</v>
      </c>
      <c r="K2234">
        <v>97.178584031849198</v>
      </c>
      <c r="L2234">
        <v>90.662291537665794</v>
      </c>
      <c r="M2234">
        <v>48.536318486646898</v>
      </c>
      <c r="N2234">
        <v>0.35256082629903701</v>
      </c>
      <c r="O2234">
        <v>22.575045946497799</v>
      </c>
      <c r="P2234">
        <v>59.122664500406103</v>
      </c>
      <c r="Q2234">
        <v>1.6654442387435998E-2</v>
      </c>
    </row>
    <row r="2235" spans="1:17" hidden="1" x14ac:dyDescent="0.3">
      <c r="A2235" t="s">
        <v>4630</v>
      </c>
      <c r="B2235" t="s">
        <v>4631</v>
      </c>
      <c r="C2235" t="str">
        <f>IFERROR(VLOOKUP(Table1[[#This Row],[Ticker]],[1]!Table1[[Symbol]:[Industry]],2,FALSE),"-")</f>
        <v>-</v>
      </c>
      <c r="D2235" t="s">
        <v>21</v>
      </c>
      <c r="E2235">
        <v>245.15856868499901</v>
      </c>
      <c r="F2235">
        <v>127.35</v>
      </c>
      <c r="G2235">
        <v>62.742460747257198</v>
      </c>
      <c r="H2235">
        <v>50.4894831459996</v>
      </c>
      <c r="I2235">
        <v>57.469788439391401</v>
      </c>
      <c r="J2235">
        <v>7.2400355331625503</v>
      </c>
      <c r="K2235">
        <v>99.278462635654904</v>
      </c>
      <c r="L2235">
        <v>85.977780516278699</v>
      </c>
      <c r="M2235">
        <v>76.149429681795397</v>
      </c>
      <c r="N2235">
        <v>4.3818183044981103</v>
      </c>
      <c r="O2235">
        <v>4.9469964664311004</v>
      </c>
      <c r="P2235">
        <v>139.37969924812</v>
      </c>
      <c r="Q2235">
        <v>7.9658679128921994E-2</v>
      </c>
    </row>
    <row r="2236" spans="1:17" hidden="1" x14ac:dyDescent="0.3">
      <c r="A2236" t="s">
        <v>4632</v>
      </c>
      <c r="B2236" t="s">
        <v>4633</v>
      </c>
      <c r="C2236" t="str">
        <f>IFERROR(VLOOKUP(Table1[[#This Row],[Ticker]],[1]!Table1[[Symbol]:[Industry]],2,FALSE),"-")</f>
        <v>-</v>
      </c>
      <c r="D2236" t="s">
        <v>46</v>
      </c>
      <c r="E2236">
        <v>245.13340421799899</v>
      </c>
      <c r="F2236">
        <v>46.22</v>
      </c>
      <c r="G2236">
        <v>-35.775854271057703</v>
      </c>
      <c r="H2236">
        <v>8.2611590400783204</v>
      </c>
      <c r="I2236">
        <v>2.0474371268342701</v>
      </c>
      <c r="J2236">
        <v>-7.1870067230192198</v>
      </c>
      <c r="K2236">
        <v>43.934990235668202</v>
      </c>
      <c r="L2236">
        <v>44.970435404957897</v>
      </c>
      <c r="M2236">
        <v>47.330461867986699</v>
      </c>
      <c r="N2236">
        <v>1.1632516984399099</v>
      </c>
      <c r="O2236">
        <v>38.792730419731697</v>
      </c>
      <c r="P2236">
        <v>33.777134587554201</v>
      </c>
      <c r="Q2236">
        <v>6.50992616304E-4</v>
      </c>
    </row>
    <row r="2237" spans="1:17" hidden="1" x14ac:dyDescent="0.3">
      <c r="A2237" t="s">
        <v>4634</v>
      </c>
      <c r="B2237" t="s">
        <v>4635</v>
      </c>
      <c r="C2237" t="str">
        <f>IFERROR(VLOOKUP(Table1[[#This Row],[Ticker]],[1]!Table1[[Symbol]:[Industry]],2,FALSE),"-")</f>
        <v>-</v>
      </c>
      <c r="D2237" t="s">
        <v>1016</v>
      </c>
      <c r="E2237">
        <v>245.07522011500001</v>
      </c>
      <c r="F2237">
        <v>7.45</v>
      </c>
      <c r="G2237">
        <v>114.96980329717999</v>
      </c>
      <c r="H2237">
        <v>57.988878843364802</v>
      </c>
      <c r="I2237">
        <v>20.8186273087166</v>
      </c>
      <c r="J2237">
        <v>1.66768599189532</v>
      </c>
      <c r="K2237">
        <v>5.2149516639603304</v>
      </c>
      <c r="L2237">
        <v>4.7388246725869196</v>
      </c>
      <c r="M2237">
        <v>86.048177910702293</v>
      </c>
      <c r="N2237">
        <v>2.12748749509973</v>
      </c>
      <c r="O2237">
        <v>0</v>
      </c>
      <c r="Q2237">
        <v>4.9353795004411997E-2</v>
      </c>
    </row>
    <row r="2238" spans="1:17" hidden="1" x14ac:dyDescent="0.3">
      <c r="A2238" t="s">
        <v>4636</v>
      </c>
      <c r="B2238" t="s">
        <v>4637</v>
      </c>
      <c r="C2238" t="str">
        <f>IFERROR(VLOOKUP(Table1[[#This Row],[Ticker]],[1]!Table1[[Symbol]:[Industry]],2,FALSE),"-")</f>
        <v>-</v>
      </c>
      <c r="D2238" t="s">
        <v>936</v>
      </c>
      <c r="E2238">
        <v>244.309775</v>
      </c>
      <c r="F2238">
        <v>205</v>
      </c>
      <c r="G2238">
        <v>-32.170959166162604</v>
      </c>
      <c r="H2238">
        <v>-9.5735916894026705</v>
      </c>
      <c r="I2238">
        <v>-66.812878782091701</v>
      </c>
      <c r="J2238">
        <v>-2.5242599059116402</v>
      </c>
      <c r="K2238">
        <v>214.477111719227</v>
      </c>
      <c r="L2238">
        <v>276.62550193193903</v>
      </c>
      <c r="M2238">
        <v>43.970615523148197</v>
      </c>
      <c r="N2238">
        <v>1.4533780825915601</v>
      </c>
      <c r="O2238">
        <v>137.46341463414601</v>
      </c>
      <c r="P2238">
        <v>10.2150537634408</v>
      </c>
      <c r="Q2238">
        <v>4.0537067504925001E-2</v>
      </c>
    </row>
    <row r="2239" spans="1:17" hidden="1" x14ac:dyDescent="0.3">
      <c r="A2239" t="s">
        <v>4638</v>
      </c>
      <c r="B2239" t="s">
        <v>4639</v>
      </c>
      <c r="C2239" t="str">
        <f>IFERROR(VLOOKUP(Table1[[#This Row],[Ticker]],[1]!Table1[[Symbol]:[Industry]],2,FALSE),"-")</f>
        <v>-</v>
      </c>
      <c r="D2239" t="s">
        <v>226</v>
      </c>
      <c r="E2239">
        <v>244.29</v>
      </c>
      <c r="F2239">
        <v>239.5</v>
      </c>
      <c r="G2239">
        <v>52.458205095052399</v>
      </c>
      <c r="H2239">
        <v>18.047405047142401</v>
      </c>
      <c r="I2239">
        <v>1.74912763161528</v>
      </c>
      <c r="J2239">
        <v>18.041759126602201</v>
      </c>
      <c r="K2239">
        <v>190.120959312601</v>
      </c>
      <c r="L2239">
        <v>169.40411938147301</v>
      </c>
      <c r="M2239">
        <v>84.826446459134004</v>
      </c>
      <c r="N2239">
        <v>2.0301247000637899</v>
      </c>
      <c r="O2239">
        <v>8.5594989561586594</v>
      </c>
      <c r="P2239">
        <v>102.966101694915</v>
      </c>
      <c r="Q2239">
        <v>0.16405717131720701</v>
      </c>
    </row>
    <row r="2240" spans="1:17" hidden="1" x14ac:dyDescent="0.3">
      <c r="A2240" t="s">
        <v>4640</v>
      </c>
      <c r="B2240" t="s">
        <v>4641</v>
      </c>
      <c r="C2240" t="str">
        <f>IFERROR(VLOOKUP(Table1[[#This Row],[Ticker]],[1]!Table1[[Symbol]:[Industry]],2,FALSE),"-")</f>
        <v>-</v>
      </c>
      <c r="D2240" t="s">
        <v>326</v>
      </c>
      <c r="E2240">
        <v>243.01163339999999</v>
      </c>
      <c r="F2240">
        <v>399.8</v>
      </c>
      <c r="G2240">
        <v>124.725372073713</v>
      </c>
      <c r="H2240">
        <v>-15.7769423456825</v>
      </c>
      <c r="I2240">
        <v>-14.2268908985662</v>
      </c>
      <c r="J2240">
        <v>1.29478609233789</v>
      </c>
      <c r="K2240">
        <v>406.62279140115299</v>
      </c>
      <c r="L2240">
        <v>356.037561597945</v>
      </c>
      <c r="M2240">
        <v>43.446156412344799</v>
      </c>
      <c r="N2240">
        <v>0.98565509408957097</v>
      </c>
      <c r="O2240">
        <v>32.141070535267602</v>
      </c>
      <c r="P2240">
        <v>166.355762824783</v>
      </c>
      <c r="Q2240">
        <v>0.150604848712237</v>
      </c>
    </row>
    <row r="2241" spans="1:17" hidden="1" x14ac:dyDescent="0.3">
      <c r="A2241" t="s">
        <v>4642</v>
      </c>
      <c r="B2241" t="s">
        <v>4643</v>
      </c>
      <c r="C2241" t="str">
        <f>IFERROR(VLOOKUP(Table1[[#This Row],[Ticker]],[1]!Table1[[Symbol]:[Industry]],2,FALSE),"-")</f>
        <v>-</v>
      </c>
      <c r="D2241" t="s">
        <v>716</v>
      </c>
      <c r="E2241">
        <v>242.86609717499999</v>
      </c>
      <c r="F2241">
        <v>538.87</v>
      </c>
      <c r="G2241">
        <v>-7.4383505309710598</v>
      </c>
      <c r="H2241">
        <v>-5.5934694799788103</v>
      </c>
      <c r="I2241">
        <v>-1.5707069515366301</v>
      </c>
      <c r="J2241">
        <v>0.191610573604168</v>
      </c>
      <c r="K2241">
        <v>508.12568211651501</v>
      </c>
      <c r="L2241">
        <v>478.66198427662999</v>
      </c>
      <c r="M2241">
        <v>76.378610990004603</v>
      </c>
      <c r="N2241">
        <v>1.1102240377108901</v>
      </c>
      <c r="O2241">
        <v>0.30248482936514598</v>
      </c>
      <c r="P2241">
        <v>26.361824363934801</v>
      </c>
      <c r="Q2241">
        <v>-1.6014498322345E-2</v>
      </c>
    </row>
    <row r="2242" spans="1:17" hidden="1" x14ac:dyDescent="0.3">
      <c r="A2242" t="s">
        <v>4644</v>
      </c>
      <c r="B2242" t="s">
        <v>4645</v>
      </c>
      <c r="C2242" t="str">
        <f>IFERROR(VLOOKUP(Table1[[#This Row],[Ticker]],[1]!Table1[[Symbol]:[Industry]],2,FALSE),"-")</f>
        <v>-</v>
      </c>
      <c r="D2242" t="s">
        <v>140</v>
      </c>
      <c r="E2242">
        <v>242.50657200000001</v>
      </c>
      <c r="F2242">
        <v>140</v>
      </c>
      <c r="G2242">
        <v>-17.8258956275507</v>
      </c>
      <c r="H2242">
        <v>-9.7554644029156403</v>
      </c>
      <c r="I2242">
        <v>-33.121041779257403</v>
      </c>
      <c r="J2242">
        <v>7.0383485382757502</v>
      </c>
      <c r="K2242">
        <v>143.72173605677</v>
      </c>
      <c r="L2242">
        <v>146.84334449125299</v>
      </c>
      <c r="M2242">
        <v>54.552511342344502</v>
      </c>
      <c r="N2242">
        <v>1.4389788627950499</v>
      </c>
      <c r="O2242">
        <v>43.428571428571402</v>
      </c>
      <c r="P2242">
        <v>24.666073018699901</v>
      </c>
      <c r="Q2242">
        <v>0.174485592628773</v>
      </c>
    </row>
    <row r="2243" spans="1:17" hidden="1" x14ac:dyDescent="0.3">
      <c r="A2243" t="s">
        <v>4646</v>
      </c>
      <c r="B2243" t="s">
        <v>4647</v>
      </c>
      <c r="C2243" t="str">
        <f>IFERROR(VLOOKUP(Table1[[#This Row],[Ticker]],[1]!Table1[[Symbol]:[Industry]],2,FALSE),"-")</f>
        <v>-</v>
      </c>
      <c r="D2243" t="s">
        <v>610</v>
      </c>
      <c r="E2243">
        <v>242.441621239</v>
      </c>
      <c r="F2243">
        <v>187.03</v>
      </c>
      <c r="G2243">
        <v>26.407643534253001</v>
      </c>
      <c r="H2243">
        <v>-4.5254853484566304</v>
      </c>
      <c r="I2243">
        <v>12.3865106246013</v>
      </c>
      <c r="J2243">
        <v>0.83820094817317603</v>
      </c>
      <c r="K2243">
        <v>172.31392979913099</v>
      </c>
      <c r="L2243">
        <v>157.91305918214101</v>
      </c>
      <c r="M2243">
        <v>64.560259119322595</v>
      </c>
      <c r="N2243">
        <v>0.76350787004838605</v>
      </c>
      <c r="O2243">
        <v>7.4693899374431902</v>
      </c>
      <c r="P2243">
        <v>62.634782608695602</v>
      </c>
      <c r="Q2243">
        <v>1.3208855803990001E-3</v>
      </c>
    </row>
    <row r="2244" spans="1:17" hidden="1" x14ac:dyDescent="0.3">
      <c r="A2244" t="s">
        <v>4648</v>
      </c>
      <c r="B2244" t="s">
        <v>4649</v>
      </c>
      <c r="C2244" t="str">
        <f>IFERROR(VLOOKUP(Table1[[#This Row],[Ticker]],[1]!Table1[[Symbol]:[Industry]],2,FALSE),"-")</f>
        <v>-</v>
      </c>
      <c r="D2244" t="s">
        <v>769</v>
      </c>
      <c r="E2244">
        <v>242.18521999999999</v>
      </c>
      <c r="F2244">
        <v>169.55</v>
      </c>
      <c r="G2244">
        <v>123.07213107692699</v>
      </c>
      <c r="H2244">
        <v>-7.2243843760332904</v>
      </c>
      <c r="I2244">
        <v>77.648534523562304</v>
      </c>
      <c r="J2244">
        <v>-4.20158587130285</v>
      </c>
      <c r="K2244">
        <v>150.176715106643</v>
      </c>
      <c r="M2244">
        <v>51.643421059994701</v>
      </c>
      <c r="N2244">
        <v>0.53564692568841898</v>
      </c>
      <c r="O2244">
        <v>9.0533765850781407</v>
      </c>
      <c r="P2244">
        <v>169.12698412698401</v>
      </c>
    </row>
    <row r="2245" spans="1:17" hidden="1" x14ac:dyDescent="0.3">
      <c r="A2245" t="s">
        <v>4650</v>
      </c>
      <c r="B2245" t="s">
        <v>4651</v>
      </c>
      <c r="C2245" t="str">
        <f>IFERROR(VLOOKUP(Table1[[#This Row],[Ticker]],[1]!Table1[[Symbol]:[Industry]],2,FALSE),"-")</f>
        <v>-</v>
      </c>
      <c r="E2245">
        <v>242.11093199999999</v>
      </c>
      <c r="F2245">
        <v>140.69999999999999</v>
      </c>
      <c r="G2245">
        <v>37.702037810206598</v>
      </c>
      <c r="H2245">
        <v>-0.30854685545294003</v>
      </c>
      <c r="I2245">
        <v>21.782913023002301</v>
      </c>
      <c r="J2245">
        <v>-5.6152855469372902</v>
      </c>
      <c r="K2245">
        <v>129.00320986713399</v>
      </c>
      <c r="L2245">
        <v>106.574247670406</v>
      </c>
      <c r="M2245">
        <v>49.3347836594087</v>
      </c>
      <c r="N2245">
        <v>0.84246299600126895</v>
      </c>
      <c r="O2245">
        <v>27.5053304904051</v>
      </c>
      <c r="P2245">
        <v>80.6393632045191</v>
      </c>
      <c r="Q2245">
        <v>0.252543005641228</v>
      </c>
    </row>
    <row r="2246" spans="1:17" hidden="1" x14ac:dyDescent="0.3">
      <c r="A2246" t="s">
        <v>4652</v>
      </c>
      <c r="B2246" t="s">
        <v>4653</v>
      </c>
      <c r="C2246" t="str">
        <f>IFERROR(VLOOKUP(Table1[[#This Row],[Ticker]],[1]!Table1[[Symbol]:[Industry]],2,FALSE),"-")</f>
        <v>-</v>
      </c>
      <c r="D2246" t="s">
        <v>21</v>
      </c>
      <c r="E2246">
        <v>241.6883</v>
      </c>
      <c r="F2246">
        <v>265.3</v>
      </c>
      <c r="G2246">
        <v>-43.583629559415499</v>
      </c>
      <c r="H2246">
        <v>34.8526969052269</v>
      </c>
      <c r="I2246">
        <v>-30.447939188432301</v>
      </c>
      <c r="J2246">
        <v>18.273603341951599</v>
      </c>
      <c r="K2246">
        <v>233.170740356647</v>
      </c>
      <c r="M2246">
        <v>77.493393539604796</v>
      </c>
      <c r="N2246">
        <v>1.39736533194208</v>
      </c>
      <c r="O2246">
        <v>26.649076517150299</v>
      </c>
      <c r="P2246">
        <v>44.145612605270301</v>
      </c>
    </row>
    <row r="2247" spans="1:17" hidden="1" x14ac:dyDescent="0.3">
      <c r="A2247" t="s">
        <v>4654</v>
      </c>
      <c r="B2247" t="s">
        <v>4655</v>
      </c>
      <c r="C2247" t="str">
        <f>IFERROR(VLOOKUP(Table1[[#This Row],[Ticker]],[1]!Table1[[Symbol]:[Industry]],2,FALSE),"-")</f>
        <v>-</v>
      </c>
      <c r="D2247" t="s">
        <v>821</v>
      </c>
      <c r="E2247">
        <v>241.62259374999999</v>
      </c>
      <c r="F2247">
        <v>106.25</v>
      </c>
      <c r="G2247">
        <v>-47.675826349795699</v>
      </c>
      <c r="H2247">
        <v>10.369831224317201</v>
      </c>
      <c r="I2247">
        <v>-35.084600588612801</v>
      </c>
      <c r="J2247">
        <v>-5.7548494098656304</v>
      </c>
      <c r="K2247">
        <v>92.949352026050903</v>
      </c>
      <c r="M2247">
        <v>69.308024798329001</v>
      </c>
      <c r="N2247">
        <v>1.8759711053564101</v>
      </c>
      <c r="O2247">
        <v>36.470588235294102</v>
      </c>
      <c r="P2247">
        <v>62.090007627764997</v>
      </c>
    </row>
    <row r="2248" spans="1:17" hidden="1" x14ac:dyDescent="0.3">
      <c r="A2248" t="s">
        <v>4656</v>
      </c>
      <c r="B2248" t="s">
        <v>4657</v>
      </c>
      <c r="C2248" t="str">
        <f>IFERROR(VLOOKUP(Table1[[#This Row],[Ticker]],[1]!Table1[[Symbol]:[Industry]],2,FALSE),"-")</f>
        <v>-</v>
      </c>
      <c r="D2248" t="s">
        <v>613</v>
      </c>
      <c r="E2248">
        <v>241.30224562500001</v>
      </c>
      <c r="F2248">
        <v>137.55000000000001</v>
      </c>
      <c r="G2248">
        <v>-33.652777347980802</v>
      </c>
      <c r="H2248">
        <v>-5.2103369722418202</v>
      </c>
      <c r="I2248">
        <v>-8.79603434541864</v>
      </c>
      <c r="J2248">
        <v>4.7257400940883603</v>
      </c>
      <c r="K2248">
        <v>130.08895539935301</v>
      </c>
      <c r="L2248">
        <v>131.01087376696799</v>
      </c>
      <c r="M2248">
        <v>99.999996464237</v>
      </c>
      <c r="N2248">
        <v>4.8760330578512399</v>
      </c>
      <c r="O2248">
        <v>19.8836786623046</v>
      </c>
      <c r="P2248">
        <v>14.625</v>
      </c>
    </row>
    <row r="2249" spans="1:17" hidden="1" x14ac:dyDescent="0.3">
      <c r="A2249" t="s">
        <v>4658</v>
      </c>
      <c r="B2249" t="s">
        <v>4659</v>
      </c>
      <c r="C2249" t="str">
        <f>IFERROR(VLOOKUP(Table1[[#This Row],[Ticker]],[1]!Table1[[Symbol]:[Industry]],2,FALSE),"-")</f>
        <v>-</v>
      </c>
      <c r="D2249" t="s">
        <v>561</v>
      </c>
      <c r="E2249">
        <v>241.08</v>
      </c>
      <c r="F2249">
        <v>2.7619999999999898</v>
      </c>
      <c r="G2249">
        <v>18.147222652019099</v>
      </c>
      <c r="H2249">
        <v>-2.7568534118013099</v>
      </c>
      <c r="I2249">
        <v>-23.9093946693053</v>
      </c>
      <c r="J2249">
        <v>-8.7989940142470395</v>
      </c>
      <c r="K2249">
        <v>2.54773066036593</v>
      </c>
      <c r="L2249">
        <v>2.4303784951057001</v>
      </c>
      <c r="M2249">
        <v>53.642177905621999</v>
      </c>
      <c r="N2249">
        <v>2.5120559023556601</v>
      </c>
      <c r="O2249">
        <v>35.888501742160202</v>
      </c>
      <c r="P2249">
        <v>59.4444444444444</v>
      </c>
      <c r="Q2249">
        <v>-1.2089566144434001E-2</v>
      </c>
    </row>
    <row r="2250" spans="1:17" hidden="1" x14ac:dyDescent="0.3">
      <c r="A2250" t="s">
        <v>4660</v>
      </c>
      <c r="B2250" t="s">
        <v>4661</v>
      </c>
      <c r="C2250" t="str">
        <f>IFERROR(VLOOKUP(Table1[[#This Row],[Ticker]],[1]!Table1[[Symbol]:[Industry]],2,FALSE),"-")</f>
        <v>-</v>
      </c>
      <c r="D2250" t="s">
        <v>285</v>
      </c>
      <c r="E2250">
        <v>241.010106777</v>
      </c>
      <c r="F2250">
        <v>93.39</v>
      </c>
      <c r="G2250">
        <v>-75.243473162430206</v>
      </c>
      <c r="H2250">
        <v>-12.827161256885701</v>
      </c>
      <c r="I2250">
        <v>-62.315938165883502</v>
      </c>
      <c r="J2250">
        <v>-1.8053564689231001</v>
      </c>
      <c r="K2250">
        <v>106.095632423016</v>
      </c>
      <c r="L2250">
        <v>146.69338756655699</v>
      </c>
      <c r="M2250">
        <v>42.505373658014904</v>
      </c>
      <c r="N2250">
        <v>0.903635402369379</v>
      </c>
      <c r="O2250">
        <v>143.01317057500799</v>
      </c>
      <c r="P2250">
        <v>4.9325842696629199</v>
      </c>
      <c r="Q2250">
        <v>2.8158261873253002E-2</v>
      </c>
    </row>
    <row r="2251" spans="1:17" hidden="1" x14ac:dyDescent="0.3">
      <c r="A2251" t="s">
        <v>4662</v>
      </c>
      <c r="B2251" t="s">
        <v>4663</v>
      </c>
      <c r="C2251" t="str">
        <f>IFERROR(VLOOKUP(Table1[[#This Row],[Ticker]],[1]!Table1[[Symbol]:[Industry]],2,FALSE),"-")</f>
        <v>-</v>
      </c>
      <c r="D2251" t="s">
        <v>107</v>
      </c>
      <c r="E2251">
        <v>240.06209458000001</v>
      </c>
      <c r="F2251">
        <v>180.95</v>
      </c>
      <c r="G2251">
        <v>82.097079385543495</v>
      </c>
      <c r="H2251">
        <v>-10.9486383600482</v>
      </c>
      <c r="I2251">
        <v>10.5607661916819</v>
      </c>
      <c r="J2251">
        <v>1.08096913471065</v>
      </c>
      <c r="K2251">
        <v>181.267756774969</v>
      </c>
      <c r="L2251">
        <v>142.93461587317901</v>
      </c>
      <c r="M2251">
        <v>47.707066327927997</v>
      </c>
      <c r="N2251">
        <v>0.45933600713012401</v>
      </c>
      <c r="O2251">
        <v>44.680851063829799</v>
      </c>
      <c r="P2251">
        <v>166.06381414497801</v>
      </c>
      <c r="Q2251">
        <v>0.121602552528895</v>
      </c>
    </row>
    <row r="2252" spans="1:17" hidden="1" x14ac:dyDescent="0.3">
      <c r="A2252" t="s">
        <v>4664</v>
      </c>
      <c r="B2252" t="s">
        <v>4665</v>
      </c>
      <c r="C2252" t="str">
        <f>IFERROR(VLOOKUP(Table1[[#This Row],[Ticker]],[1]!Table1[[Symbol]:[Industry]],2,FALSE),"-")</f>
        <v>-</v>
      </c>
      <c r="D2252" t="s">
        <v>556</v>
      </c>
      <c r="E2252">
        <v>239.88194999999999</v>
      </c>
      <c r="F2252">
        <v>217.58</v>
      </c>
      <c r="G2252">
        <v>-23.250477958023001</v>
      </c>
      <c r="H2252">
        <v>-10.5031846486986</v>
      </c>
      <c r="I2252">
        <v>-28.3550711743381</v>
      </c>
      <c r="J2252">
        <v>-1.4489246906681701</v>
      </c>
      <c r="K2252">
        <v>216.22977739756701</v>
      </c>
      <c r="L2252">
        <v>221.45382642880799</v>
      </c>
      <c r="M2252">
        <v>50.627666454463103</v>
      </c>
      <c r="N2252">
        <v>1.41860714596924</v>
      </c>
      <c r="O2252">
        <v>26.3902932254802</v>
      </c>
      <c r="P2252">
        <v>14.515789473684199</v>
      </c>
      <c r="Q2252">
        <v>1.8609839293554E-2</v>
      </c>
    </row>
    <row r="2253" spans="1:17" hidden="1" x14ac:dyDescent="0.3">
      <c r="A2253" t="s">
        <v>4666</v>
      </c>
      <c r="B2253" t="s">
        <v>4667</v>
      </c>
      <c r="C2253" t="str">
        <f>IFERROR(VLOOKUP(Table1[[#This Row],[Ticker]],[1]!Table1[[Symbol]:[Industry]],2,FALSE),"-")</f>
        <v>-</v>
      </c>
      <c r="D2253" t="s">
        <v>539</v>
      </c>
      <c r="E2253">
        <v>239.83587661499999</v>
      </c>
      <c r="F2253">
        <v>396.45</v>
      </c>
      <c r="G2253">
        <v>-31.306993929643699</v>
      </c>
      <c r="H2253">
        <v>-10.4100503034655</v>
      </c>
      <c r="I2253">
        <v>-19.901334270046799</v>
      </c>
      <c r="J2253">
        <v>-0.53557356049086602</v>
      </c>
      <c r="K2253">
        <v>389.88871354031198</v>
      </c>
      <c r="L2253">
        <v>392.80460511320001</v>
      </c>
      <c r="M2253">
        <v>57.151809767854402</v>
      </c>
      <c r="N2253">
        <v>0.78701842723253002</v>
      </c>
      <c r="O2253">
        <v>30.646992054483501</v>
      </c>
      <c r="P2253">
        <v>23.890624999999901</v>
      </c>
      <c r="Q2253">
        <v>7.1529611138724997E-2</v>
      </c>
    </row>
    <row r="2254" spans="1:17" hidden="1" x14ac:dyDescent="0.3">
      <c r="A2254" t="s">
        <v>4668</v>
      </c>
      <c r="B2254" t="s">
        <v>4669</v>
      </c>
      <c r="C2254" t="str">
        <f>IFERROR(VLOOKUP(Table1[[#This Row],[Ticker]],[1]!Table1[[Symbol]:[Industry]],2,FALSE),"-")</f>
        <v>-</v>
      </c>
      <c r="D2254" t="s">
        <v>243</v>
      </c>
      <c r="E2254">
        <v>239.43847199999999</v>
      </c>
      <c r="F2254">
        <v>92.82</v>
      </c>
      <c r="G2254">
        <v>-29.315529546635702</v>
      </c>
      <c r="H2254">
        <v>-12.694427936596099</v>
      </c>
      <c r="I2254">
        <v>-40.4305440535637</v>
      </c>
      <c r="J2254">
        <v>-0.19959927242747499</v>
      </c>
      <c r="K2254">
        <v>94.407876716233901</v>
      </c>
      <c r="L2254">
        <v>99.274083816572897</v>
      </c>
      <c r="M2254">
        <v>52.344734185474401</v>
      </c>
      <c r="N2254">
        <v>0.93492356173816304</v>
      </c>
      <c r="O2254">
        <v>44.6886446886447</v>
      </c>
      <c r="P2254">
        <v>12.5773195876288</v>
      </c>
    </row>
    <row r="2255" spans="1:17" hidden="1" x14ac:dyDescent="0.3">
      <c r="A2255" t="s">
        <v>4670</v>
      </c>
      <c r="B2255" t="s">
        <v>4671</v>
      </c>
      <c r="C2255" t="str">
        <f>IFERROR(VLOOKUP(Table1[[#This Row],[Ticker]],[1]!Table1[[Symbol]:[Industry]],2,FALSE),"-")</f>
        <v>-</v>
      </c>
      <c r="D2255" t="s">
        <v>392</v>
      </c>
      <c r="E2255">
        <v>239.25941760000001</v>
      </c>
      <c r="F2255">
        <v>4.4800000000000004</v>
      </c>
      <c r="G2255">
        <v>152.908092217236</v>
      </c>
      <c r="H2255">
        <v>5.5228924488070703</v>
      </c>
      <c r="I2255">
        <v>26.482603425479098</v>
      </c>
      <c r="J2255">
        <v>9.8403778834834306</v>
      </c>
      <c r="K2255">
        <v>3.6858720908274099</v>
      </c>
      <c r="L2255">
        <v>2.9508959443380798</v>
      </c>
      <c r="M2255">
        <v>65.832730326375298</v>
      </c>
      <c r="N2255">
        <v>1.01694773622735</v>
      </c>
      <c r="O2255">
        <v>8.4821428571428594</v>
      </c>
      <c r="P2255">
        <v>220</v>
      </c>
      <c r="Q2255">
        <v>7.5579645379811003E-2</v>
      </c>
    </row>
    <row r="2256" spans="1:17" hidden="1" x14ac:dyDescent="0.3">
      <c r="A2256" t="s">
        <v>4672</v>
      </c>
      <c r="B2256" t="s">
        <v>4673</v>
      </c>
      <c r="C2256" t="str">
        <f>IFERROR(VLOOKUP(Table1[[#This Row],[Ticker]],[1]!Table1[[Symbol]:[Industry]],2,FALSE),"-")</f>
        <v>-</v>
      </c>
      <c r="D2256" t="s">
        <v>243</v>
      </c>
      <c r="E2256">
        <v>238.79246699999999</v>
      </c>
      <c r="F2256">
        <v>99.7</v>
      </c>
      <c r="G2256">
        <v>-30.355159434688701</v>
      </c>
      <c r="H2256">
        <v>14.8984304641429</v>
      </c>
      <c r="I2256">
        <v>-7.8191812178352897</v>
      </c>
      <c r="J2256">
        <v>22.234439145989398</v>
      </c>
      <c r="K2256">
        <v>80.859388964460805</v>
      </c>
      <c r="L2256">
        <v>87.253970332630303</v>
      </c>
      <c r="M2256">
        <v>84.996622963131202</v>
      </c>
      <c r="N2256">
        <v>2.68660022148394</v>
      </c>
      <c r="O2256">
        <v>18.3049147442327</v>
      </c>
      <c r="P2256">
        <v>48.6950037285607</v>
      </c>
    </row>
    <row r="2257" spans="1:17" hidden="1" x14ac:dyDescent="0.3">
      <c r="A2257" t="s">
        <v>4674</v>
      </c>
      <c r="B2257" t="s">
        <v>4675</v>
      </c>
      <c r="C2257" t="str">
        <f>IFERROR(VLOOKUP(Table1[[#This Row],[Ticker]],[1]!Table1[[Symbol]:[Industry]],2,FALSE),"-")</f>
        <v>-</v>
      </c>
      <c r="D2257" t="s">
        <v>243</v>
      </c>
      <c r="E2257">
        <v>238.38803406</v>
      </c>
      <c r="F2257">
        <v>248.6</v>
      </c>
      <c r="G2257">
        <v>166.67118600218899</v>
      </c>
      <c r="H2257">
        <v>20.9356418182177</v>
      </c>
      <c r="I2257">
        <v>76.187611772528697</v>
      </c>
      <c r="J2257">
        <v>-3.18611888027062</v>
      </c>
      <c r="K2257">
        <v>196.29118325817501</v>
      </c>
      <c r="L2257">
        <v>153.05929663341499</v>
      </c>
      <c r="M2257">
        <v>76.370413118580402</v>
      </c>
      <c r="N2257">
        <v>1.94253925760365</v>
      </c>
      <c r="O2257">
        <v>6.1343523732904304</v>
      </c>
      <c r="P2257">
        <v>253.92938496583099</v>
      </c>
      <c r="Q2257">
        <v>0.12524974778023101</v>
      </c>
    </row>
    <row r="2258" spans="1:17" hidden="1" x14ac:dyDescent="0.3">
      <c r="A2258" t="s">
        <v>4676</v>
      </c>
      <c r="B2258" t="s">
        <v>4677</v>
      </c>
      <c r="C2258" t="str">
        <f>IFERROR(VLOOKUP(Table1[[#This Row],[Ticker]],[1]!Table1[[Symbol]:[Industry]],2,FALSE),"-")</f>
        <v>-</v>
      </c>
      <c r="D2258" t="s">
        <v>59</v>
      </c>
      <c r="E2258">
        <v>237.42854</v>
      </c>
      <c r="F2258">
        <v>188.6</v>
      </c>
      <c r="G2258">
        <v>262.31423190176201</v>
      </c>
      <c r="H2258">
        <v>15.286472933411799</v>
      </c>
      <c r="I2258">
        <v>45.409323386562697</v>
      </c>
      <c r="J2258">
        <v>-8.0539100216821495</v>
      </c>
      <c r="K2258">
        <v>163.542346736779</v>
      </c>
      <c r="L2258">
        <v>127.933303959772</v>
      </c>
      <c r="M2258">
        <v>62.530070711190199</v>
      </c>
      <c r="N2258">
        <v>1.3888390820239001</v>
      </c>
      <c r="O2258">
        <v>6.0445387062566303</v>
      </c>
      <c r="P2258">
        <v>369.15422885572099</v>
      </c>
      <c r="Q2258">
        <v>0.13069283826280301</v>
      </c>
    </row>
    <row r="2259" spans="1:17" hidden="1" x14ac:dyDescent="0.3">
      <c r="A2259" t="s">
        <v>4678</v>
      </c>
      <c r="B2259" t="s">
        <v>4679</v>
      </c>
      <c r="C2259" t="str">
        <f>IFERROR(VLOOKUP(Table1[[#This Row],[Ticker]],[1]!Table1[[Symbol]:[Industry]],2,FALSE),"-")</f>
        <v>-</v>
      </c>
      <c r="D2259" t="s">
        <v>1147</v>
      </c>
      <c r="E2259">
        <v>235.94311787999999</v>
      </c>
      <c r="F2259">
        <v>545.79999999999995</v>
      </c>
      <c r="G2259">
        <v>-22.0058540522569</v>
      </c>
      <c r="H2259">
        <v>-4.7453894947262203</v>
      </c>
      <c r="I2259">
        <v>-54.658426286251498</v>
      </c>
      <c r="J2259">
        <v>-5.7395576157336299</v>
      </c>
      <c r="K2259">
        <v>586.97321216024102</v>
      </c>
      <c r="L2259">
        <v>617.36759018239798</v>
      </c>
      <c r="M2259">
        <v>38.078674945078603</v>
      </c>
      <c r="N2259">
        <v>0.84539452804974302</v>
      </c>
      <c r="O2259">
        <v>82.282887504580401</v>
      </c>
      <c r="P2259">
        <v>17.743501240427101</v>
      </c>
    </row>
    <row r="2260" spans="1:17" hidden="1" x14ac:dyDescent="0.3">
      <c r="A2260" t="s">
        <v>4680</v>
      </c>
      <c r="B2260" t="s">
        <v>4681</v>
      </c>
      <c r="C2260" t="str">
        <f>IFERROR(VLOOKUP(Table1[[#This Row],[Ticker]],[1]!Table1[[Symbol]:[Industry]],2,FALSE),"-")</f>
        <v>-</v>
      </c>
      <c r="E2260">
        <v>235.83710346399999</v>
      </c>
      <c r="F2260">
        <v>96.73</v>
      </c>
      <c r="G2260">
        <v>239.05815573401699</v>
      </c>
      <c r="H2260">
        <v>97.427967362207994</v>
      </c>
      <c r="I2260">
        <v>27.505576608153302</v>
      </c>
      <c r="J2260">
        <v>40.515270008618202</v>
      </c>
      <c r="K2260">
        <v>66.311188817406901</v>
      </c>
      <c r="L2260">
        <v>55.187375505556702</v>
      </c>
      <c r="M2260">
        <v>77.389520871280695</v>
      </c>
      <c r="N2260">
        <v>1.96353662941925</v>
      </c>
      <c r="O2260">
        <v>10.431096867569501</v>
      </c>
      <c r="P2260">
        <v>299.71074380165197</v>
      </c>
    </row>
    <row r="2261" spans="1:17" hidden="1" x14ac:dyDescent="0.3">
      <c r="A2261" t="s">
        <v>4682</v>
      </c>
      <c r="B2261" t="s">
        <v>4683</v>
      </c>
      <c r="C2261" t="str">
        <f>IFERROR(VLOOKUP(Table1[[#This Row],[Ticker]],[1]!Table1[[Symbol]:[Industry]],2,FALSE),"-")</f>
        <v>-</v>
      </c>
      <c r="D2261" t="s">
        <v>46</v>
      </c>
      <c r="E2261">
        <v>235.82268943299999</v>
      </c>
      <c r="F2261">
        <v>11.89</v>
      </c>
      <c r="G2261">
        <v>-7.0443196365380301</v>
      </c>
      <c r="H2261">
        <v>-13.5790654075061</v>
      </c>
      <c r="I2261">
        <v>-5.0999698598804697</v>
      </c>
      <c r="J2261">
        <v>-6.4489608955297504</v>
      </c>
      <c r="K2261">
        <v>12.420922461799201</v>
      </c>
      <c r="L2261">
        <v>11.985874434266799</v>
      </c>
      <c r="M2261">
        <v>32.2230230420571</v>
      </c>
      <c r="N2261">
        <v>0.88890705964335404</v>
      </c>
      <c r="O2261">
        <v>27.8385197645079</v>
      </c>
      <c r="P2261">
        <v>28.540540540540501</v>
      </c>
    </row>
    <row r="2262" spans="1:17" hidden="1" x14ac:dyDescent="0.3">
      <c r="A2262" t="s">
        <v>4684</v>
      </c>
      <c r="B2262" t="s">
        <v>4685</v>
      </c>
      <c r="C2262" t="str">
        <f>IFERROR(VLOOKUP(Table1[[#This Row],[Ticker]],[1]!Table1[[Symbol]:[Industry]],2,FALSE),"-")</f>
        <v>-</v>
      </c>
      <c r="D2262" t="s">
        <v>716</v>
      </c>
      <c r="E2262">
        <v>235.24006722999999</v>
      </c>
      <c r="F2262">
        <v>20.94</v>
      </c>
      <c r="G2262">
        <v>7.8025068946746696</v>
      </c>
      <c r="H2262">
        <v>-3.7254068709208199</v>
      </c>
      <c r="I2262">
        <v>-0.22649974841700299</v>
      </c>
      <c r="J2262">
        <v>0.86641602799370598</v>
      </c>
      <c r="K2262">
        <v>20.109871750743899</v>
      </c>
      <c r="L2262">
        <v>18.691246003132601</v>
      </c>
      <c r="M2262">
        <v>52.769297021364501</v>
      </c>
      <c r="N2262">
        <v>0.68339110731564201</v>
      </c>
      <c r="O2262">
        <v>11.0315186246418</v>
      </c>
      <c r="P2262">
        <v>35.7536466774716</v>
      </c>
      <c r="Q2262">
        <v>2.7288076423579999E-3</v>
      </c>
    </row>
    <row r="2263" spans="1:17" hidden="1" x14ac:dyDescent="0.3">
      <c r="A2263" t="s">
        <v>4686</v>
      </c>
      <c r="B2263" t="s">
        <v>4687</v>
      </c>
      <c r="C2263" t="str">
        <f>IFERROR(VLOOKUP(Table1[[#This Row],[Ticker]],[1]!Table1[[Symbol]:[Industry]],2,FALSE),"-")</f>
        <v>-</v>
      </c>
      <c r="D2263" t="s">
        <v>610</v>
      </c>
      <c r="E2263">
        <v>235.04530643999999</v>
      </c>
      <c r="F2263">
        <v>67.59</v>
      </c>
      <c r="G2263">
        <v>196.504365509162</v>
      </c>
      <c r="H2263">
        <v>8.6066873050395198</v>
      </c>
      <c r="I2263">
        <v>209.64005588014501</v>
      </c>
      <c r="J2263">
        <v>-6.9591451960601001</v>
      </c>
      <c r="K2263">
        <v>57.636046418821799</v>
      </c>
      <c r="M2263">
        <v>73.954643549625402</v>
      </c>
      <c r="N2263">
        <v>0.88329126469141395</v>
      </c>
      <c r="O2263">
        <v>11.702914632342001</v>
      </c>
      <c r="P2263">
        <v>221.85714285714201</v>
      </c>
    </row>
    <row r="2264" spans="1:17" hidden="1" x14ac:dyDescent="0.3">
      <c r="A2264" t="s">
        <v>4688</v>
      </c>
      <c r="B2264" t="s">
        <v>4689</v>
      </c>
      <c r="C2264" t="str">
        <f>IFERROR(VLOOKUP(Table1[[#This Row],[Ticker]],[1]!Table1[[Symbol]:[Industry]],2,FALSE),"-")</f>
        <v>-</v>
      </c>
      <c r="E2264">
        <v>234.18108000000001</v>
      </c>
      <c r="F2264">
        <v>76.38</v>
      </c>
      <c r="G2264">
        <v>296.86944487424103</v>
      </c>
      <c r="H2264">
        <v>-28.993522812949799</v>
      </c>
      <c r="I2264">
        <v>0.106442434767094</v>
      </c>
      <c r="J2264">
        <v>-9.0087814818966301</v>
      </c>
      <c r="K2264">
        <v>82.175570796596901</v>
      </c>
      <c r="L2264">
        <v>65.343053664858203</v>
      </c>
      <c r="M2264">
        <v>24.871628148107799</v>
      </c>
      <c r="N2264">
        <v>1.2773374514568601</v>
      </c>
      <c r="O2264">
        <v>28.0439905734485</v>
      </c>
      <c r="P2264">
        <v>336.457142857142</v>
      </c>
      <c r="Q2264">
        <v>0.23345258260730301</v>
      </c>
    </row>
    <row r="2265" spans="1:17" hidden="1" x14ac:dyDescent="0.3">
      <c r="A2265" t="s">
        <v>4690</v>
      </c>
      <c r="B2265" t="s">
        <v>4691</v>
      </c>
      <c r="C2265" t="str">
        <f>IFERROR(VLOOKUP(Table1[[#This Row],[Ticker]],[1]!Table1[[Symbol]:[Industry]],2,FALSE),"-")</f>
        <v>-</v>
      </c>
      <c r="D2265" t="s">
        <v>1120</v>
      </c>
      <c r="E2265">
        <v>234.03389999999999</v>
      </c>
      <c r="F2265">
        <v>210.5</v>
      </c>
      <c r="G2265">
        <v>144.519017523814</v>
      </c>
      <c r="H2265">
        <v>-10.023386668900599</v>
      </c>
      <c r="I2265">
        <v>73.327205662931803</v>
      </c>
      <c r="J2265">
        <v>-13.9141962223185</v>
      </c>
      <c r="K2265">
        <v>189.52479349897001</v>
      </c>
      <c r="L2265">
        <v>135.08892608605001</v>
      </c>
      <c r="M2265">
        <v>43.717249637699297</v>
      </c>
      <c r="N2265">
        <v>1.4836363636363601</v>
      </c>
      <c r="O2265">
        <v>18.4560570071258</v>
      </c>
      <c r="P2265">
        <v>225.85139318885399</v>
      </c>
    </row>
    <row r="2266" spans="1:17" hidden="1" x14ac:dyDescent="0.3">
      <c r="A2266" t="s">
        <v>4692</v>
      </c>
      <c r="B2266" t="s">
        <v>4693</v>
      </c>
      <c r="C2266" t="str">
        <f>IFERROR(VLOOKUP(Table1[[#This Row],[Ticker]],[1]!Table1[[Symbol]:[Industry]],2,FALSE),"-")</f>
        <v>-</v>
      </c>
      <c r="E2266">
        <v>232.96884</v>
      </c>
      <c r="F2266">
        <v>9.06</v>
      </c>
      <c r="G2266">
        <v>-100.909539976986</v>
      </c>
      <c r="H2266">
        <v>-38.827970973484902</v>
      </c>
      <c r="I2266">
        <v>-83.500763680642606</v>
      </c>
      <c r="J2266">
        <v>-7.6491163927084198</v>
      </c>
      <c r="K2266">
        <v>13.629191626750901</v>
      </c>
      <c r="L2266">
        <v>22.840483130293801</v>
      </c>
      <c r="M2266">
        <v>18.931157300590598</v>
      </c>
      <c r="N2266">
        <v>2.1187323914056599</v>
      </c>
      <c r="O2266">
        <v>450.772626931567</v>
      </c>
      <c r="P2266">
        <v>1.34228187919465</v>
      </c>
      <c r="Q2266">
        <v>7.3223592850756997E-2</v>
      </c>
    </row>
    <row r="2267" spans="1:17" hidden="1" x14ac:dyDescent="0.3">
      <c r="A2267" t="s">
        <v>4694</v>
      </c>
      <c r="B2267" t="s">
        <v>4695</v>
      </c>
      <c r="C2267" t="str">
        <f>IFERROR(VLOOKUP(Table1[[#This Row],[Ticker]],[1]!Table1[[Symbol]:[Industry]],2,FALSE),"-")</f>
        <v>-</v>
      </c>
      <c r="D2267" t="s">
        <v>1435</v>
      </c>
      <c r="E2267">
        <v>231.495965525</v>
      </c>
      <c r="F2267">
        <v>25.85</v>
      </c>
      <c r="G2267">
        <v>78.995048738975697</v>
      </c>
      <c r="H2267">
        <v>32.5523709068569</v>
      </c>
      <c r="I2267">
        <v>13.2683499162062</v>
      </c>
      <c r="J2267">
        <v>16.9545774667613</v>
      </c>
      <c r="K2267">
        <v>19.8530565470192</v>
      </c>
      <c r="L2267">
        <v>17.440246243497601</v>
      </c>
      <c r="M2267">
        <v>91.889880697634297</v>
      </c>
      <c r="N2267">
        <v>0.85971203502829396</v>
      </c>
      <c r="O2267">
        <v>0</v>
      </c>
      <c r="P2267">
        <v>137.15596330275201</v>
      </c>
      <c r="Q2267">
        <v>-2.6683767448715E-2</v>
      </c>
    </row>
    <row r="2268" spans="1:17" hidden="1" x14ac:dyDescent="0.3">
      <c r="A2268" t="s">
        <v>4696</v>
      </c>
      <c r="B2268" t="s">
        <v>4697</v>
      </c>
      <c r="C2268" t="str">
        <f>IFERROR(VLOOKUP(Table1[[#This Row],[Ticker]],[1]!Table1[[Symbol]:[Industry]],2,FALSE),"-")</f>
        <v>-</v>
      </c>
      <c r="D2268" t="s">
        <v>1435</v>
      </c>
      <c r="E2268">
        <v>231.358925</v>
      </c>
      <c r="F2268">
        <v>196.15</v>
      </c>
      <c r="G2268">
        <v>-18.633517282692399</v>
      </c>
      <c r="H2268">
        <v>-4.5405435719890797</v>
      </c>
      <c r="I2268">
        <v>-3.2751264104883</v>
      </c>
      <c r="J2268">
        <v>1.8576803323277999</v>
      </c>
      <c r="K2268">
        <v>190.109647682343</v>
      </c>
      <c r="L2268">
        <v>193.93531113765999</v>
      </c>
      <c r="M2268">
        <v>57.419296285803703</v>
      </c>
      <c r="N2268">
        <v>1.84779679277338</v>
      </c>
      <c r="O2268">
        <v>51.3127708386438</v>
      </c>
      <c r="P2268">
        <v>22.364316905801601</v>
      </c>
      <c r="Q2268">
        <v>1.7617905924458999E-2</v>
      </c>
    </row>
    <row r="2269" spans="1:17" hidden="1" x14ac:dyDescent="0.3">
      <c r="A2269" t="s">
        <v>4698</v>
      </c>
      <c r="B2269" t="s">
        <v>4699</v>
      </c>
      <c r="C2269" t="str">
        <f>IFERROR(VLOOKUP(Table1[[#This Row],[Ticker]],[1]!Table1[[Symbol]:[Industry]],2,FALSE),"-")</f>
        <v>-</v>
      </c>
      <c r="D2269" t="s">
        <v>1498</v>
      </c>
      <c r="E2269">
        <v>230.85158283600001</v>
      </c>
      <c r="F2269">
        <v>130.63</v>
      </c>
      <c r="G2269">
        <v>81.998337438839101</v>
      </c>
      <c r="H2269">
        <v>1.6982058879302699</v>
      </c>
      <c r="I2269">
        <v>49.793250709771002</v>
      </c>
      <c r="J2269">
        <v>-7.5676664993182401</v>
      </c>
      <c r="K2269">
        <v>121.759926621047</v>
      </c>
      <c r="L2269">
        <v>101.71588205930701</v>
      </c>
      <c r="M2269">
        <v>47.190093568436303</v>
      </c>
      <c r="N2269">
        <v>1.38803557580149</v>
      </c>
      <c r="O2269">
        <v>23.486182347087102</v>
      </c>
      <c r="P2269">
        <v>123.359840560802</v>
      </c>
      <c r="Q2269">
        <v>0.110426108511692</v>
      </c>
    </row>
    <row r="2270" spans="1:17" hidden="1" x14ac:dyDescent="0.3">
      <c r="A2270" t="s">
        <v>4700</v>
      </c>
      <c r="B2270" t="s">
        <v>4701</v>
      </c>
      <c r="C2270" t="str">
        <f>IFERROR(VLOOKUP(Table1[[#This Row],[Ticker]],[1]!Table1[[Symbol]:[Industry]],2,FALSE),"-")</f>
        <v>-</v>
      </c>
      <c r="D2270" t="s">
        <v>243</v>
      </c>
      <c r="E2270">
        <v>230.09549999999999</v>
      </c>
      <c r="F2270">
        <v>158.25</v>
      </c>
      <c r="G2270">
        <v>-26.754646506859299</v>
      </c>
      <c r="H2270">
        <v>26.006380223934901</v>
      </c>
      <c r="I2270">
        <v>18.8388136441204</v>
      </c>
      <c r="J2270">
        <v>6.5160870020823198</v>
      </c>
      <c r="K2270">
        <v>128.37474273174001</v>
      </c>
      <c r="L2270">
        <v>124.01191867745899</v>
      </c>
      <c r="M2270">
        <v>74.233599619352205</v>
      </c>
      <c r="N2270">
        <v>1.5393311351860499</v>
      </c>
      <c r="O2270">
        <v>32.069510268562397</v>
      </c>
      <c r="P2270">
        <v>86.067019400352706</v>
      </c>
    </row>
    <row r="2271" spans="1:17" hidden="1" x14ac:dyDescent="0.3">
      <c r="A2271" t="s">
        <v>4702</v>
      </c>
      <c r="B2271" t="s">
        <v>4703</v>
      </c>
      <c r="C2271" t="str">
        <f>IFERROR(VLOOKUP(Table1[[#This Row],[Ticker]],[1]!Table1[[Symbol]:[Industry]],2,FALSE),"-")</f>
        <v>-</v>
      </c>
      <c r="D2271" t="s">
        <v>1435</v>
      </c>
      <c r="E2271">
        <v>229.69431059999999</v>
      </c>
      <c r="F2271">
        <v>107</v>
      </c>
      <c r="G2271">
        <v>-19.673765002301799</v>
      </c>
      <c r="H2271">
        <v>-0.51792387772354798</v>
      </c>
      <c r="I2271">
        <v>-24.114987347520401</v>
      </c>
      <c r="J2271">
        <v>-1.55967384888185</v>
      </c>
      <c r="K2271">
        <v>106.103055560904</v>
      </c>
      <c r="L2271">
        <v>109.125268926299</v>
      </c>
      <c r="M2271">
        <v>48.6107939512775</v>
      </c>
      <c r="N2271">
        <v>1.0949428079343499</v>
      </c>
      <c r="O2271">
        <v>39.719626168224302</v>
      </c>
      <c r="P2271">
        <v>21.7292377701934</v>
      </c>
      <c r="Q2271">
        <v>-6.5475852873979001E-2</v>
      </c>
    </row>
    <row r="2272" spans="1:17" hidden="1" x14ac:dyDescent="0.3">
      <c r="A2272" t="s">
        <v>4704</v>
      </c>
      <c r="B2272" t="s">
        <v>4705</v>
      </c>
      <c r="C2272" t="str">
        <f>IFERROR(VLOOKUP(Table1[[#This Row],[Ticker]],[1]!Table1[[Symbol]:[Industry]],2,FALSE),"-")</f>
        <v>-</v>
      </c>
      <c r="D2272" t="s">
        <v>140</v>
      </c>
      <c r="E2272">
        <v>229.47499999999999</v>
      </c>
      <c r="F2272">
        <v>167.5</v>
      </c>
      <c r="G2272">
        <v>60.696317398214802</v>
      </c>
      <c r="H2272">
        <v>21.8958052502912</v>
      </c>
      <c r="I2272">
        <v>8.7215411818471598</v>
      </c>
      <c r="J2272">
        <v>-0.393484055256278</v>
      </c>
      <c r="K2272">
        <v>147.66182333905499</v>
      </c>
      <c r="L2272">
        <v>130.19980796185899</v>
      </c>
      <c r="M2272">
        <v>57.335044785830199</v>
      </c>
      <c r="N2272">
        <v>0.45058705415306299</v>
      </c>
      <c r="O2272">
        <v>7.4626865671641696</v>
      </c>
      <c r="P2272">
        <v>93.641618497109803</v>
      </c>
      <c r="Q2272">
        <v>7.7164358512226999E-2</v>
      </c>
    </row>
    <row r="2273" spans="1:17" hidden="1" x14ac:dyDescent="0.3">
      <c r="A2273" t="s">
        <v>4706</v>
      </c>
      <c r="B2273" t="s">
        <v>4707</v>
      </c>
      <c r="C2273" t="str">
        <f>IFERROR(VLOOKUP(Table1[[#This Row],[Ticker]],[1]!Table1[[Symbol]:[Industry]],2,FALSE),"-")</f>
        <v>-</v>
      </c>
      <c r="D2273" t="s">
        <v>140</v>
      </c>
      <c r="E2273">
        <v>228.11717000799999</v>
      </c>
      <c r="F2273">
        <v>61.36</v>
      </c>
      <c r="G2273">
        <v>-50.09213709286</v>
      </c>
      <c r="H2273">
        <v>-6.0097450207298202</v>
      </c>
      <c r="I2273">
        <v>-8.2170869769975994</v>
      </c>
      <c r="J2273">
        <v>-0.68512681677855203</v>
      </c>
      <c r="K2273">
        <v>60.191416379077602</v>
      </c>
      <c r="L2273">
        <v>64.959865825298095</v>
      </c>
      <c r="M2273">
        <v>48.451878453597601</v>
      </c>
      <c r="N2273">
        <v>0.83841623676572197</v>
      </c>
      <c r="O2273">
        <v>57.431551499348103</v>
      </c>
      <c r="P2273">
        <v>46.829385020339799</v>
      </c>
      <c r="Q2273">
        <v>8.8527300464014996E-2</v>
      </c>
    </row>
    <row r="2274" spans="1:17" hidden="1" x14ac:dyDescent="0.3">
      <c r="A2274" t="s">
        <v>4708</v>
      </c>
      <c r="B2274" t="s">
        <v>4709</v>
      </c>
      <c r="C2274" t="str">
        <f>IFERROR(VLOOKUP(Table1[[#This Row],[Ticker]],[1]!Table1[[Symbol]:[Industry]],2,FALSE),"-")</f>
        <v>-</v>
      </c>
      <c r="D2274" t="s">
        <v>72</v>
      </c>
      <c r="E2274">
        <v>227.71263149999999</v>
      </c>
      <c r="F2274">
        <v>720.45</v>
      </c>
      <c r="G2274">
        <v>138.74179743207699</v>
      </c>
      <c r="H2274">
        <v>11.1823463831821</v>
      </c>
      <c r="I2274">
        <v>125.987574950593</v>
      </c>
      <c r="J2274">
        <v>-1.62070065952189</v>
      </c>
      <c r="K2274">
        <v>594.15341206147798</v>
      </c>
      <c r="L2274">
        <v>422.31240739809999</v>
      </c>
      <c r="M2274">
        <v>87.780491919782506</v>
      </c>
      <c r="N2274">
        <v>0.80726355899639102</v>
      </c>
      <c r="O2274">
        <v>0.52050801582343897</v>
      </c>
      <c r="P2274">
        <v>236.18758749416699</v>
      </c>
      <c r="Q2274">
        <v>8.3456489914166002E-2</v>
      </c>
    </row>
    <row r="2275" spans="1:17" hidden="1" x14ac:dyDescent="0.3">
      <c r="A2275" t="s">
        <v>4710</v>
      </c>
      <c r="B2275" t="s">
        <v>4711</v>
      </c>
      <c r="C2275" t="str">
        <f>IFERROR(VLOOKUP(Table1[[#This Row],[Ticker]],[1]!Table1[[Symbol]:[Industry]],2,FALSE),"-")</f>
        <v>-</v>
      </c>
      <c r="D2275" t="s">
        <v>410</v>
      </c>
      <c r="E2275">
        <v>227.298</v>
      </c>
      <c r="F2275">
        <v>176.2</v>
      </c>
      <c r="G2275">
        <v>29.208626160791098</v>
      </c>
      <c r="H2275">
        <v>32.787413641899597</v>
      </c>
      <c r="I2275">
        <v>34.616246356335701</v>
      </c>
      <c r="J2275">
        <v>15.756535758904599</v>
      </c>
      <c r="K2275">
        <v>145.01609128584701</v>
      </c>
      <c r="M2275">
        <v>65.372097690864706</v>
      </c>
      <c r="N2275">
        <v>1.1893833841902199</v>
      </c>
      <c r="O2275">
        <v>10.4710556186152</v>
      </c>
      <c r="P2275">
        <v>83.5416666666666</v>
      </c>
    </row>
    <row r="2276" spans="1:17" hidden="1" x14ac:dyDescent="0.3">
      <c r="A2276" t="s">
        <v>4712</v>
      </c>
      <c r="B2276" t="s">
        <v>4713</v>
      </c>
      <c r="C2276" t="str">
        <f>IFERROR(VLOOKUP(Table1[[#This Row],[Ticker]],[1]!Table1[[Symbol]:[Industry]],2,FALSE),"-")</f>
        <v>-</v>
      </c>
      <c r="D2276" t="s">
        <v>207</v>
      </c>
      <c r="E2276">
        <v>226.483102202</v>
      </c>
      <c r="F2276">
        <v>86.29</v>
      </c>
      <c r="G2276">
        <v>-13.680679041345901</v>
      </c>
      <c r="H2276">
        <v>-8.6334116498933398</v>
      </c>
      <c r="I2276">
        <v>-62.410449170359797</v>
      </c>
      <c r="J2276">
        <v>-3.6614976681493898</v>
      </c>
      <c r="K2276">
        <v>90.669905840897698</v>
      </c>
      <c r="L2276">
        <v>104.042131718313</v>
      </c>
      <c r="M2276">
        <v>51.4025512912105</v>
      </c>
      <c r="N2276">
        <v>1.19829916902585</v>
      </c>
      <c r="O2276">
        <v>115.20454282071999</v>
      </c>
      <c r="P2276">
        <v>17.8020477815699</v>
      </c>
      <c r="Q2276">
        <v>4.980158679095E-3</v>
      </c>
    </row>
    <row r="2277" spans="1:17" hidden="1" x14ac:dyDescent="0.3">
      <c r="A2277" t="s">
        <v>4714</v>
      </c>
      <c r="B2277" t="s">
        <v>4715</v>
      </c>
      <c r="C2277" t="str">
        <f>IFERROR(VLOOKUP(Table1[[#This Row],[Ticker]],[1]!Table1[[Symbol]:[Industry]],2,FALSE),"-")</f>
        <v>-</v>
      </c>
      <c r="D2277" t="s">
        <v>392</v>
      </c>
      <c r="E2277">
        <v>226.41704999999999</v>
      </c>
      <c r="F2277">
        <v>765</v>
      </c>
      <c r="G2277">
        <v>329.598159315712</v>
      </c>
      <c r="H2277">
        <v>-8.9709457717059902</v>
      </c>
      <c r="I2277">
        <v>32.340736152254003</v>
      </c>
      <c r="J2277">
        <v>-5.7319522136039502</v>
      </c>
      <c r="K2277">
        <v>744.99256781735005</v>
      </c>
      <c r="L2277">
        <v>574.09608222437998</v>
      </c>
      <c r="M2277">
        <v>40.6077798208104</v>
      </c>
      <c r="N2277">
        <v>0.91169410877712298</v>
      </c>
      <c r="O2277">
        <v>10.457516339869199</v>
      </c>
      <c r="P2277">
        <v>372.222222222222</v>
      </c>
      <c r="Q2277">
        <v>0.15346668199368299</v>
      </c>
    </row>
    <row r="2278" spans="1:17" hidden="1" x14ac:dyDescent="0.3">
      <c r="A2278" t="s">
        <v>4716</v>
      </c>
      <c r="B2278" t="s">
        <v>4717</v>
      </c>
      <c r="C2278" t="str">
        <f>IFERROR(VLOOKUP(Table1[[#This Row],[Ticker]],[1]!Table1[[Symbol]:[Industry]],2,FALSE),"-")</f>
        <v>-</v>
      </c>
      <c r="E2278">
        <v>225.63958500000001</v>
      </c>
      <c r="F2278">
        <v>111.7</v>
      </c>
      <c r="G2278">
        <v>209.42593078599</v>
      </c>
      <c r="H2278">
        <v>-13.415642561156499</v>
      </c>
      <c r="I2278">
        <v>-9.2677782212372293</v>
      </c>
      <c r="J2278">
        <v>7.3292627396670698</v>
      </c>
      <c r="K2278">
        <v>130.183710156774</v>
      </c>
      <c r="L2278">
        <v>112.46561604279201</v>
      </c>
      <c r="M2278">
        <v>42.194954265670901</v>
      </c>
      <c r="N2278">
        <v>1.47706741378027</v>
      </c>
      <c r="O2278">
        <v>80.572963294538894</v>
      </c>
      <c r="P2278">
        <v>246.89440993788801</v>
      </c>
    </row>
    <row r="2279" spans="1:17" hidden="1" x14ac:dyDescent="0.3">
      <c r="A2279" t="s">
        <v>4718</v>
      </c>
      <c r="B2279" t="s">
        <v>4719</v>
      </c>
      <c r="C2279" t="str">
        <f>IFERROR(VLOOKUP(Table1[[#This Row],[Ticker]],[1]!Table1[[Symbol]:[Industry]],2,FALSE),"-")</f>
        <v>-</v>
      </c>
      <c r="D2279" t="s">
        <v>539</v>
      </c>
      <c r="E2279">
        <v>225.170496875</v>
      </c>
      <c r="F2279">
        <v>173.05</v>
      </c>
      <c r="G2279">
        <v>33.045391988403601</v>
      </c>
      <c r="H2279">
        <v>2.47557666553416</v>
      </c>
      <c r="I2279">
        <v>-13.359617682510301</v>
      </c>
      <c r="J2279">
        <v>-1.3917241088447301</v>
      </c>
      <c r="K2279">
        <v>172.895781779369</v>
      </c>
      <c r="L2279">
        <v>165.30418437254301</v>
      </c>
      <c r="M2279">
        <v>45.503356578334802</v>
      </c>
      <c r="N2279">
        <v>0.82298305564542196</v>
      </c>
      <c r="O2279">
        <v>36.954637388038101</v>
      </c>
      <c r="P2279">
        <v>69.656862745097996</v>
      </c>
      <c r="Q2279">
        <v>1.5428187272161E-2</v>
      </c>
    </row>
    <row r="2280" spans="1:17" hidden="1" x14ac:dyDescent="0.3">
      <c r="A2280" t="s">
        <v>4720</v>
      </c>
      <c r="B2280" t="s">
        <v>4721</v>
      </c>
      <c r="C2280" t="str">
        <f>IFERROR(VLOOKUP(Table1[[#This Row],[Ticker]],[1]!Table1[[Symbol]:[Industry]],2,FALSE),"-")</f>
        <v>-</v>
      </c>
      <c r="D2280" t="s">
        <v>189</v>
      </c>
      <c r="E2280">
        <v>225.10755</v>
      </c>
      <c r="F2280">
        <v>150</v>
      </c>
      <c r="G2280">
        <v>64.5206403735381</v>
      </c>
      <c r="H2280">
        <v>-14.775965561041399</v>
      </c>
      <c r="I2280">
        <v>7.6390856158909202</v>
      </c>
      <c r="J2280">
        <v>-3.1082946654783101</v>
      </c>
      <c r="K2280">
        <v>149.99994563964199</v>
      </c>
      <c r="L2280">
        <v>135.750903877345</v>
      </c>
      <c r="M2280">
        <v>52.031613139266597</v>
      </c>
      <c r="N2280">
        <v>1.5906610066707001</v>
      </c>
      <c r="O2280">
        <v>19.999999999999901</v>
      </c>
      <c r="P2280">
        <v>99.733688415446096</v>
      </c>
      <c r="Q2280">
        <v>0.113002830507859</v>
      </c>
    </row>
    <row r="2281" spans="1:17" hidden="1" x14ac:dyDescent="0.3">
      <c r="A2281" t="s">
        <v>4722</v>
      </c>
      <c r="B2281" t="s">
        <v>4723</v>
      </c>
      <c r="C2281" t="str">
        <f>IFERROR(VLOOKUP(Table1[[#This Row],[Ticker]],[1]!Table1[[Symbol]:[Industry]],2,FALSE),"-")</f>
        <v>-</v>
      </c>
      <c r="D2281" t="s">
        <v>46</v>
      </c>
      <c r="E2281">
        <v>224.88963642600001</v>
      </c>
      <c r="F2281">
        <v>141.54</v>
      </c>
      <c r="G2281">
        <v>162.03808559618099</v>
      </c>
      <c r="H2281">
        <v>22.3405670693727</v>
      </c>
      <c r="I2281">
        <v>116.442040648204</v>
      </c>
      <c r="J2281">
        <v>16.977252550803101</v>
      </c>
      <c r="K2281">
        <v>109.873779087648</v>
      </c>
      <c r="L2281">
        <v>90.201797353205905</v>
      </c>
      <c r="M2281">
        <v>96.293267381423405</v>
      </c>
      <c r="N2281">
        <v>2.29056305804817</v>
      </c>
      <c r="O2281">
        <v>7.7716546559280994E-2</v>
      </c>
      <c r="P2281">
        <v>193.65145228215701</v>
      </c>
      <c r="Q2281">
        <v>6.1350684941821998E-2</v>
      </c>
    </row>
    <row r="2282" spans="1:17" hidden="1" x14ac:dyDescent="0.3">
      <c r="A2282" t="s">
        <v>4724</v>
      </c>
      <c r="B2282" t="s">
        <v>4725</v>
      </c>
      <c r="C2282" t="str">
        <f>IFERROR(VLOOKUP(Table1[[#This Row],[Ticker]],[1]!Table1[[Symbol]:[Industry]],2,FALSE),"-")</f>
        <v>-</v>
      </c>
      <c r="E2282">
        <v>224.69772599999999</v>
      </c>
      <c r="F2282">
        <v>196.7</v>
      </c>
      <c r="G2282">
        <v>-36.313229325381897</v>
      </c>
      <c r="H2282">
        <v>-14.4495731268761</v>
      </c>
      <c r="I2282">
        <v>-18.282034445956501</v>
      </c>
      <c r="J2282">
        <v>-4.5203758589241403</v>
      </c>
      <c r="K2282">
        <v>202.541770684272</v>
      </c>
      <c r="L2282">
        <v>193.46006066655599</v>
      </c>
      <c r="M2282">
        <v>35.364690728131698</v>
      </c>
      <c r="N2282">
        <v>0.33362729923266099</v>
      </c>
      <c r="O2282">
        <v>22.724961870869301</v>
      </c>
      <c r="P2282">
        <v>44.6323529411764</v>
      </c>
    </row>
    <row r="2283" spans="1:17" hidden="1" x14ac:dyDescent="0.3">
      <c r="A2283" t="s">
        <v>4726</v>
      </c>
      <c r="B2283" t="s">
        <v>4727</v>
      </c>
      <c r="C2283" t="str">
        <f>IFERROR(VLOOKUP(Table1[[#This Row],[Ticker]],[1]!Table1[[Symbol]:[Industry]],2,FALSE),"-")</f>
        <v>-</v>
      </c>
      <c r="D2283" t="s">
        <v>251</v>
      </c>
      <c r="E2283">
        <v>223.70312082999999</v>
      </c>
      <c r="F2283">
        <v>212.9</v>
      </c>
      <c r="G2283">
        <v>-25.913263102301201</v>
      </c>
      <c r="H2283">
        <v>-0.28516014771343301</v>
      </c>
      <c r="I2283">
        <v>-16.703403710959002</v>
      </c>
      <c r="J2283">
        <v>-1.2163359022045099</v>
      </c>
      <c r="K2283">
        <v>204.521720352252</v>
      </c>
      <c r="L2283">
        <v>210.56891368306401</v>
      </c>
      <c r="M2283">
        <v>55.127462178091399</v>
      </c>
      <c r="N2283">
        <v>1.3593965989108301</v>
      </c>
      <c r="O2283">
        <v>29.168623767026698</v>
      </c>
      <c r="P2283">
        <v>21.726700971983899</v>
      </c>
      <c r="Q2283">
        <v>-0.10153075626792001</v>
      </c>
    </row>
    <row r="2284" spans="1:17" hidden="1" x14ac:dyDescent="0.3">
      <c r="A2284" t="s">
        <v>4728</v>
      </c>
      <c r="B2284" t="s">
        <v>4729</v>
      </c>
      <c r="C2284" t="str">
        <f>IFERROR(VLOOKUP(Table1[[#This Row],[Ticker]],[1]!Table1[[Symbol]:[Industry]],2,FALSE),"-")</f>
        <v>-</v>
      </c>
      <c r="D2284" t="s">
        <v>21</v>
      </c>
      <c r="E2284">
        <v>223.44610148000001</v>
      </c>
      <c r="F2284">
        <v>13.72</v>
      </c>
      <c r="G2284">
        <v>-43.750403460740401</v>
      </c>
      <c r="H2284">
        <v>-24.244860078071099</v>
      </c>
      <c r="I2284">
        <v>5.5511533663500296</v>
      </c>
      <c r="J2284">
        <v>0.84397371232197504</v>
      </c>
      <c r="K2284">
        <v>13.174267067732201</v>
      </c>
      <c r="L2284">
        <v>13.5125688986938</v>
      </c>
      <c r="M2284">
        <v>50.044463375318898</v>
      </c>
      <c r="N2284">
        <v>0.34507287623501998</v>
      </c>
      <c r="O2284">
        <v>31.9241982507288</v>
      </c>
      <c r="P2284">
        <v>39.289340101522797</v>
      </c>
    </row>
    <row r="2285" spans="1:17" hidden="1" x14ac:dyDescent="0.3">
      <c r="A2285" t="s">
        <v>4730</v>
      </c>
      <c r="B2285" t="s">
        <v>4731</v>
      </c>
      <c r="C2285" t="str">
        <f>IFERROR(VLOOKUP(Table1[[#This Row],[Ticker]],[1]!Table1[[Symbol]:[Industry]],2,FALSE),"-")</f>
        <v>-</v>
      </c>
      <c r="D2285" t="s">
        <v>1498</v>
      </c>
      <c r="E2285">
        <v>223.29128053599999</v>
      </c>
      <c r="F2285">
        <v>28.22</v>
      </c>
      <c r="G2285">
        <v>23.959391964188399</v>
      </c>
      <c r="H2285">
        <v>-12.867435856427999</v>
      </c>
      <c r="I2285">
        <v>-25.7852339907801</v>
      </c>
      <c r="J2285">
        <v>-5.0288729349377297</v>
      </c>
      <c r="K2285">
        <v>29.670496470438199</v>
      </c>
      <c r="L2285">
        <v>28.2150868455489</v>
      </c>
      <c r="M2285">
        <v>33.614514910460002</v>
      </c>
      <c r="N2285">
        <v>0.29557197737139701</v>
      </c>
      <c r="O2285">
        <v>54.500354358610899</v>
      </c>
      <c r="P2285">
        <v>51.313672922252003</v>
      </c>
      <c r="Q2285">
        <v>6.2158413087927002E-2</v>
      </c>
    </row>
    <row r="2286" spans="1:17" hidden="1" x14ac:dyDescent="0.3">
      <c r="A2286" t="s">
        <v>4732</v>
      </c>
      <c r="B2286" t="s">
        <v>4733</v>
      </c>
      <c r="C2286" t="str">
        <f>IFERROR(VLOOKUP(Table1[[#This Row],[Ticker]],[1]!Table1[[Symbol]:[Industry]],2,FALSE),"-")</f>
        <v>-</v>
      </c>
      <c r="D2286" t="s">
        <v>246</v>
      </c>
      <c r="E2286">
        <v>222.88953867699999</v>
      </c>
      <c r="F2286">
        <v>14.45</v>
      </c>
      <c r="G2286">
        <v>87.147222652019096</v>
      </c>
      <c r="H2286">
        <v>4.5412597957458303</v>
      </c>
      <c r="I2286">
        <v>-18.3859181458287</v>
      </c>
      <c r="J2286">
        <v>7.2388873666059403</v>
      </c>
      <c r="K2286">
        <v>12.302141610232599</v>
      </c>
      <c r="L2286">
        <v>11.017248555551999</v>
      </c>
      <c r="M2286">
        <v>89.9255823665939</v>
      </c>
      <c r="N2286">
        <v>1.4732579706109401</v>
      </c>
      <c r="O2286">
        <v>34.602076124567397</v>
      </c>
      <c r="P2286">
        <v>120.6106870229</v>
      </c>
      <c r="Q2286">
        <v>-6.4796098245709999E-3</v>
      </c>
    </row>
    <row r="2287" spans="1:17" hidden="1" x14ac:dyDescent="0.3">
      <c r="A2287" t="s">
        <v>4734</v>
      </c>
      <c r="B2287" t="s">
        <v>4735</v>
      </c>
      <c r="C2287" t="str">
        <f>IFERROR(VLOOKUP(Table1[[#This Row],[Ticker]],[1]!Table1[[Symbol]:[Industry]],2,FALSE),"-")</f>
        <v>-</v>
      </c>
      <c r="D2287" t="s">
        <v>326</v>
      </c>
      <c r="E2287">
        <v>221.94039000000001</v>
      </c>
      <c r="F2287">
        <v>76.02</v>
      </c>
      <c r="G2287">
        <v>8.9782085675121408</v>
      </c>
      <c r="H2287">
        <v>-11.760038905552801</v>
      </c>
      <c r="I2287">
        <v>-18.596397321825201</v>
      </c>
      <c r="J2287">
        <v>-1.5376220482609</v>
      </c>
      <c r="K2287">
        <v>79.032730645371203</v>
      </c>
      <c r="L2287">
        <v>78.1128253737308</v>
      </c>
      <c r="M2287">
        <v>42.934257799801102</v>
      </c>
      <c r="N2287">
        <v>1.0265117452825101</v>
      </c>
      <c r="O2287">
        <v>41.936332544067298</v>
      </c>
      <c r="P2287">
        <v>38.976234003656202</v>
      </c>
      <c r="Q2287">
        <v>2.1932524809829001E-2</v>
      </c>
    </row>
    <row r="2288" spans="1:17" hidden="1" x14ac:dyDescent="0.3">
      <c r="A2288" t="s">
        <v>4736</v>
      </c>
      <c r="B2288" t="s">
        <v>4737</v>
      </c>
      <c r="C2288" t="str">
        <f>IFERROR(VLOOKUP(Table1[[#This Row],[Ticker]],[1]!Table1[[Symbol]:[Industry]],2,FALSE),"-")</f>
        <v>-</v>
      </c>
      <c r="D2288" t="s">
        <v>561</v>
      </c>
      <c r="E2288">
        <v>221.5803526</v>
      </c>
      <c r="F2288">
        <v>49.93</v>
      </c>
      <c r="G2288">
        <v>54.899021213170201</v>
      </c>
      <c r="H2288">
        <v>-6.6166129884043201</v>
      </c>
      <c r="I2288">
        <v>13.5511749877379</v>
      </c>
      <c r="J2288">
        <v>-8.2552608326957007</v>
      </c>
      <c r="K2288">
        <v>48.984647326644101</v>
      </c>
      <c r="L2288">
        <v>43.355214637422698</v>
      </c>
      <c r="M2288">
        <v>47.745219488644103</v>
      </c>
      <c r="N2288">
        <v>1.8536846763547901</v>
      </c>
      <c r="O2288">
        <v>21.470058081313798</v>
      </c>
      <c r="P2288">
        <v>90.572519083969397</v>
      </c>
      <c r="Q2288">
        <v>6.5317187179497999E-2</v>
      </c>
    </row>
    <row r="2289" spans="1:17" hidden="1" x14ac:dyDescent="0.3">
      <c r="A2289" t="s">
        <v>4738</v>
      </c>
      <c r="B2289" t="s">
        <v>4739</v>
      </c>
      <c r="C2289" t="str">
        <f>IFERROR(VLOOKUP(Table1[[#This Row],[Ticker]],[1]!Table1[[Symbol]:[Industry]],2,FALSE),"-")</f>
        <v>-</v>
      </c>
      <c r="D2289" t="s">
        <v>124</v>
      </c>
      <c r="E2289">
        <v>221.53740400000001</v>
      </c>
      <c r="F2289">
        <v>24.86</v>
      </c>
      <c r="G2289">
        <v>240.31886444306301</v>
      </c>
      <c r="H2289">
        <v>-18.8365179820319</v>
      </c>
      <c r="I2289">
        <v>9.52630185747838</v>
      </c>
      <c r="J2289">
        <v>0.96722811426490396</v>
      </c>
      <c r="K2289">
        <v>26.035449912118601</v>
      </c>
      <c r="L2289">
        <v>21.893059717017</v>
      </c>
      <c r="M2289">
        <v>40.690653290709399</v>
      </c>
      <c r="N2289">
        <v>0.88539354464467201</v>
      </c>
      <c r="O2289">
        <v>60.740144810941203</v>
      </c>
      <c r="P2289">
        <v>307.54098360655701</v>
      </c>
      <c r="Q2289">
        <v>0.11547242831582499</v>
      </c>
    </row>
    <row r="2290" spans="1:17" hidden="1" x14ac:dyDescent="0.3">
      <c r="A2290" t="s">
        <v>4740</v>
      </c>
      <c r="B2290" t="s">
        <v>4741</v>
      </c>
      <c r="C2290" t="str">
        <f>IFERROR(VLOOKUP(Table1[[#This Row],[Ticker]],[1]!Table1[[Symbol]:[Industry]],2,FALSE),"-")</f>
        <v>-</v>
      </c>
      <c r="D2290" t="s">
        <v>166</v>
      </c>
      <c r="E2290">
        <v>221.4324</v>
      </c>
      <c r="F2290">
        <v>282.8</v>
      </c>
      <c r="G2290">
        <v>-33.076222943835702</v>
      </c>
      <c r="H2290">
        <v>-11.346561754892701</v>
      </c>
      <c r="I2290">
        <v>-12.004471810448999</v>
      </c>
      <c r="J2290">
        <v>-1.8339665376863199</v>
      </c>
      <c r="K2290">
        <v>282.23070878080802</v>
      </c>
      <c r="L2290">
        <v>281.65894605849201</v>
      </c>
      <c r="M2290">
        <v>68.643773924907507</v>
      </c>
      <c r="N2290">
        <v>0.93745710781136005</v>
      </c>
      <c r="O2290">
        <v>30.8345120226308</v>
      </c>
      <c r="P2290">
        <v>31.5348837209302</v>
      </c>
      <c r="Q2290">
        <v>5.6301779819047999E-2</v>
      </c>
    </row>
    <row r="2291" spans="1:17" hidden="1" x14ac:dyDescent="0.3">
      <c r="A2291" t="s">
        <v>4742</v>
      </c>
      <c r="B2291" t="s">
        <v>4743</v>
      </c>
      <c r="C2291" t="str">
        <f>IFERROR(VLOOKUP(Table1[[#This Row],[Ticker]],[1]!Table1[[Symbol]:[Industry]],2,FALSE),"-")</f>
        <v>-</v>
      </c>
      <c r="D2291" t="s">
        <v>40</v>
      </c>
      <c r="E2291">
        <v>221.2535</v>
      </c>
      <c r="F2291">
        <v>100</v>
      </c>
      <c r="G2291">
        <v>-40.3187637425386</v>
      </c>
      <c r="H2291">
        <v>3.7139870684731102</v>
      </c>
      <c r="I2291">
        <v>-27.183073371555398</v>
      </c>
      <c r="J2291">
        <v>0.42558547483826198</v>
      </c>
      <c r="K2291">
        <v>100.689843137254</v>
      </c>
      <c r="M2291">
        <v>49.801794366781799</v>
      </c>
      <c r="O2291">
        <v>23.4499999999999</v>
      </c>
      <c r="P2291">
        <v>24.843945068664102</v>
      </c>
    </row>
    <row r="2292" spans="1:17" hidden="1" x14ac:dyDescent="0.3">
      <c r="A2292" t="s">
        <v>4744</v>
      </c>
      <c r="B2292" t="s">
        <v>4745</v>
      </c>
      <c r="C2292" t="str">
        <f>IFERROR(VLOOKUP(Table1[[#This Row],[Ticker]],[1]!Table1[[Symbol]:[Industry]],2,FALSE),"-")</f>
        <v>-</v>
      </c>
      <c r="D2292" t="s">
        <v>392</v>
      </c>
      <c r="E2292">
        <v>220.96458748000001</v>
      </c>
      <c r="F2292">
        <v>96.46</v>
      </c>
      <c r="G2292">
        <v>75.731233492127501</v>
      </c>
      <c r="H2292">
        <v>4.7647892075105496</v>
      </c>
      <c r="I2292">
        <v>-29.383252713365099</v>
      </c>
      <c r="J2292">
        <v>17.532505617721299</v>
      </c>
      <c r="K2292">
        <v>89.693442210610399</v>
      </c>
      <c r="L2292">
        <v>85.4133993033102</v>
      </c>
      <c r="M2292">
        <v>71.516009551825505</v>
      </c>
      <c r="N2292">
        <v>1.64119783681269</v>
      </c>
      <c r="O2292">
        <v>39.353099730458197</v>
      </c>
      <c r="P2292">
        <v>109.695652173913</v>
      </c>
      <c r="Q2292">
        <v>3.2206625132800003E-2</v>
      </c>
    </row>
    <row r="2293" spans="1:17" hidden="1" x14ac:dyDescent="0.3">
      <c r="A2293" t="s">
        <v>4746</v>
      </c>
      <c r="B2293" t="s">
        <v>4747</v>
      </c>
      <c r="C2293" t="str">
        <f>IFERROR(VLOOKUP(Table1[[#This Row],[Ticker]],[1]!Table1[[Symbol]:[Industry]],2,FALSE),"-")</f>
        <v>-</v>
      </c>
      <c r="D2293" t="s">
        <v>140</v>
      </c>
      <c r="E2293">
        <v>220.50021479399999</v>
      </c>
      <c r="F2293">
        <v>2.0099999999999998</v>
      </c>
      <c r="G2293">
        <v>-60.1914870254001</v>
      </c>
      <c r="H2293">
        <v>10.759441613927599</v>
      </c>
      <c r="I2293">
        <v>-16.502801262711898</v>
      </c>
      <c r="J2293">
        <v>7.5666964350446797</v>
      </c>
      <c r="K2293">
        <v>1.8251806243548701</v>
      </c>
      <c r="L2293">
        <v>2.1390678231876499</v>
      </c>
      <c r="M2293">
        <v>73.235908312055003</v>
      </c>
      <c r="N2293">
        <v>1.4540634997384501</v>
      </c>
      <c r="O2293">
        <v>59.203980099502502</v>
      </c>
      <c r="P2293">
        <v>28.025477707006299</v>
      </c>
      <c r="Q2293">
        <v>-0.147795152140413</v>
      </c>
    </row>
    <row r="2294" spans="1:17" hidden="1" x14ac:dyDescent="0.3">
      <c r="A2294" t="s">
        <v>4748</v>
      </c>
      <c r="B2294" t="s">
        <v>4749</v>
      </c>
      <c r="C2294" t="str">
        <f>IFERROR(VLOOKUP(Table1[[#This Row],[Ticker]],[1]!Table1[[Symbol]:[Industry]],2,FALSE),"-")</f>
        <v>-</v>
      </c>
      <c r="D2294" t="s">
        <v>226</v>
      </c>
      <c r="E2294">
        <v>220.41</v>
      </c>
      <c r="F2294">
        <v>734.7</v>
      </c>
      <c r="G2294">
        <v>-38.2669005033177</v>
      </c>
      <c r="H2294">
        <v>-4.4394598843963102</v>
      </c>
      <c r="I2294">
        <v>-19.935481751851501</v>
      </c>
      <c r="J2294">
        <v>1.1907750591233199</v>
      </c>
      <c r="K2294">
        <v>712.92959202340899</v>
      </c>
      <c r="L2294">
        <v>766.57357660488299</v>
      </c>
      <c r="M2294">
        <v>64.954927993246301</v>
      </c>
      <c r="N2294">
        <v>0.92565841044542796</v>
      </c>
      <c r="O2294">
        <v>35.293317000136</v>
      </c>
      <c r="P2294">
        <v>17.0836653386454</v>
      </c>
      <c r="Q2294">
        <v>8.1092359120770001E-3</v>
      </c>
    </row>
    <row r="2295" spans="1:17" hidden="1" x14ac:dyDescent="0.3">
      <c r="A2295" t="s">
        <v>4750</v>
      </c>
      <c r="B2295" t="s">
        <v>4751</v>
      </c>
      <c r="C2295" t="str">
        <f>IFERROR(VLOOKUP(Table1[[#This Row],[Ticker]],[1]!Table1[[Symbol]:[Industry]],2,FALSE),"-")</f>
        <v>-</v>
      </c>
      <c r="E2295">
        <v>219.77580487500001</v>
      </c>
      <c r="F2295">
        <v>285.45</v>
      </c>
      <c r="G2295">
        <v>1.0924053762716599</v>
      </c>
      <c r="H2295">
        <v>12.878101901009</v>
      </c>
      <c r="I2295">
        <v>2.0772073172966801</v>
      </c>
      <c r="J2295">
        <v>-10.984003024745601</v>
      </c>
      <c r="K2295">
        <v>254.015560663684</v>
      </c>
      <c r="M2295">
        <v>54.7835648017819</v>
      </c>
      <c r="N2295">
        <v>2.7216309435821602</v>
      </c>
      <c r="O2295">
        <v>18.759852863899098</v>
      </c>
      <c r="P2295">
        <v>36.840843720038301</v>
      </c>
    </row>
    <row r="2296" spans="1:17" hidden="1" x14ac:dyDescent="0.3">
      <c r="A2296" t="s">
        <v>4752</v>
      </c>
      <c r="B2296" t="s">
        <v>4753</v>
      </c>
      <c r="C2296" t="str">
        <f>IFERROR(VLOOKUP(Table1[[#This Row],[Ticker]],[1]!Table1[[Symbol]:[Industry]],2,FALSE),"-")</f>
        <v>-</v>
      </c>
      <c r="D2296" t="s">
        <v>148</v>
      </c>
      <c r="E2296">
        <v>219.541614396</v>
      </c>
      <c r="F2296">
        <v>95.07</v>
      </c>
      <c r="G2296">
        <v>104.34038525168</v>
      </c>
      <c r="H2296">
        <v>28.745266136717099</v>
      </c>
      <c r="I2296">
        <v>89.330506832627094</v>
      </c>
      <c r="J2296">
        <v>12.3535014814381</v>
      </c>
      <c r="K2296">
        <v>73.962276586299296</v>
      </c>
      <c r="L2296">
        <v>58.827437149990303</v>
      </c>
      <c r="M2296">
        <v>78.6190863186429</v>
      </c>
      <c r="N2296">
        <v>1.1287459728559499</v>
      </c>
      <c r="O2296">
        <v>4.1127590196697197</v>
      </c>
      <c r="P2296">
        <v>171.62857142857101</v>
      </c>
      <c r="Q2296">
        <v>0.14245876679796701</v>
      </c>
    </row>
    <row r="2297" spans="1:17" hidden="1" x14ac:dyDescent="0.3">
      <c r="A2297" t="s">
        <v>4754</v>
      </c>
      <c r="B2297" t="s">
        <v>4755</v>
      </c>
      <c r="C2297" t="str">
        <f>IFERROR(VLOOKUP(Table1[[#This Row],[Ticker]],[1]!Table1[[Symbol]:[Industry]],2,FALSE),"-")</f>
        <v>-</v>
      </c>
      <c r="D2297" t="s">
        <v>610</v>
      </c>
      <c r="E2297">
        <v>219.11713065000001</v>
      </c>
      <c r="F2297">
        <v>24.78</v>
      </c>
      <c r="G2297">
        <v>-16.517612512815901</v>
      </c>
      <c r="H2297">
        <v>4.0575388655132798</v>
      </c>
      <c r="I2297">
        <v>-34.046739973843003</v>
      </c>
      <c r="J2297">
        <v>-2.4763745243609199</v>
      </c>
      <c r="K2297">
        <v>23.831211827167699</v>
      </c>
      <c r="L2297">
        <v>22.491220971405198</v>
      </c>
      <c r="M2297">
        <v>43.1388307169968</v>
      </c>
      <c r="N2297">
        <v>1.1536798964602599</v>
      </c>
      <c r="O2297">
        <v>31.154156577885299</v>
      </c>
      <c r="P2297">
        <v>133.77358490565999</v>
      </c>
    </row>
    <row r="2298" spans="1:17" hidden="1" x14ac:dyDescent="0.3">
      <c r="A2298" t="s">
        <v>4756</v>
      </c>
      <c r="B2298" t="s">
        <v>4757</v>
      </c>
      <c r="C2298" t="str">
        <f>IFERROR(VLOOKUP(Table1[[#This Row],[Ticker]],[1]!Table1[[Symbol]:[Industry]],2,FALSE),"-")</f>
        <v>-</v>
      </c>
      <c r="D2298" t="s">
        <v>184</v>
      </c>
      <c r="E2298">
        <v>218.80073999999999</v>
      </c>
      <c r="F2298">
        <v>222.8</v>
      </c>
      <c r="G2298">
        <v>27.8240182321296</v>
      </c>
      <c r="H2298">
        <v>19.173817935280699</v>
      </c>
      <c r="I2298">
        <v>33.594431347609699</v>
      </c>
      <c r="J2298">
        <v>18.066983956608802</v>
      </c>
      <c r="K2298">
        <v>180.503544389517</v>
      </c>
      <c r="L2298">
        <v>162.197709631447</v>
      </c>
      <c r="M2298">
        <v>77.478870397303695</v>
      </c>
      <c r="N2298">
        <v>2.19634404812005</v>
      </c>
      <c r="O2298">
        <v>10.412926391382401</v>
      </c>
      <c r="P2298">
        <v>67.518796992481199</v>
      </c>
      <c r="Q2298">
        <v>-2.4748390006651001E-2</v>
      </c>
    </row>
    <row r="2299" spans="1:17" hidden="1" x14ac:dyDescent="0.3">
      <c r="A2299" t="s">
        <v>4758</v>
      </c>
      <c r="B2299" t="s">
        <v>4759</v>
      </c>
      <c r="C2299" t="str">
        <f>IFERROR(VLOOKUP(Table1[[#This Row],[Ticker]],[1]!Table1[[Symbol]:[Industry]],2,FALSE),"-")</f>
        <v>-</v>
      </c>
      <c r="D2299" t="s">
        <v>243</v>
      </c>
      <c r="E2299">
        <v>218.57803736999901</v>
      </c>
      <c r="F2299">
        <v>22.61</v>
      </c>
      <c r="G2299">
        <v>220.36587708626899</v>
      </c>
      <c r="H2299">
        <v>61.953307988516897</v>
      </c>
      <c r="I2299">
        <v>94.644761147430501</v>
      </c>
      <c r="J2299">
        <v>20.338566388425299</v>
      </c>
      <c r="K2299">
        <v>14.0885349696962</v>
      </c>
      <c r="L2299">
        <v>10.9519383713367</v>
      </c>
      <c r="M2299">
        <v>95.960737304220302</v>
      </c>
      <c r="N2299">
        <v>2.03831520937229</v>
      </c>
      <c r="O2299">
        <v>0</v>
      </c>
      <c r="P2299">
        <v>318.70370370370301</v>
      </c>
    </row>
    <row r="2300" spans="1:17" hidden="1" x14ac:dyDescent="0.3">
      <c r="A2300" t="s">
        <v>4760</v>
      </c>
      <c r="B2300" t="s">
        <v>4761</v>
      </c>
      <c r="C2300" t="str">
        <f>IFERROR(VLOOKUP(Table1[[#This Row],[Ticker]],[1]!Table1[[Symbol]:[Industry]],2,FALSE),"-")</f>
        <v>-</v>
      </c>
      <c r="D2300" t="s">
        <v>59</v>
      </c>
      <c r="E2300">
        <v>218.43364500000001</v>
      </c>
      <c r="F2300">
        <v>185.4</v>
      </c>
      <c r="G2300">
        <v>-18.434357053947899</v>
      </c>
      <c r="H2300">
        <v>-15.440183503223199</v>
      </c>
      <c r="I2300">
        <v>-18.486045520981399</v>
      </c>
      <c r="J2300">
        <v>-4.8183300029137497</v>
      </c>
      <c r="K2300">
        <v>192.51948853383701</v>
      </c>
      <c r="L2300">
        <v>196.73149902273099</v>
      </c>
      <c r="M2300">
        <v>41.676402288220103</v>
      </c>
      <c r="N2300">
        <v>0.89451259848197395</v>
      </c>
      <c r="O2300">
        <v>22.168284789644002</v>
      </c>
      <c r="P2300">
        <v>15.874999999999901</v>
      </c>
      <c r="Q2300">
        <v>0.114708918084166</v>
      </c>
    </row>
    <row r="2301" spans="1:17" hidden="1" x14ac:dyDescent="0.3">
      <c r="A2301" t="s">
        <v>4762</v>
      </c>
      <c r="B2301" t="s">
        <v>4763</v>
      </c>
      <c r="C2301" t="str">
        <f>IFERROR(VLOOKUP(Table1[[#This Row],[Ticker]],[1]!Table1[[Symbol]:[Industry]],2,FALSE),"-")</f>
        <v>-</v>
      </c>
      <c r="D2301" t="s">
        <v>243</v>
      </c>
      <c r="E2301">
        <v>217.7840056</v>
      </c>
      <c r="F2301">
        <v>218</v>
      </c>
      <c r="G2301">
        <v>-12.3696511775101</v>
      </c>
      <c r="H2301">
        <v>27.915245259066101</v>
      </c>
      <c r="I2301">
        <v>-4.3018034857624601</v>
      </c>
      <c r="J2301">
        <v>19.228459335019</v>
      </c>
      <c r="K2301">
        <v>185.126660373188</v>
      </c>
      <c r="L2301">
        <v>187.36199955467299</v>
      </c>
      <c r="M2301">
        <v>77.277173041189002</v>
      </c>
      <c r="N2301">
        <v>1.86791916256055</v>
      </c>
      <c r="O2301">
        <v>5.8315168996309001</v>
      </c>
      <c r="P2301">
        <v>50.104498805363498</v>
      </c>
      <c r="Q2301">
        <v>-7.1794033938426996E-2</v>
      </c>
    </row>
    <row r="2302" spans="1:17" hidden="1" x14ac:dyDescent="0.3">
      <c r="A2302" t="s">
        <v>4764</v>
      </c>
      <c r="B2302" t="s">
        <v>4765</v>
      </c>
      <c r="C2302" t="str">
        <f>IFERROR(VLOOKUP(Table1[[#This Row],[Ticker]],[1]!Table1[[Symbol]:[Industry]],2,FALSE),"-")</f>
        <v>-</v>
      </c>
      <c r="D2302" t="s">
        <v>1111</v>
      </c>
      <c r="E2302">
        <v>217.319938665</v>
      </c>
      <c r="F2302">
        <v>165.95</v>
      </c>
      <c r="G2302">
        <v>117.016143347214</v>
      </c>
      <c r="H2302">
        <v>25.649593129079101</v>
      </c>
      <c r="I2302">
        <v>34.771398408299099</v>
      </c>
      <c r="J2302">
        <v>23.3397391022853</v>
      </c>
      <c r="K2302">
        <v>128.328868296043</v>
      </c>
      <c r="L2302">
        <v>112.858335416874</v>
      </c>
      <c r="M2302">
        <v>83.888031014265493</v>
      </c>
      <c r="N2302">
        <v>1.90653064384475</v>
      </c>
      <c r="O2302">
        <v>6.5983730039168504</v>
      </c>
      <c r="P2302">
        <v>181.22352143704401</v>
      </c>
      <c r="Q2302">
        <v>0.103303445167834</v>
      </c>
    </row>
    <row r="2303" spans="1:17" hidden="1" x14ac:dyDescent="0.3">
      <c r="A2303" t="s">
        <v>4766</v>
      </c>
      <c r="B2303" t="s">
        <v>4767</v>
      </c>
      <c r="C2303" t="str">
        <f>IFERROR(VLOOKUP(Table1[[#This Row],[Ticker]],[1]!Table1[[Symbol]:[Industry]],2,FALSE),"-")</f>
        <v>-</v>
      </c>
      <c r="D2303" t="s">
        <v>151</v>
      </c>
      <c r="E2303">
        <v>217.29396664499899</v>
      </c>
      <c r="F2303">
        <v>37.450000000000003</v>
      </c>
      <c r="G2303">
        <v>107.980555985352</v>
      </c>
      <c r="H2303">
        <v>50.125173035691603</v>
      </c>
      <c r="I2303">
        <v>82.834996356335694</v>
      </c>
      <c r="J2303">
        <v>-6.9658572267965502</v>
      </c>
      <c r="K2303">
        <v>27.527493845607498</v>
      </c>
      <c r="L2303">
        <v>22.129835273623399</v>
      </c>
      <c r="M2303">
        <v>68.654504789819995</v>
      </c>
      <c r="N2303">
        <v>2.0447286322196199</v>
      </c>
      <c r="O2303">
        <v>9.5327102803738306</v>
      </c>
      <c r="P2303">
        <v>155.63139931740599</v>
      </c>
      <c r="Q2303">
        <v>7.7491162283739007E-2</v>
      </c>
    </row>
    <row r="2304" spans="1:17" hidden="1" x14ac:dyDescent="0.3">
      <c r="A2304" t="s">
        <v>4768</v>
      </c>
      <c r="B2304" t="s">
        <v>4769</v>
      </c>
      <c r="C2304" t="str">
        <f>IFERROR(VLOOKUP(Table1[[#This Row],[Ticker]],[1]!Table1[[Symbol]:[Industry]],2,FALSE),"-")</f>
        <v>-</v>
      </c>
      <c r="D2304" t="s">
        <v>59</v>
      </c>
      <c r="E2304">
        <v>216.97590461999999</v>
      </c>
      <c r="F2304">
        <v>91.72</v>
      </c>
      <c r="G2304">
        <v>-30.502725641672601</v>
      </c>
      <c r="H2304">
        <v>-3.43277001822484</v>
      </c>
      <c r="I2304">
        <v>-21.360227145397801</v>
      </c>
      <c r="J2304">
        <v>9.1653976097176102</v>
      </c>
      <c r="K2304">
        <v>88.668930094015494</v>
      </c>
      <c r="L2304">
        <v>91.917680583868702</v>
      </c>
      <c r="M2304">
        <v>86.923763519801</v>
      </c>
      <c r="N2304">
        <v>0.84237659195585801</v>
      </c>
      <c r="O2304">
        <v>29.742695159180101</v>
      </c>
      <c r="P2304">
        <v>25.2150170648464</v>
      </c>
      <c r="Q2304">
        <v>-5.2077208287479998E-2</v>
      </c>
    </row>
    <row r="2305" spans="1:17" hidden="1" x14ac:dyDescent="0.3">
      <c r="A2305" t="s">
        <v>4770</v>
      </c>
      <c r="B2305" t="s">
        <v>4771</v>
      </c>
      <c r="C2305" t="str">
        <f>IFERROR(VLOOKUP(Table1[[#This Row],[Ticker]],[1]!Table1[[Symbol]:[Industry]],2,FALSE),"-")</f>
        <v>-</v>
      </c>
      <c r="D2305" t="s">
        <v>251</v>
      </c>
      <c r="E2305">
        <v>216.33202896</v>
      </c>
      <c r="F2305">
        <v>276.7</v>
      </c>
      <c r="G2305">
        <v>-5.8537490603539597</v>
      </c>
      <c r="H2305">
        <v>-4.3870192034960196</v>
      </c>
      <c r="I2305">
        <v>-3.3831351617518303E-2</v>
      </c>
      <c r="J2305">
        <v>-2.13680453427905</v>
      </c>
      <c r="K2305">
        <v>273.00328774888698</v>
      </c>
      <c r="L2305">
        <v>262.41313262880402</v>
      </c>
      <c r="M2305">
        <v>48.089720096632597</v>
      </c>
      <c r="N2305">
        <v>1.6632394418380101</v>
      </c>
      <c r="O2305">
        <v>29.743404409107299</v>
      </c>
      <c r="P2305">
        <v>25.572952121624599</v>
      </c>
      <c r="Q2305">
        <v>2.4077686056570999E-2</v>
      </c>
    </row>
    <row r="2306" spans="1:17" hidden="1" x14ac:dyDescent="0.3">
      <c r="A2306" t="s">
        <v>4772</v>
      </c>
      <c r="B2306" t="s">
        <v>4773</v>
      </c>
      <c r="C2306" t="str">
        <f>IFERROR(VLOOKUP(Table1[[#This Row],[Ticker]],[1]!Table1[[Symbol]:[Industry]],2,FALSE),"-")</f>
        <v>-</v>
      </c>
      <c r="D2306" t="s">
        <v>1675</v>
      </c>
      <c r="E2306">
        <v>216.10047800000001</v>
      </c>
      <c r="F2306">
        <v>306.10000000000002</v>
      </c>
      <c r="G2306">
        <v>-49.828474362537897</v>
      </c>
      <c r="H2306">
        <v>5.6198312243172603</v>
      </c>
      <c r="I2306">
        <v>-37.920970472143203</v>
      </c>
      <c r="J2306">
        <v>15.6174583954333</v>
      </c>
      <c r="K2306">
        <v>294.33628331904299</v>
      </c>
      <c r="L2306">
        <v>341.45967086361401</v>
      </c>
      <c r="M2306">
        <v>59.288183351709399</v>
      </c>
      <c r="N2306">
        <v>2.9229473684210499</v>
      </c>
      <c r="O2306">
        <v>68.899052597190405</v>
      </c>
      <c r="P2306">
        <v>17.730769230769202</v>
      </c>
    </row>
    <row r="2307" spans="1:17" hidden="1" x14ac:dyDescent="0.3">
      <c r="A2307" t="s">
        <v>4774</v>
      </c>
      <c r="B2307" t="s">
        <v>4775</v>
      </c>
      <c r="C2307" t="str">
        <f>IFERROR(VLOOKUP(Table1[[#This Row],[Ticker]],[1]!Table1[[Symbol]:[Industry]],2,FALSE),"-")</f>
        <v>-</v>
      </c>
      <c r="D2307" t="s">
        <v>936</v>
      </c>
      <c r="E2307">
        <v>215.81076400000001</v>
      </c>
      <c r="F2307">
        <v>362.05</v>
      </c>
      <c r="G2307">
        <v>132.60945991600201</v>
      </c>
      <c r="H2307">
        <v>50.884679229940097</v>
      </c>
      <c r="I2307">
        <v>9.6647510974006394</v>
      </c>
      <c r="J2307">
        <v>56.783755220448803</v>
      </c>
      <c r="K2307">
        <v>228.34103041588401</v>
      </c>
      <c r="L2307">
        <v>211.03157207655801</v>
      </c>
      <c r="M2307">
        <v>92.058353545412899</v>
      </c>
      <c r="N2307">
        <v>1.53219968229994</v>
      </c>
      <c r="O2307">
        <v>0</v>
      </c>
      <c r="P2307">
        <v>172.21804511278199</v>
      </c>
    </row>
    <row r="2308" spans="1:17" hidden="1" x14ac:dyDescent="0.3">
      <c r="A2308" t="s">
        <v>4776</v>
      </c>
      <c r="B2308" t="s">
        <v>4777</v>
      </c>
      <c r="C2308" t="str">
        <f>IFERROR(VLOOKUP(Table1[[#This Row],[Ticker]],[1]!Table1[[Symbol]:[Industry]],2,FALSE),"-")</f>
        <v>-</v>
      </c>
      <c r="D2308" t="s">
        <v>49</v>
      </c>
      <c r="E2308">
        <v>215.3972709</v>
      </c>
      <c r="F2308">
        <v>1.7</v>
      </c>
      <c r="G2308">
        <v>-27.870981231475898</v>
      </c>
      <c r="H2308">
        <v>4.6555455100315699</v>
      </c>
      <c r="I2308">
        <v>-30.485624730845</v>
      </c>
      <c r="J2308">
        <v>11.418047786396</v>
      </c>
      <c r="K2308">
        <v>1.50253707408023</v>
      </c>
      <c r="L2308">
        <v>1.71816739940768</v>
      </c>
      <c r="M2308">
        <v>91.539562671915206</v>
      </c>
      <c r="N2308">
        <v>1.9122568922768699</v>
      </c>
      <c r="O2308">
        <v>74.705882352941202</v>
      </c>
      <c r="P2308">
        <v>30.769230769230699</v>
      </c>
      <c r="Q2308">
        <v>7.0818105959396999E-2</v>
      </c>
    </row>
    <row r="2309" spans="1:17" hidden="1" x14ac:dyDescent="0.3">
      <c r="A2309" t="s">
        <v>4778</v>
      </c>
      <c r="B2309" t="s">
        <v>4779</v>
      </c>
      <c r="C2309" t="str">
        <f>IFERROR(VLOOKUP(Table1[[#This Row],[Ticker]],[1]!Table1[[Symbol]:[Industry]],2,FALSE),"-")</f>
        <v>-</v>
      </c>
      <c r="D2309" t="s">
        <v>610</v>
      </c>
      <c r="E2309">
        <v>214.59327665000001</v>
      </c>
      <c r="F2309">
        <v>202.06</v>
      </c>
      <c r="G2309">
        <v>40.338399501224899</v>
      </c>
      <c r="H2309">
        <v>-14.561833969127999</v>
      </c>
      <c r="I2309">
        <v>-17.225116615811402</v>
      </c>
      <c r="J2309">
        <v>-0.56633496025738395</v>
      </c>
      <c r="K2309">
        <v>208.09841390228601</v>
      </c>
      <c r="L2309">
        <v>191.079644039389</v>
      </c>
      <c r="M2309">
        <v>43.713085344530299</v>
      </c>
      <c r="N2309">
        <v>0.83793871320785895</v>
      </c>
      <c r="O2309">
        <v>43.818667722458599</v>
      </c>
      <c r="P2309">
        <v>103.144286616161</v>
      </c>
      <c r="Q2309">
        <v>0.115415828238837</v>
      </c>
    </row>
    <row r="2310" spans="1:17" hidden="1" x14ac:dyDescent="0.3">
      <c r="A2310" t="s">
        <v>4780</v>
      </c>
      <c r="B2310" t="s">
        <v>4781</v>
      </c>
      <c r="C2310" t="str">
        <f>IFERROR(VLOOKUP(Table1[[#This Row],[Ticker]],[1]!Table1[[Symbol]:[Industry]],2,FALSE),"-")</f>
        <v>-</v>
      </c>
      <c r="D2310" t="s">
        <v>49</v>
      </c>
      <c r="E2310">
        <v>213.93218690999899</v>
      </c>
      <c r="F2310">
        <v>109.35</v>
      </c>
      <c r="G2310">
        <v>-18.146894995039599</v>
      </c>
      <c r="H2310">
        <v>-8.5528300387695193</v>
      </c>
      <c r="I2310">
        <v>-13.747928940077299</v>
      </c>
      <c r="J2310">
        <v>-0.24474291127836201</v>
      </c>
      <c r="K2310">
        <v>106.732599781549</v>
      </c>
      <c r="L2310">
        <v>107.28122110078399</v>
      </c>
      <c r="M2310">
        <v>70.062723589947893</v>
      </c>
      <c r="N2310">
        <v>1.0519948888520601</v>
      </c>
      <c r="O2310">
        <v>10.3795153177869</v>
      </c>
      <c r="P2310">
        <v>21.499999999999901</v>
      </c>
      <c r="Q2310">
        <v>4.0672377029338E-2</v>
      </c>
    </row>
    <row r="2311" spans="1:17" hidden="1" x14ac:dyDescent="0.3">
      <c r="A2311" t="s">
        <v>4782</v>
      </c>
      <c r="B2311" t="s">
        <v>4783</v>
      </c>
      <c r="C2311" t="str">
        <f>IFERROR(VLOOKUP(Table1[[#This Row],[Ticker]],[1]!Table1[[Symbol]:[Industry]],2,FALSE),"-")</f>
        <v>-</v>
      </c>
      <c r="D2311" t="s">
        <v>140</v>
      </c>
      <c r="E2311">
        <v>213.864</v>
      </c>
      <c r="F2311">
        <v>700</v>
      </c>
      <c r="G2311">
        <v>36.403432935092503</v>
      </c>
      <c r="H2311">
        <v>-12.428034810063201</v>
      </c>
      <c r="I2311">
        <v>72.968098208187499</v>
      </c>
      <c r="J2311">
        <v>-0.50367294703130805</v>
      </c>
      <c r="K2311">
        <v>722.77478630301096</v>
      </c>
      <c r="L2311">
        <v>576.08829367207397</v>
      </c>
      <c r="M2311">
        <v>31.521712689648101</v>
      </c>
      <c r="N2311">
        <v>0.301595840057378</v>
      </c>
      <c r="O2311">
        <v>39.9</v>
      </c>
      <c r="P2311">
        <v>103.016241299303</v>
      </c>
    </row>
    <row r="2312" spans="1:17" hidden="1" x14ac:dyDescent="0.3">
      <c r="A2312" t="s">
        <v>4784</v>
      </c>
      <c r="B2312" t="s">
        <v>4785</v>
      </c>
      <c r="C2312" t="str">
        <f>IFERROR(VLOOKUP(Table1[[#This Row],[Ticker]],[1]!Table1[[Symbol]:[Industry]],2,FALSE),"-")</f>
        <v>-</v>
      </c>
      <c r="D2312" t="s">
        <v>130</v>
      </c>
      <c r="E2312">
        <v>213.42327</v>
      </c>
      <c r="F2312">
        <v>586.65</v>
      </c>
      <c r="G2312">
        <v>94.4898308588769</v>
      </c>
      <c r="H2312">
        <v>20.737462178102199</v>
      </c>
      <c r="I2312">
        <v>23.5186834996335</v>
      </c>
      <c r="J2312">
        <v>-4.7540494466010896</v>
      </c>
      <c r="K2312">
        <v>494.83113789999197</v>
      </c>
      <c r="L2312">
        <v>429.73075216039302</v>
      </c>
      <c r="M2312">
        <v>61.747977883712402</v>
      </c>
      <c r="N2312">
        <v>2.7145428390884998</v>
      </c>
      <c r="O2312">
        <v>23.975112929344501</v>
      </c>
      <c r="Q2312">
        <v>8.6512960815819995E-2</v>
      </c>
    </row>
    <row r="2313" spans="1:17" hidden="1" x14ac:dyDescent="0.3">
      <c r="A2313" t="s">
        <v>4786</v>
      </c>
      <c r="B2313" t="s">
        <v>4787</v>
      </c>
      <c r="C2313" t="str">
        <f>IFERROR(VLOOKUP(Table1[[#This Row],[Ticker]],[1]!Table1[[Symbol]:[Industry]],2,FALSE),"-")</f>
        <v>-</v>
      </c>
      <c r="D2313" t="s">
        <v>140</v>
      </c>
      <c r="E2313">
        <v>212.795748</v>
      </c>
      <c r="F2313">
        <v>52.8</v>
      </c>
      <c r="G2313">
        <v>19.304756898594501</v>
      </c>
      <c r="H2313">
        <v>2.06227890402609</v>
      </c>
      <c r="I2313">
        <v>-22.952505404723698</v>
      </c>
      <c r="J2313">
        <v>4.4229982814455502</v>
      </c>
      <c r="K2313">
        <v>47.386681903278301</v>
      </c>
      <c r="L2313">
        <v>46.577580718023299</v>
      </c>
      <c r="M2313">
        <v>65.886779653214703</v>
      </c>
      <c r="N2313">
        <v>3.0752466912169201</v>
      </c>
      <c r="O2313">
        <v>41.098484848484802</v>
      </c>
      <c r="P2313">
        <v>53.711790393012997</v>
      </c>
      <c r="Q2313">
        <v>-2.403325812698E-3</v>
      </c>
    </row>
    <row r="2314" spans="1:17" hidden="1" x14ac:dyDescent="0.3">
      <c r="A2314" t="s">
        <v>4788</v>
      </c>
      <c r="B2314" t="s">
        <v>4789</v>
      </c>
      <c r="C2314" t="str">
        <f>IFERROR(VLOOKUP(Table1[[#This Row],[Ticker]],[1]!Table1[[Symbol]:[Industry]],2,FALSE),"-")</f>
        <v>-</v>
      </c>
      <c r="D2314" t="s">
        <v>610</v>
      </c>
      <c r="E2314">
        <v>212.26149375</v>
      </c>
      <c r="F2314">
        <v>385.5</v>
      </c>
      <c r="G2314">
        <v>245.907250967262</v>
      </c>
      <c r="H2314">
        <v>103.107926462412</v>
      </c>
      <c r="I2314">
        <v>130.46468828268101</v>
      </c>
      <c r="J2314">
        <v>-10.673884671390001</v>
      </c>
      <c r="K2314">
        <v>278.16698711946202</v>
      </c>
      <c r="L2314">
        <v>189.39858028773199</v>
      </c>
      <c r="M2314">
        <v>55.373101647457403</v>
      </c>
      <c r="N2314">
        <v>0.184160688873519</v>
      </c>
      <c r="O2314">
        <v>17.525291828793701</v>
      </c>
      <c r="P2314">
        <v>301.35346173867703</v>
      </c>
      <c r="Q2314">
        <v>0.103305733955791</v>
      </c>
    </row>
    <row r="2315" spans="1:17" hidden="1" x14ac:dyDescent="0.3">
      <c r="A2315" t="s">
        <v>4790</v>
      </c>
      <c r="B2315" t="s">
        <v>4791</v>
      </c>
      <c r="C2315" t="str">
        <f>IFERROR(VLOOKUP(Table1[[#This Row],[Ticker]],[1]!Table1[[Symbol]:[Industry]],2,FALSE),"-")</f>
        <v>-</v>
      </c>
      <c r="D2315" t="s">
        <v>4459</v>
      </c>
      <c r="E2315">
        <v>212.231242458</v>
      </c>
      <c r="F2315">
        <v>130.11000000000001</v>
      </c>
      <c r="G2315">
        <v>-30.140990975973398</v>
      </c>
      <c r="H2315">
        <v>-9.6243139747459594</v>
      </c>
      <c r="I2315">
        <v>-3.7920869769975898</v>
      </c>
      <c r="J2315">
        <v>-3.00777247037998</v>
      </c>
      <c r="K2315">
        <v>125.530662244078</v>
      </c>
      <c r="L2315">
        <v>131.56034217536799</v>
      </c>
      <c r="M2315">
        <v>66.587830970771506</v>
      </c>
      <c r="N2315">
        <v>1.0611152245492099</v>
      </c>
      <c r="O2315">
        <v>47.375297824917297</v>
      </c>
      <c r="P2315">
        <v>21.032558139534899</v>
      </c>
      <c r="Q2315">
        <v>1.2904281542446E-2</v>
      </c>
    </row>
    <row r="2316" spans="1:17" hidden="1" x14ac:dyDescent="0.3">
      <c r="A2316" t="s">
        <v>4792</v>
      </c>
      <c r="B2316" t="s">
        <v>4793</v>
      </c>
      <c r="C2316" t="str">
        <f>IFERROR(VLOOKUP(Table1[[#This Row],[Ticker]],[1]!Table1[[Symbol]:[Industry]],2,FALSE),"-")</f>
        <v>-</v>
      </c>
      <c r="D2316" t="s">
        <v>46</v>
      </c>
      <c r="E2316">
        <v>212.1806052</v>
      </c>
      <c r="F2316">
        <v>52.84</v>
      </c>
      <c r="G2316">
        <v>47.285659134103803</v>
      </c>
      <c r="H2316">
        <v>9.6685325230185608</v>
      </c>
      <c r="I2316">
        <v>2.5277555854345399</v>
      </c>
      <c r="J2316">
        <v>-5.6282235523281203</v>
      </c>
      <c r="K2316">
        <v>47.259464906695399</v>
      </c>
      <c r="L2316">
        <v>43.467301159662199</v>
      </c>
      <c r="M2316">
        <v>61.6299746947495</v>
      </c>
      <c r="N2316">
        <v>2.3965468333889799</v>
      </c>
      <c r="O2316">
        <v>23.0128690386071</v>
      </c>
      <c r="P2316">
        <v>79.727891156462604</v>
      </c>
      <c r="Q2316">
        <v>-7.8079903510899999E-3</v>
      </c>
    </row>
    <row r="2317" spans="1:17" hidden="1" x14ac:dyDescent="0.3">
      <c r="A2317" t="s">
        <v>4794</v>
      </c>
      <c r="B2317" t="s">
        <v>4795</v>
      </c>
      <c r="C2317" t="str">
        <f>IFERROR(VLOOKUP(Table1[[#This Row],[Ticker]],[1]!Table1[[Symbol]:[Industry]],2,FALSE),"-")</f>
        <v>-</v>
      </c>
      <c r="D2317" t="s">
        <v>166</v>
      </c>
      <c r="E2317">
        <v>211.41457965999999</v>
      </c>
      <c r="F2317">
        <v>185.06</v>
      </c>
      <c r="G2317">
        <v>67.418055985352495</v>
      </c>
      <c r="H2317">
        <v>10.5750626126472</v>
      </c>
      <c r="I2317">
        <v>51.480392014598998</v>
      </c>
      <c r="J2317">
        <v>5.9913848392755904</v>
      </c>
      <c r="K2317">
        <v>155.55030671199799</v>
      </c>
      <c r="L2317">
        <v>139.39255942052799</v>
      </c>
      <c r="M2317">
        <v>75.1546279663728</v>
      </c>
      <c r="N2317">
        <v>2.9717111277091202</v>
      </c>
      <c r="O2317">
        <v>13.8009294282935</v>
      </c>
      <c r="Q2317">
        <v>9.5433968789163007E-2</v>
      </c>
    </row>
    <row r="2318" spans="1:17" hidden="1" x14ac:dyDescent="0.3">
      <c r="A2318" t="s">
        <v>4796</v>
      </c>
      <c r="B2318" t="s">
        <v>4797</v>
      </c>
      <c r="C2318" t="str">
        <f>IFERROR(VLOOKUP(Table1[[#This Row],[Ticker]],[1]!Table1[[Symbol]:[Industry]],2,FALSE),"-")</f>
        <v>-</v>
      </c>
      <c r="D2318" t="s">
        <v>218</v>
      </c>
      <c r="E2318">
        <v>211.36709999999999</v>
      </c>
      <c r="F2318">
        <v>175.7</v>
      </c>
      <c r="G2318">
        <v>-40.061515212058403</v>
      </c>
      <c r="H2318">
        <v>-10.1349526753857</v>
      </c>
      <c r="I2318">
        <v>-33.144179686268501</v>
      </c>
      <c r="J2318">
        <v>-2.32489006671128</v>
      </c>
      <c r="K2318">
        <v>181.25151985670701</v>
      </c>
      <c r="L2318">
        <v>206.95296081539701</v>
      </c>
      <c r="M2318">
        <v>49.388453246632501</v>
      </c>
      <c r="N2318">
        <v>2.1419913104922101</v>
      </c>
      <c r="O2318">
        <v>78.656801365964697</v>
      </c>
      <c r="P2318">
        <v>24.964438122332801</v>
      </c>
      <c r="Q2318">
        <v>0.115258417052994</v>
      </c>
    </row>
    <row r="2319" spans="1:17" hidden="1" x14ac:dyDescent="0.3">
      <c r="A2319" t="s">
        <v>4798</v>
      </c>
      <c r="B2319" t="s">
        <v>4799</v>
      </c>
      <c r="C2319" t="str">
        <f>IFERROR(VLOOKUP(Table1[[#This Row],[Ticker]],[1]!Table1[[Symbol]:[Industry]],2,FALSE),"-")</f>
        <v>-</v>
      </c>
      <c r="D2319" t="s">
        <v>929</v>
      </c>
      <c r="E2319">
        <v>210.63586752000001</v>
      </c>
      <c r="F2319">
        <v>152.1</v>
      </c>
      <c r="G2319">
        <v>213.023195955689</v>
      </c>
      <c r="H2319">
        <v>-12.768683206154099</v>
      </c>
      <c r="I2319">
        <v>181.58241080163799</v>
      </c>
      <c r="J2319">
        <v>-14.6917490407678</v>
      </c>
      <c r="K2319">
        <v>150.312821767137</v>
      </c>
      <c r="L2319">
        <v>109.65294901320399</v>
      </c>
      <c r="M2319">
        <v>43.674179844980301</v>
      </c>
      <c r="N2319">
        <v>0.75774928844235701</v>
      </c>
      <c r="O2319">
        <v>19.099276791584401</v>
      </c>
      <c r="P2319">
        <v>287.515923566879</v>
      </c>
      <c r="Q2319">
        <v>0.118953273331607</v>
      </c>
    </row>
    <row r="2320" spans="1:17" hidden="1" x14ac:dyDescent="0.3">
      <c r="A2320" t="s">
        <v>4800</v>
      </c>
      <c r="B2320" t="s">
        <v>4801</v>
      </c>
      <c r="C2320" t="str">
        <f>IFERROR(VLOOKUP(Table1[[#This Row],[Ticker]],[1]!Table1[[Symbol]:[Industry]],2,FALSE),"-")</f>
        <v>-</v>
      </c>
      <c r="D2320" t="s">
        <v>610</v>
      </c>
      <c r="E2320">
        <v>209.8689732</v>
      </c>
      <c r="F2320">
        <v>91.44</v>
      </c>
      <c r="G2320">
        <v>-26.015460672261099</v>
      </c>
      <c r="H2320">
        <v>-8.1410931454306201</v>
      </c>
      <c r="I2320">
        <v>-19.4316988491437</v>
      </c>
      <c r="J2320">
        <v>-1.38964452129625</v>
      </c>
      <c r="K2320">
        <v>90.345132943586407</v>
      </c>
      <c r="L2320">
        <v>94.512172081209997</v>
      </c>
      <c r="M2320">
        <v>66.482194938535798</v>
      </c>
      <c r="N2320">
        <v>1.20745058317614</v>
      </c>
      <c r="O2320">
        <v>33.967629046369197</v>
      </c>
      <c r="P2320">
        <v>16.409929980903801</v>
      </c>
      <c r="Q2320">
        <v>0.14626365755610601</v>
      </c>
    </row>
    <row r="2321" spans="1:17" hidden="1" x14ac:dyDescent="0.3">
      <c r="A2321" t="s">
        <v>4802</v>
      </c>
      <c r="B2321" t="s">
        <v>4803</v>
      </c>
      <c r="C2321" t="str">
        <f>IFERROR(VLOOKUP(Table1[[#This Row],[Ticker]],[1]!Table1[[Symbol]:[Industry]],2,FALSE),"-")</f>
        <v>-</v>
      </c>
      <c r="E2321">
        <v>209.71109472000001</v>
      </c>
      <c r="F2321">
        <v>110.28</v>
      </c>
      <c r="G2321">
        <v>-41.597935698402303</v>
      </c>
      <c r="H2321">
        <v>39.003371596988003</v>
      </c>
      <c r="I2321">
        <v>-28.462245327419101</v>
      </c>
      <c r="J2321">
        <v>34.954083822431997</v>
      </c>
      <c r="K2321">
        <v>75.443034077417295</v>
      </c>
      <c r="M2321">
        <v>94.018889517769594</v>
      </c>
      <c r="N2321">
        <v>2.3789643523420501</v>
      </c>
      <c r="O2321">
        <v>31.628581791802599</v>
      </c>
      <c r="P2321">
        <v>108.666035950804</v>
      </c>
    </row>
    <row r="2322" spans="1:17" hidden="1" x14ac:dyDescent="0.3">
      <c r="A2322" t="s">
        <v>4804</v>
      </c>
      <c r="B2322" t="s">
        <v>4805</v>
      </c>
      <c r="C2322" t="str">
        <f>IFERROR(VLOOKUP(Table1[[#This Row],[Ticker]],[1]!Table1[[Symbol]:[Industry]],2,FALSE),"-")</f>
        <v>-</v>
      </c>
      <c r="D2322" t="s">
        <v>184</v>
      </c>
      <c r="E2322">
        <v>209.52132499999999</v>
      </c>
      <c r="F2322">
        <v>168.5</v>
      </c>
      <c r="G2322">
        <v>-11.9189415020846</v>
      </c>
      <c r="H2322">
        <v>-4.5081072928617498</v>
      </c>
      <c r="I2322">
        <v>-32.378186242574401</v>
      </c>
      <c r="J2322">
        <v>-0.87361888027061796</v>
      </c>
      <c r="K2322">
        <v>167.03453224644599</v>
      </c>
      <c r="L2322">
        <v>179.495077045969</v>
      </c>
      <c r="M2322">
        <v>56.372035887448199</v>
      </c>
      <c r="N2322">
        <v>1.51558913428925</v>
      </c>
      <c r="O2322">
        <v>83.649851632047401</v>
      </c>
      <c r="P2322">
        <v>30.620155038759599</v>
      </c>
      <c r="Q2322">
        <v>0.12000316710249501</v>
      </c>
    </row>
    <row r="2323" spans="1:17" hidden="1" x14ac:dyDescent="0.3">
      <c r="A2323" t="s">
        <v>4806</v>
      </c>
      <c r="B2323" t="s">
        <v>4807</v>
      </c>
      <c r="C2323" t="str">
        <f>IFERROR(VLOOKUP(Table1[[#This Row],[Ticker]],[1]!Table1[[Symbol]:[Industry]],2,FALSE),"-")</f>
        <v>-</v>
      </c>
      <c r="D2323" t="s">
        <v>243</v>
      </c>
      <c r="E2323">
        <v>209.52098786400001</v>
      </c>
      <c r="F2323">
        <v>154.4</v>
      </c>
      <c r="G2323">
        <v>-41.113858339114202</v>
      </c>
      <c r="H2323">
        <v>-5.5431526742781303</v>
      </c>
      <c r="I2323">
        <v>-23.8083883286487</v>
      </c>
      <c r="J2323">
        <v>5.8996386165454098</v>
      </c>
      <c r="K2323">
        <v>148.089077310172</v>
      </c>
      <c r="L2323">
        <v>164.362689174352</v>
      </c>
      <c r="M2323">
        <v>79.383710586735901</v>
      </c>
      <c r="N2323">
        <v>1.6633142360694499</v>
      </c>
      <c r="O2323">
        <v>37.7715135353017</v>
      </c>
      <c r="P2323">
        <v>21.5748031496063</v>
      </c>
      <c r="Q2323">
        <v>-6.9068208452357005E-2</v>
      </c>
    </row>
    <row r="2324" spans="1:17" hidden="1" x14ac:dyDescent="0.3">
      <c r="A2324" t="s">
        <v>4808</v>
      </c>
      <c r="B2324" t="s">
        <v>4809</v>
      </c>
      <c r="C2324" t="str">
        <f>IFERROR(VLOOKUP(Table1[[#This Row],[Ticker]],[1]!Table1[[Symbol]:[Industry]],2,FALSE),"-")</f>
        <v>-</v>
      </c>
      <c r="D2324" t="s">
        <v>384</v>
      </c>
      <c r="E2324">
        <v>209.43681945599999</v>
      </c>
      <c r="F2324">
        <v>14.72</v>
      </c>
      <c r="G2324">
        <v>238.10401277547601</v>
      </c>
      <c r="H2324">
        <v>69.844485602197395</v>
      </c>
      <c r="I2324">
        <v>90.817395781623105</v>
      </c>
      <c r="J2324">
        <v>23.651143871805299</v>
      </c>
      <c r="K2324">
        <v>9.1804645508384901</v>
      </c>
      <c r="L2324">
        <v>7.4714285006435102</v>
      </c>
      <c r="M2324">
        <v>96.800904044188101</v>
      </c>
      <c r="N2324">
        <v>2.3178088079594001</v>
      </c>
      <c r="O2324">
        <v>0</v>
      </c>
      <c r="P2324">
        <v>292.53333333333302</v>
      </c>
      <c r="Q2324">
        <v>0.18088866322265701</v>
      </c>
    </row>
    <row r="2325" spans="1:17" hidden="1" x14ac:dyDescent="0.3">
      <c r="A2325" t="s">
        <v>4810</v>
      </c>
      <c r="B2325" t="s">
        <v>4811</v>
      </c>
      <c r="C2325" t="str">
        <f>IFERROR(VLOOKUP(Table1[[#This Row],[Ticker]],[1]!Table1[[Symbol]:[Industry]],2,FALSE),"-")</f>
        <v>-</v>
      </c>
      <c r="D2325" t="s">
        <v>916</v>
      </c>
      <c r="E2325">
        <v>209.252736</v>
      </c>
      <c r="F2325">
        <v>141.54</v>
      </c>
      <c r="G2325">
        <v>-23.231565226768598</v>
      </c>
      <c r="H2325">
        <v>-3.4699828078044401</v>
      </c>
      <c r="I2325">
        <v>-24.1125118135989</v>
      </c>
      <c r="J2325">
        <v>2.0811683537719401</v>
      </c>
      <c r="K2325">
        <v>139.482417651449</v>
      </c>
      <c r="L2325">
        <v>138.42965524108999</v>
      </c>
      <c r="M2325">
        <v>54.706815623558398</v>
      </c>
      <c r="N2325">
        <v>0.326153339638109</v>
      </c>
      <c r="O2325">
        <v>30.175215486788101</v>
      </c>
      <c r="P2325">
        <v>25.3120849933598</v>
      </c>
      <c r="Q2325">
        <v>5.5081206688926999E-2</v>
      </c>
    </row>
    <row r="2326" spans="1:17" hidden="1" x14ac:dyDescent="0.3">
      <c r="A2326" t="s">
        <v>4812</v>
      </c>
      <c r="B2326" t="s">
        <v>4813</v>
      </c>
      <c r="C2326" t="str">
        <f>IFERROR(VLOOKUP(Table1[[#This Row],[Ticker]],[1]!Table1[[Symbol]:[Industry]],2,FALSE),"-")</f>
        <v>-</v>
      </c>
      <c r="D2326" t="s">
        <v>49</v>
      </c>
      <c r="E2326">
        <v>209.15897860000001</v>
      </c>
      <c r="F2326">
        <v>17.420000000000002</v>
      </c>
      <c r="G2326">
        <v>-83.1224743176777</v>
      </c>
      <c r="H2326">
        <v>-22.9990387117168</v>
      </c>
      <c r="I2326">
        <v>-38.559581691585301</v>
      </c>
      <c r="J2326">
        <v>-7.6782582822055296</v>
      </c>
      <c r="K2326">
        <v>20.288190495721601</v>
      </c>
      <c r="L2326">
        <v>23.9915845543775</v>
      </c>
      <c r="M2326">
        <v>26.4722426464783</v>
      </c>
      <c r="N2326">
        <v>1.99297418294921</v>
      </c>
      <c r="O2326">
        <v>166.93455797933399</v>
      </c>
      <c r="P2326">
        <v>2.1700879765395902</v>
      </c>
    </row>
    <row r="2327" spans="1:17" hidden="1" x14ac:dyDescent="0.3">
      <c r="A2327" t="s">
        <v>4814</v>
      </c>
      <c r="B2327" t="s">
        <v>4815</v>
      </c>
      <c r="C2327" t="str">
        <f>IFERROR(VLOOKUP(Table1[[#This Row],[Ticker]],[1]!Table1[[Symbol]:[Industry]],2,FALSE),"-")</f>
        <v>-</v>
      </c>
      <c r="D2327" t="s">
        <v>1382</v>
      </c>
      <c r="E2327">
        <v>208.512798</v>
      </c>
      <c r="F2327">
        <v>138.99</v>
      </c>
      <c r="G2327">
        <v>30.378315088993901</v>
      </c>
      <c r="H2327">
        <v>-15.884202216574399</v>
      </c>
      <c r="I2327">
        <v>-16.8878688700017</v>
      </c>
      <c r="J2327">
        <v>-3.7625233222265502</v>
      </c>
      <c r="K2327">
        <v>147.804322538024</v>
      </c>
      <c r="L2327">
        <v>139.903852608324</v>
      </c>
      <c r="M2327">
        <v>34.819433096652503</v>
      </c>
      <c r="N2327">
        <v>0.401245606201792</v>
      </c>
      <c r="O2327">
        <v>41.592920353982301</v>
      </c>
      <c r="P2327">
        <v>62.466393921683199</v>
      </c>
      <c r="Q2327">
        <v>0.105746101465304</v>
      </c>
    </row>
    <row r="2328" spans="1:17" hidden="1" x14ac:dyDescent="0.3">
      <c r="A2328" t="s">
        <v>4816</v>
      </c>
      <c r="B2328" t="s">
        <v>4817</v>
      </c>
      <c r="C2328" t="str">
        <f>IFERROR(VLOOKUP(Table1[[#This Row],[Ticker]],[1]!Table1[[Symbol]:[Industry]],2,FALSE),"-")</f>
        <v>-</v>
      </c>
      <c r="D2328" t="s">
        <v>384</v>
      </c>
      <c r="E2328">
        <v>208.10823766499999</v>
      </c>
      <c r="F2328">
        <v>104.45</v>
      </c>
      <c r="G2328">
        <v>66.5098236806746</v>
      </c>
      <c r="H2328">
        <v>46.962609968652103</v>
      </c>
      <c r="I2328">
        <v>61.663385804756999</v>
      </c>
      <c r="J2328">
        <v>-8.8970561518549793</v>
      </c>
      <c r="K2328">
        <v>84.123270703541195</v>
      </c>
      <c r="L2328">
        <v>69.392508004547594</v>
      </c>
      <c r="M2328">
        <v>54.648501595216899</v>
      </c>
      <c r="N2328">
        <v>3.4021096978023602</v>
      </c>
      <c r="O2328">
        <v>28.2431785543322</v>
      </c>
      <c r="P2328">
        <v>131.28875110717399</v>
      </c>
      <c r="Q2328">
        <v>0.150049215200143</v>
      </c>
    </row>
    <row r="2329" spans="1:17" hidden="1" x14ac:dyDescent="0.3">
      <c r="A2329" t="s">
        <v>4818</v>
      </c>
      <c r="B2329" t="s">
        <v>4819</v>
      </c>
      <c r="C2329" t="str">
        <f>IFERROR(VLOOKUP(Table1[[#This Row],[Ticker]],[1]!Table1[[Symbol]:[Industry]],2,FALSE),"-")</f>
        <v>-</v>
      </c>
      <c r="D2329" t="s">
        <v>1465</v>
      </c>
      <c r="E2329">
        <v>207.79887830000001</v>
      </c>
      <c r="F2329">
        <v>188.9</v>
      </c>
      <c r="G2329">
        <v>2.84539028011555</v>
      </c>
      <c r="H2329">
        <v>2.9591169386029801</v>
      </c>
      <c r="I2329">
        <v>4.1006470131501702</v>
      </c>
      <c r="J2329">
        <v>-3.2025449575998399</v>
      </c>
      <c r="K2329">
        <v>184.01845026761299</v>
      </c>
      <c r="L2329">
        <v>176.00201754974799</v>
      </c>
      <c r="M2329">
        <v>54.8005600215755</v>
      </c>
      <c r="N2329">
        <v>1.29250209894829</v>
      </c>
      <c r="O2329">
        <v>34.462678665960802</v>
      </c>
      <c r="P2329">
        <v>37.883211678832097</v>
      </c>
      <c r="Q2329">
        <v>1.8496015615432002E-2</v>
      </c>
    </row>
    <row r="2330" spans="1:17" hidden="1" x14ac:dyDescent="0.3">
      <c r="A2330" t="s">
        <v>4820</v>
      </c>
      <c r="B2330" t="s">
        <v>4821</v>
      </c>
      <c r="C2330" t="str">
        <f>IFERROR(VLOOKUP(Table1[[#This Row],[Ticker]],[1]!Table1[[Symbol]:[Industry]],2,FALSE),"-")</f>
        <v>-</v>
      </c>
      <c r="D2330" t="s">
        <v>1656</v>
      </c>
      <c r="E2330">
        <v>207.44877997999899</v>
      </c>
      <c r="F2330">
        <v>39.26</v>
      </c>
      <c r="G2330">
        <v>1.6698763737020199</v>
      </c>
      <c r="H2330">
        <v>-10.702506107562</v>
      </c>
      <c r="I2330">
        <v>-18.7408965008071</v>
      </c>
      <c r="J2330">
        <v>-3.6992361642212299</v>
      </c>
      <c r="K2330">
        <v>40.418365194388699</v>
      </c>
      <c r="L2330">
        <v>39.170385878512498</v>
      </c>
      <c r="M2330">
        <v>45.741344641259502</v>
      </c>
      <c r="N2330">
        <v>1.0142789715862599</v>
      </c>
      <c r="O2330">
        <v>52.9291900152827</v>
      </c>
      <c r="P2330">
        <v>27.674796747967399</v>
      </c>
    </row>
    <row r="2331" spans="1:17" hidden="1" x14ac:dyDescent="0.3">
      <c r="A2331" t="s">
        <v>4822</v>
      </c>
      <c r="B2331" t="s">
        <v>4823</v>
      </c>
      <c r="C2331" t="str">
        <f>IFERROR(VLOOKUP(Table1[[#This Row],[Ticker]],[1]!Table1[[Symbol]:[Industry]],2,FALSE),"-")</f>
        <v>-</v>
      </c>
      <c r="D2331" t="s">
        <v>1435</v>
      </c>
      <c r="E2331">
        <v>207.28689449999999</v>
      </c>
      <c r="F2331">
        <v>405.15</v>
      </c>
      <c r="G2331">
        <v>92.119042297751804</v>
      </c>
      <c r="H2331">
        <v>-8.8716352737863993</v>
      </c>
      <c r="I2331">
        <v>11.341924916872401</v>
      </c>
      <c r="J2331">
        <v>10.0398514707512</v>
      </c>
      <c r="K2331">
        <v>387.48523229260297</v>
      </c>
      <c r="L2331">
        <v>352.55736652964799</v>
      </c>
      <c r="M2331">
        <v>73.002377515064794</v>
      </c>
      <c r="N2331">
        <v>2.0732841522887799</v>
      </c>
      <c r="O2331">
        <v>32.987782302850697</v>
      </c>
      <c r="P2331">
        <v>135.552325581395</v>
      </c>
      <c r="Q2331">
        <v>4.6159205193409998E-2</v>
      </c>
    </row>
    <row r="2332" spans="1:17" hidden="1" x14ac:dyDescent="0.3">
      <c r="A2332" t="s">
        <v>4824</v>
      </c>
      <c r="B2332" t="s">
        <v>4825</v>
      </c>
      <c r="C2332" t="str">
        <f>IFERROR(VLOOKUP(Table1[[#This Row],[Ticker]],[1]!Table1[[Symbol]:[Industry]],2,FALSE),"-")</f>
        <v>-</v>
      </c>
      <c r="D2332" t="s">
        <v>226</v>
      </c>
      <c r="E2332">
        <v>207.264015</v>
      </c>
      <c r="F2332">
        <v>203</v>
      </c>
      <c r="G2332">
        <v>100.22784272091501</v>
      </c>
      <c r="H2332">
        <v>-28.201597347111299</v>
      </c>
      <c r="I2332">
        <v>79.292346985266505</v>
      </c>
      <c r="J2332">
        <v>-1.0819522136039399</v>
      </c>
      <c r="K2332">
        <v>207.357880393182</v>
      </c>
      <c r="L2332">
        <v>164.08739602729699</v>
      </c>
      <c r="M2332">
        <v>26.518139265107202</v>
      </c>
      <c r="N2332">
        <v>0.144963144963144</v>
      </c>
      <c r="O2332">
        <v>26.2068965517241</v>
      </c>
      <c r="P2332">
        <v>130.68181818181799</v>
      </c>
    </row>
    <row r="2333" spans="1:17" hidden="1" x14ac:dyDescent="0.3">
      <c r="A2333" t="s">
        <v>4826</v>
      </c>
      <c r="B2333" t="s">
        <v>4827</v>
      </c>
      <c r="C2333" t="str">
        <f>IFERROR(VLOOKUP(Table1[[#This Row],[Ticker]],[1]!Table1[[Symbol]:[Industry]],2,FALSE),"-")</f>
        <v>-</v>
      </c>
      <c r="D2333" t="s">
        <v>21</v>
      </c>
      <c r="E2333">
        <v>206.91261332400001</v>
      </c>
      <c r="F2333">
        <v>7.8</v>
      </c>
      <c r="G2333">
        <v>-10.646894995039601</v>
      </c>
      <c r="H2333">
        <v>6.7190375735236199</v>
      </c>
      <c r="I2333">
        <v>-41.628851682879898</v>
      </c>
      <c r="J2333">
        <v>-5.1832791134833096</v>
      </c>
      <c r="K2333">
        <v>7.7562838407232402</v>
      </c>
      <c r="L2333">
        <v>8.4679623693145292</v>
      </c>
      <c r="M2333">
        <v>54.223466314303401</v>
      </c>
      <c r="N2333">
        <v>1.15955947758415</v>
      </c>
      <c r="O2333">
        <v>63.461538461538403</v>
      </c>
      <c r="P2333">
        <v>39.285714285714299</v>
      </c>
      <c r="Q2333">
        <v>-1.6110977074141001E-2</v>
      </c>
    </row>
    <row r="2334" spans="1:17" hidden="1" x14ac:dyDescent="0.3">
      <c r="A2334" t="s">
        <v>4828</v>
      </c>
      <c r="B2334" t="s">
        <v>4829</v>
      </c>
      <c r="C2334" t="str">
        <f>IFERROR(VLOOKUP(Table1[[#This Row],[Ticker]],[1]!Table1[[Symbol]:[Industry]],2,FALSE),"-")</f>
        <v>-</v>
      </c>
      <c r="D2334" t="s">
        <v>610</v>
      </c>
      <c r="E2334">
        <v>206.20358587999999</v>
      </c>
      <c r="F2334">
        <v>200.35</v>
      </c>
      <c r="G2334">
        <v>-9.3733959046818391</v>
      </c>
      <c r="H2334">
        <v>5.4896159382206301E-2</v>
      </c>
      <c r="I2334">
        <v>-17.241974391076699</v>
      </c>
      <c r="J2334">
        <v>-3.9334176880202398</v>
      </c>
      <c r="K2334">
        <v>187.47612598181999</v>
      </c>
      <c r="L2334">
        <v>185.16005001737901</v>
      </c>
      <c r="M2334">
        <v>60.182815311362802</v>
      </c>
      <c r="N2334">
        <v>2.96665765802133</v>
      </c>
      <c r="O2334">
        <v>19.241327676566002</v>
      </c>
      <c r="P2334">
        <v>28.470663674254499</v>
      </c>
      <c r="Q2334">
        <v>0.10401670759126699</v>
      </c>
    </row>
    <row r="2335" spans="1:17" hidden="1" x14ac:dyDescent="0.3">
      <c r="A2335" t="s">
        <v>4830</v>
      </c>
      <c r="B2335" t="s">
        <v>4831</v>
      </c>
      <c r="C2335" t="str">
        <f>IFERROR(VLOOKUP(Table1[[#This Row],[Ticker]],[1]!Table1[[Symbol]:[Industry]],2,FALSE),"-")</f>
        <v>-</v>
      </c>
      <c r="D2335" t="s">
        <v>226</v>
      </c>
      <c r="E2335">
        <v>206.17931896799999</v>
      </c>
      <c r="F2335">
        <v>175.03</v>
      </c>
      <c r="G2335">
        <v>176.27532890737399</v>
      </c>
      <c r="H2335">
        <v>28.318422425503599</v>
      </c>
      <c r="I2335">
        <v>63.869432137690502</v>
      </c>
      <c r="J2335">
        <v>-19.781212137353599</v>
      </c>
      <c r="K2335">
        <v>153.30160106316299</v>
      </c>
      <c r="L2335">
        <v>115.992368206908</v>
      </c>
      <c r="M2335">
        <v>47.6388993050031</v>
      </c>
      <c r="N2335">
        <v>2.9065055854339699</v>
      </c>
      <c r="O2335">
        <v>34.594069588070603</v>
      </c>
      <c r="P2335">
        <v>235.95009596928901</v>
      </c>
      <c r="Q2335">
        <v>8.8864355969861003E-2</v>
      </c>
    </row>
    <row r="2336" spans="1:17" hidden="1" x14ac:dyDescent="0.3">
      <c r="A2336" t="s">
        <v>4832</v>
      </c>
      <c r="B2336" t="s">
        <v>4833</v>
      </c>
      <c r="C2336" t="str">
        <f>IFERROR(VLOOKUP(Table1[[#This Row],[Ticker]],[1]!Table1[[Symbol]:[Industry]],2,FALSE),"-")</f>
        <v>-</v>
      </c>
      <c r="D2336" t="s">
        <v>21</v>
      </c>
      <c r="E2336">
        <v>206.11941272000001</v>
      </c>
      <c r="F2336">
        <v>1.04</v>
      </c>
      <c r="G2336">
        <v>100.73417917375799</v>
      </c>
      <c r="H2336">
        <v>5.23709068569502E-2</v>
      </c>
      <c r="I2336">
        <v>8.7131455811419301</v>
      </c>
      <c r="J2336">
        <v>-7.1851203502937694E-2</v>
      </c>
      <c r="K2336">
        <v>1.0068128387030499</v>
      </c>
      <c r="L2336">
        <v>0.87015620191212895</v>
      </c>
      <c r="M2336">
        <v>64.566185096393198</v>
      </c>
      <c r="N2336">
        <v>1.74221950884705</v>
      </c>
      <c r="O2336">
        <v>64.423076923076906</v>
      </c>
      <c r="P2336">
        <v>340.67796610169501</v>
      </c>
    </row>
    <row r="2337" spans="1:17" hidden="1" x14ac:dyDescent="0.3">
      <c r="A2337" t="s">
        <v>4834</v>
      </c>
      <c r="B2337" t="s">
        <v>4835</v>
      </c>
      <c r="C2337" t="str">
        <f>IFERROR(VLOOKUP(Table1[[#This Row],[Ticker]],[1]!Table1[[Symbol]:[Industry]],2,FALSE),"-")</f>
        <v>-</v>
      </c>
      <c r="D2337" t="s">
        <v>539</v>
      </c>
      <c r="E2337">
        <v>205.71034</v>
      </c>
      <c r="F2337">
        <v>186.67</v>
      </c>
      <c r="G2337">
        <v>31.512768870506498</v>
      </c>
      <c r="H2337">
        <v>-13.775701428205601</v>
      </c>
      <c r="I2337">
        <v>-3.1171454223512001</v>
      </c>
      <c r="J2337">
        <v>-2.9968458306252201</v>
      </c>
      <c r="K2337">
        <v>190.42551491945801</v>
      </c>
      <c r="L2337">
        <v>165.89069425661401</v>
      </c>
      <c r="M2337">
        <v>46.832749742330797</v>
      </c>
      <c r="N2337">
        <v>9.5617471437246804E-2</v>
      </c>
      <c r="O2337">
        <v>68.746986660952402</v>
      </c>
      <c r="P2337">
        <v>80.183397683397601</v>
      </c>
      <c r="Q2337">
        <v>5.2606156859039001E-2</v>
      </c>
    </row>
    <row r="2338" spans="1:17" hidden="1" x14ac:dyDescent="0.3">
      <c r="A2338" t="s">
        <v>4836</v>
      </c>
      <c r="B2338" t="s">
        <v>4837</v>
      </c>
      <c r="C2338" t="str">
        <f>IFERROR(VLOOKUP(Table1[[#This Row],[Ticker]],[1]!Table1[[Symbol]:[Industry]],2,FALSE),"-")</f>
        <v>-</v>
      </c>
      <c r="D2338" t="s">
        <v>130</v>
      </c>
      <c r="E2338">
        <v>205.29286250000001</v>
      </c>
      <c r="F2338">
        <v>43.9</v>
      </c>
      <c r="G2338">
        <v>57.945761274148602</v>
      </c>
      <c r="H2338">
        <v>-10.1803618258757</v>
      </c>
      <c r="I2338">
        <v>-4.0890081592636198</v>
      </c>
      <c r="J2338">
        <v>-5.76379941513619</v>
      </c>
      <c r="K2338">
        <v>42.538981391402999</v>
      </c>
      <c r="L2338">
        <v>38.526348745506503</v>
      </c>
      <c r="M2338">
        <v>46.595239699608399</v>
      </c>
      <c r="N2338">
        <v>1.53075318071352</v>
      </c>
      <c r="O2338">
        <v>17.653758542141201</v>
      </c>
      <c r="Q2338">
        <v>7.0308356228099998E-3</v>
      </c>
    </row>
    <row r="2339" spans="1:17" hidden="1" x14ac:dyDescent="0.3">
      <c r="A2339" t="s">
        <v>4838</v>
      </c>
      <c r="B2339" t="s">
        <v>4839</v>
      </c>
      <c r="C2339" t="str">
        <f>IFERROR(VLOOKUP(Table1[[#This Row],[Ticker]],[1]!Table1[[Symbol]:[Industry]],2,FALSE),"-")</f>
        <v>-</v>
      </c>
      <c r="D2339" t="s">
        <v>104</v>
      </c>
      <c r="E2339">
        <v>205.035918022</v>
      </c>
      <c r="F2339">
        <v>96.07</v>
      </c>
      <c r="G2339">
        <v>12.5797423935841</v>
      </c>
      <c r="H2339">
        <v>9.6546818030009707</v>
      </c>
      <c r="I2339">
        <v>-25.706506157546901</v>
      </c>
      <c r="J2339">
        <v>17.763285881634101</v>
      </c>
      <c r="K2339">
        <v>87.183703790293194</v>
      </c>
      <c r="L2339">
        <v>90.675787286666406</v>
      </c>
      <c r="M2339">
        <v>58.460818566688097</v>
      </c>
      <c r="N2339">
        <v>3.6901792581592598</v>
      </c>
      <c r="O2339">
        <v>66.337045904028301</v>
      </c>
      <c r="P2339">
        <v>43.174366616989502</v>
      </c>
      <c r="Q2339">
        <v>4.1242812160497001E-2</v>
      </c>
    </row>
    <row r="2340" spans="1:17" hidden="1" x14ac:dyDescent="0.3">
      <c r="A2340" t="s">
        <v>4840</v>
      </c>
      <c r="B2340" t="s">
        <v>4841</v>
      </c>
      <c r="C2340" t="str">
        <f>IFERROR(VLOOKUP(Table1[[#This Row],[Ticker]],[1]!Table1[[Symbol]:[Industry]],2,FALSE),"-")</f>
        <v>-</v>
      </c>
      <c r="D2340" t="s">
        <v>140</v>
      </c>
      <c r="E2340">
        <v>204.76972799999999</v>
      </c>
      <c r="F2340">
        <v>4.32</v>
      </c>
      <c r="G2340">
        <v>44.058987357901501</v>
      </c>
      <c r="H2340">
        <v>-9.4116813807247404</v>
      </c>
      <c r="I2340">
        <v>-1.44785620776682</v>
      </c>
      <c r="J2340">
        <v>-1.0819522136039399</v>
      </c>
      <c r="K2340">
        <v>4.4383428229823698</v>
      </c>
      <c r="L2340">
        <v>4.29187815419525</v>
      </c>
      <c r="M2340">
        <v>29.296628649033899</v>
      </c>
      <c r="N2340">
        <v>0.43755266126962999</v>
      </c>
      <c r="O2340">
        <v>34.259259259259203</v>
      </c>
      <c r="P2340">
        <v>92</v>
      </c>
      <c r="Q2340">
        <v>-7.9456349249090001E-3</v>
      </c>
    </row>
    <row r="2341" spans="1:17" hidden="1" x14ac:dyDescent="0.3">
      <c r="A2341" t="s">
        <v>4842</v>
      </c>
      <c r="B2341" t="s">
        <v>4843</v>
      </c>
      <c r="C2341" t="str">
        <f>IFERROR(VLOOKUP(Table1[[#This Row],[Ticker]],[1]!Table1[[Symbol]:[Industry]],2,FALSE),"-")</f>
        <v>-</v>
      </c>
      <c r="D2341" t="s">
        <v>243</v>
      </c>
      <c r="E2341">
        <v>204.64070500999901</v>
      </c>
      <c r="F2341">
        <v>471.1</v>
      </c>
      <c r="G2341">
        <v>-19.913728340466999</v>
      </c>
      <c r="H2341">
        <v>-5.8481843367639801</v>
      </c>
      <c r="I2341">
        <v>-0.79324591739495298</v>
      </c>
      <c r="J2341">
        <v>-2.4608995820250001</v>
      </c>
      <c r="K2341">
        <v>449.33845358316199</v>
      </c>
      <c r="L2341">
        <v>431.21549156030602</v>
      </c>
      <c r="M2341">
        <v>56.5776628087688</v>
      </c>
      <c r="N2341">
        <v>0.93622252264064099</v>
      </c>
      <c r="O2341">
        <v>13.447251114413</v>
      </c>
      <c r="P2341">
        <v>35.3735632183908</v>
      </c>
      <c r="Q2341">
        <v>-0.11225358448768299</v>
      </c>
    </row>
    <row r="2342" spans="1:17" hidden="1" x14ac:dyDescent="0.3">
      <c r="A2342" t="s">
        <v>4844</v>
      </c>
      <c r="B2342" t="s">
        <v>4845</v>
      </c>
      <c r="C2342" t="str">
        <f>IFERROR(VLOOKUP(Table1[[#This Row],[Ticker]],[1]!Table1[[Symbol]:[Industry]],2,FALSE),"-")</f>
        <v>-</v>
      </c>
      <c r="D2342" t="s">
        <v>218</v>
      </c>
      <c r="E2342">
        <v>204.38941249999999</v>
      </c>
      <c r="F2342">
        <v>190</v>
      </c>
      <c r="G2342">
        <v>61.655096667767197</v>
      </c>
      <c r="H2342">
        <v>-9.6056358449410801</v>
      </c>
      <c r="I2342">
        <v>16.248092198120698</v>
      </c>
      <c r="J2342">
        <v>-8.4938247120366999</v>
      </c>
      <c r="K2342">
        <v>205.554737641065</v>
      </c>
      <c r="L2342">
        <v>170.827509737882</v>
      </c>
      <c r="M2342">
        <v>25.0460559810479</v>
      </c>
      <c r="N2342">
        <v>7.0894618207551302E-2</v>
      </c>
      <c r="O2342">
        <v>37.894736842105203</v>
      </c>
      <c r="P2342">
        <v>99.894792214623806</v>
      </c>
    </row>
    <row r="2343" spans="1:17" hidden="1" x14ac:dyDescent="0.3">
      <c r="A2343" t="s">
        <v>4846</v>
      </c>
      <c r="B2343" t="s">
        <v>4847</v>
      </c>
      <c r="C2343" t="str">
        <f>IFERROR(VLOOKUP(Table1[[#This Row],[Ticker]],[1]!Table1[[Symbol]:[Industry]],2,FALSE),"-")</f>
        <v>-</v>
      </c>
      <c r="D2343" t="s">
        <v>539</v>
      </c>
      <c r="E2343">
        <v>204.321</v>
      </c>
      <c r="F2343">
        <v>84.5</v>
      </c>
      <c r="G2343">
        <v>-32.176488916217899</v>
      </c>
      <c r="H2343">
        <v>-8.2192340314146506</v>
      </c>
      <c r="I2343">
        <v>-18.691907120882401</v>
      </c>
      <c r="J2343">
        <v>2.5250129605253901</v>
      </c>
      <c r="K2343">
        <v>85.562939909047302</v>
      </c>
      <c r="L2343">
        <v>92.882581986717994</v>
      </c>
      <c r="M2343">
        <v>66.611149880788801</v>
      </c>
      <c r="N2343">
        <v>1.18147355648619</v>
      </c>
      <c r="O2343">
        <v>41.420118343195199</v>
      </c>
      <c r="P2343">
        <v>24.264705882352899</v>
      </c>
      <c r="Q2343">
        <v>2.3860663057425999E-2</v>
      </c>
    </row>
    <row r="2344" spans="1:17" hidden="1" x14ac:dyDescent="0.3">
      <c r="A2344" t="s">
        <v>4848</v>
      </c>
      <c r="B2344" t="s">
        <v>4849</v>
      </c>
      <c r="C2344" t="str">
        <f>IFERROR(VLOOKUP(Table1[[#This Row],[Ticker]],[1]!Table1[[Symbol]:[Industry]],2,FALSE),"-")</f>
        <v>-</v>
      </c>
      <c r="D2344" t="s">
        <v>59</v>
      </c>
      <c r="E2344">
        <v>203.896336967</v>
      </c>
      <c r="F2344">
        <v>168.59</v>
      </c>
      <c r="G2344">
        <v>8.2472226520191807</v>
      </c>
      <c r="H2344">
        <v>1.2556702760951699</v>
      </c>
      <c r="I2344">
        <v>-21.430872652818799</v>
      </c>
      <c r="J2344">
        <v>-5.8226929543446904</v>
      </c>
      <c r="K2344">
        <v>154.54133597542801</v>
      </c>
      <c r="L2344">
        <v>151.53237209607499</v>
      </c>
      <c r="M2344">
        <v>70.703843546088606</v>
      </c>
      <c r="N2344">
        <v>1.6046003465608201</v>
      </c>
      <c r="O2344">
        <v>20.766356248887799</v>
      </c>
      <c r="P2344">
        <v>46.791467131040498</v>
      </c>
      <c r="Q2344">
        <v>0.118314649262951</v>
      </c>
    </row>
    <row r="2345" spans="1:17" hidden="1" x14ac:dyDescent="0.3">
      <c r="A2345" t="s">
        <v>4850</v>
      </c>
      <c r="B2345" t="s">
        <v>4851</v>
      </c>
      <c r="C2345" t="str">
        <f>IFERROR(VLOOKUP(Table1[[#This Row],[Ticker]],[1]!Table1[[Symbol]:[Industry]],2,FALSE),"-")</f>
        <v>-</v>
      </c>
      <c r="D2345" t="s">
        <v>1435</v>
      </c>
      <c r="E2345">
        <v>203.63246774999999</v>
      </c>
      <c r="F2345">
        <v>115.11</v>
      </c>
      <c r="G2345">
        <v>9.8022840914574303</v>
      </c>
      <c r="H2345">
        <v>6.3007234367979201</v>
      </c>
      <c r="I2345">
        <v>-6.0760081388233296</v>
      </c>
      <c r="J2345">
        <v>-2.0222273311383301</v>
      </c>
      <c r="K2345">
        <v>106.49489783954699</v>
      </c>
      <c r="L2345">
        <v>104.058493914902</v>
      </c>
      <c r="M2345">
        <v>64.6971262803267</v>
      </c>
      <c r="N2345">
        <v>2.1612639041720398</v>
      </c>
      <c r="O2345">
        <v>20.580314481799999</v>
      </c>
      <c r="P2345">
        <v>38.937839468919698</v>
      </c>
      <c r="Q2345">
        <v>-1.5273117307119E-2</v>
      </c>
    </row>
    <row r="2346" spans="1:17" hidden="1" x14ac:dyDescent="0.3">
      <c r="A2346" t="s">
        <v>4852</v>
      </c>
      <c r="B2346" t="s">
        <v>4853</v>
      </c>
      <c r="C2346" t="str">
        <f>IFERROR(VLOOKUP(Table1[[#This Row],[Ticker]],[1]!Table1[[Symbol]:[Industry]],2,FALSE),"-")</f>
        <v>-</v>
      </c>
      <c r="E2346">
        <v>203.43736899999999</v>
      </c>
      <c r="F2346">
        <v>453.1</v>
      </c>
      <c r="G2346">
        <v>-23.425013111331101</v>
      </c>
      <c r="H2346">
        <v>-8.1984297829681303</v>
      </c>
      <c r="I2346">
        <v>0.69096186426828299</v>
      </c>
      <c r="J2346">
        <v>5.5127169040431001</v>
      </c>
      <c r="K2346">
        <v>468.54016606469901</v>
      </c>
      <c r="L2346">
        <v>458.51449336540497</v>
      </c>
      <c r="M2346">
        <v>51.009529458630801</v>
      </c>
      <c r="N2346">
        <v>0.332666305217243</v>
      </c>
      <c r="O2346">
        <v>42.3526815272566</v>
      </c>
      <c r="P2346">
        <v>29.0883190883191</v>
      </c>
      <c r="Q2346">
        <v>0.152490847344842</v>
      </c>
    </row>
    <row r="2347" spans="1:17" hidden="1" x14ac:dyDescent="0.3">
      <c r="A2347" t="s">
        <v>4854</v>
      </c>
      <c r="B2347" t="s">
        <v>4855</v>
      </c>
      <c r="C2347" t="str">
        <f>IFERROR(VLOOKUP(Table1[[#This Row],[Ticker]],[1]!Table1[[Symbol]:[Industry]],2,FALSE),"-")</f>
        <v>-</v>
      </c>
      <c r="D2347" t="s">
        <v>184</v>
      </c>
      <c r="E2347">
        <v>202.95486462</v>
      </c>
      <c r="F2347">
        <v>202.35</v>
      </c>
      <c r="G2347">
        <v>23.433987357901501</v>
      </c>
      <c r="H2347">
        <v>-14.8323251099145</v>
      </c>
      <c r="I2347">
        <v>42.721657280276503</v>
      </c>
      <c r="J2347">
        <v>-0.58934137616552495</v>
      </c>
      <c r="K2347">
        <v>200.02387323075499</v>
      </c>
      <c r="L2347">
        <v>163.40597797150701</v>
      </c>
      <c r="M2347">
        <v>41.413256874046198</v>
      </c>
      <c r="N2347">
        <v>0.37423107062775901</v>
      </c>
      <c r="O2347">
        <v>19.594761551766702</v>
      </c>
      <c r="P2347">
        <v>90.896226415094304</v>
      </c>
      <c r="Q2347">
        <v>0.135969571311082</v>
      </c>
    </row>
    <row r="2348" spans="1:17" hidden="1" x14ac:dyDescent="0.3">
      <c r="A2348" t="s">
        <v>4856</v>
      </c>
      <c r="B2348" t="s">
        <v>4857</v>
      </c>
      <c r="C2348" t="str">
        <f>IFERROR(VLOOKUP(Table1[[#This Row],[Ticker]],[1]!Table1[[Symbol]:[Industry]],2,FALSE),"-")</f>
        <v>-</v>
      </c>
      <c r="D2348" t="s">
        <v>130</v>
      </c>
      <c r="E2348">
        <v>202.6455795</v>
      </c>
      <c r="F2348">
        <v>23.85</v>
      </c>
      <c r="G2348">
        <v>22.445964790383901</v>
      </c>
      <c r="H2348">
        <v>11.046522953640499</v>
      </c>
      <c r="I2348">
        <v>-13.86657151308</v>
      </c>
      <c r="J2348">
        <v>13.203762072110299</v>
      </c>
      <c r="K2348">
        <v>20.765441512926898</v>
      </c>
      <c r="L2348">
        <v>20.183703757682899</v>
      </c>
      <c r="M2348">
        <v>76.425448846696199</v>
      </c>
      <c r="N2348">
        <v>2.3459161860980999</v>
      </c>
      <c r="O2348">
        <v>27.672955974842701</v>
      </c>
      <c r="P2348">
        <v>72.826086956521706</v>
      </c>
      <c r="Q2348">
        <v>8.7772356488433997E-2</v>
      </c>
    </row>
    <row r="2349" spans="1:17" hidden="1" x14ac:dyDescent="0.3">
      <c r="A2349" t="s">
        <v>4858</v>
      </c>
      <c r="B2349" t="s">
        <v>4859</v>
      </c>
      <c r="C2349" t="str">
        <f>IFERROR(VLOOKUP(Table1[[#This Row],[Ticker]],[1]!Table1[[Symbol]:[Industry]],2,FALSE),"-")</f>
        <v>-</v>
      </c>
      <c r="D2349" t="s">
        <v>59</v>
      </c>
      <c r="E2349">
        <v>202.57060050000001</v>
      </c>
      <c r="F2349">
        <v>351.85</v>
      </c>
      <c r="G2349">
        <v>97.446462677351604</v>
      </c>
      <c r="H2349">
        <v>-6.0369389713568502</v>
      </c>
      <c r="I2349">
        <v>35.494919740046903</v>
      </c>
      <c r="J2349">
        <v>-7.1975436114534102</v>
      </c>
      <c r="K2349">
        <v>345.92879578694601</v>
      </c>
      <c r="L2349">
        <v>279.53321824694501</v>
      </c>
      <c r="M2349">
        <v>41.264806479490503</v>
      </c>
      <c r="N2349">
        <v>0.40838681760969298</v>
      </c>
      <c r="O2349">
        <v>14.9637629671735</v>
      </c>
      <c r="P2349">
        <v>129.069010416666</v>
      </c>
      <c r="Q2349">
        <v>6.8128071007326998E-2</v>
      </c>
    </row>
    <row r="2350" spans="1:17" hidden="1" x14ac:dyDescent="0.3">
      <c r="A2350" t="s">
        <v>4860</v>
      </c>
      <c r="B2350" t="s">
        <v>4861</v>
      </c>
      <c r="C2350" t="str">
        <f>IFERROR(VLOOKUP(Table1[[#This Row],[Ticker]],[1]!Table1[[Symbol]:[Industry]],2,FALSE),"-")</f>
        <v>-</v>
      </c>
      <c r="D2350" t="s">
        <v>72</v>
      </c>
      <c r="E2350">
        <v>202.55745984999999</v>
      </c>
      <c r="F2350">
        <v>35.590000000000003</v>
      </c>
      <c r="G2350">
        <v>-49.492918343494601</v>
      </c>
      <c r="H2350">
        <v>-11.8620643039771</v>
      </c>
      <c r="I2350">
        <v>-53.390640696005804</v>
      </c>
      <c r="J2350">
        <v>-1.94020249045886</v>
      </c>
      <c r="K2350">
        <v>38.225156911566998</v>
      </c>
      <c r="L2350">
        <v>45.529418120103401</v>
      </c>
      <c r="M2350">
        <v>46.383747483851103</v>
      </c>
      <c r="N2350">
        <v>0.19270125319919201</v>
      </c>
      <c r="O2350">
        <v>91.064905872436</v>
      </c>
      <c r="P2350">
        <v>18.633333333333301</v>
      </c>
      <c r="Q2350">
        <v>-3.194220327672E-3</v>
      </c>
    </row>
    <row r="2351" spans="1:17" hidden="1" x14ac:dyDescent="0.3">
      <c r="A2351" t="s">
        <v>4862</v>
      </c>
      <c r="B2351" t="s">
        <v>4863</v>
      </c>
      <c r="C2351" t="str">
        <f>IFERROR(VLOOKUP(Table1[[#This Row],[Ticker]],[1]!Table1[[Symbol]:[Industry]],2,FALSE),"-")</f>
        <v>-</v>
      </c>
      <c r="D2351" t="s">
        <v>46</v>
      </c>
      <c r="E2351">
        <v>202.42625520000001</v>
      </c>
      <c r="F2351">
        <v>178.12</v>
      </c>
      <c r="G2351">
        <v>44.528004721642397</v>
      </c>
      <c r="H2351">
        <v>-20.646679902746602</v>
      </c>
      <c r="I2351">
        <v>58.969842383886601</v>
      </c>
      <c r="J2351">
        <v>-5.8861850178367598</v>
      </c>
      <c r="K2351">
        <v>187.73155260205601</v>
      </c>
      <c r="L2351">
        <v>148.67232511786301</v>
      </c>
      <c r="M2351">
        <v>25.375770219565499</v>
      </c>
      <c r="N2351">
        <v>0.234224817650935</v>
      </c>
      <c r="O2351">
        <v>25.196496743768201</v>
      </c>
      <c r="P2351">
        <v>97.911111111111097</v>
      </c>
      <c r="Q2351">
        <v>9.3750230313565996E-2</v>
      </c>
    </row>
    <row r="2352" spans="1:17" hidden="1" x14ac:dyDescent="0.3">
      <c r="A2352" t="s">
        <v>4864</v>
      </c>
      <c r="B2352" t="s">
        <v>4865</v>
      </c>
      <c r="C2352" t="str">
        <f>IFERROR(VLOOKUP(Table1[[#This Row],[Ticker]],[1]!Table1[[Symbol]:[Industry]],2,FALSE),"-")</f>
        <v>-</v>
      </c>
      <c r="D2352" t="s">
        <v>302</v>
      </c>
      <c r="E2352">
        <v>202.29302225000001</v>
      </c>
      <c r="F2352">
        <v>113.65</v>
      </c>
      <c r="G2352">
        <v>-25.352777347980801</v>
      </c>
      <c r="I2352">
        <v>-12.217086976997599</v>
      </c>
      <c r="M2352">
        <v>0</v>
      </c>
      <c r="O2352">
        <v>0</v>
      </c>
      <c r="P2352">
        <v>0</v>
      </c>
    </row>
    <row r="2353" spans="1:17" hidden="1" x14ac:dyDescent="0.3">
      <c r="A2353" t="s">
        <v>4866</v>
      </c>
      <c r="B2353" t="s">
        <v>4867</v>
      </c>
      <c r="C2353" t="str">
        <f>IFERROR(VLOOKUP(Table1[[#This Row],[Ticker]],[1]!Table1[[Symbol]:[Industry]],2,FALSE),"-")</f>
        <v>-</v>
      </c>
      <c r="D2353" t="s">
        <v>496</v>
      </c>
      <c r="E2353">
        <v>202.19759999999999</v>
      </c>
      <c r="F2353">
        <v>136.62</v>
      </c>
      <c r="G2353">
        <v>-1.7758368123475901</v>
      </c>
      <c r="H2353">
        <v>1.0057759247781</v>
      </c>
      <c r="I2353">
        <v>-20.587308304965401</v>
      </c>
      <c r="J2353">
        <v>-4.4141261266474201</v>
      </c>
      <c r="K2353">
        <v>129.57522822252099</v>
      </c>
      <c r="L2353">
        <v>131.992276241425</v>
      </c>
      <c r="M2353">
        <v>54.2381639846827</v>
      </c>
      <c r="N2353">
        <v>2.7776977308136401</v>
      </c>
      <c r="O2353">
        <v>25.6770604596691</v>
      </c>
      <c r="P2353">
        <v>26.7935034802784</v>
      </c>
      <c r="Q2353">
        <v>-2.2936903432050001E-3</v>
      </c>
    </row>
    <row r="2354" spans="1:17" hidden="1" x14ac:dyDescent="0.3">
      <c r="A2354" t="s">
        <v>4868</v>
      </c>
      <c r="B2354" t="s">
        <v>4869</v>
      </c>
      <c r="C2354" t="str">
        <f>IFERROR(VLOOKUP(Table1[[#This Row],[Ticker]],[1]!Table1[[Symbol]:[Industry]],2,FALSE),"-")</f>
        <v>-</v>
      </c>
      <c r="D2354" t="s">
        <v>1576</v>
      </c>
      <c r="E2354">
        <v>202.17330000000001</v>
      </c>
      <c r="F2354">
        <v>197.05</v>
      </c>
      <c r="G2354">
        <v>-31.519444014647402</v>
      </c>
      <c r="H2354">
        <v>15.3106865473382</v>
      </c>
      <c r="I2354">
        <v>-18.3837536436642</v>
      </c>
      <c r="J2354">
        <v>11.6453205136687</v>
      </c>
      <c r="K2354">
        <v>164.328075186961</v>
      </c>
      <c r="M2354">
        <v>73.427290932578003</v>
      </c>
      <c r="N2354">
        <v>1.8234208489611201</v>
      </c>
      <c r="O2354">
        <v>6.5719360568383598</v>
      </c>
      <c r="P2354">
        <v>69.870689655172399</v>
      </c>
    </row>
    <row r="2355" spans="1:17" hidden="1" x14ac:dyDescent="0.3">
      <c r="A2355" t="s">
        <v>4870</v>
      </c>
      <c r="B2355" t="s">
        <v>4871</v>
      </c>
      <c r="C2355" t="str">
        <f>IFERROR(VLOOKUP(Table1[[#This Row],[Ticker]],[1]!Table1[[Symbol]:[Industry]],2,FALSE),"-")</f>
        <v>-</v>
      </c>
      <c r="D2355" t="s">
        <v>184</v>
      </c>
      <c r="E2355">
        <v>201.785787</v>
      </c>
      <c r="F2355">
        <v>111.3</v>
      </c>
      <c r="G2355">
        <v>29.445553667318102</v>
      </c>
      <c r="H2355">
        <v>0.49879947828552801</v>
      </c>
      <c r="I2355">
        <v>-36.963537281257203</v>
      </c>
      <c r="J2355">
        <v>9.3255097402497604</v>
      </c>
      <c r="K2355">
        <v>107.49568948506</v>
      </c>
      <c r="L2355">
        <v>109.751414149719</v>
      </c>
      <c r="M2355">
        <v>61.856478069381701</v>
      </c>
      <c r="N2355">
        <v>1.3884982420894001</v>
      </c>
      <c r="O2355">
        <v>49.865229110512097</v>
      </c>
      <c r="P2355">
        <v>58.547008547008502</v>
      </c>
      <c r="Q2355">
        <v>5.9104923863236E-2</v>
      </c>
    </row>
    <row r="2356" spans="1:17" hidden="1" x14ac:dyDescent="0.3">
      <c r="A2356" t="s">
        <v>4872</v>
      </c>
      <c r="B2356" t="s">
        <v>4873</v>
      </c>
      <c r="C2356" t="str">
        <f>IFERROR(VLOOKUP(Table1[[#This Row],[Ticker]],[1]!Table1[[Symbol]:[Industry]],2,FALSE),"-")</f>
        <v>-</v>
      </c>
      <c r="D2356" t="s">
        <v>184</v>
      </c>
      <c r="E2356">
        <v>201.45351615000001</v>
      </c>
      <c r="F2356">
        <v>15.06</v>
      </c>
      <c r="G2356">
        <v>92.908092217236501</v>
      </c>
      <c r="H2356">
        <v>23.053409328456102</v>
      </c>
      <c r="I2356">
        <v>102.92577016585901</v>
      </c>
      <c r="J2356">
        <v>7.3017335870002702</v>
      </c>
      <c r="K2356">
        <v>11.2766869595114</v>
      </c>
      <c r="L2356">
        <v>9.4026813819556008</v>
      </c>
      <c r="M2356">
        <v>86.597089036487702</v>
      </c>
      <c r="N2356">
        <v>1.67578618189303</v>
      </c>
      <c r="O2356">
        <v>0</v>
      </c>
      <c r="P2356">
        <v>144.87804878048701</v>
      </c>
      <c r="Q2356">
        <v>-3.1374280074508001E-2</v>
      </c>
    </row>
    <row r="2357" spans="1:17" hidden="1" x14ac:dyDescent="0.3">
      <c r="A2357" t="s">
        <v>4874</v>
      </c>
      <c r="B2357" t="s">
        <v>4875</v>
      </c>
      <c r="C2357" t="str">
        <f>IFERROR(VLOOKUP(Table1[[#This Row],[Ticker]],[1]!Table1[[Symbol]:[Industry]],2,FALSE),"-")</f>
        <v>-</v>
      </c>
      <c r="D2357" t="s">
        <v>130</v>
      </c>
      <c r="E2357">
        <v>201.25770571999999</v>
      </c>
      <c r="F2357">
        <v>475.55</v>
      </c>
      <c r="G2357">
        <v>5.4365515849124604</v>
      </c>
      <c r="H2357">
        <v>-5.3390600620951103</v>
      </c>
      <c r="I2357">
        <v>-12.7400448265949</v>
      </c>
      <c r="J2357">
        <v>2.3966867688941398</v>
      </c>
      <c r="K2357">
        <v>457.27912449274902</v>
      </c>
      <c r="L2357">
        <v>449.73976920603002</v>
      </c>
      <c r="M2357">
        <v>67.738605829700603</v>
      </c>
      <c r="N2357">
        <v>1.0824351612949099</v>
      </c>
      <c r="O2357">
        <v>24.8764588371359</v>
      </c>
      <c r="P2357">
        <v>35.871428571428503</v>
      </c>
      <c r="Q2357">
        <v>7.7610060599810002E-2</v>
      </c>
    </row>
    <row r="2358" spans="1:17" hidden="1" x14ac:dyDescent="0.3">
      <c r="A2358" t="s">
        <v>4876</v>
      </c>
      <c r="B2358" t="s">
        <v>4877</v>
      </c>
      <c r="C2358" t="str">
        <f>IFERROR(VLOOKUP(Table1[[#This Row],[Ticker]],[1]!Table1[[Symbol]:[Industry]],2,FALSE),"-")</f>
        <v>-</v>
      </c>
      <c r="D2358" t="s">
        <v>251</v>
      </c>
      <c r="E2358">
        <v>201.11178150000001</v>
      </c>
      <c r="F2358">
        <v>402.5</v>
      </c>
      <c r="G2358">
        <v>19.954081857795298</v>
      </c>
      <c r="H2358">
        <v>10.156114704782</v>
      </c>
      <c r="I2358">
        <v>11.724406479507399</v>
      </c>
      <c r="J2358">
        <v>-0.23131423512007701</v>
      </c>
      <c r="K2358">
        <v>363.82530843409302</v>
      </c>
      <c r="L2358">
        <v>336.79018165218099</v>
      </c>
      <c r="M2358">
        <v>64.038923951760296</v>
      </c>
      <c r="N2358">
        <v>1.23130774672024</v>
      </c>
      <c r="O2358">
        <v>6.5341614906832399</v>
      </c>
      <c r="P2358">
        <v>46.204140937159401</v>
      </c>
      <c r="Q2358">
        <v>-2.3739770334589998E-2</v>
      </c>
    </row>
    <row r="2359" spans="1:17" hidden="1" x14ac:dyDescent="0.3">
      <c r="A2359" t="s">
        <v>4878</v>
      </c>
      <c r="B2359" t="s">
        <v>4879</v>
      </c>
      <c r="C2359" t="str">
        <f>IFERROR(VLOOKUP(Table1[[#This Row],[Ticker]],[1]!Table1[[Symbol]:[Industry]],2,FALSE),"-")</f>
        <v>-</v>
      </c>
      <c r="D2359" t="s">
        <v>243</v>
      </c>
      <c r="E2359">
        <v>200.9211675</v>
      </c>
      <c r="F2359">
        <v>22.17</v>
      </c>
      <c r="G2359">
        <v>-14.129319309558101</v>
      </c>
      <c r="H2359">
        <v>-1.96338568102677</v>
      </c>
      <c r="I2359">
        <v>-17.956882895364899</v>
      </c>
      <c r="J2359">
        <v>-3.6158097933330899</v>
      </c>
      <c r="K2359">
        <v>21.3155062411237</v>
      </c>
      <c r="L2359">
        <v>21.271866627356498</v>
      </c>
      <c r="M2359">
        <v>48.678953684009301</v>
      </c>
      <c r="N2359">
        <v>1.7021285464781799</v>
      </c>
      <c r="O2359">
        <v>30.356337392873201</v>
      </c>
      <c r="P2359">
        <v>25.537938844847101</v>
      </c>
      <c r="Q2359">
        <v>2.2077683296668999E-2</v>
      </c>
    </row>
    <row r="2360" spans="1:17" hidden="1" x14ac:dyDescent="0.3">
      <c r="A2360" t="s">
        <v>4880</v>
      </c>
      <c r="B2360" t="s">
        <v>4881</v>
      </c>
      <c r="C2360" t="str">
        <f>IFERROR(VLOOKUP(Table1[[#This Row],[Ticker]],[1]!Table1[[Symbol]:[Industry]],2,FALSE),"-")</f>
        <v>-</v>
      </c>
      <c r="E2360">
        <v>200.52418932</v>
      </c>
      <c r="F2360">
        <v>9.0299999999999994</v>
      </c>
      <c r="G2360">
        <v>-17.347998375459898</v>
      </c>
      <c r="H2360">
        <v>-12.264880555131301</v>
      </c>
      <c r="I2360">
        <v>-18.4476165720131</v>
      </c>
      <c r="J2360">
        <v>-3.0406029208944698</v>
      </c>
      <c r="K2360">
        <v>9.4726865597696399</v>
      </c>
      <c r="L2360">
        <v>9.7605380404514399</v>
      </c>
      <c r="M2360">
        <v>38.734035129453702</v>
      </c>
      <c r="N2360">
        <v>1.29120578644325</v>
      </c>
      <c r="O2360">
        <v>53.9313399778516</v>
      </c>
      <c r="P2360">
        <v>18.815789473684202</v>
      </c>
      <c r="Q2360">
        <v>9.6530302187099997E-3</v>
      </c>
    </row>
    <row r="2361" spans="1:17" hidden="1" x14ac:dyDescent="0.3">
      <c r="A2361" t="s">
        <v>4882</v>
      </c>
      <c r="B2361" t="s">
        <v>4883</v>
      </c>
      <c r="C2361" t="str">
        <f>IFERROR(VLOOKUP(Table1[[#This Row],[Ticker]],[1]!Table1[[Symbol]:[Industry]],2,FALSE),"-")</f>
        <v>-</v>
      </c>
      <c r="D2361" t="s">
        <v>243</v>
      </c>
      <c r="E2361">
        <v>200.490067315</v>
      </c>
      <c r="F2361">
        <v>152.65</v>
      </c>
      <c r="G2361">
        <v>-45.0792371060029</v>
      </c>
      <c r="H2361">
        <v>-13.404967217570499</v>
      </c>
      <c r="I2361">
        <v>-34.5326086054963</v>
      </c>
      <c r="J2361">
        <v>-1.72711350392652</v>
      </c>
      <c r="K2361">
        <v>157.982680355138</v>
      </c>
      <c r="L2361">
        <v>173.25237990577099</v>
      </c>
      <c r="M2361">
        <v>45.451413725523899</v>
      </c>
      <c r="N2361">
        <v>0.71907957752651896</v>
      </c>
      <c r="O2361">
        <v>74.254831313462105</v>
      </c>
      <c r="P2361">
        <v>9.0357142857142794</v>
      </c>
      <c r="Q2361">
        <v>-2.1163257847954999E-2</v>
      </c>
    </row>
    <row r="2362" spans="1:17" hidden="1" x14ac:dyDescent="0.3">
      <c r="A2362" t="s">
        <v>4884</v>
      </c>
      <c r="B2362" t="s">
        <v>4885</v>
      </c>
      <c r="C2362" t="str">
        <f>IFERROR(VLOOKUP(Table1[[#This Row],[Ticker]],[1]!Table1[[Symbol]:[Industry]],2,FALSE),"-")</f>
        <v>-</v>
      </c>
      <c r="E2362">
        <v>199.81905976099901</v>
      </c>
      <c r="F2362">
        <v>83.03</v>
      </c>
      <c r="G2362">
        <v>-0.10009971937923</v>
      </c>
      <c r="H2362">
        <v>14.522655144583</v>
      </c>
      <c r="I2362">
        <v>-4.7766107865214096</v>
      </c>
      <c r="J2362">
        <v>-2.2411956547265799</v>
      </c>
      <c r="K2362">
        <v>74.400063678508602</v>
      </c>
      <c r="L2362">
        <v>73.832245088670305</v>
      </c>
      <c r="M2362">
        <v>69.0769502719765</v>
      </c>
      <c r="N2362">
        <v>1.9521905943437401</v>
      </c>
      <c r="O2362">
        <v>10.6828857039624</v>
      </c>
      <c r="P2362">
        <v>42.663230240549801</v>
      </c>
    </row>
    <row r="2363" spans="1:17" hidden="1" x14ac:dyDescent="0.3">
      <c r="A2363" t="s">
        <v>4886</v>
      </c>
      <c r="B2363" t="s">
        <v>4887</v>
      </c>
      <c r="C2363" t="str">
        <f>IFERROR(VLOOKUP(Table1[[#This Row],[Ticker]],[1]!Table1[[Symbol]:[Industry]],2,FALSE),"-")</f>
        <v>-</v>
      </c>
      <c r="D2363" t="s">
        <v>140</v>
      </c>
      <c r="E2363">
        <v>199.61361562499999</v>
      </c>
      <c r="F2363">
        <v>926.55</v>
      </c>
      <c r="G2363">
        <v>389.39722265201902</v>
      </c>
      <c r="H2363">
        <v>-25.959730303263999</v>
      </c>
      <c r="I2363">
        <v>420.28291302300198</v>
      </c>
      <c r="J2363">
        <v>-5.0337986097028899</v>
      </c>
      <c r="K2363">
        <v>910.14342042013004</v>
      </c>
      <c r="L2363">
        <v>549.65106711431304</v>
      </c>
      <c r="M2363">
        <v>6.75434136777299</v>
      </c>
      <c r="N2363">
        <v>0.123586693680151</v>
      </c>
      <c r="O2363">
        <v>22.303167664993801</v>
      </c>
      <c r="P2363">
        <v>440.26239067055297</v>
      </c>
    </row>
    <row r="2364" spans="1:17" hidden="1" x14ac:dyDescent="0.3">
      <c r="A2364" t="s">
        <v>4888</v>
      </c>
      <c r="B2364" t="s">
        <v>4889</v>
      </c>
      <c r="C2364" t="str">
        <f>IFERROR(VLOOKUP(Table1[[#This Row],[Ticker]],[1]!Table1[[Symbol]:[Industry]],2,FALSE),"-")</f>
        <v>-</v>
      </c>
      <c r="D2364" t="s">
        <v>1675</v>
      </c>
      <c r="E2364">
        <v>199.31985455500001</v>
      </c>
      <c r="F2364">
        <v>429.85</v>
      </c>
      <c r="G2364">
        <v>-31.529793609030602</v>
      </c>
      <c r="H2364">
        <v>-1.2100610557545299</v>
      </c>
      <c r="I2364">
        <v>-8.8877600539206707</v>
      </c>
      <c r="J2364">
        <v>7.1429372368066604</v>
      </c>
      <c r="K2364">
        <v>396.29937727447998</v>
      </c>
      <c r="L2364">
        <v>411.670700493347</v>
      </c>
      <c r="M2364">
        <v>72.5660674049074</v>
      </c>
      <c r="N2364">
        <v>3.80757075069788</v>
      </c>
      <c r="O2364">
        <v>27.951611027102398</v>
      </c>
      <c r="P2364">
        <v>19.4027777777777</v>
      </c>
      <c r="Q2364">
        <v>-0.15522683858149999</v>
      </c>
    </row>
    <row r="2365" spans="1:17" hidden="1" x14ac:dyDescent="0.3">
      <c r="A2365" t="s">
        <v>4890</v>
      </c>
      <c r="B2365" t="s">
        <v>4891</v>
      </c>
      <c r="C2365" t="str">
        <f>IFERROR(VLOOKUP(Table1[[#This Row],[Ticker]],[1]!Table1[[Symbol]:[Industry]],2,FALSE),"-")</f>
        <v>-</v>
      </c>
      <c r="D2365" t="s">
        <v>990</v>
      </c>
      <c r="E2365">
        <v>199.31076046999999</v>
      </c>
      <c r="F2365">
        <v>114.7</v>
      </c>
      <c r="G2365">
        <v>42.435402874371398</v>
      </c>
      <c r="H2365">
        <v>0.61764031535464503</v>
      </c>
      <c r="I2365">
        <v>29.317957445509698</v>
      </c>
      <c r="J2365">
        <v>-2.1755655119416502</v>
      </c>
      <c r="K2365">
        <v>101.23723418481001</v>
      </c>
      <c r="L2365">
        <v>89.770809707380096</v>
      </c>
      <c r="M2365">
        <v>56.013365281544097</v>
      </c>
      <c r="N2365">
        <v>0.86299255019291599</v>
      </c>
      <c r="O2365">
        <v>8.97994768962511</v>
      </c>
      <c r="P2365">
        <v>73.498714264105203</v>
      </c>
      <c r="Q2365">
        <v>5.0380299862102997E-2</v>
      </c>
    </row>
    <row r="2366" spans="1:17" hidden="1" x14ac:dyDescent="0.3">
      <c r="A2366" t="s">
        <v>4892</v>
      </c>
      <c r="B2366" t="s">
        <v>4893</v>
      </c>
      <c r="C2366" t="str">
        <f>IFERROR(VLOOKUP(Table1[[#This Row],[Ticker]],[1]!Table1[[Symbol]:[Industry]],2,FALSE),"-")</f>
        <v>-</v>
      </c>
      <c r="D2366" t="s">
        <v>610</v>
      </c>
      <c r="E2366">
        <v>199.23688082300001</v>
      </c>
      <c r="F2366">
        <v>125.63</v>
      </c>
      <c r="G2366">
        <v>2.9065386295587299</v>
      </c>
      <c r="H2366">
        <v>-5.2832042647837998</v>
      </c>
      <c r="I2366">
        <v>-4.4726615910627796</v>
      </c>
      <c r="J2366">
        <v>-19.3275662486916</v>
      </c>
      <c r="K2366">
        <v>122.139835928724</v>
      </c>
      <c r="L2366">
        <v>114.161842294837</v>
      </c>
      <c r="M2366">
        <v>47.367719070115697</v>
      </c>
      <c r="N2366">
        <v>2.9614195127901501</v>
      </c>
      <c r="O2366">
        <v>28.942131656451402</v>
      </c>
      <c r="P2366">
        <v>46.935672514619803</v>
      </c>
      <c r="Q2366">
        <v>7.0644644539749002E-2</v>
      </c>
    </row>
    <row r="2367" spans="1:17" hidden="1" x14ac:dyDescent="0.3">
      <c r="A2367" t="s">
        <v>4894</v>
      </c>
      <c r="B2367" t="s">
        <v>4895</v>
      </c>
      <c r="C2367" t="str">
        <f>IFERROR(VLOOKUP(Table1[[#This Row],[Ticker]],[1]!Table1[[Symbol]:[Industry]],2,FALSE),"-")</f>
        <v>-</v>
      </c>
      <c r="E2367">
        <v>198.9956488</v>
      </c>
      <c r="F2367">
        <v>494</v>
      </c>
      <c r="G2367">
        <v>-13.0162224872645</v>
      </c>
      <c r="H2367">
        <v>-15.1364101071667</v>
      </c>
      <c r="I2367">
        <v>-29.073099768380199</v>
      </c>
      <c r="J2367">
        <v>-2.0244025845684499</v>
      </c>
      <c r="K2367">
        <v>503.60280699024099</v>
      </c>
      <c r="L2367">
        <v>499.68718287601001</v>
      </c>
      <c r="M2367">
        <v>49.589694482277103</v>
      </c>
      <c r="N2367">
        <v>0.66765144481021899</v>
      </c>
      <c r="O2367">
        <v>40.283400809716497</v>
      </c>
      <c r="P2367">
        <v>28.1452658884565</v>
      </c>
    </row>
    <row r="2368" spans="1:17" hidden="1" x14ac:dyDescent="0.3">
      <c r="A2368" t="s">
        <v>4896</v>
      </c>
      <c r="B2368" t="s">
        <v>4897</v>
      </c>
      <c r="C2368" t="str">
        <f>IFERROR(VLOOKUP(Table1[[#This Row],[Ticker]],[1]!Table1[[Symbol]:[Industry]],2,FALSE),"-")</f>
        <v>-</v>
      </c>
      <c r="E2368">
        <v>198.5736</v>
      </c>
      <c r="F2368">
        <v>243.35</v>
      </c>
      <c r="G2368">
        <v>-3.3728274732940999</v>
      </c>
      <c r="H2368">
        <v>-18.338433690844099</v>
      </c>
      <c r="I2368">
        <v>3.9570668397780602</v>
      </c>
      <c r="J2368">
        <v>-5.0502061818579103</v>
      </c>
      <c r="K2368">
        <v>237.76199439223799</v>
      </c>
      <c r="M2368">
        <v>42.653488943117502</v>
      </c>
      <c r="N2368">
        <v>0.64430454125744896</v>
      </c>
      <c r="O2368">
        <v>32.730634888021299</v>
      </c>
      <c r="P2368">
        <v>85.7633587786259</v>
      </c>
    </row>
    <row r="2369" spans="1:17" hidden="1" x14ac:dyDescent="0.3">
      <c r="A2369" t="s">
        <v>4898</v>
      </c>
      <c r="B2369" t="s">
        <v>4899</v>
      </c>
      <c r="C2369" t="str">
        <f>IFERROR(VLOOKUP(Table1[[#This Row],[Ticker]],[1]!Table1[[Symbol]:[Industry]],2,FALSE),"-")</f>
        <v>-</v>
      </c>
      <c r="E2369">
        <v>198.5650254</v>
      </c>
      <c r="F2369">
        <v>25.83</v>
      </c>
      <c r="G2369">
        <v>227.998795839433</v>
      </c>
      <c r="H2369">
        <v>36.423274184234998</v>
      </c>
      <c r="I2369">
        <v>164.03959751498101</v>
      </c>
      <c r="J2369">
        <v>20.399529267877501</v>
      </c>
      <c r="K2369">
        <v>15.122722939723401</v>
      </c>
      <c r="L2369">
        <v>10.6474578798663</v>
      </c>
      <c r="M2369">
        <v>99.999999702420396</v>
      </c>
      <c r="N2369">
        <v>1.1276920427144299</v>
      </c>
      <c r="O2369">
        <v>0</v>
      </c>
      <c r="P2369">
        <v>287.25637181409201</v>
      </c>
      <c r="Q2369">
        <v>0.145880526988968</v>
      </c>
    </row>
    <row r="2370" spans="1:17" hidden="1" x14ac:dyDescent="0.3">
      <c r="A2370" t="s">
        <v>4900</v>
      </c>
      <c r="B2370" t="s">
        <v>4901</v>
      </c>
      <c r="C2370" t="str">
        <f>IFERROR(VLOOKUP(Table1[[#This Row],[Ticker]],[1]!Table1[[Symbol]:[Industry]],2,FALSE),"-")</f>
        <v>-</v>
      </c>
      <c r="D2370" t="s">
        <v>140</v>
      </c>
      <c r="E2370">
        <v>198.23500000000001</v>
      </c>
      <c r="F2370">
        <v>48.35</v>
      </c>
      <c r="G2370">
        <v>59.163351684277202</v>
      </c>
      <c r="H2370">
        <v>2.6254703220616298</v>
      </c>
      <c r="I2370">
        <v>2.0855134958156398</v>
      </c>
      <c r="J2370">
        <v>2.5151700885543198</v>
      </c>
      <c r="K2370">
        <v>40.207035168995503</v>
      </c>
      <c r="L2370">
        <v>37.185053572664501</v>
      </c>
      <c r="M2370">
        <v>87.479156254898598</v>
      </c>
      <c r="N2370">
        <v>2.6896815671922099</v>
      </c>
      <c r="O2370">
        <v>5.4808686659772503</v>
      </c>
      <c r="P2370">
        <v>89.607843137254903</v>
      </c>
      <c r="Q2370">
        <v>2.7001828071783002E-2</v>
      </c>
    </row>
    <row r="2371" spans="1:17" hidden="1" x14ac:dyDescent="0.3">
      <c r="A2371" t="s">
        <v>4902</v>
      </c>
      <c r="B2371" t="s">
        <v>4903</v>
      </c>
      <c r="C2371" t="str">
        <f>IFERROR(VLOOKUP(Table1[[#This Row],[Ticker]],[1]!Table1[[Symbol]:[Industry]],2,FALSE),"-")</f>
        <v>-</v>
      </c>
      <c r="D2371" t="s">
        <v>1435</v>
      </c>
      <c r="E2371">
        <v>198.22633500000001</v>
      </c>
      <c r="F2371">
        <v>125.85</v>
      </c>
      <c r="G2371">
        <v>5.3325809074708896</v>
      </c>
      <c r="H2371">
        <v>2.41637291791778</v>
      </c>
      <c r="I2371">
        <v>-2.9248594476880099</v>
      </c>
      <c r="J2371">
        <v>2.2217221973368999</v>
      </c>
      <c r="K2371">
        <v>116.19904506878601</v>
      </c>
      <c r="L2371">
        <v>112.568608152265</v>
      </c>
      <c r="M2371">
        <v>61.2221543160314</v>
      </c>
      <c r="N2371">
        <v>2.67135007943692</v>
      </c>
      <c r="O2371">
        <v>8.8200238379022498</v>
      </c>
      <c r="P2371">
        <v>35.249865663621698</v>
      </c>
      <c r="Q2371">
        <v>2.1913327594964001E-2</v>
      </c>
    </row>
    <row r="2372" spans="1:17" hidden="1" x14ac:dyDescent="0.3">
      <c r="A2372" t="s">
        <v>4904</v>
      </c>
      <c r="B2372" t="s">
        <v>4905</v>
      </c>
      <c r="C2372" t="str">
        <f>IFERROR(VLOOKUP(Table1[[#This Row],[Ticker]],[1]!Table1[[Symbol]:[Industry]],2,FALSE),"-")</f>
        <v>-</v>
      </c>
      <c r="D2372" t="s">
        <v>610</v>
      </c>
      <c r="E2372">
        <v>198.21177539999999</v>
      </c>
      <c r="F2372">
        <v>59.82</v>
      </c>
      <c r="G2372">
        <v>-79.462834273976995</v>
      </c>
      <c r="H2372">
        <v>-19.959422539356499</v>
      </c>
      <c r="I2372">
        <v>-42.618483137555998</v>
      </c>
      <c r="J2372">
        <v>-3.9122934718928</v>
      </c>
      <c r="K2372">
        <v>67.443834912786798</v>
      </c>
      <c r="L2372">
        <v>100.70375386695299</v>
      </c>
      <c r="M2372">
        <v>24.604327472341399</v>
      </c>
      <c r="N2372">
        <v>1.3812553306195201</v>
      </c>
      <c r="O2372">
        <v>128.76964226011299</v>
      </c>
      <c r="P2372">
        <v>1.2182741116751199</v>
      </c>
      <c r="Q2372">
        <v>0.18220132488627</v>
      </c>
    </row>
    <row r="2373" spans="1:17" hidden="1" x14ac:dyDescent="0.3">
      <c r="A2373" t="s">
        <v>4906</v>
      </c>
      <c r="B2373" t="s">
        <v>4907</v>
      </c>
      <c r="C2373" t="str">
        <f>IFERROR(VLOOKUP(Table1[[#This Row],[Ticker]],[1]!Table1[[Symbol]:[Industry]],2,FALSE),"-")</f>
        <v>-</v>
      </c>
      <c r="D2373" t="s">
        <v>561</v>
      </c>
      <c r="E2373">
        <v>197.95581225000001</v>
      </c>
      <c r="F2373">
        <v>157.5</v>
      </c>
      <c r="G2373">
        <v>79.219244992582901</v>
      </c>
      <c r="H2373">
        <v>0.83980511465668595</v>
      </c>
      <c r="I2373">
        <v>-44.504275283102501</v>
      </c>
      <c r="J2373">
        <v>-7.3026461804685798</v>
      </c>
      <c r="K2373">
        <v>148.41136934226</v>
      </c>
      <c r="L2373">
        <v>153.233435038153</v>
      </c>
      <c r="M2373">
        <v>63.795351841439803</v>
      </c>
      <c r="N2373">
        <v>0.73908784159816698</v>
      </c>
      <c r="O2373">
        <v>70.793650793650698</v>
      </c>
      <c r="P2373">
        <v>112.837837837837</v>
      </c>
      <c r="Q2373">
        <v>2.4366105338201001E-2</v>
      </c>
    </row>
    <row r="2374" spans="1:17" hidden="1" x14ac:dyDescent="0.3">
      <c r="A2374" t="s">
        <v>4908</v>
      </c>
      <c r="B2374" t="s">
        <v>4909</v>
      </c>
      <c r="C2374" t="str">
        <f>IFERROR(VLOOKUP(Table1[[#This Row],[Ticker]],[1]!Table1[[Symbol]:[Industry]],2,FALSE),"-")</f>
        <v>-</v>
      </c>
      <c r="E2374">
        <v>197.9075</v>
      </c>
      <c r="F2374">
        <v>92.05</v>
      </c>
      <c r="G2374">
        <v>179.95402198866901</v>
      </c>
      <c r="H2374">
        <v>-11.7209918598833</v>
      </c>
      <c r="I2374">
        <v>-13.2385923533416</v>
      </c>
      <c r="J2374">
        <v>7.2513811197293796</v>
      </c>
      <c r="K2374">
        <v>103.193745552959</v>
      </c>
      <c r="L2374">
        <v>95.693439991798101</v>
      </c>
      <c r="M2374">
        <v>40.040854478866201</v>
      </c>
      <c r="N2374">
        <v>0.57891609052531401</v>
      </c>
      <c r="O2374">
        <v>50.537751222161802</v>
      </c>
      <c r="P2374">
        <v>209.41176470588201</v>
      </c>
    </row>
    <row r="2375" spans="1:17" hidden="1" x14ac:dyDescent="0.3">
      <c r="A2375" t="s">
        <v>4910</v>
      </c>
      <c r="B2375" t="s">
        <v>4911</v>
      </c>
      <c r="C2375" t="str">
        <f>IFERROR(VLOOKUP(Table1[[#This Row],[Ticker]],[1]!Table1[[Symbol]:[Industry]],2,FALSE),"-")</f>
        <v>-</v>
      </c>
      <c r="D2375" t="s">
        <v>218</v>
      </c>
      <c r="E2375">
        <v>197.81010900000001</v>
      </c>
      <c r="F2375">
        <v>147</v>
      </c>
      <c r="G2375">
        <v>-34.997602822567401</v>
      </c>
      <c r="H2375">
        <v>3.0486728063358601</v>
      </c>
      <c r="I2375">
        <v>-23.153166952762501</v>
      </c>
      <c r="J2375">
        <v>12.381755947358799</v>
      </c>
      <c r="K2375">
        <v>140.98647364617</v>
      </c>
      <c r="L2375">
        <v>149.976325007583</v>
      </c>
      <c r="M2375">
        <v>62.774268185635002</v>
      </c>
      <c r="N2375">
        <v>2.3888045981553199</v>
      </c>
      <c r="O2375">
        <v>39.455782312925102</v>
      </c>
      <c r="P2375">
        <v>24.5762711864406</v>
      </c>
      <c r="Q2375">
        <v>0.106730171248484</v>
      </c>
    </row>
    <row r="2376" spans="1:17" hidden="1" x14ac:dyDescent="0.3">
      <c r="A2376" t="s">
        <v>4912</v>
      </c>
      <c r="B2376" t="s">
        <v>4913</v>
      </c>
      <c r="C2376" t="str">
        <f>IFERROR(VLOOKUP(Table1[[#This Row],[Ticker]],[1]!Table1[[Symbol]:[Industry]],2,FALSE),"-")</f>
        <v>-</v>
      </c>
      <c r="E2376">
        <v>197.69022000000001</v>
      </c>
      <c r="F2376">
        <v>312.89999999999998</v>
      </c>
      <c r="G2376">
        <v>240.22731378416</v>
      </c>
      <c r="H2376">
        <v>-3.78951617202434</v>
      </c>
      <c r="I2376">
        <v>82.432990783500003</v>
      </c>
      <c r="J2376">
        <v>-2.6411870633065702</v>
      </c>
      <c r="K2376">
        <v>284.29577254915199</v>
      </c>
      <c r="L2376">
        <v>210.77163600573101</v>
      </c>
      <c r="M2376">
        <v>56.114221874830797</v>
      </c>
      <c r="N2376">
        <v>0.90439167632610196</v>
      </c>
      <c r="O2376">
        <v>8.6768935762224508</v>
      </c>
      <c r="P2376">
        <v>282.986536107711</v>
      </c>
      <c r="Q2376">
        <v>0.12215834530917501</v>
      </c>
    </row>
    <row r="2377" spans="1:17" hidden="1" x14ac:dyDescent="0.3">
      <c r="A2377" t="s">
        <v>4914</v>
      </c>
      <c r="B2377" t="s">
        <v>4915</v>
      </c>
      <c r="C2377" t="str">
        <f>IFERROR(VLOOKUP(Table1[[#This Row],[Ticker]],[1]!Table1[[Symbol]:[Industry]],2,FALSE),"-")</f>
        <v>-</v>
      </c>
      <c r="D2377" t="s">
        <v>913</v>
      </c>
      <c r="E2377">
        <v>197.65674999999999</v>
      </c>
      <c r="F2377">
        <v>100.2</v>
      </c>
      <c r="G2377">
        <v>6.14328564414516</v>
      </c>
      <c r="H2377">
        <v>-13.9999166748423</v>
      </c>
      <c r="I2377">
        <v>-11.665155215833501</v>
      </c>
      <c r="J2377">
        <v>-5.5221066537583798</v>
      </c>
      <c r="K2377">
        <v>106.06551913639299</v>
      </c>
      <c r="L2377">
        <v>96.063780421183594</v>
      </c>
      <c r="M2377">
        <v>31.315383465099099</v>
      </c>
      <c r="N2377">
        <v>8.8742041541758798E-2</v>
      </c>
      <c r="O2377">
        <v>48.1037924151696</v>
      </c>
      <c r="P2377">
        <v>56.5625</v>
      </c>
      <c r="Q2377">
        <v>9.0325722691879995E-2</v>
      </c>
    </row>
    <row r="2378" spans="1:17" hidden="1" x14ac:dyDescent="0.3">
      <c r="A2378" t="s">
        <v>4916</v>
      </c>
      <c r="B2378" t="s">
        <v>4917</v>
      </c>
      <c r="C2378" t="str">
        <f>IFERROR(VLOOKUP(Table1[[#This Row],[Ticker]],[1]!Table1[[Symbol]:[Industry]],2,FALSE),"-")</f>
        <v>-</v>
      </c>
      <c r="D2378" t="s">
        <v>913</v>
      </c>
      <c r="E2378">
        <v>196.97200487999999</v>
      </c>
      <c r="F2378">
        <v>30.79</v>
      </c>
      <c r="G2378">
        <v>-0.50429249949597399</v>
      </c>
      <c r="H2378">
        <v>-8.3024376832457492</v>
      </c>
      <c r="I2378">
        <v>-17.6822389573476</v>
      </c>
      <c r="J2378">
        <v>2.7563630037873499</v>
      </c>
      <c r="K2378">
        <v>29.878744247685798</v>
      </c>
      <c r="L2378">
        <v>30.754937630525799</v>
      </c>
      <c r="M2378">
        <v>66.016929569929204</v>
      </c>
      <c r="N2378">
        <v>0.91345218679960705</v>
      </c>
      <c r="O2378">
        <v>31.536213056187002</v>
      </c>
      <c r="P2378">
        <v>41.563218390804501</v>
      </c>
      <c r="Q2378">
        <v>-6.0917627720995002E-2</v>
      </c>
    </row>
    <row r="2379" spans="1:17" hidden="1" x14ac:dyDescent="0.3">
      <c r="A2379" t="s">
        <v>4918</v>
      </c>
      <c r="B2379" t="s">
        <v>4919</v>
      </c>
      <c r="C2379" t="str">
        <f>IFERROR(VLOOKUP(Table1[[#This Row],[Ticker]],[1]!Table1[[Symbol]:[Industry]],2,FALSE),"-")</f>
        <v>-</v>
      </c>
      <c r="D2379" t="s">
        <v>561</v>
      </c>
      <c r="E2379">
        <v>196.45185882799899</v>
      </c>
      <c r="F2379">
        <v>46.51</v>
      </c>
      <c r="G2379">
        <v>18.1966053680685</v>
      </c>
      <c r="H2379">
        <v>45.6079264624125</v>
      </c>
      <c r="I2379">
        <v>42.9196708615614</v>
      </c>
      <c r="J2379">
        <v>1.3145619476160899</v>
      </c>
      <c r="K2379">
        <v>36.408685309524898</v>
      </c>
      <c r="L2379">
        <v>32.7887417632584</v>
      </c>
      <c r="M2379">
        <v>65.592133670482099</v>
      </c>
      <c r="N2379">
        <v>2.62147700740887</v>
      </c>
      <c r="O2379">
        <v>10.7288755106428</v>
      </c>
      <c r="P2379">
        <v>89.065040650406402</v>
      </c>
      <c r="Q2379">
        <v>-1.6750502898248001E-2</v>
      </c>
    </row>
    <row r="2380" spans="1:17" hidden="1" x14ac:dyDescent="0.3">
      <c r="A2380" t="s">
        <v>4920</v>
      </c>
      <c r="B2380" t="s">
        <v>4921</v>
      </c>
      <c r="C2380" t="str">
        <f>IFERROR(VLOOKUP(Table1[[#This Row],[Ticker]],[1]!Table1[[Symbol]:[Industry]],2,FALSE),"-")</f>
        <v>-</v>
      </c>
      <c r="E2380">
        <v>196.41116527200001</v>
      </c>
      <c r="F2380">
        <v>2.52</v>
      </c>
      <c r="G2380">
        <v>-21.6942407626149</v>
      </c>
      <c r="H2380">
        <v>-10.2424136736419</v>
      </c>
      <c r="I2380">
        <v>7.2141926438554798</v>
      </c>
      <c r="J2380">
        <v>7.2513811197294</v>
      </c>
      <c r="K2380">
        <v>2.3906240767858402</v>
      </c>
      <c r="L2380">
        <v>2.2965704484157898</v>
      </c>
      <c r="M2380">
        <v>70.867496553651407</v>
      </c>
      <c r="N2380">
        <v>1.3820767280548101</v>
      </c>
      <c r="O2380">
        <v>35.714285714285701</v>
      </c>
      <c r="P2380">
        <v>62.580645161290299</v>
      </c>
      <c r="Q2380">
        <v>-7.1182383049455997E-2</v>
      </c>
    </row>
    <row r="2381" spans="1:17" hidden="1" x14ac:dyDescent="0.3">
      <c r="A2381" t="s">
        <v>4922</v>
      </c>
      <c r="B2381" t="s">
        <v>4923</v>
      </c>
      <c r="C2381" t="str">
        <f>IFERROR(VLOOKUP(Table1[[#This Row],[Ticker]],[1]!Table1[[Symbol]:[Industry]],2,FALSE),"-")</f>
        <v>-</v>
      </c>
      <c r="D2381" t="s">
        <v>243</v>
      </c>
      <c r="E2381">
        <v>196.168018211</v>
      </c>
      <c r="F2381">
        <v>189.97</v>
      </c>
      <c r="G2381">
        <v>-10.834214112242799</v>
      </c>
      <c r="H2381">
        <v>10.035255394614101</v>
      </c>
      <c r="I2381">
        <v>-34.136527996315301</v>
      </c>
      <c r="J2381">
        <v>-1.32538723717053</v>
      </c>
      <c r="K2381">
        <v>181.196466647455</v>
      </c>
      <c r="L2381">
        <v>183.26528555150799</v>
      </c>
      <c r="M2381">
        <v>50.275498955507999</v>
      </c>
      <c r="N2381">
        <v>0.79101730848719998</v>
      </c>
      <c r="O2381">
        <v>52.655682476180402</v>
      </c>
      <c r="P2381">
        <v>41.399330107927</v>
      </c>
      <c r="Q2381">
        <v>3.0764299048994002E-2</v>
      </c>
    </row>
    <row r="2382" spans="1:17" hidden="1" x14ac:dyDescent="0.3">
      <c r="A2382" t="s">
        <v>4924</v>
      </c>
      <c r="B2382" t="s">
        <v>4925</v>
      </c>
      <c r="C2382" t="str">
        <f>IFERROR(VLOOKUP(Table1[[#This Row],[Ticker]],[1]!Table1[[Symbol]:[Industry]],2,FALSE),"-")</f>
        <v>-</v>
      </c>
      <c r="D2382" t="s">
        <v>392</v>
      </c>
      <c r="E2382">
        <v>196.16430500000001</v>
      </c>
      <c r="F2382">
        <v>3.47</v>
      </c>
      <c r="G2382">
        <v>-94.549599942861605</v>
      </c>
      <c r="H2382">
        <v>-15.1237808546606</v>
      </c>
      <c r="I2382">
        <v>-54.3837536436642</v>
      </c>
      <c r="J2382">
        <v>3.9625581721527201</v>
      </c>
      <c r="K2382">
        <v>3.7338233029499501</v>
      </c>
      <c r="L2382">
        <v>5.4526640819606902</v>
      </c>
      <c r="M2382">
        <v>47.180422811609802</v>
      </c>
      <c r="N2382">
        <v>1.64154301556848</v>
      </c>
      <c r="O2382">
        <v>257.34870317002799</v>
      </c>
      <c r="P2382">
        <v>8.0996884735202492</v>
      </c>
      <c r="Q2382">
        <v>6.0344447601846998E-2</v>
      </c>
    </row>
    <row r="2383" spans="1:17" hidden="1" x14ac:dyDescent="0.3">
      <c r="A2383" t="s">
        <v>4926</v>
      </c>
      <c r="B2383" t="s">
        <v>4927</v>
      </c>
      <c r="C2383" t="str">
        <f>IFERROR(VLOOKUP(Table1[[#This Row],[Ticker]],[1]!Table1[[Symbol]:[Industry]],2,FALSE),"-")</f>
        <v>-</v>
      </c>
      <c r="D2383" t="s">
        <v>337</v>
      </c>
      <c r="E2383">
        <v>195.89147460000001</v>
      </c>
      <c r="F2383">
        <v>39.81</v>
      </c>
      <c r="G2383">
        <v>59.798034716984297</v>
      </c>
      <c r="H2383">
        <v>-10.982404326391499</v>
      </c>
      <c r="I2383">
        <v>7.1532278655811101</v>
      </c>
      <c r="J2383">
        <v>-0.23579836745010599</v>
      </c>
      <c r="K2383">
        <v>38.562972209565899</v>
      </c>
      <c r="L2383">
        <v>34.160709366793299</v>
      </c>
      <c r="M2383">
        <v>67.821608395081199</v>
      </c>
      <c r="N2383">
        <v>0.55916361513097501</v>
      </c>
      <c r="O2383">
        <v>17.809595579000199</v>
      </c>
      <c r="P2383">
        <v>103.112244897959</v>
      </c>
      <c r="Q2383">
        <v>9.2904052949610003E-2</v>
      </c>
    </row>
    <row r="2384" spans="1:17" hidden="1" x14ac:dyDescent="0.3">
      <c r="A2384" t="s">
        <v>4928</v>
      </c>
      <c r="B2384" t="s">
        <v>4929</v>
      </c>
      <c r="C2384" t="str">
        <f>IFERROR(VLOOKUP(Table1[[#This Row],[Ticker]],[1]!Table1[[Symbol]:[Industry]],2,FALSE),"-")</f>
        <v>-</v>
      </c>
      <c r="D2384" t="s">
        <v>410</v>
      </c>
      <c r="E2384">
        <v>195.83837015999899</v>
      </c>
      <c r="F2384">
        <v>216.6</v>
      </c>
      <c r="G2384">
        <v>39.826137619314302</v>
      </c>
      <c r="H2384">
        <v>-16.007458152972099</v>
      </c>
      <c r="I2384">
        <v>-3.1261778860885201</v>
      </c>
      <c r="J2384">
        <v>-3.5806371162867401</v>
      </c>
      <c r="K2384">
        <v>192.47551469789599</v>
      </c>
      <c r="L2384">
        <v>188.75645398054999</v>
      </c>
      <c r="M2384">
        <v>77.991399757735394</v>
      </c>
      <c r="N2384">
        <v>2.02087906478125</v>
      </c>
      <c r="O2384">
        <v>38.042474607571499</v>
      </c>
      <c r="P2384">
        <v>77.4682507169193</v>
      </c>
      <c r="Q2384">
        <v>9.4605093482801994E-2</v>
      </c>
    </row>
    <row r="2385" spans="1:17" hidden="1" x14ac:dyDescent="0.3">
      <c r="A2385" t="s">
        <v>4930</v>
      </c>
      <c r="B2385" t="s">
        <v>4931</v>
      </c>
      <c r="C2385" t="str">
        <f>IFERROR(VLOOKUP(Table1[[#This Row],[Ticker]],[1]!Table1[[Symbol]:[Industry]],2,FALSE),"-")</f>
        <v>-</v>
      </c>
      <c r="E2385">
        <v>195.5865</v>
      </c>
      <c r="F2385">
        <v>193.65</v>
      </c>
      <c r="G2385">
        <v>1035.6184456736</v>
      </c>
      <c r="H2385">
        <v>14.9616679590111</v>
      </c>
      <c r="I2385">
        <v>637.49255297654395</v>
      </c>
      <c r="J2385">
        <v>-5.1596221165165703</v>
      </c>
      <c r="K2385">
        <v>156.334785920749</v>
      </c>
      <c r="L2385">
        <v>71.973052795169394</v>
      </c>
      <c r="M2385">
        <v>44.9962943219655</v>
      </c>
      <c r="N2385">
        <v>3.5771146943804499</v>
      </c>
      <c r="O2385">
        <v>8.4947069455202495</v>
      </c>
      <c r="P2385">
        <v>1060.97122302158</v>
      </c>
    </row>
    <row r="2386" spans="1:17" hidden="1" x14ac:dyDescent="0.3">
      <c r="A2386" t="s">
        <v>4932</v>
      </c>
      <c r="B2386" t="s">
        <v>4933</v>
      </c>
      <c r="C2386" t="str">
        <f>IFERROR(VLOOKUP(Table1[[#This Row],[Ticker]],[1]!Table1[[Symbol]:[Industry]],2,FALSE),"-")</f>
        <v>-</v>
      </c>
      <c r="D2386" t="s">
        <v>1016</v>
      </c>
      <c r="E2386">
        <v>195.48499487999999</v>
      </c>
      <c r="F2386">
        <v>5.55</v>
      </c>
      <c r="G2386">
        <v>22.647222652019099</v>
      </c>
      <c r="H2386">
        <v>-26.096334189216499</v>
      </c>
      <c r="I2386">
        <v>-12.217086976997599</v>
      </c>
      <c r="J2386">
        <v>-7.53890585598805</v>
      </c>
      <c r="K2386">
        <v>6.2415997892494</v>
      </c>
      <c r="L2386">
        <v>5.9841655343040099</v>
      </c>
      <c r="M2386">
        <v>34.339025614705299</v>
      </c>
      <c r="N2386">
        <v>1.44975708946724</v>
      </c>
      <c r="O2386">
        <v>66.6666666666666</v>
      </c>
      <c r="Q2386">
        <v>-0.13743558437681</v>
      </c>
    </row>
    <row r="2387" spans="1:17" hidden="1" x14ac:dyDescent="0.3">
      <c r="A2387" t="s">
        <v>4934</v>
      </c>
      <c r="B2387" t="s">
        <v>4935</v>
      </c>
      <c r="C2387" t="str">
        <f>IFERROR(VLOOKUP(Table1[[#This Row],[Ticker]],[1]!Table1[[Symbol]:[Industry]],2,FALSE),"-")</f>
        <v>-</v>
      </c>
      <c r="D2387" t="s">
        <v>49</v>
      </c>
      <c r="E2387">
        <v>195.24248249999999</v>
      </c>
      <c r="F2387">
        <v>120.39</v>
      </c>
      <c r="G2387">
        <v>40.816994908747901</v>
      </c>
      <c r="H2387">
        <v>-5.1552314323243298</v>
      </c>
      <c r="I2387">
        <v>-11.049019750106799</v>
      </c>
      <c r="J2387">
        <v>3.7365926726610201</v>
      </c>
      <c r="K2387">
        <v>116.117808917332</v>
      </c>
      <c r="L2387">
        <v>109.920878549791</v>
      </c>
      <c r="M2387">
        <v>64.617346554987705</v>
      </c>
      <c r="N2387">
        <v>0.87678078716989005</v>
      </c>
      <c r="O2387">
        <v>22.767671733532602</v>
      </c>
      <c r="P2387">
        <v>70.042372881355902</v>
      </c>
      <c r="Q2387">
        <v>-1.4803311411640001E-3</v>
      </c>
    </row>
    <row r="2388" spans="1:17" hidden="1" x14ac:dyDescent="0.3">
      <c r="A2388" t="s">
        <v>4936</v>
      </c>
      <c r="B2388" t="s">
        <v>4937</v>
      </c>
      <c r="C2388" t="str">
        <f>IFERROR(VLOOKUP(Table1[[#This Row],[Ticker]],[1]!Table1[[Symbol]:[Industry]],2,FALSE),"-")</f>
        <v>-</v>
      </c>
      <c r="D2388" t="s">
        <v>46</v>
      </c>
      <c r="E2388">
        <v>195.14348079999999</v>
      </c>
      <c r="F2388">
        <v>626</v>
      </c>
      <c r="G2388">
        <v>-70.419382596372301</v>
      </c>
      <c r="H2388">
        <v>-14.5426814127462</v>
      </c>
      <c r="I2388">
        <v>-72.227964006294101</v>
      </c>
      <c r="J2388">
        <v>-5.60537709244079</v>
      </c>
      <c r="K2388">
        <v>1004.23289074021</v>
      </c>
      <c r="L2388">
        <v>1386.8677096086799</v>
      </c>
      <c r="M2388">
        <v>43.7283101678469</v>
      </c>
      <c r="N2388">
        <v>0.58190048142489503</v>
      </c>
      <c r="O2388">
        <v>278.89616613418502</v>
      </c>
      <c r="Q2388">
        <v>2.1261117488796E-2</v>
      </c>
    </row>
    <row r="2389" spans="1:17" hidden="1" x14ac:dyDescent="0.3">
      <c r="A2389" t="s">
        <v>4938</v>
      </c>
      <c r="B2389" t="s">
        <v>4939</v>
      </c>
      <c r="C2389" t="str">
        <f>IFERROR(VLOOKUP(Table1[[#This Row],[Ticker]],[1]!Table1[[Symbol]:[Industry]],2,FALSE),"-")</f>
        <v>-</v>
      </c>
      <c r="D2389" t="s">
        <v>80</v>
      </c>
      <c r="E2389">
        <v>195.12057932499999</v>
      </c>
      <c r="F2389">
        <v>243.25</v>
      </c>
      <c r="G2389">
        <v>1922.2061452109399</v>
      </c>
      <c r="H2389">
        <v>34.190955289046698</v>
      </c>
      <c r="I2389">
        <v>162.57956914591199</v>
      </c>
      <c r="J2389">
        <v>7.1058454729462897</v>
      </c>
      <c r="K2389">
        <v>196.14874930321901</v>
      </c>
      <c r="M2389">
        <v>96.165268406075697</v>
      </c>
      <c r="N2389">
        <v>0.68421136323882503</v>
      </c>
      <c r="O2389">
        <v>0</v>
      </c>
      <c r="P2389">
        <v>2048.851590106</v>
      </c>
    </row>
    <row r="2390" spans="1:17" hidden="1" x14ac:dyDescent="0.3">
      <c r="A2390" t="s">
        <v>4940</v>
      </c>
      <c r="B2390" t="s">
        <v>4941</v>
      </c>
      <c r="C2390" t="str">
        <f>IFERROR(VLOOKUP(Table1[[#This Row],[Ticker]],[1]!Table1[[Symbol]:[Industry]],2,FALSE),"-")</f>
        <v>-</v>
      </c>
      <c r="D2390" t="s">
        <v>184</v>
      </c>
      <c r="E2390">
        <v>194.63136</v>
      </c>
      <c r="F2390">
        <v>526.6</v>
      </c>
      <c r="G2390">
        <v>-2.8449257718496099</v>
      </c>
      <c r="H2390">
        <v>16.765779026514998</v>
      </c>
      <c r="I2390">
        <v>-10.957592697601299</v>
      </c>
      <c r="J2390">
        <v>-4.2240287163361803</v>
      </c>
      <c r="K2390">
        <v>483.45329202166499</v>
      </c>
      <c r="L2390">
        <v>450.192066897095</v>
      </c>
      <c r="M2390">
        <v>48.772106392873297</v>
      </c>
      <c r="N2390">
        <v>0.92550075686508604</v>
      </c>
      <c r="O2390">
        <v>18.685909608811201</v>
      </c>
      <c r="P2390">
        <v>41.883335578607003</v>
      </c>
      <c r="Q2390">
        <v>9.5129567798963005E-2</v>
      </c>
    </row>
    <row r="2391" spans="1:17" hidden="1" x14ac:dyDescent="0.3">
      <c r="A2391" t="s">
        <v>4942</v>
      </c>
      <c r="B2391" t="s">
        <v>4943</v>
      </c>
      <c r="C2391" t="str">
        <f>IFERROR(VLOOKUP(Table1[[#This Row],[Ticker]],[1]!Table1[[Symbol]:[Industry]],2,FALSE),"-")</f>
        <v>-</v>
      </c>
      <c r="D2391" t="s">
        <v>387</v>
      </c>
      <c r="E2391">
        <v>194.36227859600001</v>
      </c>
      <c r="F2391">
        <v>120.52</v>
      </c>
      <c r="G2391">
        <v>-46.349171972694002</v>
      </c>
      <c r="H2391">
        <v>10.2759412922069</v>
      </c>
      <c r="I2391">
        <v>-19.580653464314999</v>
      </c>
      <c r="J2391">
        <v>-1.9902924283025401</v>
      </c>
      <c r="K2391">
        <v>108.712155874782</v>
      </c>
      <c r="L2391">
        <v>115.184160035505</v>
      </c>
      <c r="M2391">
        <v>57.833053870155297</v>
      </c>
      <c r="N2391">
        <v>1.5228757670861699</v>
      </c>
      <c r="O2391">
        <v>31.762363093262501</v>
      </c>
      <c r="P2391">
        <v>36.721497447532499</v>
      </c>
      <c r="Q2391">
        <v>7.2599589780116006E-2</v>
      </c>
    </row>
    <row r="2392" spans="1:17" hidden="1" x14ac:dyDescent="0.3">
      <c r="A2392" t="s">
        <v>4944</v>
      </c>
      <c r="B2392" t="s">
        <v>4945</v>
      </c>
      <c r="C2392" t="str">
        <f>IFERROR(VLOOKUP(Table1[[#This Row],[Ticker]],[1]!Table1[[Symbol]:[Industry]],2,FALSE),"-")</f>
        <v>-</v>
      </c>
      <c r="D2392" t="s">
        <v>410</v>
      </c>
      <c r="E2392">
        <v>194.09269750000001</v>
      </c>
      <c r="F2392">
        <v>169</v>
      </c>
      <c r="G2392">
        <v>114.56772236808899</v>
      </c>
      <c r="H2392">
        <v>-23.555465381094599</v>
      </c>
      <c r="I2392">
        <v>-12.7760749146263</v>
      </c>
      <c r="J2392">
        <v>17.357764098452702</v>
      </c>
      <c r="K2392">
        <v>179.18067333850601</v>
      </c>
      <c r="L2392">
        <v>157.77671483538501</v>
      </c>
      <c r="M2392">
        <v>55.083310296120899</v>
      </c>
      <c r="N2392">
        <v>1.1931818181818099</v>
      </c>
      <c r="O2392">
        <v>33.136094674556198</v>
      </c>
      <c r="P2392">
        <v>152.238805970149</v>
      </c>
    </row>
    <row r="2393" spans="1:17" hidden="1" x14ac:dyDescent="0.3">
      <c r="A2393" t="s">
        <v>4946</v>
      </c>
      <c r="B2393" t="s">
        <v>4947</v>
      </c>
      <c r="C2393" t="str">
        <f>IFERROR(VLOOKUP(Table1[[#This Row],[Ticker]],[1]!Table1[[Symbol]:[Industry]],2,FALSE),"-")</f>
        <v>-</v>
      </c>
      <c r="D2393" t="s">
        <v>936</v>
      </c>
      <c r="E2393">
        <v>193.595</v>
      </c>
      <c r="F2393">
        <v>624.5</v>
      </c>
      <c r="G2393">
        <v>123.74973561572</v>
      </c>
      <c r="H2393">
        <v>-8.7561086253067906</v>
      </c>
      <c r="I2393">
        <v>56.179839003857097</v>
      </c>
      <c r="J2393">
        <v>-6.3731589132613502</v>
      </c>
      <c r="K2393">
        <v>611.64410438135405</v>
      </c>
      <c r="L2393">
        <v>480.29473910417698</v>
      </c>
      <c r="M2393">
        <v>38.941136640963798</v>
      </c>
      <c r="N2393">
        <v>0.32962399872453602</v>
      </c>
      <c r="O2393">
        <v>17.5980784627702</v>
      </c>
      <c r="P2393">
        <v>188.18643285648301</v>
      </c>
      <c r="Q2393">
        <v>7.9322971987390994E-2</v>
      </c>
    </row>
    <row r="2394" spans="1:17" hidden="1" x14ac:dyDescent="0.3">
      <c r="A2394" t="s">
        <v>4948</v>
      </c>
      <c r="B2394" t="s">
        <v>4949</v>
      </c>
      <c r="C2394" t="str">
        <f>IFERROR(VLOOKUP(Table1[[#This Row],[Ticker]],[1]!Table1[[Symbol]:[Industry]],2,FALSE),"-")</f>
        <v>-</v>
      </c>
      <c r="D2394" t="s">
        <v>148</v>
      </c>
      <c r="E2394">
        <v>193.13445250000001</v>
      </c>
      <c r="F2394">
        <v>210.65</v>
      </c>
      <c r="G2394">
        <v>62.476023365349498</v>
      </c>
      <c r="H2394">
        <v>-8.5019899055683794</v>
      </c>
      <c r="I2394">
        <v>18.906473558327601</v>
      </c>
      <c r="J2394">
        <v>-3.0687071804913599</v>
      </c>
      <c r="K2394">
        <v>218.057538556309</v>
      </c>
      <c r="L2394">
        <v>186.727406562358</v>
      </c>
      <c r="M2394">
        <v>43.534506803783998</v>
      </c>
      <c r="N2394">
        <v>0.35919771678727902</v>
      </c>
      <c r="O2394">
        <v>39.568003797768803</v>
      </c>
      <c r="P2394">
        <v>92.902930402930394</v>
      </c>
      <c r="Q2394">
        <v>0.111451903603078</v>
      </c>
    </row>
    <row r="2395" spans="1:17" hidden="1" x14ac:dyDescent="0.3">
      <c r="A2395" t="s">
        <v>4950</v>
      </c>
      <c r="B2395" t="s">
        <v>4951</v>
      </c>
      <c r="C2395" t="str">
        <f>IFERROR(VLOOKUP(Table1[[#This Row],[Ticker]],[1]!Table1[[Symbol]:[Industry]],2,FALSE),"-")</f>
        <v>-</v>
      </c>
      <c r="D2395" t="s">
        <v>59</v>
      </c>
      <c r="E2395">
        <v>192.81275504999999</v>
      </c>
      <c r="F2395">
        <v>168.45</v>
      </c>
      <c r="G2395">
        <v>6.0389349272341901</v>
      </c>
      <c r="H2395">
        <v>-11.1480790964518</v>
      </c>
      <c r="I2395">
        <v>-15.7946485110559</v>
      </c>
      <c r="J2395">
        <v>3.7617977863960501</v>
      </c>
      <c r="K2395">
        <v>164.78269325301699</v>
      </c>
      <c r="L2395">
        <v>165.521628907598</v>
      </c>
      <c r="M2395">
        <v>56.685316152979901</v>
      </c>
      <c r="N2395">
        <v>1.3164350727101899</v>
      </c>
      <c r="O2395">
        <v>29.890175126150101</v>
      </c>
      <c r="P2395">
        <v>41.673675357443202</v>
      </c>
      <c r="Q2395">
        <v>-7.5769104729851003E-2</v>
      </c>
    </row>
    <row r="2396" spans="1:17" hidden="1" x14ac:dyDescent="0.3">
      <c r="A2396" t="s">
        <v>4952</v>
      </c>
      <c r="B2396" t="s">
        <v>4953</v>
      </c>
      <c r="C2396" t="str">
        <f>IFERROR(VLOOKUP(Table1[[#This Row],[Ticker]],[1]!Table1[[Symbol]:[Industry]],2,FALSE),"-")</f>
        <v>-</v>
      </c>
      <c r="D2396" t="s">
        <v>302</v>
      </c>
      <c r="E2396">
        <v>192.78262146</v>
      </c>
      <c r="F2396">
        <v>42.9</v>
      </c>
      <c r="G2396">
        <v>222.579096131337</v>
      </c>
      <c r="H2396">
        <v>30.986714341200301</v>
      </c>
      <c r="I2396">
        <v>183.84916561099399</v>
      </c>
      <c r="J2396">
        <v>-1.1732972695527899</v>
      </c>
      <c r="K2396">
        <v>31.814856546043501</v>
      </c>
      <c r="L2396">
        <v>20.392369020830099</v>
      </c>
      <c r="M2396">
        <v>58.614123463531001</v>
      </c>
      <c r="N2396">
        <v>0.66623109382034595</v>
      </c>
      <c r="O2396">
        <v>8.3916083916083899</v>
      </c>
      <c r="P2396">
        <v>329</v>
      </c>
      <c r="Q2396">
        <v>9.0002866311080995E-2</v>
      </c>
    </row>
    <row r="2397" spans="1:17" hidden="1" x14ac:dyDescent="0.3">
      <c r="A2397" t="s">
        <v>4954</v>
      </c>
      <c r="B2397" t="s">
        <v>4955</v>
      </c>
      <c r="C2397" t="str">
        <f>IFERROR(VLOOKUP(Table1[[#This Row],[Ticker]],[1]!Table1[[Symbol]:[Industry]],2,FALSE),"-")</f>
        <v>-</v>
      </c>
      <c r="D2397" t="s">
        <v>990</v>
      </c>
      <c r="E2397">
        <v>192.75375</v>
      </c>
      <c r="F2397">
        <v>367.15</v>
      </c>
      <c r="G2397">
        <v>150.699854230966</v>
      </c>
      <c r="H2397">
        <v>28.197765371953999</v>
      </c>
      <c r="I2397">
        <v>153.737277383741</v>
      </c>
      <c r="J2397">
        <v>2.9013926857714898</v>
      </c>
      <c r="K2397">
        <v>306.18355318182302</v>
      </c>
      <c r="L2397">
        <v>247.41801127948199</v>
      </c>
      <c r="M2397">
        <v>72.147926296974404</v>
      </c>
      <c r="N2397">
        <v>3.5194948913686401</v>
      </c>
      <c r="O2397">
        <v>6.1691406781969302</v>
      </c>
      <c r="P2397">
        <v>219.12212081703601</v>
      </c>
      <c r="Q2397">
        <v>0.10364777659140401</v>
      </c>
    </row>
    <row r="2398" spans="1:17" hidden="1" x14ac:dyDescent="0.3">
      <c r="A2398" t="s">
        <v>4956</v>
      </c>
      <c r="B2398" t="s">
        <v>4957</v>
      </c>
      <c r="C2398" t="str">
        <f>IFERROR(VLOOKUP(Table1[[#This Row],[Ticker]],[1]!Table1[[Symbol]:[Industry]],2,FALSE),"-")</f>
        <v>-</v>
      </c>
      <c r="E2398">
        <v>191.88095999999999</v>
      </c>
      <c r="F2398">
        <v>186.8</v>
      </c>
      <c r="G2398">
        <v>-7.4978877580754499</v>
      </c>
      <c r="H2398">
        <v>8.29085329168079</v>
      </c>
      <c r="I2398">
        <v>-33.398521576153698</v>
      </c>
      <c r="J2398">
        <v>4.6817365472029602</v>
      </c>
      <c r="K2398">
        <v>172.04618073831099</v>
      </c>
      <c r="L2398">
        <v>177.68495280122499</v>
      </c>
      <c r="M2398">
        <v>77.713509933041294</v>
      </c>
      <c r="N2398">
        <v>1.56215092097445</v>
      </c>
      <c r="O2398">
        <v>43.950749464668</v>
      </c>
      <c r="P2398">
        <v>29.7222222222222</v>
      </c>
    </row>
    <row r="2399" spans="1:17" hidden="1" x14ac:dyDescent="0.3">
      <c r="A2399" t="s">
        <v>4958</v>
      </c>
      <c r="B2399" t="s">
        <v>4959</v>
      </c>
      <c r="C2399" t="str">
        <f>IFERROR(VLOOKUP(Table1[[#This Row],[Ticker]],[1]!Table1[[Symbol]:[Industry]],2,FALSE),"-")</f>
        <v>-</v>
      </c>
      <c r="D2399" t="s">
        <v>397</v>
      </c>
      <c r="E2399">
        <v>191.44837000000001</v>
      </c>
      <c r="F2399">
        <v>333.65</v>
      </c>
      <c r="G2399">
        <v>759.66048525148801</v>
      </c>
      <c r="H2399">
        <v>-14.067461134486701</v>
      </c>
      <c r="I2399">
        <v>63.388176180897098</v>
      </c>
      <c r="J2399">
        <v>2.1194087514439799</v>
      </c>
      <c r="K2399">
        <v>315.647563824727</v>
      </c>
      <c r="L2399">
        <v>173.013494560634</v>
      </c>
      <c r="M2399">
        <v>49.389116857667901</v>
      </c>
      <c r="N2399">
        <v>0.97426900584795295</v>
      </c>
      <c r="O2399">
        <v>16.5892402217893</v>
      </c>
      <c r="P2399">
        <v>785.01326259946904</v>
      </c>
    </row>
    <row r="2400" spans="1:17" hidden="1" x14ac:dyDescent="0.3">
      <c r="A2400" t="s">
        <v>4960</v>
      </c>
      <c r="B2400" t="s">
        <v>4961</v>
      </c>
      <c r="C2400" t="str">
        <f>IFERROR(VLOOKUP(Table1[[#This Row],[Ticker]],[1]!Table1[[Symbol]:[Industry]],2,FALSE),"-")</f>
        <v>-</v>
      </c>
      <c r="D2400" t="s">
        <v>119</v>
      </c>
      <c r="E2400">
        <v>191.40646559999999</v>
      </c>
      <c r="F2400">
        <v>0.96</v>
      </c>
      <c r="G2400">
        <v>-18.686110681314101</v>
      </c>
      <c r="H2400">
        <v>-26.848213888464599</v>
      </c>
      <c r="I2400">
        <v>0.72408949359062902</v>
      </c>
      <c r="J2400">
        <v>-1.0819522136039399</v>
      </c>
      <c r="K2400">
        <v>1.0302974277366901</v>
      </c>
      <c r="L2400">
        <v>1.00479742284308</v>
      </c>
      <c r="M2400">
        <v>5.4221455835977803</v>
      </c>
      <c r="N2400">
        <v>0.56130078727487698</v>
      </c>
      <c r="O2400">
        <v>30.2083333333333</v>
      </c>
      <c r="P2400">
        <v>74.545454545454504</v>
      </c>
      <c r="Q2400">
        <v>-0.100822171882836</v>
      </c>
    </row>
    <row r="2401" spans="1:17" hidden="1" x14ac:dyDescent="0.3">
      <c r="A2401" t="s">
        <v>4962</v>
      </c>
      <c r="B2401" t="s">
        <v>4963</v>
      </c>
      <c r="C2401" t="str">
        <f>IFERROR(VLOOKUP(Table1[[#This Row],[Ticker]],[1]!Table1[[Symbol]:[Industry]],2,FALSE),"-")</f>
        <v>-</v>
      </c>
      <c r="D2401" t="s">
        <v>302</v>
      </c>
      <c r="E2401">
        <v>191.23475550000001</v>
      </c>
      <c r="F2401">
        <v>136.75</v>
      </c>
      <c r="G2401">
        <v>68.618853857692898</v>
      </c>
      <c r="H2401">
        <v>10.692989090941101</v>
      </c>
      <c r="I2401">
        <v>75.471631112489007</v>
      </c>
      <c r="J2401">
        <v>-4.1697498326515703</v>
      </c>
      <c r="K2401">
        <v>114.190747648589</v>
      </c>
      <c r="L2401">
        <v>90.989527806845302</v>
      </c>
      <c r="M2401">
        <v>61.814420174129999</v>
      </c>
      <c r="N2401">
        <v>0.51854141479475202</v>
      </c>
      <c r="O2401">
        <v>11.1517367458866</v>
      </c>
      <c r="P2401">
        <v>122.35772357723501</v>
      </c>
      <c r="Q2401">
        <v>0.16798209438848</v>
      </c>
    </row>
    <row r="2402" spans="1:17" hidden="1" x14ac:dyDescent="0.3">
      <c r="A2402" t="s">
        <v>4964</v>
      </c>
      <c r="B2402" t="s">
        <v>4965</v>
      </c>
      <c r="C2402" t="str">
        <f>IFERROR(VLOOKUP(Table1[[#This Row],[Ticker]],[1]!Table1[[Symbol]:[Industry]],2,FALSE),"-")</f>
        <v>-</v>
      </c>
      <c r="D2402" t="s">
        <v>387</v>
      </c>
      <c r="E2402">
        <v>190.537897778</v>
      </c>
      <c r="F2402">
        <v>65.180000000000007</v>
      </c>
      <c r="G2402">
        <v>-30.545504620708002</v>
      </c>
      <c r="H2402">
        <v>-8.5508036963176508</v>
      </c>
      <c r="I2402">
        <v>-33.115145229424698</v>
      </c>
      <c r="J2402">
        <v>-2.0632462951740198</v>
      </c>
      <c r="K2402">
        <v>65.536987421448501</v>
      </c>
      <c r="L2402">
        <v>71.101720633519406</v>
      </c>
      <c r="M2402">
        <v>53.626783977462097</v>
      </c>
      <c r="N2402">
        <v>1.67647927338997</v>
      </c>
      <c r="O2402">
        <v>57.180116600184</v>
      </c>
      <c r="P2402">
        <v>10.1944209636517</v>
      </c>
      <c r="Q2402">
        <v>-6.7018750110608996E-2</v>
      </c>
    </row>
    <row r="2403" spans="1:17" hidden="1" x14ac:dyDescent="0.3">
      <c r="A2403" t="s">
        <v>4966</v>
      </c>
      <c r="B2403" t="s">
        <v>4967</v>
      </c>
      <c r="C2403" t="str">
        <f>IFERROR(VLOOKUP(Table1[[#This Row],[Ticker]],[1]!Table1[[Symbol]:[Industry]],2,FALSE),"-")</f>
        <v>-</v>
      </c>
      <c r="E2403">
        <v>190.34351150000001</v>
      </c>
      <c r="F2403">
        <v>17.47</v>
      </c>
      <c r="G2403">
        <v>49.864744404194298</v>
      </c>
      <c r="H2403">
        <v>-15.9328698239649</v>
      </c>
      <c r="I2403">
        <v>-30.043991962886601</v>
      </c>
      <c r="J2403">
        <v>-6.5635913833750896</v>
      </c>
      <c r="K2403">
        <v>19.724695753613901</v>
      </c>
      <c r="L2403">
        <v>18.117947723882001</v>
      </c>
      <c r="M2403">
        <v>33.344090960119502</v>
      </c>
      <c r="N2403">
        <v>1.14838069503189</v>
      </c>
      <c r="O2403">
        <v>81.597023468803599</v>
      </c>
      <c r="P2403">
        <v>86.844919786096199</v>
      </c>
      <c r="Q2403">
        <v>0.104808018168561</v>
      </c>
    </row>
    <row r="2404" spans="1:17" hidden="1" x14ac:dyDescent="0.3">
      <c r="A2404" t="s">
        <v>4968</v>
      </c>
      <c r="B2404" t="s">
        <v>4969</v>
      </c>
      <c r="C2404" t="str">
        <f>IFERROR(VLOOKUP(Table1[[#This Row],[Ticker]],[1]!Table1[[Symbol]:[Industry]],2,FALSE),"-")</f>
        <v>-</v>
      </c>
      <c r="D2404" t="s">
        <v>561</v>
      </c>
      <c r="E2404">
        <v>190.33132000000001</v>
      </c>
      <c r="F2404">
        <v>90.27</v>
      </c>
      <c r="G2404">
        <v>610.94412314141505</v>
      </c>
      <c r="H2404">
        <v>-8.4791947497087001</v>
      </c>
      <c r="I2404">
        <v>212.963028296777</v>
      </c>
      <c r="J2404">
        <v>1.4975932409415</v>
      </c>
      <c r="K2404">
        <v>86.131385809627801</v>
      </c>
      <c r="L2404">
        <v>56.951080408867298</v>
      </c>
      <c r="M2404">
        <v>48.341118286453103</v>
      </c>
      <c r="N2404">
        <v>0.17272727272727201</v>
      </c>
      <c r="O2404">
        <v>18.865625346183599</v>
      </c>
      <c r="P2404">
        <v>720.63636363636294</v>
      </c>
    </row>
    <row r="2405" spans="1:17" hidden="1" x14ac:dyDescent="0.3">
      <c r="A2405" t="s">
        <v>4970</v>
      </c>
      <c r="B2405" t="s">
        <v>4971</v>
      </c>
      <c r="C2405" t="str">
        <f>IFERROR(VLOOKUP(Table1[[#This Row],[Ticker]],[1]!Table1[[Symbol]:[Industry]],2,FALSE),"-")</f>
        <v>-</v>
      </c>
      <c r="D2405" t="s">
        <v>21</v>
      </c>
      <c r="E2405">
        <v>190.13492400000001</v>
      </c>
      <c r="F2405">
        <v>214.9</v>
      </c>
      <c r="G2405">
        <v>60.788409312911298</v>
      </c>
      <c r="H2405">
        <v>69.867185721671703</v>
      </c>
      <c r="I2405">
        <v>73.924099683894497</v>
      </c>
      <c r="J2405">
        <v>61.751381119729302</v>
      </c>
      <c r="K2405">
        <v>125.98691356426301</v>
      </c>
      <c r="M2405">
        <v>96.176594470285806</v>
      </c>
      <c r="N2405">
        <v>1.79195314489432</v>
      </c>
      <c r="O2405">
        <v>0</v>
      </c>
      <c r="P2405">
        <v>120.410256410256</v>
      </c>
    </row>
    <row r="2406" spans="1:17" hidden="1" x14ac:dyDescent="0.3">
      <c r="A2406" t="s">
        <v>4972</v>
      </c>
      <c r="B2406" t="s">
        <v>4973</v>
      </c>
      <c r="C2406" t="str">
        <f>IFERROR(VLOOKUP(Table1[[#This Row],[Ticker]],[1]!Table1[[Symbol]:[Industry]],2,FALSE),"-")</f>
        <v>-</v>
      </c>
      <c r="D2406" t="s">
        <v>387</v>
      </c>
      <c r="E2406">
        <v>189.78627779999999</v>
      </c>
      <c r="F2406">
        <v>126</v>
      </c>
      <c r="G2406">
        <v>-41.964292900594899</v>
      </c>
      <c r="H2406">
        <v>-24.460802059924202</v>
      </c>
      <c r="I2406">
        <v>-28.8286025296117</v>
      </c>
      <c r="J2406">
        <v>-6.3451101083407897</v>
      </c>
      <c r="K2406">
        <v>106.66061506756201</v>
      </c>
      <c r="L2406">
        <v>84.6295505837805</v>
      </c>
      <c r="M2406">
        <v>25.156977339611601</v>
      </c>
      <c r="N2406">
        <v>0.84967320261437895</v>
      </c>
      <c r="O2406">
        <v>19.9206349206349</v>
      </c>
      <c r="P2406">
        <v>6.4189189189188998</v>
      </c>
    </row>
    <row r="2407" spans="1:17" hidden="1" x14ac:dyDescent="0.3">
      <c r="A2407" t="s">
        <v>4974</v>
      </c>
      <c r="B2407" t="s">
        <v>4975</v>
      </c>
      <c r="C2407" t="str">
        <f>IFERROR(VLOOKUP(Table1[[#This Row],[Ticker]],[1]!Table1[[Symbol]:[Industry]],2,FALSE),"-")</f>
        <v>-</v>
      </c>
      <c r="D2407" t="s">
        <v>59</v>
      </c>
      <c r="E2407">
        <v>189.51022465200001</v>
      </c>
      <c r="F2407">
        <v>119.91</v>
      </c>
      <c r="G2407">
        <v>9.2518216424846695</v>
      </c>
      <c r="H2407">
        <v>-6.3754724017202999</v>
      </c>
      <c r="I2407">
        <v>1.82000289461436</v>
      </c>
      <c r="J2407">
        <v>0.52944631069424897</v>
      </c>
      <c r="K2407">
        <v>112.161262686618</v>
      </c>
      <c r="L2407">
        <v>105.087563152337</v>
      </c>
      <c r="M2407">
        <v>58.300019278329501</v>
      </c>
      <c r="N2407">
        <v>0.96788768201620301</v>
      </c>
      <c r="O2407">
        <v>10.4578433825369</v>
      </c>
      <c r="P2407">
        <v>47.672413793103402</v>
      </c>
      <c r="Q2407">
        <v>-1.0017590739888E-2</v>
      </c>
    </row>
    <row r="2408" spans="1:17" hidden="1" x14ac:dyDescent="0.3">
      <c r="A2408" t="s">
        <v>4976</v>
      </c>
      <c r="B2408" t="s">
        <v>4977</v>
      </c>
      <c r="C2408" t="str">
        <f>IFERROR(VLOOKUP(Table1[[#This Row],[Ticker]],[1]!Table1[[Symbol]:[Industry]],2,FALSE),"-")</f>
        <v>-</v>
      </c>
      <c r="D2408" t="s">
        <v>1147</v>
      </c>
      <c r="E2408">
        <v>188.471243835</v>
      </c>
      <c r="F2408">
        <v>19.649999999999999</v>
      </c>
      <c r="G2408">
        <v>-22.525552217090699</v>
      </c>
      <c r="H2408">
        <v>-7.1320386335735302</v>
      </c>
      <c r="I2408">
        <v>-31.684300091751702</v>
      </c>
      <c r="J2408">
        <v>1.1849205324032701</v>
      </c>
      <c r="K2408">
        <v>20.258257514255</v>
      </c>
      <c r="L2408">
        <v>21.585704291944801</v>
      </c>
      <c r="M2408">
        <v>44.376381879480903</v>
      </c>
      <c r="N2408">
        <v>1.03714895799573</v>
      </c>
      <c r="O2408">
        <v>49.618320610687</v>
      </c>
      <c r="P2408">
        <v>15.588235294117601</v>
      </c>
      <c r="Q2408">
        <v>-1.4156282330994001E-2</v>
      </c>
    </row>
    <row r="2409" spans="1:17" hidden="1" x14ac:dyDescent="0.3">
      <c r="A2409" t="s">
        <v>4978</v>
      </c>
      <c r="B2409" t="s">
        <v>4979</v>
      </c>
      <c r="C2409" t="str">
        <f>IFERROR(VLOOKUP(Table1[[#This Row],[Ticker]],[1]!Table1[[Symbol]:[Industry]],2,FALSE),"-")</f>
        <v>-</v>
      </c>
      <c r="D2409" t="s">
        <v>72</v>
      </c>
      <c r="E2409">
        <v>188.34590625000001</v>
      </c>
      <c r="F2409">
        <v>152.69999999999999</v>
      </c>
      <c r="G2409">
        <v>43.461083158460703</v>
      </c>
      <c r="H2409">
        <v>-7.3299266449321197</v>
      </c>
      <c r="I2409">
        <v>-8.7968363843799402</v>
      </c>
      <c r="J2409">
        <v>0.17549318679314299</v>
      </c>
      <c r="K2409">
        <v>146.219964054901</v>
      </c>
      <c r="L2409">
        <v>131.36621163956201</v>
      </c>
      <c r="M2409">
        <v>57.384756843480801</v>
      </c>
      <c r="N2409">
        <v>1.1602666481494299</v>
      </c>
      <c r="O2409">
        <v>8.3824492468893297</v>
      </c>
      <c r="P2409">
        <v>79.204318741931701</v>
      </c>
      <c r="Q2409">
        <v>6.7792254362136997E-2</v>
      </c>
    </row>
    <row r="2410" spans="1:17" hidden="1" x14ac:dyDescent="0.3">
      <c r="A2410" t="s">
        <v>4980</v>
      </c>
      <c r="B2410" t="s">
        <v>4981</v>
      </c>
      <c r="C2410" t="str">
        <f>IFERROR(VLOOKUP(Table1[[#This Row],[Ticker]],[1]!Table1[[Symbol]:[Industry]],2,FALSE),"-")</f>
        <v>-</v>
      </c>
      <c r="D2410" t="s">
        <v>1120</v>
      </c>
      <c r="E2410">
        <v>188.29527812800001</v>
      </c>
      <c r="F2410">
        <v>141.01</v>
      </c>
      <c r="G2410">
        <v>-59.336859744984501</v>
      </c>
      <c r="H2410">
        <v>-10.3376373410516</v>
      </c>
      <c r="I2410">
        <v>-56.558906594127997</v>
      </c>
      <c r="J2410">
        <v>-3.93990221145879E-2</v>
      </c>
      <c r="K2410">
        <v>153.09459862139701</v>
      </c>
      <c r="L2410">
        <v>175.948990890082</v>
      </c>
      <c r="M2410">
        <v>41.912093003674002</v>
      </c>
      <c r="N2410">
        <v>0.781891827036999</v>
      </c>
      <c r="O2410">
        <v>112.78632721083601</v>
      </c>
      <c r="P2410">
        <v>12.3585657370517</v>
      </c>
      <c r="Q2410">
        <v>0.13002296338514199</v>
      </c>
    </row>
    <row r="2411" spans="1:17" hidden="1" x14ac:dyDescent="0.3">
      <c r="A2411" t="s">
        <v>4982</v>
      </c>
      <c r="B2411" t="s">
        <v>4983</v>
      </c>
      <c r="C2411" t="str">
        <f>IFERROR(VLOOKUP(Table1[[#This Row],[Ticker]],[1]!Table1[[Symbol]:[Industry]],2,FALSE),"-")</f>
        <v>-</v>
      </c>
      <c r="D2411" t="s">
        <v>140</v>
      </c>
      <c r="E2411">
        <v>188.125</v>
      </c>
      <c r="F2411">
        <v>218.75</v>
      </c>
      <c r="G2411">
        <v>135.00190010976701</v>
      </c>
      <c r="H2411">
        <v>35.959765621653901</v>
      </c>
      <c r="I2411">
        <v>241.46116686293701</v>
      </c>
      <c r="J2411">
        <v>7.1147690978714602</v>
      </c>
      <c r="K2411">
        <v>163.893527889513</v>
      </c>
      <c r="L2411">
        <v>114.37889779997199</v>
      </c>
      <c r="M2411">
        <v>96.201339413026801</v>
      </c>
      <c r="N2411">
        <v>0.43833014478376903</v>
      </c>
      <c r="O2411">
        <v>0</v>
      </c>
      <c r="P2411">
        <v>369.92481203007497</v>
      </c>
      <c r="Q2411">
        <v>0.13812429895108699</v>
      </c>
    </row>
    <row r="2412" spans="1:17" hidden="1" x14ac:dyDescent="0.3">
      <c r="A2412" t="s">
        <v>4984</v>
      </c>
      <c r="B2412" t="s">
        <v>4985</v>
      </c>
      <c r="C2412" t="str">
        <f>IFERROR(VLOOKUP(Table1[[#This Row],[Ticker]],[1]!Table1[[Symbol]:[Industry]],2,FALSE),"-")</f>
        <v>-</v>
      </c>
      <c r="D2412" t="s">
        <v>326</v>
      </c>
      <c r="E2412">
        <v>188.001375</v>
      </c>
      <c r="F2412">
        <v>268.75</v>
      </c>
      <c r="G2412">
        <v>-30.5555992174693</v>
      </c>
      <c r="H2412">
        <v>-6.0814540102979997</v>
      </c>
      <c r="I2412">
        <v>-17.419908846486098</v>
      </c>
      <c r="J2412">
        <v>1.12958624793451</v>
      </c>
      <c r="K2412">
        <v>267.959749435795</v>
      </c>
      <c r="M2412">
        <v>59.287798442644601</v>
      </c>
      <c r="N2412">
        <v>0.44851904090267902</v>
      </c>
      <c r="O2412">
        <v>17.209302325581302</v>
      </c>
      <c r="P2412">
        <v>33.706467661691498</v>
      </c>
    </row>
    <row r="2413" spans="1:17" hidden="1" x14ac:dyDescent="0.3">
      <c r="A2413" t="s">
        <v>4986</v>
      </c>
      <c r="B2413" t="s">
        <v>4987</v>
      </c>
      <c r="C2413" t="str">
        <f>IFERROR(VLOOKUP(Table1[[#This Row],[Ticker]],[1]!Table1[[Symbol]:[Industry]],2,FALSE),"-")</f>
        <v>-</v>
      </c>
      <c r="E2413">
        <v>187.85002499999999</v>
      </c>
      <c r="F2413">
        <v>106.9</v>
      </c>
      <c r="G2413">
        <v>-9.6601366553401196</v>
      </c>
      <c r="H2413">
        <v>4.6798961593821904</v>
      </c>
      <c r="I2413">
        <v>3.47555371564308</v>
      </c>
      <c r="J2413">
        <v>14.656684150032399</v>
      </c>
      <c r="O2413">
        <v>0</v>
      </c>
      <c r="P2413">
        <v>27.870813397129201</v>
      </c>
    </row>
    <row r="2414" spans="1:17" hidden="1" x14ac:dyDescent="0.3">
      <c r="A2414" t="s">
        <v>4988</v>
      </c>
      <c r="B2414" t="s">
        <v>4989</v>
      </c>
      <c r="C2414" t="str">
        <f>IFERROR(VLOOKUP(Table1[[#This Row],[Ticker]],[1]!Table1[[Symbol]:[Industry]],2,FALSE),"-")</f>
        <v>-</v>
      </c>
      <c r="D2414" t="s">
        <v>169</v>
      </c>
      <c r="E2414">
        <v>187.76</v>
      </c>
      <c r="F2414">
        <v>23.47</v>
      </c>
      <c r="G2414">
        <v>109.27408832366</v>
      </c>
      <c r="H2414">
        <v>8.7250435795296202</v>
      </c>
      <c r="I2414">
        <v>0.61945148454084797</v>
      </c>
      <c r="J2414">
        <v>1.98781522825651</v>
      </c>
      <c r="K2414">
        <v>20.459321723693598</v>
      </c>
      <c r="L2414">
        <v>19.176495681970099</v>
      </c>
      <c r="M2414">
        <v>74.464639848727799</v>
      </c>
      <c r="N2414">
        <v>2.0358820116626699</v>
      </c>
      <c r="O2414">
        <v>33.361738389433299</v>
      </c>
      <c r="P2414">
        <v>147.052631578947</v>
      </c>
      <c r="Q2414">
        <v>7.3975899654069005E-2</v>
      </c>
    </row>
    <row r="2415" spans="1:17" hidden="1" x14ac:dyDescent="0.3">
      <c r="A2415" t="s">
        <v>4990</v>
      </c>
      <c r="B2415" t="s">
        <v>4991</v>
      </c>
      <c r="C2415" t="str">
        <f>IFERROR(VLOOKUP(Table1[[#This Row],[Ticker]],[1]!Table1[[Symbol]:[Industry]],2,FALSE),"-")</f>
        <v>-</v>
      </c>
      <c r="D2415" t="s">
        <v>119</v>
      </c>
      <c r="E2415">
        <v>187.62034</v>
      </c>
      <c r="F2415">
        <v>262.7</v>
      </c>
      <c r="G2415">
        <v>120.541169156007</v>
      </c>
      <c r="H2415">
        <v>-13.1253944585829</v>
      </c>
      <c r="I2415">
        <v>2.6495505393994199</v>
      </c>
      <c r="J2415">
        <v>-2.2097717624761199</v>
      </c>
      <c r="K2415">
        <v>284.74745901165198</v>
      </c>
      <c r="L2415">
        <v>231.75380956750101</v>
      </c>
      <c r="M2415">
        <v>42.4981699398407</v>
      </c>
      <c r="N2415">
        <v>0.58669635402170806</v>
      </c>
      <c r="O2415">
        <v>59.097830224590702</v>
      </c>
      <c r="P2415">
        <v>158.81773399014699</v>
      </c>
    </row>
    <row r="2416" spans="1:17" hidden="1" x14ac:dyDescent="0.3">
      <c r="A2416" t="s">
        <v>4992</v>
      </c>
      <c r="B2416" t="s">
        <v>4993</v>
      </c>
      <c r="C2416" t="str">
        <f>IFERROR(VLOOKUP(Table1[[#This Row],[Ticker]],[1]!Table1[[Symbol]:[Industry]],2,FALSE),"-")</f>
        <v>-</v>
      </c>
      <c r="D2416" t="s">
        <v>1147</v>
      </c>
      <c r="E2416">
        <v>187.56496000000001</v>
      </c>
      <c r="F2416">
        <v>14.7</v>
      </c>
      <c r="G2416">
        <v>-14.5348353954742</v>
      </c>
      <c r="H2416">
        <v>-9.3286363980257807</v>
      </c>
      <c r="I2416">
        <v>-37.006035557197102</v>
      </c>
      <c r="J2416">
        <v>0.43738480297062798</v>
      </c>
      <c r="K2416">
        <v>15.653045935362201</v>
      </c>
      <c r="L2416">
        <v>16.449615718583001</v>
      </c>
      <c r="M2416">
        <v>51.8357168494937</v>
      </c>
      <c r="N2416">
        <v>0.40742393794690202</v>
      </c>
      <c r="O2416">
        <v>50.952380952380899</v>
      </c>
      <c r="P2416">
        <v>42.7184466019417</v>
      </c>
      <c r="Q2416">
        <v>0.101055114161478</v>
      </c>
    </row>
    <row r="2417" spans="1:17" hidden="1" x14ac:dyDescent="0.3">
      <c r="A2417" t="s">
        <v>4994</v>
      </c>
      <c r="B2417" t="s">
        <v>4995</v>
      </c>
      <c r="C2417" t="str">
        <f>IFERROR(VLOOKUP(Table1[[#This Row],[Ticker]],[1]!Table1[[Symbol]:[Industry]],2,FALSE),"-")</f>
        <v>-</v>
      </c>
      <c r="D2417" t="s">
        <v>496</v>
      </c>
      <c r="E2417">
        <v>187.23872856</v>
      </c>
      <c r="F2417">
        <v>7.8</v>
      </c>
      <c r="G2417">
        <v>59.140398493859699</v>
      </c>
      <c r="H2417">
        <v>-0.56532300652119305</v>
      </c>
      <c r="I2417">
        <v>10.271947858926801</v>
      </c>
      <c r="J2417">
        <v>-0.82455195620368504</v>
      </c>
      <c r="K2417">
        <v>7.5630871510639697</v>
      </c>
      <c r="L2417">
        <v>6.9894299814023801</v>
      </c>
      <c r="M2417">
        <v>50.003087156818303</v>
      </c>
      <c r="N2417">
        <v>0.71323995831611597</v>
      </c>
      <c r="O2417">
        <v>45.202501673218897</v>
      </c>
      <c r="P2417">
        <v>103.840010137326</v>
      </c>
      <c r="Q2417">
        <v>7.4335573505651995E-2</v>
      </c>
    </row>
    <row r="2418" spans="1:17" hidden="1" x14ac:dyDescent="0.3">
      <c r="A2418" t="s">
        <v>4996</v>
      </c>
      <c r="B2418" t="s">
        <v>4997</v>
      </c>
      <c r="C2418" t="str">
        <f>IFERROR(VLOOKUP(Table1[[#This Row],[Ticker]],[1]!Table1[[Symbol]:[Industry]],2,FALSE),"-")</f>
        <v>-</v>
      </c>
      <c r="D2418" t="s">
        <v>410</v>
      </c>
      <c r="E2418">
        <v>187.023248</v>
      </c>
      <c r="F2418">
        <v>196.85</v>
      </c>
      <c r="G2418">
        <v>-56.318935510351402</v>
      </c>
      <c r="H2418">
        <v>-13.3671881413857</v>
      </c>
      <c r="I2418">
        <v>-32.585209954343803</v>
      </c>
      <c r="J2418">
        <v>-9.8434201035121998</v>
      </c>
      <c r="K2418">
        <v>216.45231989462999</v>
      </c>
      <c r="L2418">
        <v>231.06826868814201</v>
      </c>
      <c r="M2418">
        <v>29.951836928375901</v>
      </c>
      <c r="N2418">
        <v>1.1624871755683699</v>
      </c>
      <c r="O2418">
        <v>85.420370840741597</v>
      </c>
      <c r="P2418">
        <v>1.99481865284973</v>
      </c>
      <c r="Q2418">
        <v>0.12998941635742101</v>
      </c>
    </row>
    <row r="2419" spans="1:17" hidden="1" x14ac:dyDescent="0.3">
      <c r="A2419" t="s">
        <v>4998</v>
      </c>
      <c r="B2419" t="s">
        <v>4999</v>
      </c>
      <c r="C2419" t="str">
        <f>IFERROR(VLOOKUP(Table1[[#This Row],[Ticker]],[1]!Table1[[Symbol]:[Industry]],2,FALSE),"-")</f>
        <v>-</v>
      </c>
      <c r="D2419" t="s">
        <v>610</v>
      </c>
      <c r="E2419">
        <v>186.94457826600001</v>
      </c>
      <c r="F2419">
        <v>247.82</v>
      </c>
      <c r="G2419">
        <v>7.3842339000106101</v>
      </c>
      <c r="H2419">
        <v>5.1346560221609403</v>
      </c>
      <c r="I2419">
        <v>-27.694576745073999</v>
      </c>
      <c r="J2419">
        <v>3.2553767711052699</v>
      </c>
      <c r="K2419">
        <v>223.42328290812401</v>
      </c>
      <c r="L2419">
        <v>225.589593424632</v>
      </c>
      <c r="M2419">
        <v>77.435169081438403</v>
      </c>
      <c r="N2419">
        <v>1.5617147496656101</v>
      </c>
      <c r="O2419">
        <v>40.828020337341599</v>
      </c>
      <c r="P2419">
        <v>44.966364434044998</v>
      </c>
      <c r="Q2419">
        <v>-2.9214686856672001E-2</v>
      </c>
    </row>
    <row r="2420" spans="1:17" hidden="1" x14ac:dyDescent="0.3">
      <c r="A2420" t="s">
        <v>5000</v>
      </c>
      <c r="B2420" t="s">
        <v>5001</v>
      </c>
      <c r="C2420" t="str">
        <f>IFERROR(VLOOKUP(Table1[[#This Row],[Ticker]],[1]!Table1[[Symbol]:[Industry]],2,FALSE),"-")</f>
        <v>-</v>
      </c>
      <c r="D2420" t="s">
        <v>226</v>
      </c>
      <c r="E2420">
        <v>186.92565625</v>
      </c>
      <c r="F2420">
        <v>2795.15</v>
      </c>
      <c r="G2420">
        <v>138.34061887843399</v>
      </c>
      <c r="H2420">
        <v>37.093194768395499</v>
      </c>
      <c r="I2420">
        <v>30.0659366931474</v>
      </c>
      <c r="J2420">
        <v>43.825293148664102</v>
      </c>
      <c r="K2420">
        <v>2108.4913602975198</v>
      </c>
      <c r="L2420">
        <v>1806.4515588496599</v>
      </c>
      <c r="M2420">
        <v>71.316839965169706</v>
      </c>
      <c r="N2420">
        <v>3.2647541885243698</v>
      </c>
      <c r="O2420">
        <v>19.691250916766499</v>
      </c>
      <c r="P2420">
        <v>216.12191811807199</v>
      </c>
      <c r="Q2420">
        <v>0.12646007949723101</v>
      </c>
    </row>
    <row r="2421" spans="1:17" hidden="1" x14ac:dyDescent="0.3">
      <c r="A2421" t="s">
        <v>5002</v>
      </c>
      <c r="B2421" t="s">
        <v>5003</v>
      </c>
      <c r="C2421" t="str">
        <f>IFERROR(VLOOKUP(Table1[[#This Row],[Ticker]],[1]!Table1[[Symbol]:[Industry]],2,FALSE),"-")</f>
        <v>-</v>
      </c>
      <c r="D2421" t="s">
        <v>387</v>
      </c>
      <c r="E2421">
        <v>185.9599935</v>
      </c>
      <c r="F2421">
        <v>26.61</v>
      </c>
      <c r="G2421">
        <v>-68.9007349556923</v>
      </c>
      <c r="H2421">
        <v>-11.4332720394601</v>
      </c>
      <c r="I2421">
        <v>-47.342338394075597</v>
      </c>
      <c r="J2421">
        <v>-2.1971938492916698</v>
      </c>
      <c r="K2421">
        <v>28.2147913685166</v>
      </c>
      <c r="L2421">
        <v>35.714170800071699</v>
      </c>
      <c r="M2421">
        <v>47.322525514863003</v>
      </c>
      <c r="N2421">
        <v>0.84500282206966104</v>
      </c>
      <c r="O2421">
        <v>119.84216459977399</v>
      </c>
      <c r="P2421">
        <v>23.5376044568245</v>
      </c>
      <c r="Q2421">
        <v>0.11311287118724</v>
      </c>
    </row>
    <row r="2422" spans="1:17" hidden="1" x14ac:dyDescent="0.3">
      <c r="A2422" t="s">
        <v>5004</v>
      </c>
      <c r="B2422" t="s">
        <v>5005</v>
      </c>
      <c r="C2422" t="str">
        <f>IFERROR(VLOOKUP(Table1[[#This Row],[Ticker]],[1]!Table1[[Symbol]:[Industry]],2,FALSE),"-")</f>
        <v>-</v>
      </c>
      <c r="D2422" t="s">
        <v>295</v>
      </c>
      <c r="E2422">
        <v>185.64642135999901</v>
      </c>
      <c r="F2422">
        <v>120.55</v>
      </c>
      <c r="G2422">
        <v>-34.713679603619902</v>
      </c>
      <c r="H2422">
        <v>-6.1141536739898799</v>
      </c>
      <c r="I2422">
        <v>-19.486317746228298</v>
      </c>
      <c r="J2422">
        <v>3.24008168470113</v>
      </c>
      <c r="K2422">
        <v>125.528792289763</v>
      </c>
      <c r="M2422">
        <v>46.212278632321201</v>
      </c>
      <c r="N2422">
        <v>0.75270108043217199</v>
      </c>
      <c r="O2422">
        <v>37.6192451265035</v>
      </c>
      <c r="P2422">
        <v>8.6036036036035899</v>
      </c>
    </row>
    <row r="2423" spans="1:17" hidden="1" x14ac:dyDescent="0.3">
      <c r="A2423" t="s">
        <v>5006</v>
      </c>
      <c r="B2423" t="s">
        <v>5007</v>
      </c>
      <c r="C2423" t="str">
        <f>IFERROR(VLOOKUP(Table1[[#This Row],[Ticker]],[1]!Table1[[Symbol]:[Industry]],2,FALSE),"-")</f>
        <v>-</v>
      </c>
      <c r="D2423" t="s">
        <v>72</v>
      </c>
      <c r="E2423">
        <v>185.62992</v>
      </c>
      <c r="F2423">
        <v>80.8</v>
      </c>
      <c r="G2423">
        <v>229.81205781685401</v>
      </c>
      <c r="H2423">
        <v>-11.0587402042541</v>
      </c>
      <c r="I2423">
        <v>-7.2274819873926104</v>
      </c>
      <c r="J2423">
        <v>-1.0819522136039399</v>
      </c>
      <c r="K2423">
        <v>80.526321831624401</v>
      </c>
      <c r="L2423">
        <v>70.636548274883793</v>
      </c>
      <c r="M2423">
        <v>99.999999971025503</v>
      </c>
      <c r="O2423">
        <v>0</v>
      </c>
      <c r="P2423">
        <v>255.16483516483501</v>
      </c>
    </row>
    <row r="2424" spans="1:17" hidden="1" x14ac:dyDescent="0.3">
      <c r="A2424" t="s">
        <v>5008</v>
      </c>
      <c r="B2424" t="s">
        <v>5009</v>
      </c>
      <c r="C2424" t="str">
        <f>IFERROR(VLOOKUP(Table1[[#This Row],[Ticker]],[1]!Table1[[Symbol]:[Industry]],2,FALSE),"-")</f>
        <v>-</v>
      </c>
      <c r="E2424">
        <v>185.47499999999999</v>
      </c>
      <c r="F2424">
        <v>123.65</v>
      </c>
      <c r="G2424">
        <v>187.84377786985101</v>
      </c>
      <c r="H2424">
        <v>14.2198818828785</v>
      </c>
      <c r="I2424">
        <v>200.979468240834</v>
      </c>
      <c r="J2424">
        <v>-1.0819522136039399</v>
      </c>
      <c r="K2424">
        <v>105.62085473769601</v>
      </c>
      <c r="L2424">
        <v>72.209895655729696</v>
      </c>
      <c r="M2424">
        <v>100</v>
      </c>
      <c r="N2424">
        <v>3.80399742101869E-2</v>
      </c>
      <c r="O2424">
        <v>0</v>
      </c>
      <c r="P2424">
        <v>213.19655521783099</v>
      </c>
    </row>
    <row r="2425" spans="1:17" hidden="1" x14ac:dyDescent="0.3">
      <c r="A2425" t="s">
        <v>5010</v>
      </c>
      <c r="B2425" t="s">
        <v>5011</v>
      </c>
      <c r="C2425" t="str">
        <f>IFERROR(VLOOKUP(Table1[[#This Row],[Ticker]],[1]!Table1[[Symbol]:[Industry]],2,FALSE),"-")</f>
        <v>-</v>
      </c>
      <c r="D2425" t="s">
        <v>80</v>
      </c>
      <c r="E2425">
        <v>185.04891583200001</v>
      </c>
      <c r="F2425">
        <v>238.04</v>
      </c>
      <c r="G2425">
        <v>-13.3866437637851</v>
      </c>
      <c r="H2425">
        <v>2.6445224773367002</v>
      </c>
      <c r="I2425">
        <v>-20.716029894545098</v>
      </c>
      <c r="J2425">
        <v>1.1754904936138699</v>
      </c>
      <c r="K2425">
        <v>221.32046201201501</v>
      </c>
      <c r="L2425">
        <v>221.08627881915399</v>
      </c>
      <c r="M2425">
        <v>74.734445672837495</v>
      </c>
      <c r="N2425">
        <v>2.1589500338683099</v>
      </c>
      <c r="O2425">
        <v>16.871114098470802</v>
      </c>
      <c r="P2425">
        <v>28.323450134770798</v>
      </c>
      <c r="Q2425">
        <v>-6.1070484388555002E-2</v>
      </c>
    </row>
    <row r="2426" spans="1:17" hidden="1" x14ac:dyDescent="0.3">
      <c r="A2426" t="s">
        <v>5012</v>
      </c>
      <c r="B2426" t="s">
        <v>5013</v>
      </c>
      <c r="C2426" t="str">
        <f>IFERROR(VLOOKUP(Table1[[#This Row],[Ticker]],[1]!Table1[[Symbol]:[Industry]],2,FALSE),"-")</f>
        <v>-</v>
      </c>
      <c r="D2426" t="s">
        <v>285</v>
      </c>
      <c r="E2426">
        <v>184.73631599999999</v>
      </c>
      <c r="F2426">
        <v>365.8</v>
      </c>
      <c r="G2426">
        <v>-23.549726030366301</v>
      </c>
      <c r="H2426">
        <v>10.4365868985495</v>
      </c>
      <c r="I2426">
        <v>-35.545529651489304</v>
      </c>
      <c r="J2426">
        <v>14.4736033419516</v>
      </c>
      <c r="K2426">
        <v>349.756224858248</v>
      </c>
      <c r="L2426">
        <v>396.89205963728</v>
      </c>
      <c r="M2426">
        <v>61.955528371366299</v>
      </c>
      <c r="N2426">
        <v>2.2795720087209501</v>
      </c>
      <c r="O2426">
        <v>95.462001093493697</v>
      </c>
      <c r="P2426">
        <v>26.137931034482701</v>
      </c>
      <c r="Q2426">
        <v>5.7081408032992997E-2</v>
      </c>
    </row>
    <row r="2427" spans="1:17" hidden="1" x14ac:dyDescent="0.3">
      <c r="A2427" t="s">
        <v>5014</v>
      </c>
      <c r="B2427" t="s">
        <v>5015</v>
      </c>
      <c r="C2427" t="str">
        <f>IFERROR(VLOOKUP(Table1[[#This Row],[Ticker]],[1]!Table1[[Symbol]:[Industry]],2,FALSE),"-")</f>
        <v>-</v>
      </c>
      <c r="E2427">
        <v>184.64004544599999</v>
      </c>
      <c r="F2427">
        <v>12.38</v>
      </c>
      <c r="G2427">
        <v>52.265587070957501</v>
      </c>
      <c r="H2427">
        <v>-1.3579242477718301</v>
      </c>
      <c r="I2427">
        <v>-11.155862487201601</v>
      </c>
      <c r="J2427">
        <v>-3.50130705231363</v>
      </c>
      <c r="K2427">
        <v>11.7764825116257</v>
      </c>
      <c r="L2427">
        <v>11.5166975193979</v>
      </c>
      <c r="M2427">
        <v>51.367601413922898</v>
      </c>
      <c r="N2427">
        <v>0.78501778504084696</v>
      </c>
      <c r="O2427">
        <v>41.437802907915902</v>
      </c>
      <c r="P2427">
        <v>115.304347826086</v>
      </c>
      <c r="Q2427">
        <v>8.0466913320156E-2</v>
      </c>
    </row>
    <row r="2428" spans="1:17" hidden="1" x14ac:dyDescent="0.3">
      <c r="A2428" t="s">
        <v>5016</v>
      </c>
      <c r="B2428" t="s">
        <v>5017</v>
      </c>
      <c r="C2428" t="str">
        <f>IFERROR(VLOOKUP(Table1[[#This Row],[Ticker]],[1]!Table1[[Symbol]:[Industry]],2,FALSE),"-")</f>
        <v>-</v>
      </c>
      <c r="D2428" t="s">
        <v>46</v>
      </c>
      <c r="E2428">
        <v>184.54534533</v>
      </c>
      <c r="F2428">
        <v>110.35</v>
      </c>
      <c r="G2428">
        <v>95.6123808418469</v>
      </c>
      <c r="H2428">
        <v>8.5521375317617707</v>
      </c>
      <c r="I2428">
        <v>-14.3456900812104</v>
      </c>
      <c r="J2428">
        <v>2.8565684396141098</v>
      </c>
      <c r="K2428">
        <v>103.567178922241</v>
      </c>
      <c r="L2428">
        <v>96.724484160684895</v>
      </c>
      <c r="M2428">
        <v>63.692531550155699</v>
      </c>
      <c r="N2428">
        <v>0.54458585840546303</v>
      </c>
      <c r="O2428">
        <v>43.951064793837702</v>
      </c>
      <c r="P2428">
        <v>125.112199102407</v>
      </c>
      <c r="Q2428">
        <v>5.9490999535458E-2</v>
      </c>
    </row>
    <row r="2429" spans="1:17" hidden="1" x14ac:dyDescent="0.3">
      <c r="A2429" t="s">
        <v>5018</v>
      </c>
      <c r="B2429" t="s">
        <v>5019</v>
      </c>
      <c r="C2429" t="str">
        <f>IFERROR(VLOOKUP(Table1[[#This Row],[Ticker]],[1]!Table1[[Symbol]:[Industry]],2,FALSE),"-")</f>
        <v>-</v>
      </c>
      <c r="D2429" t="s">
        <v>59</v>
      </c>
      <c r="E2429">
        <v>184.24375000000001</v>
      </c>
      <c r="F2429">
        <v>179.75</v>
      </c>
      <c r="G2429">
        <v>-24.317232987499398</v>
      </c>
      <c r="H2429">
        <v>-8.9468680581354203</v>
      </c>
      <c r="I2429">
        <v>-18.450785464217201</v>
      </c>
      <c r="J2429">
        <v>-0.99803612968786104</v>
      </c>
      <c r="K2429">
        <v>184.22149598997299</v>
      </c>
      <c r="L2429">
        <v>182.02689826909099</v>
      </c>
      <c r="M2429">
        <v>54.773483171868897</v>
      </c>
      <c r="N2429">
        <v>0.35424478708977303</v>
      </c>
      <c r="O2429">
        <v>27.955493741307301</v>
      </c>
      <c r="P2429">
        <v>20.962314939434702</v>
      </c>
      <c r="Q2429">
        <v>-4.2280275854447998E-2</v>
      </c>
    </row>
    <row r="2430" spans="1:17" hidden="1" x14ac:dyDescent="0.3">
      <c r="A2430" t="s">
        <v>5020</v>
      </c>
      <c r="B2430" t="s">
        <v>5021</v>
      </c>
      <c r="C2430" t="str">
        <f>IFERROR(VLOOKUP(Table1[[#This Row],[Ticker]],[1]!Table1[[Symbol]:[Industry]],2,FALSE),"-")</f>
        <v>-</v>
      </c>
      <c r="D2430" t="s">
        <v>1120</v>
      </c>
      <c r="E2430">
        <v>184.19594866400001</v>
      </c>
      <c r="F2430">
        <v>14.41</v>
      </c>
      <c r="G2430">
        <v>-26.9910026039535</v>
      </c>
      <c r="H2430">
        <v>-19.312708458222399</v>
      </c>
      <c r="I2430">
        <v>-64.893605860413004</v>
      </c>
      <c r="J2430">
        <v>-6.14108493370908</v>
      </c>
      <c r="K2430">
        <v>16.839515542058201</v>
      </c>
      <c r="L2430">
        <v>21.384984226289799</v>
      </c>
      <c r="M2430">
        <v>29.8931656252342</v>
      </c>
      <c r="N2430">
        <v>0.50746344193606396</v>
      </c>
      <c r="O2430">
        <v>163.70575988896601</v>
      </c>
      <c r="P2430">
        <v>0.76923076923076605</v>
      </c>
      <c r="Q2430">
        <v>-5.6745625813980002E-3</v>
      </c>
    </row>
    <row r="2431" spans="1:17" hidden="1" x14ac:dyDescent="0.3">
      <c r="A2431" t="s">
        <v>5022</v>
      </c>
      <c r="B2431" t="s">
        <v>5023</v>
      </c>
      <c r="C2431" t="str">
        <f>IFERROR(VLOOKUP(Table1[[#This Row],[Ticker]],[1]!Table1[[Symbol]:[Industry]],2,FALSE),"-")</f>
        <v>-</v>
      </c>
      <c r="D2431" t="s">
        <v>990</v>
      </c>
      <c r="E2431">
        <v>183.80300127000001</v>
      </c>
      <c r="F2431">
        <v>182.35</v>
      </c>
      <c r="G2431">
        <v>116.010558191397</v>
      </c>
      <c r="H2431">
        <v>2.0071972007898999</v>
      </c>
      <c r="I2431">
        <v>78.725321399965694</v>
      </c>
      <c r="J2431">
        <v>8.3592242569842892</v>
      </c>
      <c r="K2431">
        <v>149.15392693645299</v>
      </c>
      <c r="L2431">
        <v>118.165712426789</v>
      </c>
      <c r="M2431">
        <v>65.8991240762888</v>
      </c>
      <c r="N2431">
        <v>1.4836321973373601</v>
      </c>
      <c r="O2431">
        <v>7.7049629832739202</v>
      </c>
      <c r="P2431">
        <v>149.79452054794501</v>
      </c>
      <c r="Q2431">
        <v>7.4981604748320003E-3</v>
      </c>
    </row>
    <row r="2432" spans="1:17" hidden="1" x14ac:dyDescent="0.3">
      <c r="A2432" t="s">
        <v>5024</v>
      </c>
      <c r="B2432" t="s">
        <v>5025</v>
      </c>
      <c r="C2432" t="str">
        <f>IFERROR(VLOOKUP(Table1[[#This Row],[Ticker]],[1]!Table1[[Symbol]:[Industry]],2,FALSE),"-")</f>
        <v>-</v>
      </c>
      <c r="D2432" t="s">
        <v>1306</v>
      </c>
      <c r="E2432">
        <v>183.70820789999999</v>
      </c>
      <c r="F2432">
        <v>122.08</v>
      </c>
      <c r="G2432">
        <v>-18.312005756573502</v>
      </c>
      <c r="H2432">
        <v>-11.4999166748424</v>
      </c>
      <c r="I2432">
        <v>-8.5045731718833295</v>
      </c>
      <c r="J2432">
        <v>-1.4824426100076999</v>
      </c>
      <c r="K2432">
        <v>121.26346275576</v>
      </c>
      <c r="L2432">
        <v>118.566589835589</v>
      </c>
      <c r="M2432">
        <v>62.4894939835931</v>
      </c>
      <c r="N2432">
        <v>2.33491945411002</v>
      </c>
      <c r="O2432">
        <v>3.29292267365661</v>
      </c>
      <c r="P2432">
        <v>10.5797101449275</v>
      </c>
    </row>
    <row r="2433" spans="1:17" hidden="1" x14ac:dyDescent="0.3">
      <c r="A2433" t="s">
        <v>5026</v>
      </c>
      <c r="B2433" t="s">
        <v>5027</v>
      </c>
      <c r="C2433" t="str">
        <f>IFERROR(VLOOKUP(Table1[[#This Row],[Ticker]],[1]!Table1[[Symbol]:[Industry]],2,FALSE),"-")</f>
        <v>-</v>
      </c>
      <c r="D2433" t="s">
        <v>124</v>
      </c>
      <c r="E2433">
        <v>183.63554999999999</v>
      </c>
      <c r="F2433">
        <v>169.75</v>
      </c>
      <c r="G2433">
        <v>-24.9683894118483</v>
      </c>
      <c r="H2433">
        <v>5.2474162017358497</v>
      </c>
      <c r="I2433">
        <v>-7.3684149572323197</v>
      </c>
      <c r="J2433">
        <v>-3.9446537144377398</v>
      </c>
      <c r="K2433">
        <v>160.21330294750999</v>
      </c>
      <c r="L2433">
        <v>152.76346301115001</v>
      </c>
      <c r="M2433">
        <v>52.565847486939099</v>
      </c>
      <c r="N2433">
        <v>0.74966010744686495</v>
      </c>
      <c r="O2433">
        <v>17.967599410898298</v>
      </c>
      <c r="P2433">
        <v>41.4583333333333</v>
      </c>
      <c r="Q2433">
        <v>0.10640543133269</v>
      </c>
    </row>
    <row r="2434" spans="1:17" hidden="1" x14ac:dyDescent="0.3">
      <c r="A2434" t="s">
        <v>5028</v>
      </c>
      <c r="B2434" t="s">
        <v>5029</v>
      </c>
      <c r="C2434" t="str">
        <f>IFERROR(VLOOKUP(Table1[[#This Row],[Ticker]],[1]!Table1[[Symbol]:[Industry]],2,FALSE),"-")</f>
        <v>-</v>
      </c>
      <c r="D2434" t="s">
        <v>670</v>
      </c>
      <c r="E2434">
        <v>182.98124999999999</v>
      </c>
      <c r="F2434">
        <v>97.59</v>
      </c>
      <c r="G2434">
        <v>-35.820667256237698</v>
      </c>
      <c r="H2434">
        <v>-4.6757614808499</v>
      </c>
      <c r="I2434">
        <v>-11.2549516573203</v>
      </c>
      <c r="J2434">
        <v>-1.0819522136039399</v>
      </c>
      <c r="K2434">
        <v>88.594164915018894</v>
      </c>
      <c r="L2434">
        <v>91.434504186737399</v>
      </c>
      <c r="M2434">
        <v>54.005888387945802</v>
      </c>
      <c r="N2434">
        <v>1.37330986547469</v>
      </c>
      <c r="O2434">
        <v>28.035659391330999</v>
      </c>
      <c r="P2434">
        <v>42.259475218658899</v>
      </c>
      <c r="Q2434">
        <v>-7.6247985628631998E-2</v>
      </c>
    </row>
    <row r="2435" spans="1:17" hidden="1" x14ac:dyDescent="0.3">
      <c r="A2435" t="s">
        <v>5030</v>
      </c>
      <c r="B2435" t="s">
        <v>5031</v>
      </c>
      <c r="C2435" t="str">
        <f>IFERROR(VLOOKUP(Table1[[#This Row],[Ticker]],[1]!Table1[[Symbol]:[Industry]],2,FALSE),"-")</f>
        <v>-</v>
      </c>
      <c r="D2435" t="s">
        <v>72</v>
      </c>
      <c r="E2435">
        <v>182.74206559999999</v>
      </c>
      <c r="F2435">
        <v>131</v>
      </c>
      <c r="G2435">
        <v>-55.671926284150999</v>
      </c>
      <c r="H2435">
        <v>1.9737355443751099</v>
      </c>
      <c r="I2435">
        <v>-28.804161157194901</v>
      </c>
      <c r="J2435">
        <v>-1.1565234291147499</v>
      </c>
      <c r="K2435">
        <v>127.929737197804</v>
      </c>
      <c r="L2435">
        <v>139.20406759894101</v>
      </c>
      <c r="M2435">
        <v>48.112131474132703</v>
      </c>
      <c r="N2435">
        <v>1.17773079633544</v>
      </c>
      <c r="O2435">
        <v>52.671755725190799</v>
      </c>
      <c r="P2435">
        <v>17.594254937163299</v>
      </c>
      <c r="Q2435">
        <v>-6.2470119887700001E-4</v>
      </c>
    </row>
    <row r="2436" spans="1:17" hidden="1" x14ac:dyDescent="0.3">
      <c r="A2436" t="s">
        <v>5032</v>
      </c>
      <c r="B2436" t="s">
        <v>5033</v>
      </c>
      <c r="C2436" t="str">
        <f>IFERROR(VLOOKUP(Table1[[#This Row],[Ticker]],[1]!Table1[[Symbol]:[Industry]],2,FALSE),"-")</f>
        <v>-</v>
      </c>
      <c r="D2436" t="s">
        <v>1147</v>
      </c>
      <c r="E2436">
        <v>182.48047897999999</v>
      </c>
      <c r="F2436">
        <v>9.2200000000000006</v>
      </c>
      <c r="G2436">
        <v>82.287672090221406</v>
      </c>
      <c r="H2436">
        <v>-1.35459819241983</v>
      </c>
      <c r="I2436">
        <v>-48.630880080445799</v>
      </c>
      <c r="J2436">
        <v>1.34898701291537</v>
      </c>
      <c r="K2436">
        <v>8.9490878072259399</v>
      </c>
      <c r="L2436">
        <v>8.4924737022033501</v>
      </c>
      <c r="M2436">
        <v>59.931406189656499</v>
      </c>
      <c r="N2436">
        <v>1.2116006959374399</v>
      </c>
      <c r="O2436">
        <v>67.028199566160495</v>
      </c>
      <c r="P2436">
        <v>111.954022988505</v>
      </c>
      <c r="Q2436">
        <v>7.1692815916927E-2</v>
      </c>
    </row>
    <row r="2437" spans="1:17" hidden="1" x14ac:dyDescent="0.3">
      <c r="A2437" t="s">
        <v>5034</v>
      </c>
      <c r="B2437" t="s">
        <v>5035</v>
      </c>
      <c r="C2437" t="str">
        <f>IFERROR(VLOOKUP(Table1[[#This Row],[Ticker]],[1]!Table1[[Symbol]:[Industry]],2,FALSE),"-")</f>
        <v>-</v>
      </c>
      <c r="D2437" t="s">
        <v>387</v>
      </c>
      <c r="E2437">
        <v>182.32816</v>
      </c>
      <c r="F2437">
        <v>12.11</v>
      </c>
      <c r="G2437">
        <v>-15.716413711617101</v>
      </c>
      <c r="H2437">
        <v>30.840701136527901</v>
      </c>
      <c r="I2437">
        <v>-2.6243267960021401</v>
      </c>
      <c r="J2437">
        <v>3.0164084421337498</v>
      </c>
      <c r="K2437">
        <v>10.717302340940099</v>
      </c>
      <c r="L2437">
        <v>10.930175953711201</v>
      </c>
      <c r="M2437">
        <v>50.136581974143397</v>
      </c>
      <c r="N2437">
        <v>2.3393682595357301</v>
      </c>
      <c r="O2437">
        <v>50.701899256812503</v>
      </c>
      <c r="P2437">
        <v>71.773049645390003</v>
      </c>
      <c r="Q2437">
        <v>3.8911111328112001E-2</v>
      </c>
    </row>
    <row r="2438" spans="1:17" hidden="1" x14ac:dyDescent="0.3">
      <c r="A2438" t="s">
        <v>5036</v>
      </c>
      <c r="B2438" t="s">
        <v>5037</v>
      </c>
      <c r="C2438" t="str">
        <f>IFERROR(VLOOKUP(Table1[[#This Row],[Ticker]],[1]!Table1[[Symbol]:[Industry]],2,FALSE),"-")</f>
        <v>-</v>
      </c>
      <c r="D2438" t="s">
        <v>59</v>
      </c>
      <c r="E2438">
        <v>182.213773</v>
      </c>
      <c r="F2438">
        <v>45.71</v>
      </c>
      <c r="G2438">
        <v>-6.2917671668356103</v>
      </c>
      <c r="H2438">
        <v>-18.385714021993099</v>
      </c>
      <c r="I2438">
        <v>-25.183575933585502</v>
      </c>
      <c r="J2438">
        <v>-4.2626137912120896</v>
      </c>
      <c r="K2438">
        <v>50.731807916147901</v>
      </c>
      <c r="L2438">
        <v>53.0142166004469</v>
      </c>
      <c r="M2438">
        <v>40.941771583600598</v>
      </c>
      <c r="N2438">
        <v>0.80084935692443504</v>
      </c>
      <c r="O2438">
        <v>61.671406694377602</v>
      </c>
      <c r="P2438">
        <v>37.036267760709499</v>
      </c>
      <c r="Q2438">
        <v>0.13359773352176499</v>
      </c>
    </row>
    <row r="2439" spans="1:17" hidden="1" x14ac:dyDescent="0.3">
      <c r="A2439" t="s">
        <v>5038</v>
      </c>
      <c r="B2439" t="s">
        <v>5039</v>
      </c>
      <c r="C2439" t="str">
        <f>IFERROR(VLOOKUP(Table1[[#This Row],[Ticker]],[1]!Table1[[Symbol]:[Industry]],2,FALSE),"-")</f>
        <v>-</v>
      </c>
      <c r="D2439" t="s">
        <v>95</v>
      </c>
      <c r="E2439">
        <v>181.953194</v>
      </c>
      <c r="F2439">
        <v>108.4</v>
      </c>
      <c r="G2439">
        <v>177.864005868802</v>
      </c>
      <c r="H2439">
        <v>7.0883987603234999</v>
      </c>
      <c r="I2439">
        <v>15.0129599713592</v>
      </c>
      <c r="J2439">
        <v>13.6270424953907</v>
      </c>
      <c r="K2439">
        <v>61.466197253657903</v>
      </c>
      <c r="M2439">
        <v>99.999677125048294</v>
      </c>
      <c r="N2439">
        <v>0.93333333333333302</v>
      </c>
      <c r="O2439">
        <v>0</v>
      </c>
      <c r="P2439">
        <v>203.216783216783</v>
      </c>
    </row>
    <row r="2440" spans="1:17" hidden="1" x14ac:dyDescent="0.3">
      <c r="A2440" t="s">
        <v>5040</v>
      </c>
      <c r="B2440" t="s">
        <v>5041</v>
      </c>
      <c r="C2440" t="str">
        <f>IFERROR(VLOOKUP(Table1[[#This Row],[Ticker]],[1]!Table1[[Symbol]:[Industry]],2,FALSE),"-")</f>
        <v>-</v>
      </c>
      <c r="D2440" t="s">
        <v>169</v>
      </c>
      <c r="E2440">
        <v>181.9225228</v>
      </c>
      <c r="F2440">
        <v>27.76</v>
      </c>
      <c r="G2440">
        <v>1.75428415543603</v>
      </c>
      <c r="H2440">
        <v>-11.559634658636901</v>
      </c>
      <c r="I2440">
        <v>-5.2421351465544301</v>
      </c>
      <c r="J2440">
        <v>-6.8107657729259801</v>
      </c>
      <c r="K2440">
        <v>27.485703597681599</v>
      </c>
      <c r="L2440">
        <v>27.234989088265401</v>
      </c>
      <c r="M2440">
        <v>46.178295363199197</v>
      </c>
      <c r="N2440">
        <v>1.2521766111905199</v>
      </c>
      <c r="O2440">
        <v>65.706051873198803</v>
      </c>
      <c r="P2440">
        <v>27.339449541284399</v>
      </c>
      <c r="Q2440">
        <v>3.0079402445594001E-2</v>
      </c>
    </row>
    <row r="2441" spans="1:17" hidden="1" x14ac:dyDescent="0.3">
      <c r="A2441" t="s">
        <v>5042</v>
      </c>
      <c r="B2441" t="s">
        <v>5043</v>
      </c>
      <c r="C2441" t="str">
        <f>IFERROR(VLOOKUP(Table1[[#This Row],[Ticker]],[1]!Table1[[Symbol]:[Industry]],2,FALSE),"-")</f>
        <v>-</v>
      </c>
      <c r="D2441" t="s">
        <v>243</v>
      </c>
      <c r="E2441">
        <v>181.68168555</v>
      </c>
      <c r="F2441">
        <v>204.57</v>
      </c>
      <c r="G2441">
        <v>-15.0109200128529</v>
      </c>
      <c r="H2441">
        <v>-4.72368865786241</v>
      </c>
      <c r="I2441">
        <v>-25.809484020292199</v>
      </c>
      <c r="J2441">
        <v>-1.90406759821933</v>
      </c>
      <c r="K2441">
        <v>195.03124140722801</v>
      </c>
      <c r="L2441">
        <v>198.07978727497101</v>
      </c>
      <c r="M2441">
        <v>57.739056906195103</v>
      </c>
      <c r="N2441">
        <v>1.90690859791388</v>
      </c>
      <c r="O2441">
        <v>28.782323898909901</v>
      </c>
      <c r="P2441">
        <v>25.773132493083299</v>
      </c>
      <c r="Q2441">
        <v>-2.5795780975783E-2</v>
      </c>
    </row>
    <row r="2442" spans="1:17" hidden="1" x14ac:dyDescent="0.3">
      <c r="A2442" t="s">
        <v>5044</v>
      </c>
      <c r="B2442" t="s">
        <v>5045</v>
      </c>
      <c r="C2442" t="str">
        <f>IFERROR(VLOOKUP(Table1[[#This Row],[Ticker]],[1]!Table1[[Symbol]:[Industry]],2,FALSE),"-")</f>
        <v>-</v>
      </c>
      <c r="D2442" t="s">
        <v>59</v>
      </c>
      <c r="E2442">
        <v>181.45413439999999</v>
      </c>
      <c r="F2442">
        <v>86.24</v>
      </c>
      <c r="G2442">
        <v>-3.3513579015649202</v>
      </c>
      <c r="H2442">
        <v>-3.43553371641885</v>
      </c>
      <c r="I2442">
        <v>-32.769827649498701</v>
      </c>
      <c r="J2442">
        <v>-2.2732466007746099</v>
      </c>
      <c r="K2442">
        <v>87.795734489313602</v>
      </c>
      <c r="L2442">
        <v>88.079775079989702</v>
      </c>
      <c r="M2442">
        <v>50.814514884958598</v>
      </c>
      <c r="N2442">
        <v>1.20161585544702</v>
      </c>
      <c r="O2442">
        <v>33.348794063079701</v>
      </c>
      <c r="P2442">
        <v>26.637298091042499</v>
      </c>
      <c r="Q2442">
        <v>4.3100869930258003E-2</v>
      </c>
    </row>
    <row r="2443" spans="1:17" hidden="1" x14ac:dyDescent="0.3">
      <c r="A2443" t="s">
        <v>5046</v>
      </c>
      <c r="B2443" t="s">
        <v>5047</v>
      </c>
      <c r="C2443" t="str">
        <f>IFERROR(VLOOKUP(Table1[[#This Row],[Ticker]],[1]!Table1[[Symbol]:[Industry]],2,FALSE),"-")</f>
        <v>-</v>
      </c>
      <c r="D2443" t="s">
        <v>46</v>
      </c>
      <c r="E2443">
        <v>181.18909600000001</v>
      </c>
      <c r="F2443">
        <v>17.600000000000001</v>
      </c>
      <c r="G2443">
        <v>-70.352777347980805</v>
      </c>
      <c r="H2443">
        <v>-19.482653247732401</v>
      </c>
      <c r="I2443">
        <v>-37.6408157905569</v>
      </c>
      <c r="J2443">
        <v>-2.2549727414631802</v>
      </c>
      <c r="K2443">
        <v>19.574595125847001</v>
      </c>
      <c r="L2443">
        <v>22.9895786364605</v>
      </c>
      <c r="M2443">
        <v>49.647438838912997</v>
      </c>
      <c r="N2443">
        <v>0.46100659269979</v>
      </c>
      <c r="O2443">
        <v>108.806818181818</v>
      </c>
      <c r="P2443">
        <v>15.4098360655737</v>
      </c>
      <c r="Q2443">
        <v>0.24860036910343</v>
      </c>
    </row>
    <row r="2444" spans="1:17" hidden="1" x14ac:dyDescent="0.3">
      <c r="A2444" t="s">
        <v>5048</v>
      </c>
      <c r="B2444" t="s">
        <v>5049</v>
      </c>
      <c r="C2444" t="str">
        <f>IFERROR(VLOOKUP(Table1[[#This Row],[Ticker]],[1]!Table1[[Symbol]:[Industry]],2,FALSE),"-")</f>
        <v>-</v>
      </c>
      <c r="D2444" t="s">
        <v>5050</v>
      </c>
      <c r="E2444">
        <v>181.11600773999999</v>
      </c>
      <c r="F2444">
        <v>77.400000000000006</v>
      </c>
      <c r="G2444">
        <v>-52.019444014647398</v>
      </c>
      <c r="H2444">
        <v>-14.431632146789999</v>
      </c>
      <c r="I2444">
        <v>-50.420679791368798</v>
      </c>
      <c r="J2444">
        <v>-1.9788132001510299</v>
      </c>
      <c r="K2444">
        <v>85.275233936003701</v>
      </c>
      <c r="M2444">
        <v>38.748712680816503</v>
      </c>
      <c r="N2444">
        <v>0.81865339271679305</v>
      </c>
      <c r="O2444">
        <v>96.382428940568403</v>
      </c>
      <c r="P2444">
        <v>9.3992932862190894</v>
      </c>
    </row>
    <row r="2445" spans="1:17" hidden="1" x14ac:dyDescent="0.3">
      <c r="A2445" t="s">
        <v>5051</v>
      </c>
      <c r="B2445" t="s">
        <v>5052</v>
      </c>
      <c r="C2445" t="str">
        <f>IFERROR(VLOOKUP(Table1[[#This Row],[Ticker]],[1]!Table1[[Symbol]:[Industry]],2,FALSE),"-")</f>
        <v>-</v>
      </c>
      <c r="D2445" t="s">
        <v>1435</v>
      </c>
      <c r="E2445">
        <v>180.10179622999999</v>
      </c>
      <c r="F2445">
        <v>1953.1</v>
      </c>
      <c r="G2445">
        <v>-50.765318602106198</v>
      </c>
      <c r="H2445">
        <v>-18.439692585206501</v>
      </c>
      <c r="I2445">
        <v>-28.147699924655999</v>
      </c>
      <c r="J2445">
        <v>-0.92489358696577795</v>
      </c>
      <c r="K2445">
        <v>2026.3949833853001</v>
      </c>
      <c r="L2445">
        <v>2174.7486651117601</v>
      </c>
      <c r="M2445">
        <v>54.365664920684999</v>
      </c>
      <c r="N2445">
        <v>1.66869657342035</v>
      </c>
      <c r="O2445">
        <v>41.311248783984396</v>
      </c>
      <c r="P2445">
        <v>4.4438502673796698</v>
      </c>
      <c r="Q2445">
        <v>2.4762989632238001E-2</v>
      </c>
    </row>
    <row r="2446" spans="1:17" hidden="1" x14ac:dyDescent="0.3">
      <c r="A2446" t="s">
        <v>5053</v>
      </c>
      <c r="B2446" t="s">
        <v>5054</v>
      </c>
      <c r="C2446" t="str">
        <f>IFERROR(VLOOKUP(Table1[[#This Row],[Ticker]],[1]!Table1[[Symbol]:[Industry]],2,FALSE),"-")</f>
        <v>-</v>
      </c>
      <c r="E2446">
        <v>179.77680000000001</v>
      </c>
      <c r="F2446">
        <v>172.2</v>
      </c>
      <c r="G2446">
        <v>-50.9683281039203</v>
      </c>
      <c r="H2446">
        <v>-2.7065957347282001</v>
      </c>
      <c r="I2446">
        <v>-23.408422717069801</v>
      </c>
      <c r="J2446">
        <v>6.3807343535602303</v>
      </c>
      <c r="K2446">
        <v>139.36423397200801</v>
      </c>
      <c r="L2446">
        <v>164.665908945328</v>
      </c>
      <c r="M2446">
        <v>86.624437229952505</v>
      </c>
      <c r="N2446">
        <v>1.62759462759462</v>
      </c>
      <c r="O2446">
        <v>50.987224157955801</v>
      </c>
      <c r="P2446">
        <v>49.739130434782503</v>
      </c>
    </row>
    <row r="2447" spans="1:17" hidden="1" x14ac:dyDescent="0.3">
      <c r="A2447" t="s">
        <v>5055</v>
      </c>
      <c r="B2447" t="s">
        <v>5056</v>
      </c>
      <c r="C2447" t="str">
        <f>IFERROR(VLOOKUP(Table1[[#This Row],[Ticker]],[1]!Table1[[Symbol]:[Industry]],2,FALSE),"-")</f>
        <v>-</v>
      </c>
      <c r="D2447" t="s">
        <v>392</v>
      </c>
      <c r="E2447">
        <v>179.35610422299999</v>
      </c>
      <c r="F2447">
        <v>179.29</v>
      </c>
      <c r="G2447">
        <v>31.935208517743501</v>
      </c>
      <c r="H2447">
        <v>13.085772406516099</v>
      </c>
      <c r="I2447">
        <v>29.178812076630098</v>
      </c>
      <c r="J2447">
        <v>2.80259515962062</v>
      </c>
      <c r="K2447">
        <v>156.92769892173499</v>
      </c>
      <c r="L2447">
        <v>136.93407548963799</v>
      </c>
      <c r="M2447">
        <v>66.166140758119496</v>
      </c>
      <c r="N2447">
        <v>0.59246085555193695</v>
      </c>
      <c r="O2447">
        <v>5.4158067934631102</v>
      </c>
      <c r="P2447">
        <v>68.664158043273702</v>
      </c>
      <c r="Q2447">
        <v>6.8233326846755996E-2</v>
      </c>
    </row>
    <row r="2448" spans="1:17" hidden="1" x14ac:dyDescent="0.3">
      <c r="A2448" t="s">
        <v>5057</v>
      </c>
      <c r="B2448" t="s">
        <v>5058</v>
      </c>
      <c r="C2448" t="str">
        <f>IFERROR(VLOOKUP(Table1[[#This Row],[Ticker]],[1]!Table1[[Symbol]:[Industry]],2,FALSE),"-")</f>
        <v>-</v>
      </c>
      <c r="D2448" t="s">
        <v>496</v>
      </c>
      <c r="E2448">
        <v>179.22002472</v>
      </c>
      <c r="F2448">
        <v>61.8</v>
      </c>
      <c r="G2448">
        <v>-34.336577053429998</v>
      </c>
      <c r="H2448">
        <v>-5.4028628618350698</v>
      </c>
      <c r="I2448">
        <v>-25.1748334558708</v>
      </c>
      <c r="J2448">
        <v>-4.1605582457964703</v>
      </c>
      <c r="K2448">
        <v>60.855029332630103</v>
      </c>
      <c r="L2448">
        <v>63.491021171049198</v>
      </c>
      <c r="M2448">
        <v>50.301973589022502</v>
      </c>
      <c r="N2448">
        <v>1.62551083792149</v>
      </c>
      <c r="O2448">
        <v>30.501618122977298</v>
      </c>
      <c r="P2448">
        <v>18.164435946462699</v>
      </c>
      <c r="Q2448">
        <v>1.7151294706169998E-2</v>
      </c>
    </row>
    <row r="2449" spans="1:17" hidden="1" x14ac:dyDescent="0.3">
      <c r="A2449" t="s">
        <v>5059</v>
      </c>
      <c r="B2449" t="s">
        <v>5060</v>
      </c>
      <c r="C2449" t="str">
        <f>IFERROR(VLOOKUP(Table1[[#This Row],[Ticker]],[1]!Table1[[Symbol]:[Industry]],2,FALSE),"-")</f>
        <v>-</v>
      </c>
      <c r="D2449" t="s">
        <v>302</v>
      </c>
      <c r="E2449">
        <v>178.65280711</v>
      </c>
      <c r="F2449">
        <v>32.590000000000003</v>
      </c>
      <c r="G2449">
        <v>53.2108788000061</v>
      </c>
      <c r="H2449">
        <v>-17.099008660629998</v>
      </c>
      <c r="I2449">
        <v>-38.898751768898599</v>
      </c>
      <c r="J2449">
        <v>0.22050798900098001</v>
      </c>
      <c r="K2449">
        <v>35.592282161835598</v>
      </c>
      <c r="L2449">
        <v>33.760920587238203</v>
      </c>
      <c r="M2449">
        <v>38.302658527172603</v>
      </c>
      <c r="N2449">
        <v>1.7866222303838699</v>
      </c>
      <c r="O2449">
        <v>46.517336606320903</v>
      </c>
      <c r="P2449">
        <v>91.5931804820693</v>
      </c>
      <c r="Q2449">
        <v>0.104020830636246</v>
      </c>
    </row>
    <row r="2450" spans="1:17" hidden="1" x14ac:dyDescent="0.3">
      <c r="A2450" t="s">
        <v>5061</v>
      </c>
      <c r="B2450" t="s">
        <v>5062</v>
      </c>
      <c r="C2450" t="str">
        <f>IFERROR(VLOOKUP(Table1[[#This Row],[Ticker]],[1]!Table1[[Symbol]:[Industry]],2,FALSE),"-")</f>
        <v>-</v>
      </c>
      <c r="E2450">
        <v>178.60489999999999</v>
      </c>
      <c r="F2450">
        <v>20</v>
      </c>
      <c r="G2450">
        <v>17.8111453435009</v>
      </c>
      <c r="H2450">
        <v>-11.7962033310978</v>
      </c>
      <c r="I2450">
        <v>0.332153315630423</v>
      </c>
      <c r="J2450">
        <v>-6.1595262615588</v>
      </c>
      <c r="K2450">
        <v>22.291871122810299</v>
      </c>
      <c r="L2450">
        <v>21.1431066248783</v>
      </c>
      <c r="M2450">
        <v>27.173613256764799</v>
      </c>
      <c r="N2450">
        <v>0.47076840054594099</v>
      </c>
      <c r="O2450">
        <v>53.949999999999903</v>
      </c>
      <c r="P2450">
        <v>62.4695369618196</v>
      </c>
      <c r="Q2450">
        <v>1.1659813542756E-2</v>
      </c>
    </row>
    <row r="2451" spans="1:17" hidden="1" x14ac:dyDescent="0.3">
      <c r="A2451" t="s">
        <v>5063</v>
      </c>
      <c r="B2451" t="s">
        <v>5064</v>
      </c>
      <c r="C2451" t="str">
        <f>IFERROR(VLOOKUP(Table1[[#This Row],[Ticker]],[1]!Table1[[Symbol]:[Industry]],2,FALSE),"-")</f>
        <v>-</v>
      </c>
      <c r="D2451" t="s">
        <v>392</v>
      </c>
      <c r="E2451">
        <v>178.53396239400001</v>
      </c>
      <c r="F2451">
        <v>21.86</v>
      </c>
      <c r="G2451">
        <v>70.672516238288296</v>
      </c>
      <c r="H2451">
        <v>-10.5506570633765</v>
      </c>
      <c r="I2451">
        <v>18.212507295078701</v>
      </c>
      <c r="J2451">
        <v>3.1825422760941802</v>
      </c>
      <c r="K2451">
        <v>21.477389280519802</v>
      </c>
      <c r="L2451">
        <v>18.735655161928801</v>
      </c>
      <c r="M2451">
        <v>55.945978069100697</v>
      </c>
      <c r="N2451">
        <v>0.72166315238620105</v>
      </c>
      <c r="O2451">
        <v>30.375114364135399</v>
      </c>
      <c r="P2451">
        <v>118.6</v>
      </c>
      <c r="Q2451">
        <v>3.8951350293198003E-2</v>
      </c>
    </row>
    <row r="2452" spans="1:17" hidden="1" x14ac:dyDescent="0.3">
      <c r="A2452" t="s">
        <v>5065</v>
      </c>
      <c r="B2452" t="s">
        <v>5066</v>
      </c>
      <c r="C2452" t="str">
        <f>IFERROR(VLOOKUP(Table1[[#This Row],[Ticker]],[1]!Table1[[Symbol]:[Industry]],2,FALSE),"-")</f>
        <v>-</v>
      </c>
      <c r="D2452" t="s">
        <v>140</v>
      </c>
      <c r="E2452">
        <v>178.53316280999999</v>
      </c>
      <c r="F2452">
        <v>98.73</v>
      </c>
      <c r="G2452">
        <v>18.778609513332999</v>
      </c>
      <c r="H2452">
        <v>-5.6551527603079697</v>
      </c>
      <c r="I2452">
        <v>-6.1242436501117199</v>
      </c>
      <c r="J2452">
        <v>-9.1757938558326799</v>
      </c>
      <c r="K2452">
        <v>96.670419307096694</v>
      </c>
      <c r="L2452">
        <v>91.771591362688596</v>
      </c>
      <c r="M2452">
        <v>54.7278423497077</v>
      </c>
      <c r="N2452">
        <v>2.6322078237449702</v>
      </c>
      <c r="O2452">
        <v>26.5572774232756</v>
      </c>
      <c r="P2452">
        <v>57.464114832535799</v>
      </c>
      <c r="Q2452">
        <v>4.4607810983978001E-2</v>
      </c>
    </row>
    <row r="2453" spans="1:17" hidden="1" x14ac:dyDescent="0.3">
      <c r="A2453" t="s">
        <v>5067</v>
      </c>
      <c r="B2453" t="s">
        <v>5068</v>
      </c>
      <c r="C2453" t="str">
        <f>IFERROR(VLOOKUP(Table1[[#This Row],[Ticker]],[1]!Table1[[Symbol]:[Industry]],2,FALSE),"-")</f>
        <v>-</v>
      </c>
      <c r="D2453" t="s">
        <v>243</v>
      </c>
      <c r="E2453">
        <v>178.03139999999999</v>
      </c>
      <c r="F2453">
        <v>14835.95</v>
      </c>
      <c r="G2453">
        <v>-3.7092393752432899</v>
      </c>
      <c r="H2453">
        <v>0.75763000756959098</v>
      </c>
      <c r="I2453">
        <v>-5.5220132625064</v>
      </c>
      <c r="J2453">
        <v>13.8823822832848</v>
      </c>
      <c r="K2453">
        <v>13598.238866567501</v>
      </c>
      <c r="L2453">
        <v>13188.0322867456</v>
      </c>
      <c r="M2453">
        <v>63.244460107683601</v>
      </c>
      <c r="N2453">
        <v>3.5963974965654102</v>
      </c>
      <c r="O2453">
        <v>17.619700794354198</v>
      </c>
      <c r="P2453">
        <v>46.726434780888702</v>
      </c>
      <c r="Q2453">
        <v>-3.3620562249773001E-2</v>
      </c>
    </row>
    <row r="2454" spans="1:17" hidden="1" x14ac:dyDescent="0.3">
      <c r="A2454" t="s">
        <v>5069</v>
      </c>
      <c r="B2454" t="s">
        <v>5070</v>
      </c>
      <c r="C2454" t="str">
        <f>IFERROR(VLOOKUP(Table1[[#This Row],[Ticker]],[1]!Table1[[Symbol]:[Industry]],2,FALSE),"-")</f>
        <v>-</v>
      </c>
      <c r="D2454" t="s">
        <v>610</v>
      </c>
      <c r="E2454">
        <v>177.40735438199999</v>
      </c>
      <c r="F2454">
        <v>13.11</v>
      </c>
      <c r="G2454">
        <v>-33.199999570202998</v>
      </c>
      <c r="H2454">
        <v>-9.4064978753792605</v>
      </c>
      <c r="I2454">
        <v>-8.6625846073293609</v>
      </c>
      <c r="J2454">
        <v>-3.49887064260697</v>
      </c>
      <c r="K2454">
        <v>13.1988515394217</v>
      </c>
      <c r="L2454">
        <v>13.346216800035901</v>
      </c>
      <c r="M2454">
        <v>52.350711609448297</v>
      </c>
      <c r="N2454">
        <v>1.57517492181993</v>
      </c>
      <c r="O2454">
        <v>47.9786422578184</v>
      </c>
      <c r="P2454">
        <v>25.4545454545454</v>
      </c>
      <c r="Q2454">
        <v>-3.2793324881116998E-2</v>
      </c>
    </row>
    <row r="2455" spans="1:17" hidden="1" x14ac:dyDescent="0.3">
      <c r="A2455" t="s">
        <v>5071</v>
      </c>
      <c r="B2455" t="s">
        <v>5072</v>
      </c>
      <c r="C2455" t="str">
        <f>IFERROR(VLOOKUP(Table1[[#This Row],[Ticker]],[1]!Table1[[Symbol]:[Industry]],2,FALSE),"-")</f>
        <v>-</v>
      </c>
      <c r="D2455" t="s">
        <v>1120</v>
      </c>
      <c r="E2455">
        <v>177.217456</v>
      </c>
      <c r="F2455">
        <v>104</v>
      </c>
      <c r="G2455">
        <v>190.75664514441999</v>
      </c>
      <c r="H2455">
        <v>-17.6948958106614</v>
      </c>
      <c r="I2455">
        <v>16.895265599042101</v>
      </c>
      <c r="J2455">
        <v>-4.8555371192643202</v>
      </c>
      <c r="K2455">
        <v>106.834520005321</v>
      </c>
      <c r="L2455">
        <v>84.507293116702101</v>
      </c>
      <c r="M2455">
        <v>36.895849734586399</v>
      </c>
      <c r="N2455">
        <v>0.77538461538461501</v>
      </c>
      <c r="O2455">
        <v>24.038461538461501</v>
      </c>
      <c r="P2455">
        <v>258.62068965517199</v>
      </c>
    </row>
    <row r="2456" spans="1:17" hidden="1" x14ac:dyDescent="0.3">
      <c r="A2456" t="s">
        <v>5073</v>
      </c>
      <c r="B2456" t="s">
        <v>5074</v>
      </c>
      <c r="C2456" t="str">
        <f>IFERROR(VLOOKUP(Table1[[#This Row],[Ticker]],[1]!Table1[[Symbol]:[Industry]],2,FALSE),"-")</f>
        <v>-</v>
      </c>
      <c r="D2456" t="s">
        <v>226</v>
      </c>
      <c r="E2456">
        <v>177.19016199999999</v>
      </c>
      <c r="F2456">
        <v>380</v>
      </c>
      <c r="G2456">
        <v>19.685390590950401</v>
      </c>
      <c r="H2456">
        <v>1.9107433638209499</v>
      </c>
      <c r="I2456">
        <v>-17.854037560558499</v>
      </c>
      <c r="J2456">
        <v>-4.5665348157598702</v>
      </c>
      <c r="K2456">
        <v>391.85707890515499</v>
      </c>
      <c r="L2456">
        <v>390.24074469035997</v>
      </c>
      <c r="M2456">
        <v>40.947590801942198</v>
      </c>
      <c r="N2456">
        <v>1.16013123212382</v>
      </c>
      <c r="O2456">
        <v>60.368421052631497</v>
      </c>
      <c r="P2456">
        <v>51.666334065056802</v>
      </c>
      <c r="Q2456">
        <v>0.11113604203552201</v>
      </c>
    </row>
    <row r="2457" spans="1:17" hidden="1" x14ac:dyDescent="0.3">
      <c r="A2457" t="s">
        <v>5075</v>
      </c>
      <c r="B2457" t="s">
        <v>5076</v>
      </c>
      <c r="C2457" t="str">
        <f>IFERROR(VLOOKUP(Table1[[#This Row],[Ticker]],[1]!Table1[[Symbol]:[Industry]],2,FALSE),"-")</f>
        <v>-</v>
      </c>
      <c r="D2457" t="s">
        <v>484</v>
      </c>
      <c r="E2457">
        <v>176.561409752</v>
      </c>
      <c r="F2457">
        <v>3.71</v>
      </c>
      <c r="G2457">
        <v>-1.9629468395062399</v>
      </c>
      <c r="H2457">
        <v>1.36550221998827</v>
      </c>
      <c r="I2457">
        <v>-38.751740442344101</v>
      </c>
      <c r="J2457">
        <v>-0.26673482229960599</v>
      </c>
      <c r="K2457">
        <v>3.65265872048198</v>
      </c>
      <c r="L2457">
        <v>3.4369296347586702</v>
      </c>
      <c r="M2457">
        <v>46.644387992182097</v>
      </c>
      <c r="N2457">
        <v>0.59395458596305695</v>
      </c>
      <c r="O2457">
        <v>56.334231805929903</v>
      </c>
      <c r="P2457">
        <v>118.235294117647</v>
      </c>
      <c r="Q2457">
        <v>-1.6170299586230001E-3</v>
      </c>
    </row>
    <row r="2458" spans="1:17" hidden="1" x14ac:dyDescent="0.3">
      <c r="A2458" t="s">
        <v>5077</v>
      </c>
      <c r="B2458" t="s">
        <v>5078</v>
      </c>
      <c r="C2458" t="str">
        <f>IFERROR(VLOOKUP(Table1[[#This Row],[Ticker]],[1]!Table1[[Symbol]:[Industry]],2,FALSE),"-")</f>
        <v>-</v>
      </c>
      <c r="E2458">
        <v>176.54657499999999</v>
      </c>
      <c r="F2458">
        <v>84.17</v>
      </c>
      <c r="G2458">
        <v>44.687626692423201</v>
      </c>
      <c r="H2458">
        <v>-7.5556346141920496</v>
      </c>
      <c r="I2458">
        <v>16.4635428961104</v>
      </c>
      <c r="J2458">
        <v>10.0261955394297</v>
      </c>
      <c r="K2458">
        <v>79.357028891536103</v>
      </c>
      <c r="L2458">
        <v>74.332356414035402</v>
      </c>
      <c r="M2458">
        <v>74.140001531314994</v>
      </c>
      <c r="N2458">
        <v>0.98961391390156594</v>
      </c>
      <c r="O2458">
        <v>34.192705239396403</v>
      </c>
      <c r="P2458">
        <v>78.288498199534004</v>
      </c>
    </row>
    <row r="2459" spans="1:17" hidden="1" x14ac:dyDescent="0.3">
      <c r="A2459" t="s">
        <v>5079</v>
      </c>
      <c r="B2459" t="s">
        <v>5080</v>
      </c>
      <c r="C2459" t="str">
        <f>IFERROR(VLOOKUP(Table1[[#This Row],[Ticker]],[1]!Table1[[Symbol]:[Industry]],2,FALSE),"-")</f>
        <v>-</v>
      </c>
      <c r="D2459" t="s">
        <v>226</v>
      </c>
      <c r="E2459">
        <v>176.505</v>
      </c>
      <c r="F2459">
        <v>84.05</v>
      </c>
      <c r="G2459">
        <v>-74.305100457607296</v>
      </c>
      <c r="H2459">
        <v>-44.294770229275002</v>
      </c>
      <c r="I2459">
        <v>-47.761565504604903</v>
      </c>
      <c r="J2459">
        <v>-21.477735825378002</v>
      </c>
      <c r="K2459">
        <v>110.38342327572499</v>
      </c>
      <c r="L2459">
        <v>124.55243835510799</v>
      </c>
      <c r="M2459">
        <v>21.6544925228126</v>
      </c>
      <c r="N2459">
        <v>3.3530233827799498</v>
      </c>
      <c r="O2459">
        <v>104.04521118381901</v>
      </c>
      <c r="P2459">
        <v>7.8808882043383397</v>
      </c>
      <c r="Q2459">
        <v>0.15482966918055299</v>
      </c>
    </row>
    <row r="2460" spans="1:17" hidden="1" x14ac:dyDescent="0.3">
      <c r="A2460" t="s">
        <v>5081</v>
      </c>
      <c r="B2460" t="s">
        <v>5082</v>
      </c>
      <c r="C2460" t="str">
        <f>IFERROR(VLOOKUP(Table1[[#This Row],[Ticker]],[1]!Table1[[Symbol]:[Industry]],2,FALSE),"-")</f>
        <v>-</v>
      </c>
      <c r="D2460" t="s">
        <v>326</v>
      </c>
      <c r="E2460">
        <v>176.246629386</v>
      </c>
      <c r="F2460">
        <v>188.22</v>
      </c>
      <c r="G2460">
        <v>30.0795228151513</v>
      </c>
      <c r="H2460">
        <v>-0.71191939500560097</v>
      </c>
      <c r="I2460">
        <v>11.4085287865491</v>
      </c>
      <c r="J2460">
        <v>2.6680477863960501</v>
      </c>
      <c r="K2460">
        <v>168.33764684247899</v>
      </c>
      <c r="L2460">
        <v>146.26335011055099</v>
      </c>
      <c r="M2460">
        <v>63.488653968152001</v>
      </c>
      <c r="N2460">
        <v>0.393242305404848</v>
      </c>
      <c r="O2460">
        <v>15.795345871852</v>
      </c>
      <c r="P2460">
        <v>67.903657448706497</v>
      </c>
      <c r="Q2460">
        <v>7.3126143874779004E-2</v>
      </c>
    </row>
    <row r="2461" spans="1:17" hidden="1" x14ac:dyDescent="0.3">
      <c r="A2461" t="s">
        <v>5083</v>
      </c>
      <c r="B2461" t="s">
        <v>5084</v>
      </c>
      <c r="C2461" t="str">
        <f>IFERROR(VLOOKUP(Table1[[#This Row],[Ticker]],[1]!Table1[[Symbol]:[Industry]],2,FALSE),"-")</f>
        <v>-</v>
      </c>
      <c r="D2461" t="s">
        <v>189</v>
      </c>
      <c r="E2461">
        <v>176.23592097599999</v>
      </c>
      <c r="F2461">
        <v>22.26</v>
      </c>
      <c r="G2461">
        <v>-27.151727180333499</v>
      </c>
      <c r="H2461">
        <v>-4.6757614808498902</v>
      </c>
      <c r="I2461">
        <v>-27.578303707035602</v>
      </c>
      <c r="J2461">
        <v>2.1290569607079699</v>
      </c>
      <c r="K2461">
        <v>20.5150778883662</v>
      </c>
      <c r="L2461">
        <v>21.676084037483498</v>
      </c>
      <c r="M2461">
        <v>68.207729296040796</v>
      </c>
      <c r="N2461">
        <v>1.2753832279721999</v>
      </c>
      <c r="O2461">
        <v>77.448337825696299</v>
      </c>
      <c r="P2461">
        <v>43.1511254019292</v>
      </c>
      <c r="Q2461">
        <v>-1.6796050854715999E-2</v>
      </c>
    </row>
    <row r="2462" spans="1:17" hidden="1" x14ac:dyDescent="0.3">
      <c r="A2462" t="s">
        <v>5085</v>
      </c>
      <c r="B2462" t="s">
        <v>5086</v>
      </c>
      <c r="C2462" t="str">
        <f>IFERROR(VLOOKUP(Table1[[#This Row],[Ticker]],[1]!Table1[[Symbol]:[Industry]],2,FALSE),"-")</f>
        <v>-</v>
      </c>
      <c r="D2462" t="s">
        <v>610</v>
      </c>
      <c r="E2462">
        <v>175.82173499999999</v>
      </c>
      <c r="F2462">
        <v>412.05</v>
      </c>
      <c r="G2462">
        <v>-80.681268241302504</v>
      </c>
      <c r="H2462">
        <v>-10.170728364096201</v>
      </c>
      <c r="I2462">
        <v>-18.590638442573599</v>
      </c>
      <c r="J2462">
        <v>-6.1863605662721604</v>
      </c>
      <c r="K2462">
        <v>400.69124565241799</v>
      </c>
      <c r="L2462">
        <v>461.87204396945702</v>
      </c>
      <c r="M2462">
        <v>62.107192076517698</v>
      </c>
      <c r="N2462">
        <v>1.1844741266705601</v>
      </c>
      <c r="O2462">
        <v>160.490231767989</v>
      </c>
      <c r="P2462">
        <v>27.7278363298202</v>
      </c>
      <c r="Q2462">
        <v>3.6485871656144003E-2</v>
      </c>
    </row>
    <row r="2463" spans="1:17" hidden="1" x14ac:dyDescent="0.3">
      <c r="A2463" t="s">
        <v>5087</v>
      </c>
      <c r="B2463" t="s">
        <v>5088</v>
      </c>
      <c r="C2463" t="str">
        <f>IFERROR(VLOOKUP(Table1[[#This Row],[Ticker]],[1]!Table1[[Symbol]:[Industry]],2,FALSE),"-")</f>
        <v>-</v>
      </c>
      <c r="D2463" t="s">
        <v>207</v>
      </c>
      <c r="E2463">
        <v>175.57461499999999</v>
      </c>
      <c r="F2463">
        <v>167</v>
      </c>
      <c r="G2463">
        <v>-63.910540409055102</v>
      </c>
      <c r="H2463">
        <v>-2.5061086253067901</v>
      </c>
      <c r="I2463">
        <v>-38.339626238222998</v>
      </c>
      <c r="J2463">
        <v>2.1721153708766399</v>
      </c>
      <c r="K2463">
        <v>170.109506565315</v>
      </c>
      <c r="L2463">
        <v>206.20390058790201</v>
      </c>
      <c r="M2463">
        <v>63.387411071865301</v>
      </c>
      <c r="N2463">
        <v>0.98852603706972597</v>
      </c>
      <c r="O2463">
        <v>125.71856287425101</v>
      </c>
      <c r="P2463">
        <v>16.742397763019898</v>
      </c>
      <c r="Q2463">
        <v>4.0754501983156E-2</v>
      </c>
    </row>
    <row r="2464" spans="1:17" hidden="1" x14ac:dyDescent="0.3">
      <c r="A2464" t="s">
        <v>5089</v>
      </c>
      <c r="B2464" t="s">
        <v>5090</v>
      </c>
      <c r="C2464" t="str">
        <f>IFERROR(VLOOKUP(Table1[[#This Row],[Ticker]],[1]!Table1[[Symbol]:[Industry]],2,FALSE),"-")</f>
        <v>-</v>
      </c>
      <c r="D2464" t="s">
        <v>5091</v>
      </c>
      <c r="E2464">
        <v>175.42278519999999</v>
      </c>
      <c r="F2464">
        <v>70.599999999999994</v>
      </c>
      <c r="G2464">
        <v>24.065212070008499</v>
      </c>
      <c r="H2464">
        <v>27.009441613927599</v>
      </c>
      <c r="I2464">
        <v>37.200902440991797</v>
      </c>
      <c r="J2464">
        <v>-1.2189385149737999</v>
      </c>
      <c r="K2464">
        <v>58.295503826624099</v>
      </c>
      <c r="M2464">
        <v>55.7184764436862</v>
      </c>
      <c r="O2464">
        <v>16.713881019830001</v>
      </c>
      <c r="P2464">
        <v>78.734177215189803</v>
      </c>
    </row>
    <row r="2465" spans="1:17" hidden="1" x14ac:dyDescent="0.3">
      <c r="A2465" t="s">
        <v>5092</v>
      </c>
      <c r="B2465" t="s">
        <v>5093</v>
      </c>
      <c r="C2465" t="str">
        <f>IFERROR(VLOOKUP(Table1[[#This Row],[Ticker]],[1]!Table1[[Symbol]:[Industry]],2,FALSE),"-")</f>
        <v>-</v>
      </c>
      <c r="D2465" t="s">
        <v>184</v>
      </c>
      <c r="E2465">
        <v>174.49487911199901</v>
      </c>
      <c r="F2465">
        <v>113.64</v>
      </c>
      <c r="G2465">
        <v>-32.087890284325702</v>
      </c>
      <c r="H2465">
        <v>-11.7870060212773</v>
      </c>
      <c r="I2465">
        <v>-21.8832237019578</v>
      </c>
      <c r="J2465">
        <v>-3.5417017663767498</v>
      </c>
      <c r="K2465">
        <v>110.904684368525</v>
      </c>
      <c r="L2465">
        <v>114.994014795984</v>
      </c>
      <c r="M2465">
        <v>66.651766605344704</v>
      </c>
      <c r="N2465">
        <v>0.95986698612542498</v>
      </c>
      <c r="O2465">
        <v>19.984160506863699</v>
      </c>
      <c r="P2465">
        <v>17.761658031088</v>
      </c>
      <c r="Q2465">
        <v>4.1220805561008003E-2</v>
      </c>
    </row>
    <row r="2466" spans="1:17" hidden="1" x14ac:dyDescent="0.3">
      <c r="A2466" t="s">
        <v>5094</v>
      </c>
      <c r="B2466" t="s">
        <v>5095</v>
      </c>
      <c r="C2466" t="str">
        <f>IFERROR(VLOOKUP(Table1[[#This Row],[Ticker]],[1]!Table1[[Symbol]:[Industry]],2,FALSE),"-")</f>
        <v>-</v>
      </c>
      <c r="D2466" t="s">
        <v>21</v>
      </c>
      <c r="E2466">
        <v>174.451504973</v>
      </c>
      <c r="F2466">
        <v>118.61</v>
      </c>
      <c r="G2466">
        <v>6.43611154090806</v>
      </c>
      <c r="H2466">
        <v>-6.0824573237021999</v>
      </c>
      <c r="I2466">
        <v>-11.3153430382481</v>
      </c>
      <c r="J2466">
        <v>2.9522358205840802</v>
      </c>
      <c r="K2466">
        <v>124.350455248495</v>
      </c>
      <c r="L2466">
        <v>119.501592434087</v>
      </c>
      <c r="M2466">
        <v>49.218172127800997</v>
      </c>
      <c r="N2466">
        <v>0.82632700416226501</v>
      </c>
      <c r="O2466">
        <v>31.3548604670769</v>
      </c>
      <c r="P2466">
        <v>61.814461118690303</v>
      </c>
      <c r="Q2466">
        <v>-0.129228067598749</v>
      </c>
    </row>
    <row r="2467" spans="1:17" hidden="1" x14ac:dyDescent="0.3">
      <c r="A2467" t="s">
        <v>5096</v>
      </c>
      <c r="B2467" t="s">
        <v>5097</v>
      </c>
      <c r="C2467" t="str">
        <f>IFERROR(VLOOKUP(Table1[[#This Row],[Ticker]],[1]!Table1[[Symbol]:[Industry]],2,FALSE),"-")</f>
        <v>-</v>
      </c>
      <c r="D2467" t="s">
        <v>21</v>
      </c>
      <c r="E2467">
        <v>174.04902292</v>
      </c>
      <c r="F2467">
        <v>35.950000000000003</v>
      </c>
      <c r="G2467">
        <v>-100.790162434405</v>
      </c>
      <c r="H2467">
        <v>102.33689842502901</v>
      </c>
      <c r="I2467">
        <v>-79.052880334931103</v>
      </c>
      <c r="J2467">
        <v>20.156985839493299</v>
      </c>
      <c r="K2467">
        <v>31.703357004458901</v>
      </c>
      <c r="L2467">
        <v>92.136104029266605</v>
      </c>
      <c r="M2467">
        <v>94.903062040425795</v>
      </c>
      <c r="N2467">
        <v>1.2838165323859601</v>
      </c>
      <c r="O2467">
        <v>567.45479833101501</v>
      </c>
      <c r="P2467">
        <v>160.507246376811</v>
      </c>
    </row>
    <row r="2468" spans="1:17" hidden="1" x14ac:dyDescent="0.3">
      <c r="A2468" t="s">
        <v>5098</v>
      </c>
      <c r="B2468" t="s">
        <v>5099</v>
      </c>
      <c r="C2468" t="str">
        <f>IFERROR(VLOOKUP(Table1[[#This Row],[Ticker]],[1]!Table1[[Symbol]:[Industry]],2,FALSE),"-")</f>
        <v>-</v>
      </c>
      <c r="D2468" t="s">
        <v>1435</v>
      </c>
      <c r="E2468">
        <v>173.83070134499999</v>
      </c>
      <c r="F2468">
        <v>167.15</v>
      </c>
      <c r="G2468">
        <v>34.5228802321244</v>
      </c>
      <c r="H2468">
        <v>-4.3580382259516597</v>
      </c>
      <c r="I2468">
        <v>-43.6286585814292</v>
      </c>
      <c r="J2468">
        <v>-5.8384318490354596</v>
      </c>
      <c r="K2468">
        <v>169.00481864319801</v>
      </c>
      <c r="L2468">
        <v>164.99683614313801</v>
      </c>
      <c r="M2468">
        <v>46.040859217906302</v>
      </c>
      <c r="N2468">
        <v>1.49404285126938</v>
      </c>
      <c r="O2468">
        <v>48.878253066108201</v>
      </c>
      <c r="P2468">
        <v>65.086419753086403</v>
      </c>
      <c r="Q2468">
        <v>4.4330661034746997E-2</v>
      </c>
    </row>
    <row r="2469" spans="1:17" hidden="1" x14ac:dyDescent="0.3">
      <c r="A2469" t="s">
        <v>5100</v>
      </c>
      <c r="B2469" t="s">
        <v>5101</v>
      </c>
      <c r="C2469" t="str">
        <f>IFERROR(VLOOKUP(Table1[[#This Row],[Ticker]],[1]!Table1[[Symbol]:[Industry]],2,FALSE),"-")</f>
        <v>-</v>
      </c>
      <c r="D2469" t="s">
        <v>610</v>
      </c>
      <c r="E2469">
        <v>173.75914514999999</v>
      </c>
      <c r="F2469">
        <v>56.5</v>
      </c>
      <c r="G2469">
        <v>56.085886749642803</v>
      </c>
      <c r="H2469">
        <v>-6.2130051770309196</v>
      </c>
      <c r="I2469">
        <v>-16.729508812387099</v>
      </c>
      <c r="J2469">
        <v>3.7637828136192799</v>
      </c>
      <c r="K2469">
        <v>55.393799890999802</v>
      </c>
      <c r="L2469">
        <v>49.852095415576798</v>
      </c>
      <c r="M2469">
        <v>52.035491328085797</v>
      </c>
      <c r="N2469">
        <v>1.0023953391509799</v>
      </c>
      <c r="O2469">
        <v>24.778761061946799</v>
      </c>
      <c r="P2469">
        <v>100.35460992907799</v>
      </c>
      <c r="Q2469">
        <v>0.104204808771694</v>
      </c>
    </row>
    <row r="2470" spans="1:17" hidden="1" x14ac:dyDescent="0.3">
      <c r="A2470" t="s">
        <v>5102</v>
      </c>
      <c r="B2470" t="s">
        <v>5103</v>
      </c>
      <c r="C2470" t="str">
        <f>IFERROR(VLOOKUP(Table1[[#This Row],[Ticker]],[1]!Table1[[Symbol]:[Industry]],2,FALSE),"-")</f>
        <v>-</v>
      </c>
      <c r="D2470" t="s">
        <v>329</v>
      </c>
      <c r="E2470">
        <v>173.7242856</v>
      </c>
      <c r="F2470">
        <v>74.650000000000006</v>
      </c>
      <c r="G2470">
        <v>-56.991971487174901</v>
      </c>
      <c r="H2470">
        <v>-3.4347579688729502</v>
      </c>
      <c r="I2470">
        <v>-40.195861699621801</v>
      </c>
      <c r="J2470">
        <v>-3.9561664611593002E-2</v>
      </c>
      <c r="K2470">
        <v>75.4884303780957</v>
      </c>
      <c r="L2470">
        <v>93.241160760641904</v>
      </c>
      <c r="M2470">
        <v>68.3821153076874</v>
      </c>
      <c r="N2470">
        <v>0.95482046043843705</v>
      </c>
      <c r="O2470">
        <v>104.956463496316</v>
      </c>
      <c r="P2470">
        <v>18.492063492063401</v>
      </c>
    </row>
    <row r="2471" spans="1:17" hidden="1" x14ac:dyDescent="0.3">
      <c r="A2471" t="s">
        <v>5104</v>
      </c>
      <c r="B2471" t="s">
        <v>5105</v>
      </c>
      <c r="C2471" t="str">
        <f>IFERROR(VLOOKUP(Table1[[#This Row],[Ticker]],[1]!Table1[[Symbol]:[Industry]],2,FALSE),"-")</f>
        <v>-</v>
      </c>
      <c r="E2471">
        <v>173.4956</v>
      </c>
      <c r="F2471">
        <v>953.6</v>
      </c>
      <c r="G2471">
        <v>171.44149591688</v>
      </c>
      <c r="H2471">
        <v>-11.1313618455032</v>
      </c>
      <c r="I2471">
        <v>47.595214011773898</v>
      </c>
      <c r="J2471">
        <v>0.38762903475001897</v>
      </c>
      <c r="K2471">
        <v>949.62578217957605</v>
      </c>
      <c r="L2471">
        <v>618.06906660640902</v>
      </c>
      <c r="M2471">
        <v>48.909526658102301</v>
      </c>
      <c r="N2471">
        <v>2.40944204501562</v>
      </c>
      <c r="O2471">
        <v>1.0801174496644299</v>
      </c>
      <c r="P2471">
        <v>196.794273264861</v>
      </c>
    </row>
    <row r="2472" spans="1:17" hidden="1" x14ac:dyDescent="0.3">
      <c r="A2472" t="s">
        <v>5106</v>
      </c>
      <c r="B2472" t="s">
        <v>5107</v>
      </c>
      <c r="C2472" t="str">
        <f>IFERROR(VLOOKUP(Table1[[#This Row],[Ticker]],[1]!Table1[[Symbol]:[Industry]],2,FALSE),"-")</f>
        <v>-</v>
      </c>
      <c r="D2472" t="s">
        <v>1939</v>
      </c>
      <c r="E2472">
        <v>173.12777277000001</v>
      </c>
      <c r="F2472">
        <v>39.090000000000003</v>
      </c>
      <c r="G2472">
        <v>36.846392776500501</v>
      </c>
      <c r="H2472">
        <v>-5.9649064240932796</v>
      </c>
      <c r="I2472">
        <v>-4.3826042183769003</v>
      </c>
      <c r="J2472">
        <v>-2.5894899020461399</v>
      </c>
      <c r="K2472">
        <v>38.923045317461401</v>
      </c>
      <c r="L2472">
        <v>34.7523849464772</v>
      </c>
      <c r="M2472">
        <v>52.209243150947998</v>
      </c>
      <c r="N2472">
        <v>1.24931809577758</v>
      </c>
      <c r="O2472">
        <v>49.910463034023998</v>
      </c>
      <c r="P2472">
        <v>131.98813056379799</v>
      </c>
      <c r="Q2472">
        <v>0.116773487929852</v>
      </c>
    </row>
    <row r="2473" spans="1:17" hidden="1" x14ac:dyDescent="0.3">
      <c r="A2473" t="s">
        <v>5108</v>
      </c>
      <c r="B2473" t="s">
        <v>5109</v>
      </c>
      <c r="C2473" t="str">
        <f>IFERROR(VLOOKUP(Table1[[#This Row],[Ticker]],[1]!Table1[[Symbol]:[Industry]],2,FALSE),"-")</f>
        <v>-</v>
      </c>
      <c r="D2473" t="s">
        <v>95</v>
      </c>
      <c r="E2473">
        <v>172.95618028999999</v>
      </c>
      <c r="F2473">
        <v>172.1</v>
      </c>
      <c r="G2473">
        <v>-24.355124765821198</v>
      </c>
      <c r="H2473">
        <v>-13.827101786175</v>
      </c>
      <c r="I2473">
        <v>-24.9231483515854</v>
      </c>
      <c r="J2473">
        <v>-2.6828670220659299</v>
      </c>
      <c r="K2473">
        <v>180.398542054101</v>
      </c>
      <c r="L2473">
        <v>185.758368156248</v>
      </c>
      <c r="M2473">
        <v>45.047317571145101</v>
      </c>
      <c r="N2473">
        <v>0.77963426358386201</v>
      </c>
      <c r="O2473">
        <v>56.304474142940101</v>
      </c>
      <c r="P2473">
        <v>19.5138888888888</v>
      </c>
      <c r="Q2473">
        <v>6.8685442186164E-2</v>
      </c>
    </row>
    <row r="2474" spans="1:17" hidden="1" x14ac:dyDescent="0.3">
      <c r="A2474" t="s">
        <v>5110</v>
      </c>
      <c r="B2474" t="s">
        <v>5111</v>
      </c>
      <c r="C2474" t="str">
        <f>IFERROR(VLOOKUP(Table1[[#This Row],[Ticker]],[1]!Table1[[Symbol]:[Industry]],2,FALSE),"-")</f>
        <v>-</v>
      </c>
      <c r="D2474" t="s">
        <v>329</v>
      </c>
      <c r="E2474">
        <v>172.80153000000001</v>
      </c>
      <c r="F2474">
        <v>113.85</v>
      </c>
      <c r="G2474">
        <v>66.637104608174297</v>
      </c>
      <c r="H2474">
        <v>13.246815351301301</v>
      </c>
      <c r="I2474">
        <v>79.772794979157496</v>
      </c>
      <c r="J2474">
        <v>4.1645425851296496</v>
      </c>
      <c r="K2474">
        <v>95.476717814559507</v>
      </c>
      <c r="M2474">
        <v>61.833675592935201</v>
      </c>
      <c r="N2474">
        <v>0.92338154269972395</v>
      </c>
      <c r="O2474">
        <v>12.8678085199824</v>
      </c>
      <c r="P2474">
        <v>102.4</v>
      </c>
    </row>
    <row r="2475" spans="1:17" hidden="1" x14ac:dyDescent="0.3">
      <c r="A2475" t="s">
        <v>5112</v>
      </c>
      <c r="B2475" t="s">
        <v>5113</v>
      </c>
      <c r="C2475" t="str">
        <f>IFERROR(VLOOKUP(Table1[[#This Row],[Ticker]],[1]!Table1[[Symbol]:[Industry]],2,FALSE),"-")</f>
        <v>-</v>
      </c>
      <c r="D2475" t="s">
        <v>140</v>
      </c>
      <c r="E2475">
        <v>172.68454020999999</v>
      </c>
      <c r="F2475">
        <v>44.59</v>
      </c>
      <c r="G2475">
        <v>10.3854266094012</v>
      </c>
      <c r="H2475">
        <v>7.3062232993954703</v>
      </c>
      <c r="I2475">
        <v>-16.221392682056798</v>
      </c>
      <c r="J2475">
        <v>14.746619214967399</v>
      </c>
      <c r="K2475">
        <v>35.218267753401904</v>
      </c>
      <c r="L2475">
        <v>35.082672908925801</v>
      </c>
      <c r="M2475">
        <v>86.869972995294901</v>
      </c>
      <c r="N2475">
        <v>2.3983281139861998</v>
      </c>
      <c r="O2475">
        <v>16.169544740973201</v>
      </c>
      <c r="Q2475">
        <v>5.8595443470068002E-2</v>
      </c>
    </row>
    <row r="2476" spans="1:17" hidden="1" x14ac:dyDescent="0.3">
      <c r="A2476" t="s">
        <v>5114</v>
      </c>
      <c r="B2476" t="s">
        <v>5115</v>
      </c>
      <c r="C2476" t="str">
        <f>IFERROR(VLOOKUP(Table1[[#This Row],[Ticker]],[1]!Table1[[Symbol]:[Industry]],2,FALSE),"-")</f>
        <v>-</v>
      </c>
      <c r="E2476">
        <v>172.23161300000001</v>
      </c>
      <c r="F2476">
        <v>18.170000000000002</v>
      </c>
      <c r="G2476">
        <v>689.44542893004598</v>
      </c>
      <c r="H2476">
        <v>39.448016552502601</v>
      </c>
      <c r="I2476">
        <v>563.24759703787197</v>
      </c>
      <c r="J2476">
        <v>6.9835420253287399</v>
      </c>
      <c r="K2476">
        <v>12.231600304808801</v>
      </c>
      <c r="L2476">
        <v>6.0560517635904096</v>
      </c>
      <c r="M2476">
        <v>100</v>
      </c>
      <c r="N2476">
        <v>0.489637377917368</v>
      </c>
      <c r="O2476">
        <v>0</v>
      </c>
      <c r="P2476">
        <v>714.79820627802701</v>
      </c>
      <c r="Q2476">
        <v>0.37646312185773201</v>
      </c>
    </row>
    <row r="2477" spans="1:17" hidden="1" x14ac:dyDescent="0.3">
      <c r="A2477" t="s">
        <v>5116</v>
      </c>
      <c r="B2477" t="s">
        <v>5117</v>
      </c>
      <c r="C2477" t="str">
        <f>IFERROR(VLOOKUP(Table1[[#This Row],[Ticker]],[1]!Table1[[Symbol]:[Industry]],2,FALSE),"-")</f>
        <v>-</v>
      </c>
      <c r="D2477" t="s">
        <v>610</v>
      </c>
      <c r="E2477">
        <v>172.155</v>
      </c>
      <c r="F2477">
        <v>69</v>
      </c>
      <c r="G2477">
        <v>-44.366861855022997</v>
      </c>
      <c r="H2477">
        <v>0.23158237639100299</v>
      </c>
      <c r="I2477">
        <v>-31.797506557417101</v>
      </c>
      <c r="J2477">
        <v>7.9227871228889404</v>
      </c>
      <c r="K2477">
        <v>65.7080093357512</v>
      </c>
      <c r="L2477">
        <v>75.689120051397595</v>
      </c>
      <c r="M2477">
        <v>68.5453165963511</v>
      </c>
      <c r="N2477">
        <v>1.2665353222628699</v>
      </c>
      <c r="O2477">
        <v>53.623188405797002</v>
      </c>
      <c r="P2477">
        <v>33.980582524271803</v>
      </c>
    </row>
    <row r="2478" spans="1:17" hidden="1" x14ac:dyDescent="0.3">
      <c r="A2478" t="s">
        <v>5118</v>
      </c>
      <c r="B2478" t="s">
        <v>5119</v>
      </c>
      <c r="C2478" t="str">
        <f>IFERROR(VLOOKUP(Table1[[#This Row],[Ticker]],[1]!Table1[[Symbol]:[Industry]],2,FALSE),"-")</f>
        <v>-</v>
      </c>
      <c r="D2478" t="s">
        <v>226</v>
      </c>
      <c r="E2478">
        <v>172.04193599999999</v>
      </c>
      <c r="F2478">
        <v>199.9</v>
      </c>
      <c r="G2478">
        <v>-37.964799205904299</v>
      </c>
      <c r="H2478">
        <v>-1.4188510075782499</v>
      </c>
      <c r="I2478">
        <v>-25.360688975694099</v>
      </c>
      <c r="J2478">
        <v>3.6270424953907598</v>
      </c>
      <c r="K2478">
        <v>203.79092354388899</v>
      </c>
      <c r="L2478">
        <v>218.60454178631599</v>
      </c>
      <c r="M2478">
        <v>61.406149082771996</v>
      </c>
      <c r="N2478">
        <v>0.89060542797494702</v>
      </c>
      <c r="O2478">
        <v>39.569784892446201</v>
      </c>
      <c r="P2478">
        <v>10.7479224376731</v>
      </c>
    </row>
    <row r="2479" spans="1:17" hidden="1" x14ac:dyDescent="0.3">
      <c r="A2479" t="s">
        <v>5120</v>
      </c>
      <c r="B2479" t="s">
        <v>5121</v>
      </c>
      <c r="C2479" t="str">
        <f>IFERROR(VLOOKUP(Table1[[#This Row],[Ticker]],[1]!Table1[[Symbol]:[Industry]],2,FALSE),"-")</f>
        <v>-</v>
      </c>
      <c r="D2479" t="s">
        <v>59</v>
      </c>
      <c r="E2479">
        <v>171.84728853599901</v>
      </c>
      <c r="F2479">
        <v>108.57</v>
      </c>
      <c r="G2479">
        <v>-25.747272760824799</v>
      </c>
      <c r="H2479">
        <v>-5.3444544899684399</v>
      </c>
      <c r="I2479">
        <v>-3.7013448480620701</v>
      </c>
      <c r="J2479">
        <v>-2.7362273065407501</v>
      </c>
      <c r="K2479">
        <v>104.623483495687</v>
      </c>
      <c r="L2479">
        <v>105.479055918733</v>
      </c>
      <c r="M2479">
        <v>62.772994299759603</v>
      </c>
      <c r="N2479">
        <v>0.75314421339503401</v>
      </c>
      <c r="O2479">
        <v>21.995026250345301</v>
      </c>
      <c r="P2479">
        <v>19.570484581497698</v>
      </c>
      <c r="Q2479">
        <v>-0.100014351506065</v>
      </c>
    </row>
    <row r="2480" spans="1:17" hidden="1" x14ac:dyDescent="0.3">
      <c r="A2480" t="s">
        <v>5122</v>
      </c>
      <c r="B2480" t="s">
        <v>5123</v>
      </c>
      <c r="C2480" t="str">
        <f>IFERROR(VLOOKUP(Table1[[#This Row],[Ticker]],[1]!Table1[[Symbol]:[Industry]],2,FALSE),"-")</f>
        <v>-</v>
      </c>
      <c r="E2480">
        <v>171.83448799999999</v>
      </c>
      <c r="F2480">
        <v>173.6</v>
      </c>
      <c r="G2480">
        <v>198.286297968946</v>
      </c>
      <c r="H2480">
        <v>-2.45447091032969</v>
      </c>
      <c r="I2480">
        <v>9.9934022873459192</v>
      </c>
      <c r="J2480">
        <v>12.171472443930201</v>
      </c>
      <c r="K2480">
        <v>157.38800400933101</v>
      </c>
      <c r="L2480">
        <v>128.51329385519099</v>
      </c>
      <c r="M2480">
        <v>73.445203745412897</v>
      </c>
      <c r="N2480">
        <v>1.3115986585472399</v>
      </c>
      <c r="O2480">
        <v>34.274193548387103</v>
      </c>
      <c r="P2480">
        <v>223.63907531692701</v>
      </c>
      <c r="Q2480">
        <v>0.215619953967747</v>
      </c>
    </row>
    <row r="2481" spans="1:17" hidden="1" x14ac:dyDescent="0.3">
      <c r="A2481" t="s">
        <v>5124</v>
      </c>
      <c r="B2481" t="s">
        <v>5125</v>
      </c>
      <c r="C2481" t="str">
        <f>IFERROR(VLOOKUP(Table1[[#This Row],[Ticker]],[1]!Table1[[Symbol]:[Industry]],2,FALSE),"-")</f>
        <v>-</v>
      </c>
      <c r="D2481" t="s">
        <v>610</v>
      </c>
      <c r="E2481">
        <v>171.565285647</v>
      </c>
      <c r="F2481">
        <v>26.67</v>
      </c>
      <c r="G2481">
        <v>-21.9609644824837</v>
      </c>
      <c r="H2481">
        <v>-0.31878248755224198</v>
      </c>
      <c r="I2481">
        <v>-4.6767643963524304</v>
      </c>
      <c r="J2481">
        <v>0.62678565047372603</v>
      </c>
      <c r="K2481">
        <v>24.4023201072511</v>
      </c>
      <c r="L2481">
        <v>23.974616288624802</v>
      </c>
      <c r="M2481">
        <v>73.8999127211233</v>
      </c>
      <c r="N2481">
        <v>1.6028285746611799</v>
      </c>
      <c r="O2481">
        <v>5.7367829021372101</v>
      </c>
      <c r="P2481">
        <v>32.029702970297002</v>
      </c>
      <c r="Q2481">
        <v>3.1971551784424998E-2</v>
      </c>
    </row>
    <row r="2482" spans="1:17" hidden="1" x14ac:dyDescent="0.3">
      <c r="A2482" t="s">
        <v>5126</v>
      </c>
      <c r="B2482" t="s">
        <v>5127</v>
      </c>
      <c r="C2482" t="str">
        <f>IFERROR(VLOOKUP(Table1[[#This Row],[Ticker]],[1]!Table1[[Symbol]:[Industry]],2,FALSE),"-")</f>
        <v>-</v>
      </c>
      <c r="D2482" t="s">
        <v>280</v>
      </c>
      <c r="E2482">
        <v>171.548645679</v>
      </c>
      <c r="F2482">
        <v>73.77</v>
      </c>
      <c r="G2482">
        <v>290.48713246036198</v>
      </c>
      <c r="H2482">
        <v>-4.1456967259932904</v>
      </c>
      <c r="I2482">
        <v>11.4543296198171</v>
      </c>
      <c r="J2482">
        <v>-5.0647714248495497</v>
      </c>
      <c r="K2482">
        <v>70.310236422667899</v>
      </c>
      <c r="L2482">
        <v>56.323374552014201</v>
      </c>
      <c r="M2482">
        <v>44.258494742720501</v>
      </c>
      <c r="N2482">
        <v>0.62353940185666601</v>
      </c>
      <c r="O2482">
        <v>25.376169174461101</v>
      </c>
      <c r="P2482">
        <v>353.41118623232899</v>
      </c>
      <c r="Q2482">
        <v>0.1170976785516</v>
      </c>
    </row>
    <row r="2483" spans="1:17" hidden="1" x14ac:dyDescent="0.3">
      <c r="A2483" t="s">
        <v>5128</v>
      </c>
      <c r="B2483" t="s">
        <v>5129</v>
      </c>
      <c r="C2483" t="str">
        <f>IFERROR(VLOOKUP(Table1[[#This Row],[Ticker]],[1]!Table1[[Symbol]:[Industry]],2,FALSE),"-")</f>
        <v>-</v>
      </c>
      <c r="D2483" t="s">
        <v>130</v>
      </c>
      <c r="E2483">
        <v>170.999932</v>
      </c>
      <c r="F2483">
        <v>104.05</v>
      </c>
      <c r="G2483">
        <v>20.579901473898499</v>
      </c>
      <c r="H2483">
        <v>-7.0587402042541596</v>
      </c>
      <c r="I2483">
        <v>-21.620656850745899</v>
      </c>
      <c r="J2483">
        <v>-1.0439510735697499</v>
      </c>
      <c r="K2483">
        <v>106.242186980035</v>
      </c>
      <c r="L2483">
        <v>98.833848160314005</v>
      </c>
      <c r="M2483">
        <v>46.084606265370297</v>
      </c>
      <c r="N2483">
        <v>1.0071340013810199</v>
      </c>
      <c r="O2483">
        <v>38.827486785199397</v>
      </c>
      <c r="P2483">
        <v>62.832550860719799</v>
      </c>
      <c r="Q2483">
        <v>2.3750046277960001E-3</v>
      </c>
    </row>
    <row r="2484" spans="1:17" hidden="1" x14ac:dyDescent="0.3">
      <c r="A2484" t="s">
        <v>5130</v>
      </c>
      <c r="B2484" t="s">
        <v>5131</v>
      </c>
      <c r="C2484" t="str">
        <f>IFERROR(VLOOKUP(Table1[[#This Row],[Ticker]],[1]!Table1[[Symbol]:[Industry]],2,FALSE),"-")</f>
        <v>-</v>
      </c>
      <c r="D2484" t="s">
        <v>29</v>
      </c>
      <c r="E2484">
        <v>170.820614772</v>
      </c>
      <c r="F2484">
        <v>2.79</v>
      </c>
      <c r="G2484">
        <v>236.98488498968101</v>
      </c>
      <c r="H2484">
        <v>26.054661857601499</v>
      </c>
      <c r="I2484">
        <v>114.61218131568501</v>
      </c>
      <c r="J2484">
        <v>14.5702216994395</v>
      </c>
      <c r="K2484">
        <v>2.1431747763889302</v>
      </c>
      <c r="L2484">
        <v>1.7295553962732999</v>
      </c>
      <c r="M2484">
        <v>76.423368484404605</v>
      </c>
      <c r="N2484">
        <v>2.6659191599868399</v>
      </c>
      <c r="O2484">
        <v>1.4336917562723901</v>
      </c>
      <c r="P2484">
        <v>272</v>
      </c>
      <c r="Q2484">
        <v>0.143095760656131</v>
      </c>
    </row>
    <row r="2485" spans="1:17" hidden="1" x14ac:dyDescent="0.3">
      <c r="A2485" t="s">
        <v>5132</v>
      </c>
      <c r="B2485" t="s">
        <v>5133</v>
      </c>
      <c r="C2485" t="str">
        <f>IFERROR(VLOOKUP(Table1[[#This Row],[Ticker]],[1]!Table1[[Symbol]:[Industry]],2,FALSE),"-")</f>
        <v>-</v>
      </c>
      <c r="E2485">
        <v>170.64353987999999</v>
      </c>
      <c r="F2485">
        <v>175.8</v>
      </c>
      <c r="G2485">
        <v>88.489820876079506</v>
      </c>
      <c r="H2485">
        <v>0.95121623631834495</v>
      </c>
      <c r="I2485">
        <v>-41.643020337093901</v>
      </c>
      <c r="J2485">
        <v>8.0089568773051401</v>
      </c>
      <c r="K2485">
        <v>179.77640621465801</v>
      </c>
      <c r="L2485">
        <v>182.42965759235699</v>
      </c>
      <c r="M2485">
        <v>58.474940530725398</v>
      </c>
      <c r="N2485">
        <v>1.3567766075387999</v>
      </c>
      <c r="O2485">
        <v>95.676905574516496</v>
      </c>
      <c r="P2485">
        <v>163.88471930351199</v>
      </c>
    </row>
    <row r="2486" spans="1:17" hidden="1" x14ac:dyDescent="0.3">
      <c r="A2486" t="s">
        <v>5134</v>
      </c>
      <c r="B2486" t="s">
        <v>5135</v>
      </c>
      <c r="C2486" t="str">
        <f>IFERROR(VLOOKUP(Table1[[#This Row],[Ticker]],[1]!Table1[[Symbol]:[Industry]],2,FALSE),"-")</f>
        <v>-</v>
      </c>
      <c r="D2486" t="s">
        <v>130</v>
      </c>
      <c r="E2486">
        <v>170.27076002000001</v>
      </c>
      <c r="F2486">
        <v>70.55</v>
      </c>
      <c r="G2486">
        <v>-19.262551784071</v>
      </c>
      <c r="H2486">
        <v>-15.279054939590299</v>
      </c>
      <c r="I2486">
        <v>-0.23295999287062399</v>
      </c>
      <c r="J2486">
        <v>-5.3022669489401402</v>
      </c>
      <c r="K2486">
        <v>73.2619421647168</v>
      </c>
      <c r="L2486">
        <v>74.844492044688806</v>
      </c>
      <c r="M2486">
        <v>55.442932964526797</v>
      </c>
      <c r="N2486">
        <v>0.96407806373101301</v>
      </c>
      <c r="O2486">
        <v>62.5088589652728</v>
      </c>
      <c r="P2486">
        <v>28.272727272727199</v>
      </c>
    </row>
    <row r="2487" spans="1:17" hidden="1" x14ac:dyDescent="0.3">
      <c r="A2487" t="s">
        <v>5136</v>
      </c>
      <c r="B2487" t="s">
        <v>5137</v>
      </c>
      <c r="C2487" t="str">
        <f>IFERROR(VLOOKUP(Table1[[#This Row],[Ticker]],[1]!Table1[[Symbol]:[Industry]],2,FALSE),"-")</f>
        <v>-</v>
      </c>
      <c r="D2487" t="s">
        <v>229</v>
      </c>
      <c r="E2487">
        <v>169.64599049</v>
      </c>
      <c r="F2487">
        <v>2.2999999999999998</v>
      </c>
      <c r="G2487">
        <v>-29.519444014647402</v>
      </c>
      <c r="K2487">
        <v>2.2860694928582501</v>
      </c>
      <c r="L2487">
        <v>2.4904968111465999</v>
      </c>
      <c r="M2487">
        <v>41.368652020141496</v>
      </c>
      <c r="N2487">
        <v>1</v>
      </c>
      <c r="O2487">
        <v>19.565217391304301</v>
      </c>
      <c r="P2487">
        <v>0</v>
      </c>
      <c r="Q2487">
        <v>-6.0412528129999996E-4</v>
      </c>
    </row>
    <row r="2488" spans="1:17" hidden="1" x14ac:dyDescent="0.3">
      <c r="A2488" t="s">
        <v>5138</v>
      </c>
      <c r="B2488" t="s">
        <v>5139</v>
      </c>
      <c r="C2488" t="str">
        <f>IFERROR(VLOOKUP(Table1[[#This Row],[Ticker]],[1]!Table1[[Symbol]:[Industry]],2,FALSE),"-")</f>
        <v>-</v>
      </c>
      <c r="D2488" t="s">
        <v>226</v>
      </c>
      <c r="E2488">
        <v>169.44458574999999</v>
      </c>
      <c r="F2488">
        <v>31.9</v>
      </c>
      <c r="G2488">
        <v>207.980555985352</v>
      </c>
      <c r="H2488">
        <v>9.7333390036666305</v>
      </c>
      <c r="I2488">
        <v>90.7091216744018</v>
      </c>
      <c r="J2488">
        <v>12.0905895303663</v>
      </c>
      <c r="K2488">
        <v>24.841847504140301</v>
      </c>
      <c r="L2488">
        <v>19.7243498526148</v>
      </c>
      <c r="M2488">
        <v>84.895914813439603</v>
      </c>
      <c r="N2488">
        <v>1.0469898149090999</v>
      </c>
      <c r="O2488">
        <v>0</v>
      </c>
      <c r="P2488">
        <v>250.54945054945</v>
      </c>
      <c r="Q2488">
        <v>8.5136599659600007E-2</v>
      </c>
    </row>
    <row r="2489" spans="1:17" hidden="1" x14ac:dyDescent="0.3">
      <c r="A2489" t="s">
        <v>5140</v>
      </c>
      <c r="B2489" t="s">
        <v>5141</v>
      </c>
      <c r="C2489" t="str">
        <f>IFERROR(VLOOKUP(Table1[[#This Row],[Ticker]],[1]!Table1[[Symbol]:[Industry]],2,FALSE),"-")</f>
        <v>-</v>
      </c>
      <c r="E2489">
        <v>169.44278399999999</v>
      </c>
      <c r="F2489">
        <v>70.56</v>
      </c>
      <c r="G2489">
        <v>249.96637158818899</v>
      </c>
      <c r="H2489">
        <v>1.9804754820203501</v>
      </c>
      <c r="I2489">
        <v>105.695204560988</v>
      </c>
      <c r="J2489">
        <v>2.94812297436598</v>
      </c>
      <c r="K2489">
        <v>64.935247030822197</v>
      </c>
      <c r="L2489">
        <v>47.823103345837097</v>
      </c>
      <c r="M2489">
        <v>59.217467422730401</v>
      </c>
      <c r="N2489">
        <v>0.29170767100235101</v>
      </c>
      <c r="O2489">
        <v>9.76473922902494</v>
      </c>
      <c r="P2489">
        <v>390</v>
      </c>
      <c r="Q2489">
        <v>0.25315597657163003</v>
      </c>
    </row>
    <row r="2490" spans="1:17" hidden="1" x14ac:dyDescent="0.3">
      <c r="A2490" t="s">
        <v>5142</v>
      </c>
      <c r="B2490" t="s">
        <v>5143</v>
      </c>
      <c r="C2490" t="str">
        <f>IFERROR(VLOOKUP(Table1[[#This Row],[Ticker]],[1]!Table1[[Symbol]:[Industry]],2,FALSE),"-")</f>
        <v>-</v>
      </c>
      <c r="D2490" t="s">
        <v>130</v>
      </c>
      <c r="E2490">
        <v>169.41282510400001</v>
      </c>
      <c r="F2490">
        <v>4.04</v>
      </c>
      <c r="G2490">
        <v>-6.5292479362161</v>
      </c>
      <c r="H2490">
        <v>-21.740558386072301</v>
      </c>
      <c r="I2490">
        <v>-27.164455398050201</v>
      </c>
      <c r="J2490">
        <v>-4.5217556534073902</v>
      </c>
      <c r="K2490">
        <v>3.9676392834736101</v>
      </c>
      <c r="L2490">
        <v>3.6523573022599498</v>
      </c>
      <c r="M2490">
        <v>54.769105927498799</v>
      </c>
      <c r="N2490">
        <v>0.443246268005071</v>
      </c>
      <c r="O2490">
        <v>36.138613861386098</v>
      </c>
      <c r="P2490">
        <v>58.431372549019599</v>
      </c>
      <c r="Q2490">
        <v>5.9038468455169003E-2</v>
      </c>
    </row>
    <row r="2491" spans="1:17" hidden="1" x14ac:dyDescent="0.3">
      <c r="A2491" t="s">
        <v>5144</v>
      </c>
      <c r="B2491" t="s">
        <v>5145</v>
      </c>
      <c r="C2491" t="str">
        <f>IFERROR(VLOOKUP(Table1[[#This Row],[Ticker]],[1]!Table1[[Symbol]:[Industry]],2,FALSE),"-")</f>
        <v>-</v>
      </c>
      <c r="D2491" t="s">
        <v>140</v>
      </c>
      <c r="E2491">
        <v>168.52500000000001</v>
      </c>
      <c r="F2491">
        <v>187.25</v>
      </c>
      <c r="G2491">
        <v>12.331046181430899</v>
      </c>
      <c r="H2491">
        <v>-0.78436775825299399</v>
      </c>
      <c r="I2491">
        <v>20.584331462718701</v>
      </c>
      <c r="J2491">
        <v>3.8624922308404899</v>
      </c>
      <c r="K2491">
        <v>180.19846263910799</v>
      </c>
      <c r="L2491">
        <v>167.48320733685401</v>
      </c>
      <c r="M2491">
        <v>61.357715724968799</v>
      </c>
      <c r="N2491">
        <v>0.56834333434726103</v>
      </c>
      <c r="O2491">
        <v>46.809078771695503</v>
      </c>
      <c r="P2491">
        <v>58.753709198812999</v>
      </c>
      <c r="Q2491">
        <v>9.0440265305646E-2</v>
      </c>
    </row>
    <row r="2492" spans="1:17" hidden="1" x14ac:dyDescent="0.3">
      <c r="A2492" t="s">
        <v>5146</v>
      </c>
      <c r="B2492" t="s">
        <v>5147</v>
      </c>
      <c r="C2492" t="str">
        <f>IFERROR(VLOOKUP(Table1[[#This Row],[Ticker]],[1]!Table1[[Symbol]:[Industry]],2,FALSE),"-")</f>
        <v>-</v>
      </c>
      <c r="D2492" t="s">
        <v>140</v>
      </c>
      <c r="E2492">
        <v>168.20173199999999</v>
      </c>
      <c r="F2492">
        <v>3.34</v>
      </c>
      <c r="G2492">
        <v>-16.8837219733879</v>
      </c>
      <c r="H2492">
        <v>10.7361315906176</v>
      </c>
      <c r="I2492">
        <v>-25.4638402237508</v>
      </c>
      <c r="J2492">
        <v>22.294671163019402</v>
      </c>
      <c r="K2492">
        <v>3.2556873587627599</v>
      </c>
      <c r="L2492">
        <v>3.6877240452043401</v>
      </c>
      <c r="M2492">
        <v>55.2286976439526</v>
      </c>
      <c r="N2492">
        <v>2.5731356787170401</v>
      </c>
      <c r="O2492">
        <v>45.808383233532901</v>
      </c>
      <c r="P2492">
        <v>19.713261648745501</v>
      </c>
      <c r="Q2492">
        <v>0.139164766644293</v>
      </c>
    </row>
    <row r="2493" spans="1:17" hidden="1" x14ac:dyDescent="0.3">
      <c r="A2493" t="s">
        <v>5148</v>
      </c>
      <c r="B2493" t="s">
        <v>5149</v>
      </c>
      <c r="C2493" t="str">
        <f>IFERROR(VLOOKUP(Table1[[#This Row],[Ticker]],[1]!Table1[[Symbol]:[Industry]],2,FALSE),"-")</f>
        <v>-</v>
      </c>
      <c r="D2493" t="s">
        <v>46</v>
      </c>
      <c r="E2493">
        <v>168.11203272</v>
      </c>
      <c r="F2493">
        <v>538.15</v>
      </c>
      <c r="G2493">
        <v>25.5374511673703</v>
      </c>
      <c r="H2493">
        <v>-1.6100003709375501</v>
      </c>
      <c r="I2493">
        <v>-11.769116841673201</v>
      </c>
      <c r="J2493">
        <v>-8.5522408383917199</v>
      </c>
      <c r="K2493">
        <v>515.473006030276</v>
      </c>
      <c r="L2493">
        <v>461.37154576674197</v>
      </c>
      <c r="M2493">
        <v>42.355165601154901</v>
      </c>
      <c r="N2493">
        <v>0.44344061735366003</v>
      </c>
      <c r="O2493">
        <v>18.907367834246902</v>
      </c>
      <c r="P2493">
        <v>85.568965517241296</v>
      </c>
      <c r="Q2493">
        <v>0.23276383108614601</v>
      </c>
    </row>
    <row r="2494" spans="1:17" hidden="1" x14ac:dyDescent="0.3">
      <c r="A2494" t="s">
        <v>5150</v>
      </c>
      <c r="B2494" t="s">
        <v>5151</v>
      </c>
      <c r="C2494" t="str">
        <f>IFERROR(VLOOKUP(Table1[[#This Row],[Ticker]],[1]!Table1[[Symbol]:[Industry]],2,FALSE),"-")</f>
        <v>-</v>
      </c>
      <c r="E2494">
        <v>167.96856019500001</v>
      </c>
      <c r="F2494">
        <v>157.35</v>
      </c>
      <c r="G2494">
        <v>-71.617633035586906</v>
      </c>
      <c r="H2494">
        <v>-11.525303190257199</v>
      </c>
      <c r="I2494">
        <v>-33.991881906154902</v>
      </c>
      <c r="J2494">
        <v>-1.0819522136039399</v>
      </c>
      <c r="K2494">
        <v>169.85624990899299</v>
      </c>
      <c r="L2494">
        <v>201.03924911454999</v>
      </c>
      <c r="M2494">
        <v>38.871017155336801</v>
      </c>
      <c r="N2494">
        <v>1.86565486377954</v>
      </c>
      <c r="O2494">
        <v>121.798538290435</v>
      </c>
      <c r="P2494">
        <v>6.8953804347826102</v>
      </c>
      <c r="Q2494">
        <v>9.8382308186381995E-2</v>
      </c>
    </row>
    <row r="2495" spans="1:17" hidden="1" x14ac:dyDescent="0.3">
      <c r="A2495" t="s">
        <v>5152</v>
      </c>
      <c r="B2495" t="s">
        <v>5153</v>
      </c>
      <c r="C2495" t="str">
        <f>IFERROR(VLOOKUP(Table1[[#This Row],[Ticker]],[1]!Table1[[Symbol]:[Industry]],2,FALSE),"-")</f>
        <v>-</v>
      </c>
      <c r="D2495" t="s">
        <v>610</v>
      </c>
      <c r="E2495">
        <v>167.44</v>
      </c>
      <c r="F2495">
        <v>83.72</v>
      </c>
      <c r="G2495">
        <v>-29.288520319868301</v>
      </c>
      <c r="H2495">
        <v>-13.875641612704801</v>
      </c>
      <c r="I2495">
        <v>-13.1401639000745</v>
      </c>
      <c r="J2495">
        <v>-3.2558652570822102</v>
      </c>
      <c r="K2495">
        <v>84.808181700292906</v>
      </c>
      <c r="L2495">
        <v>88.664543889986305</v>
      </c>
      <c r="M2495">
        <v>55.362830725202102</v>
      </c>
      <c r="N2495">
        <v>0.94258334395531795</v>
      </c>
      <c r="O2495">
        <v>31.151457238413698</v>
      </c>
      <c r="P2495">
        <v>16.116504854368898</v>
      </c>
      <c r="Q2495">
        <v>0.12772747979108501</v>
      </c>
    </row>
    <row r="2496" spans="1:17" hidden="1" x14ac:dyDescent="0.3">
      <c r="A2496" t="s">
        <v>5154</v>
      </c>
      <c r="B2496" t="s">
        <v>5155</v>
      </c>
      <c r="C2496" t="str">
        <f>IFERROR(VLOOKUP(Table1[[#This Row],[Ticker]],[1]!Table1[[Symbol]:[Industry]],2,FALSE),"-")</f>
        <v>-</v>
      </c>
      <c r="D2496" t="s">
        <v>156</v>
      </c>
      <c r="E2496">
        <v>166.86696000000001</v>
      </c>
      <c r="F2496">
        <v>158</v>
      </c>
      <c r="G2496">
        <v>10.1532260825509</v>
      </c>
      <c r="H2496">
        <v>20.3870429282759</v>
      </c>
      <c r="I2496">
        <v>11.899173824259201</v>
      </c>
      <c r="J2496">
        <v>14.164526659635399</v>
      </c>
      <c r="K2496">
        <v>143.49683864471299</v>
      </c>
      <c r="L2496">
        <v>139.15609978385001</v>
      </c>
      <c r="M2496">
        <v>76.896834521528703</v>
      </c>
      <c r="N2496">
        <v>1.5181549220010699</v>
      </c>
      <c r="O2496">
        <v>18.987341772151801</v>
      </c>
      <c r="P2496">
        <v>56.979632389468399</v>
      </c>
      <c r="Q2496">
        <v>7.6793490860913E-2</v>
      </c>
    </row>
    <row r="2497" spans="1:17" hidden="1" x14ac:dyDescent="0.3">
      <c r="A2497" t="s">
        <v>5156</v>
      </c>
      <c r="B2497" t="s">
        <v>5157</v>
      </c>
      <c r="C2497" t="str">
        <f>IFERROR(VLOOKUP(Table1[[#This Row],[Ticker]],[1]!Table1[[Symbol]:[Industry]],2,FALSE),"-")</f>
        <v>-</v>
      </c>
      <c r="D2497" t="s">
        <v>5158</v>
      </c>
      <c r="E2497">
        <v>166.86265</v>
      </c>
      <c r="F2497">
        <v>90.05</v>
      </c>
      <c r="G2497">
        <v>-39.590872586076003</v>
      </c>
      <c r="H2497">
        <v>0.82244791455773403</v>
      </c>
      <c r="I2497">
        <v>-26.455182215092801</v>
      </c>
      <c r="J2497">
        <v>-0.63750776915949803</v>
      </c>
      <c r="K2497">
        <v>91.434715315495893</v>
      </c>
      <c r="M2497">
        <v>52.816010292742398</v>
      </c>
      <c r="N2497">
        <v>0.991698724438145</v>
      </c>
      <c r="O2497">
        <v>43.1426985008328</v>
      </c>
      <c r="P2497">
        <v>15.448717948717899</v>
      </c>
    </row>
    <row r="2498" spans="1:17" hidden="1" x14ac:dyDescent="0.3">
      <c r="A2498" t="s">
        <v>5159</v>
      </c>
      <c r="B2498" t="s">
        <v>5160</v>
      </c>
      <c r="C2498" t="str">
        <f>IFERROR(VLOOKUP(Table1[[#This Row],[Ticker]],[1]!Table1[[Symbol]:[Industry]],2,FALSE),"-")</f>
        <v>-</v>
      </c>
      <c r="D2498" t="s">
        <v>610</v>
      </c>
      <c r="E2498">
        <v>166.74565999999999</v>
      </c>
      <c r="F2498">
        <v>84.13</v>
      </c>
      <c r="G2498">
        <v>41.803988000717702</v>
      </c>
      <c r="H2498">
        <v>-0.846744340758805</v>
      </c>
      <c r="I2498">
        <v>1.59514246023182</v>
      </c>
      <c r="J2498">
        <v>0.72103286102292297</v>
      </c>
      <c r="K2498">
        <v>80.276687945264896</v>
      </c>
      <c r="L2498">
        <v>75.922935506862601</v>
      </c>
      <c r="M2498">
        <v>60.044882315574903</v>
      </c>
      <c r="N2498">
        <v>1.07683914928026</v>
      </c>
      <c r="O2498">
        <v>25.401164863901101</v>
      </c>
      <c r="P2498">
        <v>71.904372701266794</v>
      </c>
      <c r="Q2498">
        <v>2.961938217178E-2</v>
      </c>
    </row>
    <row r="2499" spans="1:17" hidden="1" x14ac:dyDescent="0.3">
      <c r="A2499" t="s">
        <v>5161</v>
      </c>
      <c r="B2499" t="s">
        <v>5162</v>
      </c>
      <c r="C2499" t="str">
        <f>IFERROR(VLOOKUP(Table1[[#This Row],[Ticker]],[1]!Table1[[Symbol]:[Industry]],2,FALSE),"-")</f>
        <v>-</v>
      </c>
      <c r="D2499" t="s">
        <v>561</v>
      </c>
      <c r="E2499">
        <v>166.70500000000001</v>
      </c>
      <c r="F2499">
        <v>47.63</v>
      </c>
      <c r="G2499">
        <v>72.282077423803401</v>
      </c>
      <c r="H2499">
        <v>-13.771290811541601</v>
      </c>
      <c r="I2499">
        <v>17.919525044860301</v>
      </c>
      <c r="J2499">
        <v>0.93460478066479002</v>
      </c>
      <c r="K2499">
        <v>49.508679088359202</v>
      </c>
      <c r="L2499">
        <v>43.3816603631359</v>
      </c>
      <c r="M2499">
        <v>48.526755606529598</v>
      </c>
      <c r="N2499">
        <v>0.64880457143707004</v>
      </c>
      <c r="O2499">
        <v>42.2422842746168</v>
      </c>
      <c r="Q2499">
        <v>9.5453302280108995E-2</v>
      </c>
    </row>
    <row r="2500" spans="1:17" hidden="1" x14ac:dyDescent="0.3">
      <c r="A2500" t="s">
        <v>5163</v>
      </c>
      <c r="B2500" t="s">
        <v>5164</v>
      </c>
      <c r="C2500" t="str">
        <f>IFERROR(VLOOKUP(Table1[[#This Row],[Ticker]],[1]!Table1[[Symbol]:[Industry]],2,FALSE),"-")</f>
        <v>-</v>
      </c>
      <c r="D2500" t="s">
        <v>130</v>
      </c>
      <c r="E2500">
        <v>166.39782665000001</v>
      </c>
      <c r="F2500">
        <v>4.18</v>
      </c>
      <c r="G2500">
        <v>113.504365509162</v>
      </c>
      <c r="H2500">
        <v>12.190559515633799</v>
      </c>
      <c r="I2500">
        <v>-26.910964528017999</v>
      </c>
      <c r="J2500">
        <v>10.310452849687101</v>
      </c>
      <c r="K2500">
        <v>3.7234815752092998</v>
      </c>
      <c r="L2500">
        <v>3.2780204939735702</v>
      </c>
      <c r="M2500">
        <v>58.013266187368899</v>
      </c>
      <c r="N2500">
        <v>1.77915156002337</v>
      </c>
      <c r="O2500">
        <v>26.555023923444899</v>
      </c>
      <c r="P2500">
        <v>153.333333333333</v>
      </c>
      <c r="Q2500">
        <v>6.6309275564047004E-2</v>
      </c>
    </row>
    <row r="2501" spans="1:17" hidden="1" x14ac:dyDescent="0.3">
      <c r="A2501" t="s">
        <v>5165</v>
      </c>
      <c r="B2501" t="s">
        <v>5166</v>
      </c>
      <c r="C2501" t="str">
        <f>IFERROR(VLOOKUP(Table1[[#This Row],[Ticker]],[1]!Table1[[Symbol]:[Industry]],2,FALSE),"-")</f>
        <v>-</v>
      </c>
      <c r="D2501" t="s">
        <v>226</v>
      </c>
      <c r="E2501">
        <v>166.22819999999999</v>
      </c>
      <c r="F2501">
        <v>148.94999999999999</v>
      </c>
      <c r="G2501">
        <v>-5.08632599553835</v>
      </c>
      <c r="H2501">
        <v>-7.1990910814471398</v>
      </c>
      <c r="I2501">
        <v>-4.7883094797022698</v>
      </c>
      <c r="J2501">
        <v>3.9198214650054899</v>
      </c>
      <c r="K2501">
        <v>138.338104781667</v>
      </c>
      <c r="L2501">
        <v>130.51791557032701</v>
      </c>
      <c r="M2501">
        <v>72.077478459366205</v>
      </c>
      <c r="N2501">
        <v>0.77025214364804195</v>
      </c>
      <c r="O2501">
        <v>10.7418596844578</v>
      </c>
      <c r="P2501">
        <v>59.989258861439303</v>
      </c>
      <c r="Q2501">
        <v>7.0725981898505E-2</v>
      </c>
    </row>
    <row r="2502" spans="1:17" hidden="1" x14ac:dyDescent="0.3">
      <c r="A2502" t="s">
        <v>5167</v>
      </c>
      <c r="B2502" t="s">
        <v>5168</v>
      </c>
      <c r="C2502" t="str">
        <f>IFERROR(VLOOKUP(Table1[[#This Row],[Ticker]],[1]!Table1[[Symbol]:[Industry]],2,FALSE),"-")</f>
        <v>-</v>
      </c>
      <c r="D2502" t="s">
        <v>59</v>
      </c>
      <c r="E2502">
        <v>165.899787648</v>
      </c>
      <c r="F2502">
        <v>47.04</v>
      </c>
      <c r="G2502">
        <v>-28.721717364414602</v>
      </c>
      <c r="H2502">
        <v>-23.897595625940902</v>
      </c>
      <c r="I2502">
        <v>-32.690459758062602</v>
      </c>
      <c r="J2502">
        <v>-10.2976384881137</v>
      </c>
      <c r="K2502">
        <v>53.1246670475687</v>
      </c>
      <c r="L2502">
        <v>49.6005466880356</v>
      </c>
      <c r="M2502">
        <v>27.9683818510048</v>
      </c>
      <c r="N2502">
        <v>1.4389968999781899</v>
      </c>
      <c r="O2502">
        <v>68.431122448979593</v>
      </c>
      <c r="P2502">
        <v>47.971060081786703</v>
      </c>
      <c r="Q2502">
        <v>0.10658702990016999</v>
      </c>
    </row>
    <row r="2503" spans="1:17" hidden="1" x14ac:dyDescent="0.3">
      <c r="A2503" t="s">
        <v>5169</v>
      </c>
      <c r="B2503" t="s">
        <v>5170</v>
      </c>
      <c r="C2503" t="str">
        <f>IFERROR(VLOOKUP(Table1[[#This Row],[Ticker]],[1]!Table1[[Symbol]:[Industry]],2,FALSE),"-")</f>
        <v>-</v>
      </c>
      <c r="D2503" t="s">
        <v>610</v>
      </c>
      <c r="E2503">
        <v>165.88146309000001</v>
      </c>
      <c r="F2503">
        <v>88.21</v>
      </c>
      <c r="G2503">
        <v>24.791903503082999</v>
      </c>
      <c r="H2503">
        <v>18.6412597957458</v>
      </c>
      <c r="I2503">
        <v>6.82474838062722</v>
      </c>
      <c r="J2503">
        <v>15.3154836838319</v>
      </c>
      <c r="K2503">
        <v>74.039696363748504</v>
      </c>
      <c r="L2503">
        <v>70.773869852941402</v>
      </c>
      <c r="M2503">
        <v>68.159993902589207</v>
      </c>
      <c r="N2503">
        <v>3.9065794892709498</v>
      </c>
      <c r="O2503">
        <v>7.5841741299172503</v>
      </c>
      <c r="P2503">
        <v>59.367660343270003</v>
      </c>
      <c r="Q2503">
        <v>1.9542979942874E-2</v>
      </c>
    </row>
    <row r="2504" spans="1:17" hidden="1" x14ac:dyDescent="0.3">
      <c r="A2504" t="s">
        <v>5171</v>
      </c>
      <c r="B2504" t="s">
        <v>5172</v>
      </c>
      <c r="C2504" t="str">
        <f>IFERROR(VLOOKUP(Table1[[#This Row],[Ticker]],[1]!Table1[[Symbol]:[Industry]],2,FALSE),"-")</f>
        <v>-</v>
      </c>
      <c r="D2504" t="s">
        <v>46</v>
      </c>
      <c r="E2504">
        <v>165.77749775999999</v>
      </c>
      <c r="F2504">
        <v>14.21</v>
      </c>
      <c r="G2504">
        <v>16.069262187664901</v>
      </c>
      <c r="H2504">
        <v>0.22291750871591401</v>
      </c>
      <c r="I2504">
        <v>-77.1164834368778</v>
      </c>
      <c r="J2504">
        <v>-1.1508702011987</v>
      </c>
      <c r="K2504">
        <v>17.896421816145899</v>
      </c>
      <c r="L2504">
        <v>23.311192659422399</v>
      </c>
      <c r="M2504">
        <v>38.148876261140003</v>
      </c>
      <c r="N2504">
        <v>0.16357967014490901</v>
      </c>
      <c r="O2504">
        <v>223.357290311366</v>
      </c>
      <c r="P2504">
        <v>74.184390376193406</v>
      </c>
    </row>
    <row r="2505" spans="1:17" hidden="1" x14ac:dyDescent="0.3">
      <c r="A2505" t="s">
        <v>5173</v>
      </c>
      <c r="B2505" t="s">
        <v>5174</v>
      </c>
      <c r="C2505" t="str">
        <f>IFERROR(VLOOKUP(Table1[[#This Row],[Ticker]],[1]!Table1[[Symbol]:[Industry]],2,FALSE),"-")</f>
        <v>-</v>
      </c>
      <c r="D2505" t="s">
        <v>384</v>
      </c>
      <c r="E2505">
        <v>165.72536933000001</v>
      </c>
      <c r="F2505">
        <v>9.4700000000000006</v>
      </c>
      <c r="G2505">
        <v>87.456211416064093</v>
      </c>
      <c r="H2505">
        <v>-6.1750192740215999</v>
      </c>
      <c r="I2505">
        <v>-30.929533328928901</v>
      </c>
      <c r="J2505">
        <v>-2.1784434416741201</v>
      </c>
      <c r="K2505">
        <v>8.8608495620134207</v>
      </c>
      <c r="L2505">
        <v>8.1520671740637702</v>
      </c>
      <c r="M2505">
        <v>60.226835653024096</v>
      </c>
      <c r="N2505">
        <v>1.8352107630997301</v>
      </c>
      <c r="O2505">
        <v>71.066525871172104</v>
      </c>
      <c r="P2505">
        <v>120.23255813953401</v>
      </c>
      <c r="Q2505">
        <v>0.14052914335094699</v>
      </c>
    </row>
    <row r="2506" spans="1:17" hidden="1" x14ac:dyDescent="0.3">
      <c r="A2506" t="s">
        <v>5175</v>
      </c>
      <c r="B2506" t="s">
        <v>5176</v>
      </c>
      <c r="C2506" t="str">
        <f>IFERROR(VLOOKUP(Table1[[#This Row],[Ticker]],[1]!Table1[[Symbol]:[Industry]],2,FALSE),"-")</f>
        <v>-</v>
      </c>
      <c r="D2506" t="s">
        <v>3926</v>
      </c>
      <c r="E2506">
        <v>165.690669364</v>
      </c>
      <c r="F2506">
        <v>59.62</v>
      </c>
      <c r="G2506">
        <v>32.622845333524197</v>
      </c>
      <c r="H2506">
        <v>0.25458062126179098</v>
      </c>
      <c r="I2506">
        <v>-10.9086757620443</v>
      </c>
      <c r="J2506">
        <v>-4.7513790686128798</v>
      </c>
      <c r="K2506">
        <v>56.022094705013103</v>
      </c>
      <c r="L2506">
        <v>52.038383796180497</v>
      </c>
      <c r="M2506">
        <v>54.113750798156097</v>
      </c>
      <c r="N2506">
        <v>1.68720505849802</v>
      </c>
      <c r="O2506">
        <v>24.035558537403499</v>
      </c>
      <c r="P2506">
        <v>61.922868006518101</v>
      </c>
      <c r="Q2506">
        <v>8.6538139751513005E-2</v>
      </c>
    </row>
    <row r="2507" spans="1:17" hidden="1" x14ac:dyDescent="0.3">
      <c r="A2507" t="s">
        <v>5177</v>
      </c>
      <c r="B2507" t="s">
        <v>5178</v>
      </c>
      <c r="C2507" t="str">
        <f>IFERROR(VLOOKUP(Table1[[#This Row],[Ticker]],[1]!Table1[[Symbol]:[Industry]],2,FALSE),"-")</f>
        <v>-</v>
      </c>
      <c r="D2507" t="s">
        <v>539</v>
      </c>
      <c r="E2507">
        <v>165.55425887999999</v>
      </c>
      <c r="F2507">
        <v>116.8</v>
      </c>
      <c r="G2507">
        <v>13.6948416996382</v>
      </c>
      <c r="H2507">
        <v>0.107401173503612</v>
      </c>
      <c r="I2507">
        <v>-30.5673141702866</v>
      </c>
      <c r="J2507">
        <v>5.2487971404012201</v>
      </c>
      <c r="K2507">
        <v>116.35964216527999</v>
      </c>
      <c r="L2507">
        <v>116.662564425958</v>
      </c>
      <c r="M2507">
        <v>53.622842381328901</v>
      </c>
      <c r="N2507">
        <v>1.2387171860856001</v>
      </c>
      <c r="O2507">
        <v>54.9657534246575</v>
      </c>
      <c r="P2507">
        <v>42.439024390243802</v>
      </c>
    </row>
    <row r="2508" spans="1:17" hidden="1" x14ac:dyDescent="0.3">
      <c r="A2508" t="s">
        <v>5179</v>
      </c>
      <c r="B2508" t="s">
        <v>5180</v>
      </c>
      <c r="C2508" t="str">
        <f>IFERROR(VLOOKUP(Table1[[#This Row],[Ticker]],[1]!Table1[[Symbol]:[Industry]],2,FALSE),"-")</f>
        <v>-</v>
      </c>
      <c r="E2508">
        <v>165.50399999999999</v>
      </c>
      <c r="F2508">
        <v>258.60000000000002</v>
      </c>
      <c r="G2508">
        <v>1154.8452424539901</v>
      </c>
      <c r="H2508">
        <v>7.8392668297435</v>
      </c>
      <c r="I2508">
        <v>429.24019945516301</v>
      </c>
      <c r="J2508">
        <v>4.6519927405244896</v>
      </c>
      <c r="K2508">
        <v>206.31618967186299</v>
      </c>
      <c r="L2508">
        <v>118.866345926951</v>
      </c>
      <c r="M2508">
        <v>74.260707077442703</v>
      </c>
      <c r="N2508">
        <v>1.1113126997298599</v>
      </c>
      <c r="O2508">
        <v>0</v>
      </c>
      <c r="P2508">
        <v>1386.2068965517201</v>
      </c>
      <c r="Q2508">
        <v>0.20032496787992701</v>
      </c>
    </row>
    <row r="2509" spans="1:17" hidden="1" x14ac:dyDescent="0.3">
      <c r="A2509" t="s">
        <v>5181</v>
      </c>
      <c r="B2509" t="s">
        <v>5182</v>
      </c>
      <c r="C2509" t="str">
        <f>IFERROR(VLOOKUP(Table1[[#This Row],[Ticker]],[1]!Table1[[Symbol]:[Industry]],2,FALSE),"-")</f>
        <v>-</v>
      </c>
      <c r="D2509" t="s">
        <v>21</v>
      </c>
      <c r="E2509">
        <v>165.41923679999999</v>
      </c>
      <c r="F2509">
        <v>120.3</v>
      </c>
      <c r="G2509">
        <v>13.7223671606896</v>
      </c>
      <c r="H2509">
        <v>2.54009418136993</v>
      </c>
      <c r="I2509">
        <v>-2.5043646787759899</v>
      </c>
      <c r="J2509">
        <v>5.2362296045778702</v>
      </c>
      <c r="K2509">
        <v>107.31661658958799</v>
      </c>
      <c r="L2509">
        <v>105.502221566884</v>
      </c>
      <c r="M2509">
        <v>68.910348086452302</v>
      </c>
      <c r="N2509">
        <v>1.9358974358974299</v>
      </c>
      <c r="O2509">
        <v>24.6467165419783</v>
      </c>
      <c r="P2509">
        <v>43.214285714285701</v>
      </c>
      <c r="Q2509">
        <v>6.7621708602648004E-2</v>
      </c>
    </row>
    <row r="2510" spans="1:17" hidden="1" x14ac:dyDescent="0.3">
      <c r="A2510" t="s">
        <v>5183</v>
      </c>
      <c r="B2510" t="s">
        <v>5184</v>
      </c>
      <c r="C2510" t="str">
        <f>IFERROR(VLOOKUP(Table1[[#This Row],[Ticker]],[1]!Table1[[Symbol]:[Industry]],2,FALSE),"-")</f>
        <v>-</v>
      </c>
      <c r="D2510" t="s">
        <v>375</v>
      </c>
      <c r="E2510">
        <v>165.31200000000001</v>
      </c>
      <c r="F2510">
        <v>98.4</v>
      </c>
      <c r="G2510">
        <v>47.398780977931899</v>
      </c>
      <c r="H2510">
        <v>-7.6024936439899804</v>
      </c>
      <c r="I2510">
        <v>-8.6381396085765392</v>
      </c>
      <c r="J2510">
        <v>-0.18018087705001501</v>
      </c>
      <c r="K2510">
        <v>89.562872805451306</v>
      </c>
      <c r="L2510">
        <v>80.246819096633104</v>
      </c>
      <c r="M2510">
        <v>61.283015591706203</v>
      </c>
      <c r="N2510">
        <v>0.60453286396613304</v>
      </c>
      <c r="O2510">
        <v>19.918699186991802</v>
      </c>
      <c r="P2510">
        <v>80.384967919339999</v>
      </c>
      <c r="Q2510">
        <v>0.12537474863477699</v>
      </c>
    </row>
    <row r="2511" spans="1:17" hidden="1" x14ac:dyDescent="0.3">
      <c r="A2511" t="s">
        <v>5185</v>
      </c>
      <c r="B2511" t="s">
        <v>5186</v>
      </c>
      <c r="C2511" t="str">
        <f>IFERROR(VLOOKUP(Table1[[#This Row],[Ticker]],[1]!Table1[[Symbol]:[Industry]],2,FALSE),"-")</f>
        <v>-</v>
      </c>
      <c r="D2511" t="s">
        <v>130</v>
      </c>
      <c r="E2511">
        <v>164.8272087</v>
      </c>
      <c r="F2511">
        <v>70.95</v>
      </c>
      <c r="G2511">
        <v>-28.160996526062998</v>
      </c>
      <c r="H2511">
        <v>-16.145754929823099</v>
      </c>
      <c r="I2511">
        <v>-36.131296092279101</v>
      </c>
      <c r="J2511">
        <v>-2.4041512393520099</v>
      </c>
      <c r="K2511">
        <v>73.787506409290501</v>
      </c>
      <c r="L2511">
        <v>83.261625152753993</v>
      </c>
      <c r="M2511">
        <v>49.458048662848398</v>
      </c>
      <c r="N2511">
        <v>1.0131695331695301</v>
      </c>
      <c r="O2511">
        <v>77.589852008456603</v>
      </c>
      <c r="P2511">
        <v>6.6917293233082802</v>
      </c>
    </row>
    <row r="2512" spans="1:17" hidden="1" x14ac:dyDescent="0.3">
      <c r="A2512" t="s">
        <v>5187</v>
      </c>
      <c r="B2512" t="s">
        <v>5188</v>
      </c>
      <c r="C2512" t="str">
        <f>IFERROR(VLOOKUP(Table1[[#This Row],[Ticker]],[1]!Table1[[Symbol]:[Industry]],2,FALSE),"-")</f>
        <v>-</v>
      </c>
      <c r="D2512" t="s">
        <v>610</v>
      </c>
      <c r="E2512">
        <v>164.43032400000001</v>
      </c>
      <c r="F2512">
        <v>497.55</v>
      </c>
      <c r="G2512">
        <v>11.7700006594602</v>
      </c>
      <c r="H2512">
        <v>14.2695004259678</v>
      </c>
      <c r="I2512">
        <v>3.42498158779031</v>
      </c>
      <c r="J2512">
        <v>4.5412245291784599</v>
      </c>
      <c r="K2512">
        <v>444.06302548991903</v>
      </c>
      <c r="L2512">
        <v>418.20923532493799</v>
      </c>
      <c r="M2512">
        <v>57.546749593028203</v>
      </c>
      <c r="N2512">
        <v>3.9219469325832699</v>
      </c>
      <c r="O2512">
        <v>13.154456838508599</v>
      </c>
      <c r="P2512">
        <v>39.9184476940382</v>
      </c>
      <c r="Q2512">
        <v>-1.9371217720036998E-2</v>
      </c>
    </row>
    <row r="2513" spans="1:17" hidden="1" x14ac:dyDescent="0.3">
      <c r="A2513" t="s">
        <v>5189</v>
      </c>
      <c r="B2513" t="s">
        <v>5190</v>
      </c>
      <c r="C2513" t="str">
        <f>IFERROR(VLOOKUP(Table1[[#This Row],[Ticker]],[1]!Table1[[Symbol]:[Industry]],2,FALSE),"-")</f>
        <v>-</v>
      </c>
      <c r="D2513" t="s">
        <v>46</v>
      </c>
      <c r="E2513">
        <v>164.09610000000001</v>
      </c>
      <c r="F2513">
        <v>88.2</v>
      </c>
      <c r="G2513">
        <v>-54.594654604298498</v>
      </c>
      <c r="H2513">
        <v>145.429809414066</v>
      </c>
      <c r="I2513">
        <v>-11.1282617620978</v>
      </c>
      <c r="J2513">
        <v>20.3931020163309</v>
      </c>
      <c r="K2513">
        <v>49.362551018476204</v>
      </c>
      <c r="L2513">
        <v>100.121019259824</v>
      </c>
      <c r="M2513">
        <v>95.168196365985096</v>
      </c>
      <c r="N2513">
        <v>2.3992032225222402</v>
      </c>
      <c r="O2513">
        <v>61.734693877551003</v>
      </c>
      <c r="P2513">
        <v>226.666666666666</v>
      </c>
    </row>
    <row r="2514" spans="1:17" hidden="1" x14ac:dyDescent="0.3">
      <c r="A2514" t="s">
        <v>5191</v>
      </c>
      <c r="B2514" t="s">
        <v>5192</v>
      </c>
      <c r="C2514" t="str">
        <f>IFERROR(VLOOKUP(Table1[[#This Row],[Ticker]],[1]!Table1[[Symbol]:[Industry]],2,FALSE),"-")</f>
        <v>-</v>
      </c>
      <c r="D2514" t="s">
        <v>1498</v>
      </c>
      <c r="E2514">
        <v>163.68</v>
      </c>
      <c r="F2514">
        <v>93</v>
      </c>
      <c r="G2514">
        <v>13.785463226525399</v>
      </c>
      <c r="H2514">
        <v>12.6320657580199</v>
      </c>
      <c r="I2514">
        <v>23.0162996741584</v>
      </c>
      <c r="J2514">
        <v>-7.6855378709744704</v>
      </c>
      <c r="K2514">
        <v>92.777963205993998</v>
      </c>
      <c r="L2514">
        <v>90.747994205903495</v>
      </c>
      <c r="M2514">
        <v>53.301120658947298</v>
      </c>
      <c r="N2514">
        <v>4.9680293897460004</v>
      </c>
      <c r="O2514">
        <v>70.322580645161295</v>
      </c>
      <c r="P2514">
        <v>91.8712605735506</v>
      </c>
      <c r="Q2514">
        <v>2.0355777002828999E-2</v>
      </c>
    </row>
    <row r="2515" spans="1:17" hidden="1" x14ac:dyDescent="0.3">
      <c r="A2515" t="s">
        <v>5193</v>
      </c>
      <c r="B2515" t="s">
        <v>5194</v>
      </c>
      <c r="C2515" t="str">
        <f>IFERROR(VLOOKUP(Table1[[#This Row],[Ticker]],[1]!Table1[[Symbol]:[Industry]],2,FALSE),"-")</f>
        <v>-</v>
      </c>
      <c r="D2515" t="s">
        <v>140</v>
      </c>
      <c r="E2515">
        <v>163.65771090000001</v>
      </c>
      <c r="F2515">
        <v>45.3</v>
      </c>
      <c r="G2515">
        <v>52.433721867089801</v>
      </c>
      <c r="H2515">
        <v>40.151361514441</v>
      </c>
      <c r="I2515">
        <v>20.2390533738795</v>
      </c>
      <c r="J2515">
        <v>22.089476357824601</v>
      </c>
      <c r="K2515">
        <v>33.177224138809301</v>
      </c>
      <c r="L2515">
        <v>30.378204286293901</v>
      </c>
      <c r="M2515">
        <v>72.554779714730699</v>
      </c>
      <c r="N2515">
        <v>3.7182353891848798</v>
      </c>
      <c r="O2515">
        <v>12.560706401766</v>
      </c>
      <c r="P2515">
        <v>91.139240506329102</v>
      </c>
      <c r="Q2515">
        <v>0.104242869856168</v>
      </c>
    </row>
    <row r="2516" spans="1:17" hidden="1" x14ac:dyDescent="0.3">
      <c r="A2516" t="s">
        <v>5195</v>
      </c>
      <c r="B2516" t="s">
        <v>5196</v>
      </c>
      <c r="C2516" t="str">
        <f>IFERROR(VLOOKUP(Table1[[#This Row],[Ticker]],[1]!Table1[[Symbol]:[Industry]],2,FALSE),"-")</f>
        <v>-</v>
      </c>
      <c r="D2516" t="s">
        <v>716</v>
      </c>
      <c r="E2516">
        <v>163.46488893</v>
      </c>
      <c r="F2516">
        <v>80.930000000000007</v>
      </c>
      <c r="G2516">
        <v>41.976415198603</v>
      </c>
      <c r="H2516">
        <v>-16.576626573204301</v>
      </c>
      <c r="I2516">
        <v>12.1375534655346</v>
      </c>
      <c r="J2516">
        <v>-2.4849045132257599</v>
      </c>
      <c r="K2516">
        <v>80.850084285371494</v>
      </c>
      <c r="L2516">
        <v>71.060612109871101</v>
      </c>
      <c r="M2516">
        <v>88.374458321217901</v>
      </c>
      <c r="N2516">
        <v>0.59810509187907601</v>
      </c>
      <c r="O2516">
        <v>11.577906833065599</v>
      </c>
      <c r="P2516">
        <v>72.191489361702097</v>
      </c>
      <c r="Q2516">
        <v>2.2514289353509E-2</v>
      </c>
    </row>
    <row r="2517" spans="1:17" hidden="1" x14ac:dyDescent="0.3">
      <c r="A2517" t="s">
        <v>5197</v>
      </c>
      <c r="B2517" t="s">
        <v>5198</v>
      </c>
      <c r="C2517" t="str">
        <f>IFERROR(VLOOKUP(Table1[[#This Row],[Ticker]],[1]!Table1[[Symbol]:[Industry]],2,FALSE),"-")</f>
        <v>-</v>
      </c>
      <c r="D2517" t="s">
        <v>98</v>
      </c>
      <c r="E2517">
        <v>162.90778275</v>
      </c>
      <c r="F2517">
        <v>236.35</v>
      </c>
      <c r="G2517">
        <v>58.148775447050198</v>
      </c>
      <c r="H2517">
        <v>-7.6650750458831096</v>
      </c>
      <c r="I2517">
        <v>10.753776706665199</v>
      </c>
      <c r="J2517">
        <v>-3.4115098113812401</v>
      </c>
      <c r="K2517">
        <v>214.45902927637101</v>
      </c>
      <c r="L2517">
        <v>190.800967537753</v>
      </c>
      <c r="M2517">
        <v>58.182477528771699</v>
      </c>
      <c r="N2517">
        <v>1.1820954768552401</v>
      </c>
      <c r="O2517">
        <v>5.2253014596995904</v>
      </c>
      <c r="P2517">
        <v>88.853375948861299</v>
      </c>
      <c r="Q2517">
        <v>4.4308626468139998E-3</v>
      </c>
    </row>
    <row r="2518" spans="1:17" hidden="1" x14ac:dyDescent="0.3">
      <c r="A2518" t="s">
        <v>5199</v>
      </c>
      <c r="B2518" t="s">
        <v>5200</v>
      </c>
      <c r="C2518" t="str">
        <f>IFERROR(VLOOKUP(Table1[[#This Row],[Ticker]],[1]!Table1[[Symbol]:[Industry]],2,FALSE),"-")</f>
        <v>-</v>
      </c>
      <c r="D2518" t="s">
        <v>610</v>
      </c>
      <c r="E2518">
        <v>162.84496799999999</v>
      </c>
      <c r="F2518">
        <v>309.45</v>
      </c>
      <c r="G2518">
        <v>-13.090850992094699</v>
      </c>
      <c r="H2518">
        <v>-2.5000213430441902</v>
      </c>
      <c r="I2518">
        <v>-6.1684235088687496</v>
      </c>
      <c r="J2518">
        <v>-1.01634617784866</v>
      </c>
      <c r="K2518">
        <v>299.306701216595</v>
      </c>
      <c r="L2518">
        <v>293.56661871454298</v>
      </c>
      <c r="M2518">
        <v>65.732675203315196</v>
      </c>
      <c r="N2518">
        <v>0.92546840650483098</v>
      </c>
      <c r="O2518">
        <v>15.3659718856034</v>
      </c>
      <c r="P2518">
        <v>23.115178038591601</v>
      </c>
      <c r="Q2518">
        <v>4.8329734022076E-2</v>
      </c>
    </row>
    <row r="2519" spans="1:17" hidden="1" x14ac:dyDescent="0.3">
      <c r="A2519" t="s">
        <v>5201</v>
      </c>
      <c r="B2519" t="s">
        <v>5202</v>
      </c>
      <c r="C2519" t="str">
        <f>IFERROR(VLOOKUP(Table1[[#This Row],[Ticker]],[1]!Table1[[Symbol]:[Industry]],2,FALSE),"-")</f>
        <v>-</v>
      </c>
      <c r="D2519" t="s">
        <v>130</v>
      </c>
      <c r="E2519">
        <v>162.78465600000001</v>
      </c>
      <c r="F2519">
        <v>45.86</v>
      </c>
      <c r="G2519">
        <v>-19.806172054539999</v>
      </c>
      <c r="H2519">
        <v>-8.4838234450976504</v>
      </c>
      <c r="I2519">
        <v>-27.713678095479199</v>
      </c>
      <c r="J2519">
        <v>-1.70560812758244</v>
      </c>
      <c r="K2519">
        <v>48.224869437669703</v>
      </c>
      <c r="L2519">
        <v>50.1333734710634</v>
      </c>
      <c r="M2519">
        <v>35.422825657469403</v>
      </c>
      <c r="N2519">
        <v>0.74915948277142197</v>
      </c>
      <c r="O2519">
        <v>43.480156999563803</v>
      </c>
      <c r="P2519">
        <v>11.1488124091129</v>
      </c>
      <c r="Q2519">
        <v>-3.7046210732676998E-2</v>
      </c>
    </row>
    <row r="2520" spans="1:17" hidden="1" x14ac:dyDescent="0.3">
      <c r="A2520" t="s">
        <v>5203</v>
      </c>
      <c r="B2520" t="s">
        <v>5204</v>
      </c>
      <c r="C2520" t="str">
        <f>IFERROR(VLOOKUP(Table1[[#This Row],[Ticker]],[1]!Table1[[Symbol]:[Industry]],2,FALSE),"-")</f>
        <v>-</v>
      </c>
      <c r="D2520" t="s">
        <v>392</v>
      </c>
      <c r="E2520">
        <v>162.71331599999999</v>
      </c>
      <c r="F2520">
        <v>110.4</v>
      </c>
      <c r="G2520">
        <v>17.8936220292087</v>
      </c>
      <c r="H2520">
        <v>-6.74219344166423</v>
      </c>
      <c r="I2520">
        <v>12.8962403122136</v>
      </c>
      <c r="J2520">
        <v>5.2425207469826702</v>
      </c>
      <c r="K2520">
        <v>106.68516490315</v>
      </c>
      <c r="L2520">
        <v>97.0674227568107</v>
      </c>
      <c r="M2520">
        <v>45.902767892691799</v>
      </c>
      <c r="N2520">
        <v>0.86540045117741704</v>
      </c>
      <c r="O2520">
        <v>19.565217391304301</v>
      </c>
      <c r="P2520">
        <v>62.352941176470502</v>
      </c>
      <c r="Q2520">
        <v>0.104651080290216</v>
      </c>
    </row>
    <row r="2521" spans="1:17" hidden="1" x14ac:dyDescent="0.3">
      <c r="A2521" t="s">
        <v>5205</v>
      </c>
      <c r="B2521" t="s">
        <v>5206</v>
      </c>
      <c r="C2521" t="str">
        <f>IFERROR(VLOOKUP(Table1[[#This Row],[Ticker]],[1]!Table1[[Symbol]:[Industry]],2,FALSE),"-")</f>
        <v>-</v>
      </c>
      <c r="D2521" t="s">
        <v>226</v>
      </c>
      <c r="E2521">
        <v>162.6084544</v>
      </c>
      <c r="F2521">
        <v>273.7</v>
      </c>
      <c r="G2521">
        <v>-7.4040593992628798</v>
      </c>
      <c r="H2521">
        <v>-10.8844567030922</v>
      </c>
      <c r="I2521">
        <v>-14.762929953675499</v>
      </c>
      <c r="J2521">
        <v>-7.7401983341380598</v>
      </c>
      <c r="K2521">
        <v>268.09769748993102</v>
      </c>
      <c r="L2521">
        <v>262.14148281397098</v>
      </c>
      <c r="M2521">
        <v>56.1590274454569</v>
      </c>
      <c r="N2521">
        <v>0.71820487253822696</v>
      </c>
      <c r="O2521">
        <v>28.973328461819499</v>
      </c>
      <c r="P2521">
        <v>33.512195121951201</v>
      </c>
      <c r="Q2521">
        <v>4.2568944713797997E-2</v>
      </c>
    </row>
    <row r="2522" spans="1:17" hidden="1" x14ac:dyDescent="0.3">
      <c r="A2522" t="s">
        <v>5207</v>
      </c>
      <c r="B2522" t="s">
        <v>5208</v>
      </c>
      <c r="C2522" t="str">
        <f>IFERROR(VLOOKUP(Table1[[#This Row],[Ticker]],[1]!Table1[[Symbol]:[Industry]],2,FALSE),"-")</f>
        <v>-</v>
      </c>
      <c r="D2522" t="s">
        <v>140</v>
      </c>
      <c r="E2522">
        <v>162.24</v>
      </c>
      <c r="F2522">
        <v>390</v>
      </c>
      <c r="G2522">
        <v>-19.947371942575401</v>
      </c>
      <c r="H2522">
        <v>-11.0587402042541</v>
      </c>
      <c r="I2522">
        <v>-6.8116815715921897</v>
      </c>
      <c r="J2522">
        <v>-1.0819522136039399</v>
      </c>
      <c r="K2522">
        <v>389.695324743904</v>
      </c>
      <c r="L2522">
        <v>386.63228083767899</v>
      </c>
      <c r="M2522">
        <v>100</v>
      </c>
      <c r="O2522">
        <v>0</v>
      </c>
      <c r="P2522">
        <v>5.4054054054053902</v>
      </c>
    </row>
    <row r="2523" spans="1:17" hidden="1" x14ac:dyDescent="0.3">
      <c r="A2523" t="s">
        <v>5209</v>
      </c>
      <c r="B2523" t="s">
        <v>5210</v>
      </c>
      <c r="C2523" t="str">
        <f>IFERROR(VLOOKUP(Table1[[#This Row],[Ticker]],[1]!Table1[[Symbol]:[Industry]],2,FALSE),"-")</f>
        <v>-</v>
      </c>
      <c r="D2523" t="s">
        <v>610</v>
      </c>
      <c r="E2523">
        <v>161.76602879999999</v>
      </c>
      <c r="F2523">
        <v>155.88</v>
      </c>
      <c r="G2523">
        <v>-25.0116122369412</v>
      </c>
      <c r="H2523">
        <v>-2.6406024403219801</v>
      </c>
      <c r="I2523">
        <v>-15.517335115955399</v>
      </c>
      <c r="J2523">
        <v>2.9018470029155301</v>
      </c>
      <c r="K2523">
        <v>151.94007616071499</v>
      </c>
      <c r="L2523">
        <v>155.82685818276701</v>
      </c>
      <c r="M2523">
        <v>60.0260247101792</v>
      </c>
      <c r="N2523">
        <v>0.88676491557569503</v>
      </c>
      <c r="O2523">
        <v>34.622786759045397</v>
      </c>
      <c r="P2523">
        <v>21.638704642996402</v>
      </c>
      <c r="Q2523">
        <v>3.3337602784767002E-2</v>
      </c>
    </row>
    <row r="2524" spans="1:17" hidden="1" x14ac:dyDescent="0.3">
      <c r="A2524" t="s">
        <v>5211</v>
      </c>
      <c r="B2524" t="s">
        <v>5212</v>
      </c>
      <c r="C2524" t="str">
        <f>IFERROR(VLOOKUP(Table1[[#This Row],[Ticker]],[1]!Table1[[Symbol]:[Industry]],2,FALSE),"-")</f>
        <v>-</v>
      </c>
      <c r="D2524" t="s">
        <v>392</v>
      </c>
      <c r="E2524">
        <v>161.54</v>
      </c>
      <c r="F2524">
        <v>1.97</v>
      </c>
      <c r="G2524">
        <v>54.198416335173498</v>
      </c>
      <c r="H2524">
        <v>13.2224431784734</v>
      </c>
      <c r="I2524">
        <v>35.076053489296498</v>
      </c>
      <c r="J2524">
        <v>3.12857410218552</v>
      </c>
      <c r="K2524">
        <v>1.57580982951675</v>
      </c>
      <c r="L2524">
        <v>1.32029280292065</v>
      </c>
      <c r="M2524">
        <v>60.2896810102987</v>
      </c>
      <c r="N2524">
        <v>1.92460116988009</v>
      </c>
      <c r="O2524">
        <v>10.6598984771573</v>
      </c>
      <c r="P2524">
        <v>100.31867103416</v>
      </c>
      <c r="Q2524">
        <v>1.844353240279E-3</v>
      </c>
    </row>
    <row r="2525" spans="1:17" hidden="1" x14ac:dyDescent="0.3">
      <c r="A2525" t="s">
        <v>5213</v>
      </c>
      <c r="B2525" t="s">
        <v>5214</v>
      </c>
      <c r="C2525" t="str">
        <f>IFERROR(VLOOKUP(Table1[[#This Row],[Ticker]],[1]!Table1[[Symbol]:[Industry]],2,FALSE),"-")</f>
        <v>-</v>
      </c>
      <c r="D2525" t="s">
        <v>1939</v>
      </c>
      <c r="E2525">
        <v>161.25645915300001</v>
      </c>
      <c r="F2525">
        <v>65.209999999999994</v>
      </c>
      <c r="G2525">
        <v>40.914433258852398</v>
      </c>
      <c r="H2525">
        <v>20.4335482492681</v>
      </c>
      <c r="I2525">
        <v>0.62250464785097503</v>
      </c>
      <c r="J2525">
        <v>1.00542642717276</v>
      </c>
      <c r="K2525">
        <v>54.412341948847804</v>
      </c>
      <c r="L2525">
        <v>47.366101944827598</v>
      </c>
      <c r="M2525">
        <v>66.417396100137395</v>
      </c>
      <c r="N2525">
        <v>1.42588526364903</v>
      </c>
      <c r="O2525">
        <v>7.9435669375862599</v>
      </c>
      <c r="P2525">
        <v>97.606060606060495</v>
      </c>
      <c r="Q2525">
        <v>0.118839629939732</v>
      </c>
    </row>
    <row r="2526" spans="1:17" hidden="1" x14ac:dyDescent="0.3">
      <c r="A2526" t="s">
        <v>5215</v>
      </c>
      <c r="B2526" t="s">
        <v>5216</v>
      </c>
      <c r="C2526" t="str">
        <f>IFERROR(VLOOKUP(Table1[[#This Row],[Ticker]],[1]!Table1[[Symbol]:[Industry]],2,FALSE),"-")</f>
        <v>-</v>
      </c>
      <c r="D2526" t="s">
        <v>140</v>
      </c>
      <c r="E2526">
        <v>161.16584800000001</v>
      </c>
      <c r="F2526">
        <v>64.58</v>
      </c>
      <c r="G2526">
        <v>-0.85710011455142099</v>
      </c>
      <c r="H2526">
        <v>10.353473536203801</v>
      </c>
      <c r="I2526">
        <v>-5.3849943384533603</v>
      </c>
      <c r="J2526">
        <v>-1.0347749844798799</v>
      </c>
      <c r="K2526">
        <v>61.730923962375101</v>
      </c>
      <c r="L2526">
        <v>61.429436876901299</v>
      </c>
      <c r="M2526">
        <v>56.495595261682801</v>
      </c>
      <c r="N2526">
        <v>2.3686492283415901</v>
      </c>
      <c r="O2526">
        <v>37.194177764013602</v>
      </c>
      <c r="P2526">
        <v>43.351831298557101</v>
      </c>
      <c r="Q2526">
        <v>7.8088853601660999E-2</v>
      </c>
    </row>
    <row r="2527" spans="1:17" hidden="1" x14ac:dyDescent="0.3">
      <c r="A2527" t="s">
        <v>5217</v>
      </c>
      <c r="B2527" t="s">
        <v>5218</v>
      </c>
      <c r="C2527" t="str">
        <f>IFERROR(VLOOKUP(Table1[[#This Row],[Ticker]],[1]!Table1[[Symbol]:[Industry]],2,FALSE),"-")</f>
        <v>-</v>
      </c>
      <c r="E2527">
        <v>161.09899818599999</v>
      </c>
      <c r="F2527">
        <v>44.03</v>
      </c>
      <c r="G2527">
        <v>336.17762097487002</v>
      </c>
      <c r="H2527">
        <v>-8.4175076290524</v>
      </c>
      <c r="I2527">
        <v>-5.0098797697903903</v>
      </c>
      <c r="J2527">
        <v>-6.8520465108648301</v>
      </c>
      <c r="K2527">
        <v>40.150790076003801</v>
      </c>
      <c r="L2527">
        <v>31.599432245769901</v>
      </c>
      <c r="M2527">
        <v>54.526726868379498</v>
      </c>
      <c r="N2527">
        <v>1.0099068782731799</v>
      </c>
      <c r="O2527">
        <v>30.093118328412402</v>
      </c>
      <c r="P2527">
        <v>407.25806451612902</v>
      </c>
      <c r="Q2527">
        <v>0.13737988523132899</v>
      </c>
    </row>
    <row r="2528" spans="1:17" hidden="1" x14ac:dyDescent="0.3">
      <c r="A2528" t="s">
        <v>5219</v>
      </c>
      <c r="B2528" t="s">
        <v>5220</v>
      </c>
      <c r="C2528" t="str">
        <f>IFERROR(VLOOKUP(Table1[[#This Row],[Ticker]],[1]!Table1[[Symbol]:[Industry]],2,FALSE),"-")</f>
        <v>-</v>
      </c>
      <c r="D2528" t="s">
        <v>89</v>
      </c>
      <c r="E2528">
        <v>161.05837146299999</v>
      </c>
      <c r="F2528">
        <v>2.97</v>
      </c>
      <c r="G2528">
        <v>-24.674811246285898</v>
      </c>
      <c r="H2528">
        <v>18.071694578354499</v>
      </c>
      <c r="I2528">
        <v>-29.717086976997599</v>
      </c>
      <c r="J2528">
        <v>-1.41752268340259</v>
      </c>
      <c r="K2528">
        <v>2.6149225740461501</v>
      </c>
      <c r="L2528">
        <v>4.5926128771028996</v>
      </c>
      <c r="M2528">
        <v>41.932181385460197</v>
      </c>
      <c r="N2528">
        <v>0.85726286589826095</v>
      </c>
      <c r="O2528">
        <v>32.996632996632997</v>
      </c>
      <c r="P2528">
        <v>56.315789473684198</v>
      </c>
      <c r="Q2528">
        <v>-0.188221665021543</v>
      </c>
    </row>
    <row r="2529" spans="1:17" hidden="1" x14ac:dyDescent="0.3">
      <c r="A2529" t="s">
        <v>5221</v>
      </c>
      <c r="B2529" t="s">
        <v>5222</v>
      </c>
      <c r="C2529" t="str">
        <f>IFERROR(VLOOKUP(Table1[[#This Row],[Ticker]],[1]!Table1[[Symbol]:[Industry]],2,FALSE),"-")</f>
        <v>-</v>
      </c>
      <c r="D2529" t="s">
        <v>104</v>
      </c>
      <c r="E2529">
        <v>160.81541888999999</v>
      </c>
      <c r="F2529">
        <v>86.1</v>
      </c>
      <c r="G2529">
        <v>-0.207428510771517</v>
      </c>
      <c r="H2529">
        <v>8.7238684913980205</v>
      </c>
      <c r="I2529">
        <v>-1.3349234225868001</v>
      </c>
      <c r="J2529">
        <v>13.2927234480462</v>
      </c>
      <c r="K2529">
        <v>77.206599027855901</v>
      </c>
      <c r="L2529">
        <v>77.703604155472405</v>
      </c>
      <c r="M2529">
        <v>75.278775002542105</v>
      </c>
      <c r="N2529">
        <v>3.6088932069066999</v>
      </c>
      <c r="O2529">
        <v>16.7247386759582</v>
      </c>
      <c r="P2529">
        <v>30.751708428246001</v>
      </c>
      <c r="Q2529">
        <v>6.4647981607738006E-2</v>
      </c>
    </row>
    <row r="2530" spans="1:17" hidden="1" x14ac:dyDescent="0.3">
      <c r="A2530" t="s">
        <v>5223</v>
      </c>
      <c r="B2530" t="s">
        <v>5224</v>
      </c>
      <c r="C2530" t="str">
        <f>IFERROR(VLOOKUP(Table1[[#This Row],[Ticker]],[1]!Table1[[Symbol]:[Industry]],2,FALSE),"-")</f>
        <v>-</v>
      </c>
      <c r="D2530" t="s">
        <v>243</v>
      </c>
      <c r="E2530">
        <v>159.76741830500001</v>
      </c>
      <c r="F2530">
        <v>174.35</v>
      </c>
      <c r="G2530">
        <v>41.649138360831401</v>
      </c>
      <c r="H2530">
        <v>-11.5107176053841</v>
      </c>
      <c r="I2530">
        <v>24.635346304007001</v>
      </c>
      <c r="J2530">
        <v>2.5651066099254498</v>
      </c>
      <c r="K2530">
        <v>172.94738898020699</v>
      </c>
      <c r="L2530">
        <v>156.95607593538</v>
      </c>
      <c r="M2530">
        <v>62.111029384551102</v>
      </c>
      <c r="N2530">
        <v>0.95561250602178305</v>
      </c>
      <c r="O2530">
        <v>29.251505592199599</v>
      </c>
      <c r="P2530">
        <v>83.429773803261398</v>
      </c>
      <c r="Q2530">
        <v>4.6687525552752997E-2</v>
      </c>
    </row>
    <row r="2531" spans="1:17" hidden="1" x14ac:dyDescent="0.3">
      <c r="A2531" t="s">
        <v>5225</v>
      </c>
      <c r="B2531" t="s">
        <v>5226</v>
      </c>
      <c r="C2531" t="str">
        <f>IFERROR(VLOOKUP(Table1[[#This Row],[Ticker]],[1]!Table1[[Symbol]:[Industry]],2,FALSE),"-")</f>
        <v>-</v>
      </c>
      <c r="D2531" t="s">
        <v>1120</v>
      </c>
      <c r="E2531">
        <v>159.755244</v>
      </c>
      <c r="F2531">
        <v>123.64</v>
      </c>
      <c r="G2531">
        <v>-13.594388086235799</v>
      </c>
      <c r="H2531">
        <v>-8.1824299317174596</v>
      </c>
      <c r="I2531">
        <v>-32.165290279037002</v>
      </c>
      <c r="J2531">
        <v>5.0059066587585601</v>
      </c>
      <c r="K2531">
        <v>122.091112197065</v>
      </c>
      <c r="L2531">
        <v>119.448633286405</v>
      </c>
      <c r="M2531">
        <v>60.825429562604</v>
      </c>
      <c r="N2531">
        <v>0.55873484097769599</v>
      </c>
      <c r="O2531">
        <v>35.352636687156199</v>
      </c>
      <c r="P2531">
        <v>36.392719249862097</v>
      </c>
      <c r="Q2531">
        <v>-5.9128193453844E-2</v>
      </c>
    </row>
    <row r="2532" spans="1:17" hidden="1" x14ac:dyDescent="0.3">
      <c r="A2532" t="s">
        <v>5227</v>
      </c>
      <c r="B2532" t="s">
        <v>5228</v>
      </c>
      <c r="C2532" t="str">
        <f>IFERROR(VLOOKUP(Table1[[#This Row],[Ticker]],[1]!Table1[[Symbol]:[Industry]],2,FALSE),"-")</f>
        <v>-</v>
      </c>
      <c r="D2532" t="s">
        <v>392</v>
      </c>
      <c r="E2532">
        <v>159.71497520999901</v>
      </c>
      <c r="F2532">
        <v>133.35</v>
      </c>
      <c r="G2532">
        <v>136.117810887313</v>
      </c>
      <c r="H2532">
        <v>-0.85212863400622896</v>
      </c>
      <c r="I2532">
        <v>83.167528407617695</v>
      </c>
      <c r="J2532">
        <v>-1.0819522136039399</v>
      </c>
      <c r="K2532">
        <v>122.99204690486</v>
      </c>
      <c r="L2532">
        <v>94.338172532527594</v>
      </c>
      <c r="M2532">
        <v>99.999999999999204</v>
      </c>
      <c r="N2532">
        <v>2.6818181818181799</v>
      </c>
      <c r="O2532">
        <v>0</v>
      </c>
      <c r="P2532">
        <v>166.7</v>
      </c>
    </row>
    <row r="2533" spans="1:17" hidden="1" x14ac:dyDescent="0.3">
      <c r="A2533" t="s">
        <v>5229</v>
      </c>
      <c r="B2533" t="s">
        <v>5230</v>
      </c>
      <c r="C2533" t="str">
        <f>IFERROR(VLOOKUP(Table1[[#This Row],[Ticker]],[1]!Table1[[Symbol]:[Industry]],2,FALSE),"-")</f>
        <v>-</v>
      </c>
      <c r="D2533" t="s">
        <v>610</v>
      </c>
      <c r="E2533">
        <v>159.39914375000001</v>
      </c>
      <c r="F2533">
        <v>122.5</v>
      </c>
      <c r="G2533">
        <v>57.483043547541499</v>
      </c>
      <c r="H2533">
        <v>-1.9920735375874901</v>
      </c>
      <c r="I2533">
        <v>85.3635581842927</v>
      </c>
      <c r="J2533">
        <v>5.1518140201622797</v>
      </c>
      <c r="K2533">
        <v>111.67223576145901</v>
      </c>
      <c r="L2533">
        <v>87.280329729328599</v>
      </c>
      <c r="M2533">
        <v>87.009822533210496</v>
      </c>
      <c r="N2533">
        <v>2.2422591032945198</v>
      </c>
      <c r="O2533">
        <v>4.0816326530612201</v>
      </c>
      <c r="P2533">
        <v>217.35751295336701</v>
      </c>
    </row>
    <row r="2534" spans="1:17" hidden="1" x14ac:dyDescent="0.3">
      <c r="A2534" t="s">
        <v>5231</v>
      </c>
      <c r="B2534" t="s">
        <v>5232</v>
      </c>
      <c r="C2534" t="str">
        <f>IFERROR(VLOOKUP(Table1[[#This Row],[Ticker]],[1]!Table1[[Symbol]:[Industry]],2,FALSE),"-")</f>
        <v>-</v>
      </c>
      <c r="D2534" t="s">
        <v>610</v>
      </c>
      <c r="E2534">
        <v>159.28044804000001</v>
      </c>
      <c r="F2534">
        <v>221.55</v>
      </c>
      <c r="G2534">
        <v>-34.961100481395697</v>
      </c>
      <c r="H2534">
        <v>-6.8726936926262496</v>
      </c>
      <c r="I2534">
        <v>-25.419829386400099</v>
      </c>
      <c r="J2534">
        <v>0.87526216964594195</v>
      </c>
      <c r="K2534">
        <v>222.05645122758</v>
      </c>
      <c r="L2534">
        <v>236.852610085252</v>
      </c>
      <c r="M2534">
        <v>53.438260646798597</v>
      </c>
      <c r="N2534">
        <v>1.45587982511864</v>
      </c>
      <c r="O2534">
        <v>44.436921688106501</v>
      </c>
      <c r="P2534">
        <v>9.6782178217821695</v>
      </c>
      <c r="Q2534">
        <v>-2.1593026223750002E-3</v>
      </c>
    </row>
    <row r="2535" spans="1:17" hidden="1" x14ac:dyDescent="0.3">
      <c r="A2535" t="s">
        <v>5233</v>
      </c>
      <c r="B2535" t="s">
        <v>5234</v>
      </c>
      <c r="C2535" t="str">
        <f>IFERROR(VLOOKUP(Table1[[#This Row],[Ticker]],[1]!Table1[[Symbol]:[Industry]],2,FALSE),"-")</f>
        <v>-</v>
      </c>
      <c r="D2535" t="s">
        <v>836</v>
      </c>
      <c r="E2535">
        <v>159.05625000000001</v>
      </c>
      <c r="F2535">
        <v>623.75</v>
      </c>
      <c r="G2535">
        <v>55.7855993036817</v>
      </c>
      <c r="H2535">
        <v>-14.433089113441101</v>
      </c>
      <c r="I2535">
        <v>5.8726517583299103</v>
      </c>
      <c r="J2535">
        <v>-1.2846654523377601</v>
      </c>
      <c r="K2535">
        <v>608.67702808633101</v>
      </c>
      <c r="L2535">
        <v>512.48082846770706</v>
      </c>
      <c r="M2535">
        <v>40.160821505093601</v>
      </c>
      <c r="N2535">
        <v>0.50429864415012904</v>
      </c>
      <c r="O2535">
        <v>20.080160320641198</v>
      </c>
      <c r="P2535">
        <v>105.994055482166</v>
      </c>
      <c r="Q2535">
        <v>0.115596201743156</v>
      </c>
    </row>
    <row r="2536" spans="1:17" hidden="1" x14ac:dyDescent="0.3">
      <c r="A2536" t="s">
        <v>5235</v>
      </c>
      <c r="B2536" t="s">
        <v>5236</v>
      </c>
      <c r="C2536" t="str">
        <f>IFERROR(VLOOKUP(Table1[[#This Row],[Ticker]],[1]!Table1[[Symbol]:[Industry]],2,FALSE),"-")</f>
        <v>-</v>
      </c>
      <c r="D2536" t="s">
        <v>184</v>
      </c>
      <c r="E2536">
        <v>159.01151343999999</v>
      </c>
      <c r="F2536">
        <v>202.15</v>
      </c>
      <c r="G2536">
        <v>31.778975469741599</v>
      </c>
      <c r="H2536">
        <v>27.142698644666702</v>
      </c>
      <c r="I2536">
        <v>0.52691748479826395</v>
      </c>
      <c r="J2536">
        <v>-2.0613336569029199</v>
      </c>
      <c r="K2536">
        <v>156.51256308315601</v>
      </c>
      <c r="L2536">
        <v>143.92651116473399</v>
      </c>
      <c r="M2536">
        <v>73.477022852453999</v>
      </c>
      <c r="N2536">
        <v>2.3203508655998202</v>
      </c>
      <c r="O2536">
        <v>4.8478852337373102</v>
      </c>
      <c r="P2536">
        <v>98.186274509803894</v>
      </c>
      <c r="Q2536">
        <v>4.6720963083660999E-2</v>
      </c>
    </row>
    <row r="2537" spans="1:17" hidden="1" x14ac:dyDescent="0.3">
      <c r="A2537" t="s">
        <v>5237</v>
      </c>
      <c r="B2537" t="s">
        <v>5238</v>
      </c>
      <c r="C2537" t="str">
        <f>IFERROR(VLOOKUP(Table1[[#This Row],[Ticker]],[1]!Table1[[Symbol]:[Industry]],2,FALSE),"-")</f>
        <v>-</v>
      </c>
      <c r="D2537" t="s">
        <v>1939</v>
      </c>
      <c r="E2537">
        <v>158.76</v>
      </c>
      <c r="F2537">
        <v>15.68</v>
      </c>
      <c r="G2537">
        <v>136.83209660159901</v>
      </c>
      <c r="H2537">
        <v>26.252184165493698</v>
      </c>
      <c r="I2537">
        <v>25.326772672125099</v>
      </c>
      <c r="J2537">
        <v>32.9623463918103</v>
      </c>
      <c r="K2537">
        <v>12.053827687062499</v>
      </c>
      <c r="L2537">
        <v>10.256779418184401</v>
      </c>
      <c r="M2537">
        <v>75.490522632666099</v>
      </c>
      <c r="N2537">
        <v>2.22841911741066</v>
      </c>
      <c r="O2537">
        <v>9.375</v>
      </c>
      <c r="P2537">
        <v>175.08771929824499</v>
      </c>
      <c r="Q2537">
        <v>9.15950246785E-4</v>
      </c>
    </row>
    <row r="2538" spans="1:17" hidden="1" x14ac:dyDescent="0.3">
      <c r="A2538" t="s">
        <v>5239</v>
      </c>
      <c r="B2538" t="s">
        <v>5240</v>
      </c>
      <c r="C2538" t="str">
        <f>IFERROR(VLOOKUP(Table1[[#This Row],[Ticker]],[1]!Table1[[Symbol]:[Industry]],2,FALSE),"-")</f>
        <v>-</v>
      </c>
      <c r="D2538" t="s">
        <v>610</v>
      </c>
      <c r="E2538">
        <v>158.57226</v>
      </c>
      <c r="F2538">
        <v>80.760000000000005</v>
      </c>
      <c r="G2538">
        <v>12.958577336040401</v>
      </c>
      <c r="H2538">
        <v>54.250396744469199</v>
      </c>
      <c r="I2538">
        <v>7.2326985576866196</v>
      </c>
      <c r="J2538">
        <v>21.362561696993101</v>
      </c>
      <c r="K2538">
        <v>55.967432907861998</v>
      </c>
      <c r="L2538">
        <v>55.405673089586301</v>
      </c>
      <c r="M2538">
        <v>97.159039196013595</v>
      </c>
      <c r="N2538">
        <v>3.0272473297990001</v>
      </c>
      <c r="O2538">
        <v>3.8880633977216501</v>
      </c>
      <c r="P2538">
        <v>107.07692307692299</v>
      </c>
      <c r="Q2538">
        <v>9.2898991791023997E-2</v>
      </c>
    </row>
    <row r="2539" spans="1:17" hidden="1" x14ac:dyDescent="0.3">
      <c r="A2539" t="s">
        <v>5241</v>
      </c>
      <c r="B2539" t="s">
        <v>5242</v>
      </c>
      <c r="C2539" t="str">
        <f>IFERROR(VLOOKUP(Table1[[#This Row],[Ticker]],[1]!Table1[[Symbol]:[Industry]],2,FALSE),"-")</f>
        <v>-</v>
      </c>
      <c r="D2539" t="s">
        <v>21</v>
      </c>
      <c r="E2539">
        <v>158.49031249999999</v>
      </c>
      <c r="F2539">
        <v>211.25</v>
      </c>
      <c r="G2539">
        <v>160.16727703679101</v>
      </c>
      <c r="H2539">
        <v>-45.945790792863697</v>
      </c>
      <c r="I2539">
        <v>-18.681554543966801</v>
      </c>
      <c r="J2539">
        <v>-5.4511110921086097</v>
      </c>
      <c r="K2539">
        <v>286.61841532972898</v>
      </c>
      <c r="L2539">
        <v>250.45446616887099</v>
      </c>
      <c r="M2539">
        <v>28.800700600410799</v>
      </c>
      <c r="N2539">
        <v>1.3279251437891599</v>
      </c>
      <c r="O2539">
        <v>141.89349112426001</v>
      </c>
      <c r="P2539">
        <v>201.57030692362599</v>
      </c>
      <c r="Q2539">
        <v>0.16742767851587301</v>
      </c>
    </row>
    <row r="2540" spans="1:17" hidden="1" x14ac:dyDescent="0.3">
      <c r="A2540" t="s">
        <v>5243</v>
      </c>
      <c r="B2540" t="s">
        <v>5244</v>
      </c>
      <c r="C2540" t="str">
        <f>IFERROR(VLOOKUP(Table1[[#This Row],[Ticker]],[1]!Table1[[Symbol]:[Industry]],2,FALSE),"-")</f>
        <v>-</v>
      </c>
      <c r="D2540" t="s">
        <v>410</v>
      </c>
      <c r="E2540">
        <v>158.44371921999999</v>
      </c>
      <c r="F2540">
        <v>42.74</v>
      </c>
      <c r="G2540">
        <v>-7.8972369923036503</v>
      </c>
      <c r="H2540">
        <v>-3.60238110200976</v>
      </c>
      <c r="I2540">
        <v>-26.221111121866802</v>
      </c>
      <c r="J2540">
        <v>-3.8352810332834699</v>
      </c>
      <c r="K2540">
        <v>41.884050576940503</v>
      </c>
      <c r="L2540">
        <v>41.936526856655497</v>
      </c>
      <c r="M2540">
        <v>48.284750306663398</v>
      </c>
      <c r="N2540">
        <v>1.03008221612919</v>
      </c>
      <c r="O2540">
        <v>44.4782405240991</v>
      </c>
      <c r="P2540">
        <v>34.826498422712902</v>
      </c>
      <c r="Q2540">
        <v>0.14718884462637499</v>
      </c>
    </row>
    <row r="2541" spans="1:17" hidden="1" x14ac:dyDescent="0.3">
      <c r="A2541" t="s">
        <v>5245</v>
      </c>
      <c r="B2541" t="s">
        <v>5246</v>
      </c>
      <c r="C2541" t="str">
        <f>IFERROR(VLOOKUP(Table1[[#This Row],[Ticker]],[1]!Table1[[Symbol]:[Industry]],2,FALSE),"-")</f>
        <v>-</v>
      </c>
      <c r="D2541" t="s">
        <v>243</v>
      </c>
      <c r="E2541">
        <v>158.37899999999999</v>
      </c>
      <c r="F2541">
        <v>39</v>
      </c>
      <c r="G2541">
        <v>78.835704327411804</v>
      </c>
      <c r="H2541">
        <v>24.032168886654901</v>
      </c>
      <c r="I2541">
        <v>29.343711571096701</v>
      </c>
      <c r="J2541">
        <v>15.011797786396</v>
      </c>
      <c r="K2541">
        <v>28.4216796028884</v>
      </c>
      <c r="L2541">
        <v>23.139742349395998</v>
      </c>
      <c r="M2541">
        <v>77.570564740984096</v>
      </c>
      <c r="N2541">
        <v>3.1009568805923098</v>
      </c>
      <c r="O2541">
        <v>0</v>
      </c>
      <c r="P2541">
        <v>165.30612244897901</v>
      </c>
      <c r="Q2541">
        <v>0.12960576656692399</v>
      </c>
    </row>
    <row r="2542" spans="1:17" hidden="1" x14ac:dyDescent="0.3">
      <c r="A2542" t="s">
        <v>5247</v>
      </c>
      <c r="B2542" t="s">
        <v>5248</v>
      </c>
      <c r="C2542" t="str">
        <f>IFERROR(VLOOKUP(Table1[[#This Row],[Ticker]],[1]!Table1[[Symbol]:[Industry]],2,FALSE),"-")</f>
        <v>-</v>
      </c>
      <c r="D2542" t="s">
        <v>821</v>
      </c>
      <c r="E2542">
        <v>158.11250000000001</v>
      </c>
      <c r="F2542">
        <v>175</v>
      </c>
      <c r="G2542">
        <v>24.797372802169299</v>
      </c>
      <c r="H2542">
        <v>3.8532491680473901</v>
      </c>
      <c r="I2542">
        <v>66.354341594430906</v>
      </c>
      <c r="J2542">
        <v>0.95284578108787499</v>
      </c>
      <c r="K2542">
        <v>153.23150967324699</v>
      </c>
      <c r="M2542">
        <v>60.134436203099099</v>
      </c>
      <c r="N2542">
        <v>0.78541867843840496</v>
      </c>
      <c r="O2542">
        <v>7.3999999999999799</v>
      </c>
      <c r="P2542">
        <v>124.358974358974</v>
      </c>
    </row>
    <row r="2543" spans="1:17" hidden="1" x14ac:dyDescent="0.3">
      <c r="A2543" t="s">
        <v>5249</v>
      </c>
      <c r="B2543" t="s">
        <v>5250</v>
      </c>
      <c r="C2543" t="str">
        <f>IFERROR(VLOOKUP(Table1[[#This Row],[Ticker]],[1]!Table1[[Symbol]:[Industry]],2,FALSE),"-")</f>
        <v>-</v>
      </c>
      <c r="D2543" t="s">
        <v>392</v>
      </c>
      <c r="E2543">
        <v>157.85115102500001</v>
      </c>
      <c r="F2543">
        <v>157.25</v>
      </c>
      <c r="G2543">
        <v>346.58599816222301</v>
      </c>
      <c r="H2543">
        <v>-11.7838347818077</v>
      </c>
      <c r="I2543">
        <v>86.833545934394706</v>
      </c>
      <c r="J2543">
        <v>3.9197150088035202</v>
      </c>
      <c r="K2543">
        <v>148.27487016791</v>
      </c>
      <c r="L2543">
        <v>113.791451387934</v>
      </c>
      <c r="M2543">
        <v>64.318597883176196</v>
      </c>
      <c r="N2543">
        <v>1.5663164654875401</v>
      </c>
      <c r="O2543">
        <v>20.7949125596184</v>
      </c>
      <c r="P2543">
        <v>500.64935064935003</v>
      </c>
    </row>
    <row r="2544" spans="1:17" hidden="1" x14ac:dyDescent="0.3">
      <c r="A2544" t="s">
        <v>5251</v>
      </c>
      <c r="B2544" t="s">
        <v>5252</v>
      </c>
      <c r="C2544" t="str">
        <f>IFERROR(VLOOKUP(Table1[[#This Row],[Ticker]],[1]!Table1[[Symbol]:[Industry]],2,FALSE),"-")</f>
        <v>-</v>
      </c>
      <c r="E2544">
        <v>157.85107450000001</v>
      </c>
      <c r="F2544">
        <v>57.05</v>
      </c>
      <c r="G2544">
        <v>433.96094814221499</v>
      </c>
      <c r="H2544">
        <v>46.652001267411997</v>
      </c>
      <c r="I2544">
        <v>198.51276051755499</v>
      </c>
      <c r="J2544">
        <v>9.2751201872640703</v>
      </c>
      <c r="K2544">
        <v>39.552330678399898</v>
      </c>
      <c r="L2544">
        <v>26.666290830471102</v>
      </c>
      <c r="M2544">
        <v>96.432918642102294</v>
      </c>
      <c r="N2544">
        <v>1.88018676091286</v>
      </c>
      <c r="O2544">
        <v>0</v>
      </c>
      <c r="P2544">
        <v>488.14432989690698</v>
      </c>
      <c r="Q2544">
        <v>0.13952804337830499</v>
      </c>
    </row>
    <row r="2545" spans="1:17" hidden="1" x14ac:dyDescent="0.3">
      <c r="A2545" t="s">
        <v>5253</v>
      </c>
      <c r="B2545" t="s">
        <v>5254</v>
      </c>
      <c r="C2545" t="str">
        <f>IFERROR(VLOOKUP(Table1[[#This Row],[Ticker]],[1]!Table1[[Symbol]:[Industry]],2,FALSE),"-")</f>
        <v>-</v>
      </c>
      <c r="D2545" t="s">
        <v>821</v>
      </c>
      <c r="E2545">
        <v>157.46449145</v>
      </c>
      <c r="F2545">
        <v>142.1</v>
      </c>
      <c r="G2545">
        <v>-36.678830390102497</v>
      </c>
      <c r="H2545">
        <v>-5.8658830613969997</v>
      </c>
      <c r="I2545">
        <v>-27.127266617716099</v>
      </c>
      <c r="J2545">
        <v>-1.84340773921041</v>
      </c>
      <c r="K2545">
        <v>147.06987246804701</v>
      </c>
      <c r="L2545">
        <v>153.67617757225599</v>
      </c>
      <c r="M2545">
        <v>39.226601113188003</v>
      </c>
      <c r="N2545">
        <v>0.56122924782738903</v>
      </c>
      <c r="O2545">
        <v>56.157635467980299</v>
      </c>
      <c r="P2545">
        <v>20.2708421498095</v>
      </c>
      <c r="Q2545">
        <v>2.6687756325002001E-2</v>
      </c>
    </row>
    <row r="2546" spans="1:17" hidden="1" x14ac:dyDescent="0.3">
      <c r="A2546" t="s">
        <v>5255</v>
      </c>
      <c r="B2546" t="s">
        <v>5256</v>
      </c>
      <c r="C2546" t="str">
        <f>IFERROR(VLOOKUP(Table1[[#This Row],[Ticker]],[1]!Table1[[Symbol]:[Industry]],2,FALSE),"-")</f>
        <v>-</v>
      </c>
      <c r="D2546" t="s">
        <v>610</v>
      </c>
      <c r="E2546">
        <v>157.1832</v>
      </c>
      <c r="F2546">
        <v>4.6500000000000004</v>
      </c>
      <c r="G2546">
        <v>804.64722265201897</v>
      </c>
      <c r="H2546">
        <v>12.9412597957458</v>
      </c>
      <c r="I2546">
        <v>153.49719873728799</v>
      </c>
      <c r="J2546">
        <v>8.5878591071507699</v>
      </c>
      <c r="K2546">
        <v>3.61067193980442</v>
      </c>
      <c r="L2546">
        <v>2.3459591599636398</v>
      </c>
      <c r="M2546">
        <v>88.738324364191499</v>
      </c>
      <c r="N2546">
        <v>0.37553803574343497</v>
      </c>
      <c r="O2546">
        <v>0</v>
      </c>
      <c r="P2546">
        <v>1062.5</v>
      </c>
      <c r="Q2546">
        <v>0.146150691534358</v>
      </c>
    </row>
    <row r="2547" spans="1:17" hidden="1" x14ac:dyDescent="0.3">
      <c r="A2547" t="s">
        <v>5257</v>
      </c>
      <c r="B2547" t="s">
        <v>5258</v>
      </c>
      <c r="C2547" t="str">
        <f>IFERROR(VLOOKUP(Table1[[#This Row],[Ticker]],[1]!Table1[[Symbol]:[Industry]],2,FALSE),"-")</f>
        <v>-</v>
      </c>
      <c r="D2547" t="s">
        <v>46</v>
      </c>
      <c r="E2547">
        <v>157.02211658499999</v>
      </c>
      <c r="F2547">
        <v>75.14</v>
      </c>
      <c r="G2547">
        <v>-8.0381793776451307</v>
      </c>
      <c r="H2547">
        <v>-20.5065929649903</v>
      </c>
      <c r="I2547">
        <v>-35.229382058964802</v>
      </c>
      <c r="J2547">
        <v>-2.7606092879444799</v>
      </c>
      <c r="K2547">
        <v>81.902476051106404</v>
      </c>
      <c r="L2547">
        <v>86.162538196769901</v>
      </c>
      <c r="M2547">
        <v>37.238271942416198</v>
      </c>
      <c r="N2547">
        <v>0.49997657891915298</v>
      </c>
      <c r="O2547">
        <v>104.817673675805</v>
      </c>
      <c r="P2547">
        <v>31.020052310374801</v>
      </c>
      <c r="Q2547">
        <v>2.2685689535704E-2</v>
      </c>
    </row>
    <row r="2548" spans="1:17" hidden="1" x14ac:dyDescent="0.3">
      <c r="A2548" t="s">
        <v>5259</v>
      </c>
      <c r="B2548" t="s">
        <v>5260</v>
      </c>
      <c r="C2548" t="str">
        <f>IFERROR(VLOOKUP(Table1[[#This Row],[Ticker]],[1]!Table1[[Symbol]:[Industry]],2,FALSE),"-")</f>
        <v>-</v>
      </c>
      <c r="D2548" t="s">
        <v>124</v>
      </c>
      <c r="E2548">
        <v>156.92377949999999</v>
      </c>
      <c r="F2548">
        <v>386.35</v>
      </c>
      <c r="G2548">
        <v>498.597481049951</v>
      </c>
      <c r="H2548">
        <v>-17.996539247316299</v>
      </c>
      <c r="I2548">
        <v>60.376167434438599</v>
      </c>
      <c r="J2548">
        <v>-6.35408176431622</v>
      </c>
      <c r="K2548">
        <v>401.28618897119799</v>
      </c>
      <c r="L2548">
        <v>304.25175735251702</v>
      </c>
      <c r="M2548">
        <v>44.232384241584199</v>
      </c>
      <c r="N2548">
        <v>1.6421895289219599</v>
      </c>
      <c r="O2548">
        <v>25.5856089038436</v>
      </c>
      <c r="P2548">
        <v>523.95025839793198</v>
      </c>
      <c r="Q2548">
        <v>0.28193435964387298</v>
      </c>
    </row>
    <row r="2549" spans="1:17" hidden="1" x14ac:dyDescent="0.3">
      <c r="A2549" t="s">
        <v>5261</v>
      </c>
      <c r="B2549" t="s">
        <v>5262</v>
      </c>
      <c r="C2549" t="str">
        <f>IFERROR(VLOOKUP(Table1[[#This Row],[Ticker]],[1]!Table1[[Symbol]:[Industry]],2,FALSE),"-")</f>
        <v>-</v>
      </c>
      <c r="D2549" t="s">
        <v>130</v>
      </c>
      <c r="E2549">
        <v>156.86719581700001</v>
      </c>
      <c r="F2549">
        <v>17.39</v>
      </c>
      <c r="G2549">
        <v>67.670478465972593</v>
      </c>
      <c r="H2549">
        <v>7.4017502589611004</v>
      </c>
      <c r="I2549">
        <v>54.194396276590901</v>
      </c>
      <c r="J2549">
        <v>14.236350173663901</v>
      </c>
      <c r="K2549">
        <v>14.8867409445216</v>
      </c>
      <c r="L2549">
        <v>13.655385539850201</v>
      </c>
      <c r="M2549">
        <v>90.232703310721902</v>
      </c>
      <c r="N2549">
        <v>1.63621224054735</v>
      </c>
      <c r="O2549">
        <v>29.0396779758481</v>
      </c>
      <c r="P2549">
        <v>117.10362047440699</v>
      </c>
      <c r="Q2549">
        <v>5.8280108605693999E-2</v>
      </c>
    </row>
    <row r="2550" spans="1:17" hidden="1" x14ac:dyDescent="0.3">
      <c r="A2550" t="s">
        <v>5263</v>
      </c>
      <c r="B2550" t="s">
        <v>5264</v>
      </c>
      <c r="C2550" t="str">
        <f>IFERROR(VLOOKUP(Table1[[#This Row],[Ticker]],[1]!Table1[[Symbol]:[Industry]],2,FALSE),"-")</f>
        <v>-</v>
      </c>
      <c r="E2550">
        <v>156.672</v>
      </c>
      <c r="F2550">
        <v>15.36</v>
      </c>
      <c r="G2550">
        <v>158.88112346623001</v>
      </c>
      <c r="H2550">
        <v>-4.8214520686609301</v>
      </c>
      <c r="I2550">
        <v>113.399834292097</v>
      </c>
      <c r="J2550">
        <v>-8.6880842890756504</v>
      </c>
      <c r="K2550">
        <v>15.642049849015301</v>
      </c>
      <c r="L2550">
        <v>12.6201581970098</v>
      </c>
      <c r="M2550">
        <v>46.577202182678498</v>
      </c>
      <c r="N2550">
        <v>2.1132866143397901</v>
      </c>
      <c r="O2550">
        <v>44.7265625</v>
      </c>
      <c r="P2550">
        <v>326.07489597780801</v>
      </c>
    </row>
    <row r="2551" spans="1:17" hidden="1" x14ac:dyDescent="0.3">
      <c r="A2551" t="s">
        <v>5265</v>
      </c>
      <c r="B2551" t="s">
        <v>5266</v>
      </c>
      <c r="C2551" t="str">
        <f>IFERROR(VLOOKUP(Table1[[#This Row],[Ticker]],[1]!Table1[[Symbol]:[Industry]],2,FALSE),"-")</f>
        <v>-</v>
      </c>
      <c r="D2551" t="s">
        <v>1147</v>
      </c>
      <c r="E2551">
        <v>156.62950849999999</v>
      </c>
      <c r="F2551">
        <v>85</v>
      </c>
      <c r="G2551">
        <v>-76.460053735671295</v>
      </c>
      <c r="H2551">
        <v>-15.6142957598097</v>
      </c>
      <c r="I2551">
        <v>-63.324363364688097</v>
      </c>
      <c r="J2551">
        <v>-1.48774931505321</v>
      </c>
      <c r="K2551">
        <v>93.736581770591101</v>
      </c>
      <c r="M2551">
        <v>41.500220628769398</v>
      </c>
      <c r="N2551">
        <v>0.93839458413926402</v>
      </c>
      <c r="O2551">
        <v>115.294117647058</v>
      </c>
      <c r="P2551">
        <v>2.7811366384522298</v>
      </c>
    </row>
    <row r="2552" spans="1:17" hidden="1" x14ac:dyDescent="0.3">
      <c r="A2552" t="s">
        <v>5267</v>
      </c>
      <c r="B2552" t="s">
        <v>5268</v>
      </c>
      <c r="C2552" t="str">
        <f>IFERROR(VLOOKUP(Table1[[#This Row],[Ticker]],[1]!Table1[[Symbol]:[Industry]],2,FALSE),"-")</f>
        <v>-</v>
      </c>
      <c r="E2552">
        <v>156.609297</v>
      </c>
      <c r="F2552">
        <v>161.85</v>
      </c>
      <c r="G2552">
        <v>-18.872514190086001</v>
      </c>
      <c r="H2552">
        <v>13.4803831058646</v>
      </c>
      <c r="I2552">
        <v>-16.447856207766801</v>
      </c>
      <c r="J2552">
        <v>-1.14769843319631</v>
      </c>
      <c r="K2552">
        <v>143.02041173591201</v>
      </c>
      <c r="L2552">
        <v>150.74295834248201</v>
      </c>
      <c r="M2552">
        <v>67.100898219173899</v>
      </c>
      <c r="N2552">
        <v>2.0114495076711698</v>
      </c>
      <c r="O2552">
        <v>15.539079394501</v>
      </c>
      <c r="P2552">
        <v>41.911442349846503</v>
      </c>
    </row>
    <row r="2553" spans="1:17" hidden="1" x14ac:dyDescent="0.3">
      <c r="A2553" t="s">
        <v>5269</v>
      </c>
      <c r="B2553" t="s">
        <v>5270</v>
      </c>
      <c r="C2553" t="str">
        <f>IFERROR(VLOOKUP(Table1[[#This Row],[Ticker]],[1]!Table1[[Symbol]:[Industry]],2,FALSE),"-")</f>
        <v>-</v>
      </c>
      <c r="D2553" t="s">
        <v>140</v>
      </c>
      <c r="E2553">
        <v>156.48821785999999</v>
      </c>
      <c r="F2553">
        <v>608.20000000000005</v>
      </c>
      <c r="G2553">
        <v>19.456746461542998</v>
      </c>
      <c r="H2553">
        <v>-7.7918012926782101</v>
      </c>
      <c r="I2553">
        <v>7.5780676418718098</v>
      </c>
      <c r="J2553">
        <v>0.73398862452258395</v>
      </c>
      <c r="K2553">
        <v>598.05949421680702</v>
      </c>
      <c r="L2553">
        <v>549.07617542020398</v>
      </c>
      <c r="M2553">
        <v>54.029892755338203</v>
      </c>
      <c r="N2553">
        <v>1.52789653777725</v>
      </c>
      <c r="O2553">
        <v>31.535679052943099</v>
      </c>
      <c r="P2553">
        <v>73.821091740497295</v>
      </c>
      <c r="Q2553">
        <v>5.3922966445224998E-2</v>
      </c>
    </row>
    <row r="2554" spans="1:17" hidden="1" x14ac:dyDescent="0.3">
      <c r="A2554" t="s">
        <v>5271</v>
      </c>
      <c r="B2554" t="s">
        <v>5272</v>
      </c>
      <c r="C2554" t="str">
        <f>IFERROR(VLOOKUP(Table1[[#This Row],[Ticker]],[1]!Table1[[Symbol]:[Industry]],2,FALSE),"-")</f>
        <v>-</v>
      </c>
      <c r="D2554" t="s">
        <v>410</v>
      </c>
      <c r="E2554">
        <v>156.33992499999999</v>
      </c>
      <c r="F2554">
        <v>65.38</v>
      </c>
      <c r="G2554">
        <v>-12.140656135859601</v>
      </c>
      <c r="H2554">
        <v>24.425130763487701</v>
      </c>
      <c r="I2554">
        <v>-1.02661078652141</v>
      </c>
      <c r="J2554">
        <v>19.147055419983801</v>
      </c>
      <c r="K2554">
        <v>51.7545449283514</v>
      </c>
      <c r="L2554">
        <v>52.367999140742398</v>
      </c>
      <c r="M2554">
        <v>87.518502255299794</v>
      </c>
      <c r="N2554">
        <v>2.6172467273567999</v>
      </c>
      <c r="O2554">
        <v>7.7546650351789603</v>
      </c>
      <c r="P2554">
        <v>55.6666666666666</v>
      </c>
      <c r="Q2554">
        <v>7.4537056805498006E-2</v>
      </c>
    </row>
    <row r="2555" spans="1:17" hidden="1" x14ac:dyDescent="0.3">
      <c r="A2555" t="s">
        <v>5273</v>
      </c>
      <c r="B2555" t="s">
        <v>5274</v>
      </c>
      <c r="C2555" t="str">
        <f>IFERROR(VLOOKUP(Table1[[#This Row],[Ticker]],[1]!Table1[[Symbol]:[Industry]],2,FALSE),"-")</f>
        <v>-</v>
      </c>
      <c r="D2555" t="s">
        <v>610</v>
      </c>
      <c r="E2555">
        <v>156.0383535</v>
      </c>
      <c r="F2555">
        <v>53.49</v>
      </c>
      <c r="G2555">
        <v>65.7511883540556</v>
      </c>
      <c r="H2555">
        <v>28.269734548478699</v>
      </c>
      <c r="I2555">
        <v>-12.7932951554362</v>
      </c>
      <c r="J2555">
        <v>17.347251326218998</v>
      </c>
      <c r="K2555">
        <v>44.801972867257803</v>
      </c>
      <c r="L2555">
        <v>43.922836248882</v>
      </c>
      <c r="M2555">
        <v>76.440939826114899</v>
      </c>
      <c r="N2555">
        <v>3.2655199829167598</v>
      </c>
      <c r="O2555">
        <v>7.96410544026919</v>
      </c>
      <c r="P2555">
        <v>98.626067582621602</v>
      </c>
      <c r="Q2555">
        <v>5.1215430733036998E-2</v>
      </c>
    </row>
    <row r="2556" spans="1:17" hidden="1" x14ac:dyDescent="0.3">
      <c r="A2556" t="s">
        <v>5275</v>
      </c>
      <c r="B2556" t="s">
        <v>5276</v>
      </c>
      <c r="C2556" t="str">
        <f>IFERROR(VLOOKUP(Table1[[#This Row],[Ticker]],[1]!Table1[[Symbol]:[Industry]],2,FALSE),"-")</f>
        <v>-</v>
      </c>
      <c r="D2556" t="s">
        <v>929</v>
      </c>
      <c r="E2556">
        <v>156.03511130199999</v>
      </c>
      <c r="F2556">
        <v>83.51</v>
      </c>
      <c r="G2556">
        <v>31.1795562977548</v>
      </c>
      <c r="H2556">
        <v>-4.7698236413649902</v>
      </c>
      <c r="I2556">
        <v>27.900362687431901</v>
      </c>
      <c r="J2556">
        <v>8.3411247094729593</v>
      </c>
      <c r="K2556">
        <v>81.386393025159606</v>
      </c>
      <c r="L2556">
        <v>73.385893342624797</v>
      </c>
      <c r="M2556">
        <v>64.680599511734798</v>
      </c>
      <c r="N2556">
        <v>0.110450253739277</v>
      </c>
      <c r="O2556">
        <v>39.145012573344502</v>
      </c>
      <c r="P2556">
        <v>57.566037735849001</v>
      </c>
      <c r="Q2556">
        <v>8.3531409144707996E-2</v>
      </c>
    </row>
    <row r="2557" spans="1:17" hidden="1" x14ac:dyDescent="0.3">
      <c r="A2557" t="s">
        <v>5277</v>
      </c>
      <c r="B2557" t="s">
        <v>5278</v>
      </c>
      <c r="C2557" t="str">
        <f>IFERROR(VLOOKUP(Table1[[#This Row],[Ticker]],[1]!Table1[[Symbol]:[Industry]],2,FALSE),"-")</f>
        <v>-</v>
      </c>
      <c r="E2557">
        <v>156</v>
      </c>
      <c r="F2557">
        <v>312</v>
      </c>
      <c r="G2557">
        <v>-19.2303283683889</v>
      </c>
      <c r="H2557">
        <v>2.7516046233320499</v>
      </c>
      <c r="I2557">
        <v>-37.217086976997599</v>
      </c>
      <c r="J2557">
        <v>5.4029647084802601</v>
      </c>
      <c r="K2557">
        <v>317.06516835372599</v>
      </c>
      <c r="L2557">
        <v>327.46074040655202</v>
      </c>
      <c r="M2557">
        <v>46.864856281853399</v>
      </c>
      <c r="N2557">
        <v>1.28026990982397</v>
      </c>
      <c r="O2557">
        <v>84.294871794871696</v>
      </c>
      <c r="P2557">
        <v>18.541033434650402</v>
      </c>
      <c r="Q2557">
        <v>6.9673102057368E-2</v>
      </c>
    </row>
    <row r="2558" spans="1:17" hidden="1" x14ac:dyDescent="0.3">
      <c r="A2558" t="s">
        <v>5279</v>
      </c>
      <c r="B2558" t="s">
        <v>5280</v>
      </c>
      <c r="C2558" t="str">
        <f>IFERROR(VLOOKUP(Table1[[#This Row],[Ticker]],[1]!Table1[[Symbol]:[Industry]],2,FALSE),"-")</f>
        <v>-</v>
      </c>
      <c r="D2558" t="s">
        <v>699</v>
      </c>
      <c r="E2558">
        <v>155.582292024</v>
      </c>
      <c r="F2558">
        <v>58.85</v>
      </c>
      <c r="G2558">
        <v>79.342874825932199</v>
      </c>
      <c r="H2558">
        <v>47.968286822772797</v>
      </c>
      <c r="I2558">
        <v>44.091013952617203</v>
      </c>
      <c r="J2558">
        <v>22.1431786764484</v>
      </c>
      <c r="K2558">
        <v>41.8569918326655</v>
      </c>
      <c r="L2558">
        <v>36.400054059778</v>
      </c>
      <c r="M2558">
        <v>97.826482972600502</v>
      </c>
      <c r="N2558">
        <v>3.4418083191786102</v>
      </c>
      <c r="O2558">
        <v>1.97111299915038</v>
      </c>
      <c r="Q2558">
        <v>0.26035490982397402</v>
      </c>
    </row>
    <row r="2559" spans="1:17" hidden="1" x14ac:dyDescent="0.3">
      <c r="A2559" t="s">
        <v>5281</v>
      </c>
      <c r="B2559" t="s">
        <v>5282</v>
      </c>
      <c r="C2559" t="str">
        <f>IFERROR(VLOOKUP(Table1[[#This Row],[Ticker]],[1]!Table1[[Symbol]:[Industry]],2,FALSE),"-")</f>
        <v>-</v>
      </c>
      <c r="D2559" t="s">
        <v>670</v>
      </c>
      <c r="E2559">
        <v>155.43190954400001</v>
      </c>
      <c r="F2559">
        <v>3.28</v>
      </c>
      <c r="G2559">
        <v>27.2053621869028</v>
      </c>
      <c r="H2559">
        <v>1.4836326771017601</v>
      </c>
      <c r="I2559">
        <v>-2.8837536436642699</v>
      </c>
      <c r="J2559">
        <v>7.4147798125398303</v>
      </c>
      <c r="K2559">
        <v>3.0477121463415702</v>
      </c>
      <c r="L2559">
        <v>2.9636561706219702</v>
      </c>
      <c r="M2559">
        <v>66.074641215151402</v>
      </c>
      <c r="N2559">
        <v>1.24127974578278</v>
      </c>
      <c r="O2559">
        <v>28.048780487804802</v>
      </c>
      <c r="P2559">
        <v>60</v>
      </c>
      <c r="Q2559">
        <v>3.0102684939244E-2</v>
      </c>
    </row>
    <row r="2560" spans="1:17" hidden="1" x14ac:dyDescent="0.3">
      <c r="A2560" t="s">
        <v>5283</v>
      </c>
      <c r="B2560" t="s">
        <v>5284</v>
      </c>
      <c r="C2560" t="str">
        <f>IFERROR(VLOOKUP(Table1[[#This Row],[Ticker]],[1]!Table1[[Symbol]:[Industry]],2,FALSE),"-")</f>
        <v>-</v>
      </c>
      <c r="D2560" t="s">
        <v>140</v>
      </c>
      <c r="E2560">
        <v>155.4</v>
      </c>
      <c r="F2560">
        <v>175</v>
      </c>
      <c r="G2560">
        <v>74.876055603964204</v>
      </c>
      <c r="H2560">
        <v>16.5103597248741</v>
      </c>
      <c r="I2560">
        <v>88.011745974947402</v>
      </c>
      <c r="J2560">
        <v>18.918047786395999</v>
      </c>
      <c r="K2560">
        <v>138.10259093889701</v>
      </c>
      <c r="M2560">
        <v>77.859428915691396</v>
      </c>
      <c r="N2560">
        <v>1.0766467065868199</v>
      </c>
      <c r="O2560">
        <v>2.8571428571428399</v>
      </c>
      <c r="P2560">
        <v>106.611570247933</v>
      </c>
    </row>
    <row r="2561" spans="1:17" hidden="1" x14ac:dyDescent="0.3">
      <c r="A2561" t="s">
        <v>5285</v>
      </c>
      <c r="B2561" t="s">
        <v>5286</v>
      </c>
      <c r="C2561" t="str">
        <f>IFERROR(VLOOKUP(Table1[[#This Row],[Ticker]],[1]!Table1[[Symbol]:[Industry]],2,FALSE),"-")</f>
        <v>-</v>
      </c>
      <c r="D2561" t="s">
        <v>392</v>
      </c>
      <c r="E2561">
        <v>155.35776000000001</v>
      </c>
      <c r="F2561">
        <v>120</v>
      </c>
      <c r="G2561">
        <v>28.099908074013999</v>
      </c>
      <c r="H2561">
        <v>7.0776990636326902</v>
      </c>
      <c r="I2561">
        <v>18.231874866681</v>
      </c>
      <c r="J2561">
        <v>-0.55097876227651998</v>
      </c>
      <c r="K2561">
        <v>103.718503929983</v>
      </c>
      <c r="L2561">
        <v>95.332412979470305</v>
      </c>
      <c r="M2561">
        <v>73.435769606460298</v>
      </c>
      <c r="N2561">
        <v>2.2224434059909202</v>
      </c>
      <c r="O2561">
        <v>8.3333333333333197</v>
      </c>
      <c r="P2561">
        <v>64.383561643835606</v>
      </c>
      <c r="Q2561">
        <v>0.109165571545338</v>
      </c>
    </row>
    <row r="2562" spans="1:17" hidden="1" x14ac:dyDescent="0.3">
      <c r="A2562" t="s">
        <v>5287</v>
      </c>
      <c r="B2562" t="s">
        <v>5288</v>
      </c>
      <c r="C2562" t="str">
        <f>IFERROR(VLOOKUP(Table1[[#This Row],[Ticker]],[1]!Table1[[Symbol]:[Industry]],2,FALSE),"-")</f>
        <v>-</v>
      </c>
      <c r="D2562" t="s">
        <v>21</v>
      </c>
      <c r="E2562">
        <v>155.14585020000001</v>
      </c>
      <c r="F2562">
        <v>178</v>
      </c>
      <c r="G2562">
        <v>128.570189841748</v>
      </c>
      <c r="H2562">
        <v>32.5391856034841</v>
      </c>
      <c r="I2562">
        <v>141.70588021273099</v>
      </c>
      <c r="J2562">
        <v>4.1504359769835899</v>
      </c>
      <c r="K2562">
        <v>129.259114290225</v>
      </c>
      <c r="M2562">
        <v>60.655244498659002</v>
      </c>
      <c r="N2562">
        <v>0.68723395288068401</v>
      </c>
      <c r="O2562">
        <v>12.1348314606741</v>
      </c>
      <c r="P2562">
        <v>187.09677419354799</v>
      </c>
    </row>
    <row r="2563" spans="1:17" hidden="1" x14ac:dyDescent="0.3">
      <c r="A2563" t="s">
        <v>5289</v>
      </c>
      <c r="B2563" t="s">
        <v>5290</v>
      </c>
      <c r="C2563" t="str">
        <f>IFERROR(VLOOKUP(Table1[[#This Row],[Ticker]],[1]!Table1[[Symbol]:[Industry]],2,FALSE),"-")</f>
        <v>-</v>
      </c>
      <c r="D2563" t="s">
        <v>610</v>
      </c>
      <c r="E2563">
        <v>155.09112557</v>
      </c>
      <c r="F2563">
        <v>99.98</v>
      </c>
      <c r="G2563">
        <v>99.321379955389901</v>
      </c>
      <c r="H2563">
        <v>-18.423260815648302</v>
      </c>
      <c r="I2563">
        <v>-30.833285593196202</v>
      </c>
      <c r="J2563">
        <v>-1.0819522136039399</v>
      </c>
      <c r="K2563">
        <v>103.397694756672</v>
      </c>
      <c r="L2563">
        <v>93.516515888349602</v>
      </c>
      <c r="M2563">
        <v>46.089962451742998</v>
      </c>
      <c r="N2563">
        <v>0.39224731538046798</v>
      </c>
      <c r="O2563">
        <v>44.078815763152598</v>
      </c>
      <c r="P2563">
        <v>136.359338061465</v>
      </c>
      <c r="Q2563">
        <v>0.180764431677467</v>
      </c>
    </row>
    <row r="2564" spans="1:17" hidden="1" x14ac:dyDescent="0.3">
      <c r="A2564" t="s">
        <v>5291</v>
      </c>
      <c r="B2564" t="s">
        <v>5292</v>
      </c>
      <c r="C2564" t="str">
        <f>IFERROR(VLOOKUP(Table1[[#This Row],[Ticker]],[1]!Table1[[Symbol]:[Industry]],2,FALSE),"-")</f>
        <v>-</v>
      </c>
      <c r="E2564">
        <v>155.07107704399999</v>
      </c>
      <c r="F2564">
        <v>49.48</v>
      </c>
      <c r="G2564">
        <v>4.8577489678086501</v>
      </c>
      <c r="H2564">
        <v>-10.915678687802</v>
      </c>
      <c r="I2564">
        <v>105.37306253927299</v>
      </c>
      <c r="J2564">
        <v>-5.0035208410549199</v>
      </c>
      <c r="K2564">
        <v>46.367963934629898</v>
      </c>
      <c r="L2564">
        <v>37.440754106873499</v>
      </c>
      <c r="M2564">
        <v>49.821929095263997</v>
      </c>
      <c r="N2564">
        <v>0.99647006059304499</v>
      </c>
      <c r="O2564">
        <v>11.519805982215001</v>
      </c>
      <c r="P2564">
        <v>219.84486102133101</v>
      </c>
    </row>
    <row r="2565" spans="1:17" hidden="1" x14ac:dyDescent="0.3">
      <c r="A2565" t="s">
        <v>5293</v>
      </c>
      <c r="B2565" t="s">
        <v>5294</v>
      </c>
      <c r="C2565" t="str">
        <f>IFERROR(VLOOKUP(Table1[[#This Row],[Ticker]],[1]!Table1[[Symbol]:[Industry]],2,FALSE),"-")</f>
        <v>-</v>
      </c>
      <c r="D2565" t="s">
        <v>21</v>
      </c>
      <c r="E2565">
        <v>155.00232131999999</v>
      </c>
      <c r="F2565">
        <v>42.35</v>
      </c>
      <c r="G2565">
        <v>5.1154912903432699</v>
      </c>
      <c r="H2565">
        <v>15.864336718822701</v>
      </c>
      <c r="I2565">
        <v>12.158830790990599</v>
      </c>
      <c r="J2565">
        <v>13.0259316038234</v>
      </c>
      <c r="K2565">
        <v>37.339945368813503</v>
      </c>
      <c r="L2565">
        <v>35.281493327272102</v>
      </c>
      <c r="M2565">
        <v>70.456644285463895</v>
      </c>
      <c r="N2565">
        <v>1.69357110053059</v>
      </c>
      <c r="O2565">
        <v>27.390791027154599</v>
      </c>
      <c r="P2565">
        <v>103.117505995203</v>
      </c>
      <c r="Q2565">
        <v>5.3249176636629002E-2</v>
      </c>
    </row>
    <row r="2566" spans="1:17" hidden="1" x14ac:dyDescent="0.3">
      <c r="A2566" t="s">
        <v>5295</v>
      </c>
      <c r="B2566" t="s">
        <v>5296</v>
      </c>
      <c r="C2566" t="str">
        <f>IFERROR(VLOOKUP(Table1[[#This Row],[Ticker]],[1]!Table1[[Symbol]:[Industry]],2,FALSE),"-")</f>
        <v>-</v>
      </c>
      <c r="D2566" t="s">
        <v>140</v>
      </c>
      <c r="E2566">
        <v>154.93534980000001</v>
      </c>
      <c r="F2566">
        <v>11.55</v>
      </c>
      <c r="G2566">
        <v>50.983100514614598</v>
      </c>
      <c r="H2566">
        <v>0.27073956453197201</v>
      </c>
      <c r="I2566">
        <v>35.859836099925403</v>
      </c>
      <c r="J2566">
        <v>-1.18568665343797</v>
      </c>
      <c r="K2566">
        <v>9.4440530946821806</v>
      </c>
      <c r="L2566">
        <v>8.6513138759269008</v>
      </c>
      <c r="M2566">
        <v>76.607957228405297</v>
      </c>
      <c r="N2566">
        <v>1.32065884041432</v>
      </c>
      <c r="O2566">
        <v>1.73160173160171</v>
      </c>
      <c r="P2566">
        <v>126.470588235294</v>
      </c>
      <c r="Q2566">
        <v>4.7585958629286003E-2</v>
      </c>
    </row>
    <row r="2567" spans="1:17" hidden="1" x14ac:dyDescent="0.3">
      <c r="A2567" t="s">
        <v>5297</v>
      </c>
      <c r="B2567" t="s">
        <v>5298</v>
      </c>
      <c r="C2567" t="str">
        <f>IFERROR(VLOOKUP(Table1[[#This Row],[Ticker]],[1]!Table1[[Symbol]:[Industry]],2,FALSE),"-")</f>
        <v>-</v>
      </c>
      <c r="D2567" t="s">
        <v>936</v>
      </c>
      <c r="E2567">
        <v>154.87799999999999</v>
      </c>
      <c r="F2567">
        <v>124.4</v>
      </c>
      <c r="G2567">
        <v>20.648861804343198</v>
      </c>
      <c r="H2567">
        <v>-5.7197571534067002</v>
      </c>
      <c r="I2567">
        <v>4.2623137720660704</v>
      </c>
      <c r="J2567">
        <v>-4.9860882785440301</v>
      </c>
      <c r="K2567">
        <v>124.41978885824101</v>
      </c>
      <c r="L2567">
        <v>113.790631425223</v>
      </c>
      <c r="M2567">
        <v>36.995050199355099</v>
      </c>
      <c r="N2567">
        <v>0.52116835515697102</v>
      </c>
      <c r="O2567">
        <v>23.794212218649498</v>
      </c>
      <c r="P2567">
        <v>46.352941176470502</v>
      </c>
      <c r="Q2567">
        <v>-5.8888912927129999E-3</v>
      </c>
    </row>
    <row r="2568" spans="1:17" hidden="1" x14ac:dyDescent="0.3">
      <c r="A2568" t="s">
        <v>5299</v>
      </c>
      <c r="B2568" t="s">
        <v>5300</v>
      </c>
      <c r="C2568" t="str">
        <f>IFERROR(VLOOKUP(Table1[[#This Row],[Ticker]],[1]!Table1[[Symbol]:[Industry]],2,FALSE),"-")</f>
        <v>-</v>
      </c>
      <c r="D2568" t="s">
        <v>59</v>
      </c>
      <c r="E2568">
        <v>154.69999999999999</v>
      </c>
      <c r="F2568">
        <v>140</v>
      </c>
      <c r="G2568">
        <v>-7.7057185244513997</v>
      </c>
      <c r="H2568">
        <v>19.8503507048367</v>
      </c>
      <c r="I2568">
        <v>0.77726330548826705</v>
      </c>
      <c r="J2568">
        <v>-16.3760698606627</v>
      </c>
      <c r="K2568">
        <v>126.45241975979999</v>
      </c>
      <c r="L2568">
        <v>124.19369624058599</v>
      </c>
      <c r="M2568">
        <v>58.984988998904399</v>
      </c>
      <c r="N2568">
        <v>2.19423868312757</v>
      </c>
      <c r="O2568">
        <v>23.428571428571399</v>
      </c>
      <c r="P2568">
        <v>60.7347876004592</v>
      </c>
    </row>
    <row r="2569" spans="1:17" hidden="1" x14ac:dyDescent="0.3">
      <c r="A2569" t="s">
        <v>5301</v>
      </c>
      <c r="B2569" t="s">
        <v>5302</v>
      </c>
      <c r="C2569" t="str">
        <f>IFERROR(VLOOKUP(Table1[[#This Row],[Ticker]],[1]!Table1[[Symbol]:[Industry]],2,FALSE),"-")</f>
        <v>-</v>
      </c>
      <c r="D2569" t="s">
        <v>1147</v>
      </c>
      <c r="E2569">
        <v>154.6408644</v>
      </c>
      <c r="F2569">
        <v>68.47</v>
      </c>
      <c r="G2569">
        <v>7.5986789626987896</v>
      </c>
      <c r="H2569">
        <v>4.4203752748613203</v>
      </c>
      <c r="I2569">
        <v>-27.213983314676</v>
      </c>
      <c r="J2569">
        <v>-4.4669049338999596</v>
      </c>
      <c r="K2569">
        <v>70.135457633871397</v>
      </c>
      <c r="L2569">
        <v>71.520937162098306</v>
      </c>
      <c r="M2569">
        <v>43.556793857721701</v>
      </c>
      <c r="N2569">
        <v>1.8408110959047601</v>
      </c>
      <c r="O2569">
        <v>44.661895720753598</v>
      </c>
      <c r="P2569">
        <v>40.884773662551403</v>
      </c>
      <c r="Q2569">
        <v>4.7669529057161E-2</v>
      </c>
    </row>
    <row r="2570" spans="1:17" hidden="1" x14ac:dyDescent="0.3">
      <c r="A2570" t="s">
        <v>5303</v>
      </c>
      <c r="B2570" t="s">
        <v>5304</v>
      </c>
      <c r="C2570" t="str">
        <f>IFERROR(VLOOKUP(Table1[[#This Row],[Ticker]],[1]!Table1[[Symbol]:[Industry]],2,FALSE),"-")</f>
        <v>-</v>
      </c>
      <c r="D2570" t="s">
        <v>665</v>
      </c>
      <c r="E2570">
        <v>154.51995729000001</v>
      </c>
      <c r="F2570">
        <v>77.099999999999994</v>
      </c>
      <c r="G2570">
        <v>34.5841311693693</v>
      </c>
      <c r="H2570">
        <v>-12.981817127331</v>
      </c>
      <c r="I2570">
        <v>36.052143792233103</v>
      </c>
      <c r="J2570">
        <v>-5.4569522136039401</v>
      </c>
      <c r="K2570">
        <v>76.937605134376497</v>
      </c>
      <c r="L2570">
        <v>64.100781448123897</v>
      </c>
      <c r="M2570">
        <v>44.142760878829101</v>
      </c>
      <c r="N2570">
        <v>0.79841897233201498</v>
      </c>
      <c r="O2570">
        <v>20.622568093385201</v>
      </c>
      <c r="P2570">
        <v>86.231884057971001</v>
      </c>
      <c r="Q2570">
        <v>0.15218072394634899</v>
      </c>
    </row>
    <row r="2571" spans="1:17" hidden="1" x14ac:dyDescent="0.3">
      <c r="A2571" t="s">
        <v>5305</v>
      </c>
      <c r="B2571" t="s">
        <v>5306</v>
      </c>
      <c r="C2571" t="str">
        <f>IFERROR(VLOOKUP(Table1[[#This Row],[Ticker]],[1]!Table1[[Symbol]:[Industry]],2,FALSE),"-")</f>
        <v>-</v>
      </c>
      <c r="D2571" t="s">
        <v>59</v>
      </c>
      <c r="E2571">
        <v>154.41691693199999</v>
      </c>
      <c r="F2571">
        <v>71.62</v>
      </c>
      <c r="G2571">
        <v>-23.038491633695099</v>
      </c>
      <c r="H2571">
        <v>5.3462833436265296</v>
      </c>
      <c r="I2571">
        <v>-23.082052751733102</v>
      </c>
      <c r="J2571">
        <v>-0.59408122837559796</v>
      </c>
      <c r="K2571">
        <v>70.382659832040304</v>
      </c>
      <c r="L2571">
        <v>72.927815706870206</v>
      </c>
      <c r="M2571">
        <v>48.369383528897998</v>
      </c>
      <c r="N2571">
        <v>1.15126602936431</v>
      </c>
      <c r="O2571">
        <v>31.178441776040199</v>
      </c>
      <c r="P2571">
        <v>18.674399337199599</v>
      </c>
      <c r="Q2571">
        <v>-5.5959651887787003E-2</v>
      </c>
    </row>
    <row r="2572" spans="1:17" hidden="1" x14ac:dyDescent="0.3">
      <c r="A2572" t="s">
        <v>5307</v>
      </c>
      <c r="B2572" t="s">
        <v>5308</v>
      </c>
      <c r="C2572" t="str">
        <f>IFERROR(VLOOKUP(Table1[[#This Row],[Ticker]],[1]!Table1[[Symbol]:[Industry]],2,FALSE),"-")</f>
        <v>-</v>
      </c>
      <c r="D2572" t="s">
        <v>59</v>
      </c>
      <c r="E2572">
        <v>154.2645</v>
      </c>
      <c r="F2572">
        <v>131.85</v>
      </c>
      <c r="G2572">
        <v>-34.233219642382998</v>
      </c>
      <c r="H2572">
        <v>-10.405856635157299</v>
      </c>
      <c r="I2572">
        <v>-21.0975292713998</v>
      </c>
      <c r="J2572">
        <v>-0.42906864450710003</v>
      </c>
      <c r="M2572">
        <v>21.037694869764199</v>
      </c>
      <c r="O2572">
        <v>20.894956389836899</v>
      </c>
      <c r="P2572">
        <v>0.68728522336769504</v>
      </c>
    </row>
    <row r="2573" spans="1:17" hidden="1" x14ac:dyDescent="0.3">
      <c r="A2573" t="s">
        <v>5309</v>
      </c>
      <c r="B2573" t="s">
        <v>5310</v>
      </c>
      <c r="C2573" t="str">
        <f>IFERROR(VLOOKUP(Table1[[#This Row],[Ticker]],[1]!Table1[[Symbol]:[Industry]],2,FALSE),"-")</f>
        <v>-</v>
      </c>
      <c r="D2573" t="s">
        <v>43</v>
      </c>
      <c r="E2573">
        <v>153.71928</v>
      </c>
      <c r="F2573">
        <v>128.69999999999999</v>
      </c>
      <c r="G2573">
        <v>37.813109024282802</v>
      </c>
      <c r="H2573">
        <v>-26.0587402042541</v>
      </c>
      <c r="I2573">
        <v>11.902886019434</v>
      </c>
      <c r="J2573">
        <v>-8.5229685475422396</v>
      </c>
      <c r="K2573">
        <v>129.90204307322199</v>
      </c>
      <c r="L2573">
        <v>111.985994088258</v>
      </c>
      <c r="M2573">
        <v>34.784158569118397</v>
      </c>
      <c r="N2573">
        <v>0.40043959126930101</v>
      </c>
      <c r="O2573">
        <v>30.380730380730299</v>
      </c>
      <c r="P2573">
        <v>73.918918918918905</v>
      </c>
      <c r="Q2573">
        <v>5.8538460837557003E-2</v>
      </c>
    </row>
    <row r="2574" spans="1:17" hidden="1" x14ac:dyDescent="0.3">
      <c r="A2574" t="s">
        <v>5311</v>
      </c>
      <c r="B2574" t="s">
        <v>5312</v>
      </c>
      <c r="C2574" t="str">
        <f>IFERROR(VLOOKUP(Table1[[#This Row],[Ticker]],[1]!Table1[[Symbol]:[Industry]],2,FALSE),"-")</f>
        <v>-</v>
      </c>
      <c r="D2574" t="s">
        <v>95</v>
      </c>
      <c r="E2574">
        <v>153.482688</v>
      </c>
      <c r="F2574">
        <v>38.340000000000003</v>
      </c>
      <c r="G2574">
        <v>27.701114867588</v>
      </c>
      <c r="H2574">
        <v>-15.676055135245299</v>
      </c>
      <c r="I2574">
        <v>-7.5344931203423</v>
      </c>
      <c r="J2574">
        <v>-5.1697644770407498</v>
      </c>
      <c r="K2574">
        <v>39.6368927070735</v>
      </c>
      <c r="L2574">
        <v>37.6034138015129</v>
      </c>
      <c r="M2574">
        <v>39.831311199182501</v>
      </c>
      <c r="N2574">
        <v>0.53058196467208396</v>
      </c>
      <c r="O2574">
        <v>23.891497130933701</v>
      </c>
      <c r="P2574">
        <v>61.431578947368401</v>
      </c>
      <c r="Q2574">
        <v>8.5729329191207002E-2</v>
      </c>
    </row>
    <row r="2575" spans="1:17" hidden="1" x14ac:dyDescent="0.3">
      <c r="A2575" t="s">
        <v>5313</v>
      </c>
      <c r="B2575" t="s">
        <v>5314</v>
      </c>
      <c r="C2575" t="str">
        <f>IFERROR(VLOOKUP(Table1[[#This Row],[Ticker]],[1]!Table1[[Symbol]:[Industry]],2,FALSE),"-")</f>
        <v>-</v>
      </c>
      <c r="D2575" t="s">
        <v>916</v>
      </c>
      <c r="E2575">
        <v>153.07978202000001</v>
      </c>
      <c r="F2575">
        <v>139.4</v>
      </c>
      <c r="G2575">
        <v>294.02147054612198</v>
      </c>
      <c r="H2575">
        <v>43.387085126216903</v>
      </c>
      <c r="I2575">
        <v>195.10213700889301</v>
      </c>
      <c r="J2575">
        <v>16.762875372602899</v>
      </c>
      <c r="K2575">
        <v>95.399790771146399</v>
      </c>
      <c r="L2575">
        <v>69.374454100803604</v>
      </c>
      <c r="M2575">
        <v>96.811946064017604</v>
      </c>
      <c r="N2575">
        <v>2.6110329288485801</v>
      </c>
      <c r="O2575">
        <v>0</v>
      </c>
      <c r="P2575">
        <v>345.36741214057503</v>
      </c>
      <c r="Q2575">
        <v>0.10818837804017201</v>
      </c>
    </row>
    <row r="2576" spans="1:17" hidden="1" x14ac:dyDescent="0.3">
      <c r="A2576" t="s">
        <v>5315</v>
      </c>
      <c r="B2576" t="s">
        <v>5316</v>
      </c>
      <c r="C2576" t="str">
        <f>IFERROR(VLOOKUP(Table1[[#This Row],[Ticker]],[1]!Table1[[Symbol]:[Industry]],2,FALSE),"-")</f>
        <v>-</v>
      </c>
      <c r="D2576" t="s">
        <v>140</v>
      </c>
      <c r="E2576">
        <v>152.997539472</v>
      </c>
      <c r="F2576">
        <v>9.7200000000000006</v>
      </c>
      <c r="G2576">
        <v>-23.036987874296599</v>
      </c>
      <c r="H2576">
        <v>-7.7067848969915804</v>
      </c>
      <c r="I2576">
        <v>-20.949481343194702</v>
      </c>
      <c r="J2576">
        <v>1.69582556417382</v>
      </c>
      <c r="K2576">
        <v>9.7662822202473603</v>
      </c>
      <c r="L2576">
        <v>11.027738779931401</v>
      </c>
      <c r="M2576">
        <v>66.103552283821003</v>
      </c>
      <c r="N2576">
        <v>0.60889111975037002</v>
      </c>
      <c r="O2576">
        <v>54.835390946502002</v>
      </c>
      <c r="P2576">
        <v>21.5</v>
      </c>
      <c r="Q2576">
        <v>2.9500469363608998E-2</v>
      </c>
    </row>
    <row r="2577" spans="1:17" hidden="1" x14ac:dyDescent="0.3">
      <c r="A2577" t="s">
        <v>5317</v>
      </c>
      <c r="B2577" t="s">
        <v>5318</v>
      </c>
      <c r="C2577" t="str">
        <f>IFERROR(VLOOKUP(Table1[[#This Row],[Ticker]],[1]!Table1[[Symbol]:[Industry]],2,FALSE),"-")</f>
        <v>-</v>
      </c>
      <c r="E2577">
        <v>152.52000000000001</v>
      </c>
      <c r="F2577">
        <v>148.80000000000001</v>
      </c>
      <c r="G2577">
        <v>262.27021591975603</v>
      </c>
      <c r="H2577">
        <v>43.095361906591201</v>
      </c>
      <c r="I2577">
        <v>41.343284540030197</v>
      </c>
      <c r="J2577">
        <v>6.3455840182800998</v>
      </c>
      <c r="K2577">
        <v>116.08325616043599</v>
      </c>
      <c r="L2577">
        <v>96.923138732519106</v>
      </c>
      <c r="M2577">
        <v>76.117481013555505</v>
      </c>
      <c r="N2577">
        <v>2.9912530340674799</v>
      </c>
      <c r="O2577">
        <v>6.1155913978494496</v>
      </c>
      <c r="P2577">
        <v>296.8</v>
      </c>
      <c r="Q2577">
        <v>0.14993228628983701</v>
      </c>
    </row>
    <row r="2578" spans="1:17" hidden="1" x14ac:dyDescent="0.3">
      <c r="A2578" t="s">
        <v>5319</v>
      </c>
      <c r="B2578" t="s">
        <v>5320</v>
      </c>
      <c r="C2578" t="str">
        <f>IFERROR(VLOOKUP(Table1[[#This Row],[Ticker]],[1]!Table1[[Symbol]:[Industry]],2,FALSE),"-")</f>
        <v>-</v>
      </c>
      <c r="D2578" t="s">
        <v>243</v>
      </c>
      <c r="E2578">
        <v>152.07572711</v>
      </c>
      <c r="F2578">
        <v>149.35</v>
      </c>
      <c r="G2578">
        <v>3.68143659745009</v>
      </c>
      <c r="H2578">
        <v>17.7423497140019</v>
      </c>
      <c r="I2578">
        <v>-8.7174334773441107</v>
      </c>
      <c r="J2578">
        <v>-10.555300442138901</v>
      </c>
      <c r="K2578">
        <v>125.22703956508199</v>
      </c>
      <c r="L2578">
        <v>120.916928943171</v>
      </c>
      <c r="M2578">
        <v>66.194309964569001</v>
      </c>
      <c r="N2578">
        <v>3.6808847641867399</v>
      </c>
      <c r="O2578">
        <v>10.478741211918299</v>
      </c>
      <c r="P2578">
        <v>56.305599162741998</v>
      </c>
      <c r="Q2578">
        <v>6.377797017596E-2</v>
      </c>
    </row>
    <row r="2579" spans="1:17" hidden="1" x14ac:dyDescent="0.3">
      <c r="A2579" t="s">
        <v>5321</v>
      </c>
      <c r="B2579" t="s">
        <v>5322</v>
      </c>
      <c r="C2579" t="str">
        <f>IFERROR(VLOOKUP(Table1[[#This Row],[Ticker]],[1]!Table1[[Symbol]:[Industry]],2,FALSE),"-")</f>
        <v>-</v>
      </c>
      <c r="D2579" t="s">
        <v>218</v>
      </c>
      <c r="E2579">
        <v>151.97424000000001</v>
      </c>
      <c r="F2579">
        <v>147.94999999999999</v>
      </c>
      <c r="G2579">
        <v>62.520238525034998</v>
      </c>
      <c r="H2579">
        <v>-9.2241953790551197</v>
      </c>
      <c r="I2579">
        <v>-48.990591250501801</v>
      </c>
      <c r="J2579">
        <v>-4.27379163446607</v>
      </c>
      <c r="K2579">
        <v>153.128534755206</v>
      </c>
      <c r="M2579">
        <v>53.360348730246898</v>
      </c>
      <c r="N2579">
        <v>0.304036212749905</v>
      </c>
      <c r="O2579">
        <v>88.137884420412306</v>
      </c>
      <c r="P2579">
        <v>127.615384615384</v>
      </c>
    </row>
    <row r="2580" spans="1:17" hidden="1" x14ac:dyDescent="0.3">
      <c r="A2580" t="s">
        <v>5323</v>
      </c>
      <c r="B2580" t="s">
        <v>5324</v>
      </c>
      <c r="C2580" t="str">
        <f>IFERROR(VLOOKUP(Table1[[#This Row],[Ticker]],[1]!Table1[[Symbol]:[Industry]],2,FALSE),"-")</f>
        <v>-</v>
      </c>
      <c r="D2580" t="s">
        <v>2469</v>
      </c>
      <c r="E2580">
        <v>151.950761</v>
      </c>
      <c r="F2580">
        <v>38.53</v>
      </c>
      <c r="G2580">
        <v>16.713643316225799</v>
      </c>
      <c r="H2580">
        <v>-10.8764485375874</v>
      </c>
      <c r="I2580">
        <v>-24.8474724645259</v>
      </c>
      <c r="J2580">
        <v>-5.14679011884086</v>
      </c>
      <c r="K2580">
        <v>39.8692442608071</v>
      </c>
      <c r="L2580">
        <v>39.709767725550499</v>
      </c>
      <c r="M2580">
        <v>43.2288004140878</v>
      </c>
      <c r="N2580">
        <v>0.82695323608898197</v>
      </c>
      <c r="O2580">
        <v>52.867895146638901</v>
      </c>
      <c r="P2580">
        <v>47.061068702290001</v>
      </c>
      <c r="Q2580">
        <v>9.1031288410169997E-2</v>
      </c>
    </row>
    <row r="2581" spans="1:17" hidden="1" x14ac:dyDescent="0.3">
      <c r="A2581" t="s">
        <v>5325</v>
      </c>
      <c r="B2581" t="s">
        <v>5326</v>
      </c>
      <c r="C2581" t="str">
        <f>IFERROR(VLOOKUP(Table1[[#This Row],[Ticker]],[1]!Table1[[Symbol]:[Industry]],2,FALSE),"-")</f>
        <v>-</v>
      </c>
      <c r="D2581" t="s">
        <v>1337</v>
      </c>
      <c r="E2581">
        <v>151.44175000000001</v>
      </c>
      <c r="F2581">
        <v>349.75</v>
      </c>
      <c r="G2581">
        <v>152.66789037856901</v>
      </c>
      <c r="H2581">
        <v>2.9534590502358302</v>
      </c>
      <c r="I2581">
        <v>-23.672783179529201</v>
      </c>
      <c r="J2581">
        <v>5.7275715959198497</v>
      </c>
      <c r="K2581">
        <v>338.50676946144199</v>
      </c>
      <c r="L2581">
        <v>296.75392460179103</v>
      </c>
      <c r="M2581">
        <v>65.703238468997995</v>
      </c>
      <c r="N2581">
        <v>2.1185976627712799</v>
      </c>
      <c r="O2581">
        <v>54.767691208005701</v>
      </c>
      <c r="P2581">
        <v>384.41828254847599</v>
      </c>
    </row>
    <row r="2582" spans="1:17" hidden="1" x14ac:dyDescent="0.3">
      <c r="A2582" t="s">
        <v>5327</v>
      </c>
      <c r="B2582" t="s">
        <v>5328</v>
      </c>
      <c r="C2582" t="str">
        <f>IFERROR(VLOOKUP(Table1[[#This Row],[Ticker]],[1]!Table1[[Symbol]:[Industry]],2,FALSE),"-")</f>
        <v>-</v>
      </c>
      <c r="D2582" t="s">
        <v>21</v>
      </c>
      <c r="E2582">
        <v>150.97746620000001</v>
      </c>
      <c r="F2582">
        <v>0.4</v>
      </c>
      <c r="G2582">
        <v>-25.352777347980801</v>
      </c>
      <c r="H2582">
        <v>-11.0587402042541</v>
      </c>
      <c r="I2582">
        <v>-39.489814249724802</v>
      </c>
      <c r="J2582">
        <v>1.48215035049861</v>
      </c>
      <c r="K2582">
        <v>0.49873312468040298</v>
      </c>
      <c r="L2582">
        <v>0.52400865632191196</v>
      </c>
      <c r="M2582">
        <v>84.788138969605299</v>
      </c>
      <c r="N2582">
        <v>1.36865315629159</v>
      </c>
      <c r="O2582">
        <v>137.49999999999901</v>
      </c>
      <c r="P2582">
        <v>14.285714285714301</v>
      </c>
      <c r="Q2582">
        <v>8.2239691962019995E-2</v>
      </c>
    </row>
    <row r="2583" spans="1:17" hidden="1" x14ac:dyDescent="0.3">
      <c r="A2583" t="s">
        <v>5329</v>
      </c>
      <c r="B2583" t="s">
        <v>5330</v>
      </c>
      <c r="C2583" t="str">
        <f>IFERROR(VLOOKUP(Table1[[#This Row],[Ticker]],[1]!Table1[[Symbol]:[Industry]],2,FALSE),"-")</f>
        <v>-</v>
      </c>
      <c r="E2583">
        <v>150.21564799999999</v>
      </c>
      <c r="F2583">
        <v>145.4</v>
      </c>
      <c r="G2583">
        <v>-50.015989783213897</v>
      </c>
      <c r="H2583">
        <v>-20.1837402042541</v>
      </c>
      <c r="I2583">
        <v>-20.511000568924398</v>
      </c>
      <c r="J2583">
        <v>-1.0819522136039399</v>
      </c>
      <c r="K2583">
        <v>152.91806439684899</v>
      </c>
      <c r="L2583">
        <v>158.80115160146099</v>
      </c>
      <c r="M2583">
        <v>18.438411420697701</v>
      </c>
      <c r="N2583">
        <v>0.59595959595959502</v>
      </c>
      <c r="O2583">
        <v>60.591471801925699</v>
      </c>
      <c r="P2583">
        <v>38.081671415004699</v>
      </c>
    </row>
    <row r="2584" spans="1:17" hidden="1" x14ac:dyDescent="0.3">
      <c r="A2584" t="s">
        <v>5331</v>
      </c>
      <c r="B2584" t="s">
        <v>5332</v>
      </c>
      <c r="C2584" t="str">
        <f>IFERROR(VLOOKUP(Table1[[#This Row],[Ticker]],[1]!Table1[[Symbol]:[Industry]],2,FALSE),"-")</f>
        <v>-</v>
      </c>
      <c r="D2584" t="s">
        <v>140</v>
      </c>
      <c r="E2584">
        <v>150.108</v>
      </c>
      <c r="F2584">
        <v>53.61</v>
      </c>
      <c r="G2584">
        <v>23.563889318685799</v>
      </c>
      <c r="H2584">
        <v>32.717071005185304</v>
      </c>
      <c r="I2584">
        <v>7.1815767201070697</v>
      </c>
      <c r="J2584">
        <v>45.946705403288902</v>
      </c>
      <c r="K2584">
        <v>36.340612340141902</v>
      </c>
      <c r="L2584">
        <v>37.0082482739328</v>
      </c>
      <c r="M2584">
        <v>89.165337742069795</v>
      </c>
      <c r="N2584">
        <v>3.0849753037449701</v>
      </c>
      <c r="O2584">
        <v>16.2469688490953</v>
      </c>
      <c r="P2584">
        <v>91.054882394868102</v>
      </c>
      <c r="Q2584">
        <v>9.5083191964050004E-2</v>
      </c>
    </row>
    <row r="2585" spans="1:17" hidden="1" x14ac:dyDescent="0.3">
      <c r="A2585" t="s">
        <v>5333</v>
      </c>
      <c r="B2585" t="s">
        <v>5334</v>
      </c>
      <c r="C2585" t="str">
        <f>IFERROR(VLOOKUP(Table1[[#This Row],[Ticker]],[1]!Table1[[Symbol]:[Industry]],2,FALSE),"-")</f>
        <v>-</v>
      </c>
      <c r="D2585" t="s">
        <v>392</v>
      </c>
      <c r="E2585">
        <v>149.848344</v>
      </c>
      <c r="F2585">
        <v>216.4</v>
      </c>
      <c r="G2585">
        <v>85.707400161040894</v>
      </c>
      <c r="H2585">
        <v>-3.6458048808710699</v>
      </c>
      <c r="I2585">
        <v>45.912251715000899</v>
      </c>
      <c r="J2585">
        <v>-2.9455885772402999</v>
      </c>
      <c r="K2585">
        <v>197.55093115414701</v>
      </c>
      <c r="L2585">
        <v>166.508895126402</v>
      </c>
      <c r="M2585">
        <v>65.930852900717099</v>
      </c>
      <c r="N2585">
        <v>1.48979997038978</v>
      </c>
      <c r="O2585">
        <v>10.4436229205175</v>
      </c>
      <c r="P2585">
        <v>149.59630911188</v>
      </c>
      <c r="Q2585">
        <v>0.132026576505543</v>
      </c>
    </row>
    <row r="2586" spans="1:17" hidden="1" x14ac:dyDescent="0.3">
      <c r="A2586" t="s">
        <v>5335</v>
      </c>
      <c r="B2586" t="s">
        <v>5336</v>
      </c>
      <c r="C2586" t="str">
        <f>IFERROR(VLOOKUP(Table1[[#This Row],[Ticker]],[1]!Table1[[Symbol]:[Industry]],2,FALSE),"-")</f>
        <v>-</v>
      </c>
      <c r="D2586" t="s">
        <v>875</v>
      </c>
      <c r="E2586">
        <v>149.73599999999999</v>
      </c>
      <c r="F2586">
        <v>124.78</v>
      </c>
      <c r="G2586">
        <v>77.706620536477999</v>
      </c>
      <c r="H2586">
        <v>37.5483803454023</v>
      </c>
      <c r="I2586">
        <v>48.997383307240099</v>
      </c>
      <c r="J2586">
        <v>-2.7597768272083698</v>
      </c>
      <c r="K2586">
        <v>100.369699623633</v>
      </c>
      <c r="L2586">
        <v>83.8147931794703</v>
      </c>
      <c r="M2586">
        <v>66.575421764306</v>
      </c>
      <c r="N2586">
        <v>0.28931470931483599</v>
      </c>
      <c r="O2586">
        <v>10.1458567078057</v>
      </c>
      <c r="Q2586">
        <v>4.1253071431598003E-2</v>
      </c>
    </row>
    <row r="2587" spans="1:17" hidden="1" x14ac:dyDescent="0.3">
      <c r="A2587" t="s">
        <v>5337</v>
      </c>
      <c r="B2587" t="s">
        <v>5338</v>
      </c>
      <c r="C2587" t="str">
        <f>IFERROR(VLOOKUP(Table1[[#This Row],[Ticker]],[1]!Table1[[Symbol]:[Industry]],2,FALSE),"-")</f>
        <v>-</v>
      </c>
      <c r="E2587">
        <v>149.6671</v>
      </c>
      <c r="F2587">
        <v>179.5</v>
      </c>
      <c r="G2587">
        <v>17.470265300013999</v>
      </c>
      <c r="H2587">
        <v>7.9412597957458404</v>
      </c>
      <c r="I2587">
        <v>30.605955670997201</v>
      </c>
      <c r="J2587">
        <v>2.6669579869191402</v>
      </c>
      <c r="K2587">
        <v>174.215042850609</v>
      </c>
      <c r="M2587">
        <v>61.539732576834801</v>
      </c>
      <c r="N2587">
        <v>0.87421614287285898</v>
      </c>
      <c r="O2587">
        <v>44.791086350974901</v>
      </c>
      <c r="P2587">
        <v>49.958228905597302</v>
      </c>
    </row>
    <row r="2588" spans="1:17" hidden="1" x14ac:dyDescent="0.3">
      <c r="A2588" t="s">
        <v>5339</v>
      </c>
      <c r="B2588" t="s">
        <v>5340</v>
      </c>
      <c r="C2588" t="str">
        <f>IFERROR(VLOOKUP(Table1[[#This Row],[Ticker]],[1]!Table1[[Symbol]:[Industry]],2,FALSE),"-")</f>
        <v>-</v>
      </c>
      <c r="D2588" t="s">
        <v>610</v>
      </c>
      <c r="E2588">
        <v>149.07374999999999</v>
      </c>
      <c r="F2588">
        <v>220.85</v>
      </c>
      <c r="G2588">
        <v>-13.812373307576699</v>
      </c>
      <c r="H2588">
        <v>22.194561116273999</v>
      </c>
      <c r="I2588">
        <v>19.397930901429</v>
      </c>
      <c r="J2588">
        <v>7.79494822778888</v>
      </c>
      <c r="K2588">
        <v>189.43695525358899</v>
      </c>
      <c r="L2588">
        <v>179.42655611437499</v>
      </c>
      <c r="M2588">
        <v>66.789525964582396</v>
      </c>
      <c r="N2588">
        <v>3.72866325911389</v>
      </c>
      <c r="O2588">
        <v>13.108444645687101</v>
      </c>
      <c r="P2588">
        <v>49.172576832151201</v>
      </c>
      <c r="Q2588">
        <v>2.5233015593960999E-2</v>
      </c>
    </row>
    <row r="2589" spans="1:17" hidden="1" x14ac:dyDescent="0.3">
      <c r="A2589" t="s">
        <v>5341</v>
      </c>
      <c r="B2589" t="s">
        <v>5342</v>
      </c>
      <c r="C2589" t="str">
        <f>IFERROR(VLOOKUP(Table1[[#This Row],[Ticker]],[1]!Table1[[Symbol]:[Industry]],2,FALSE),"-")</f>
        <v>-</v>
      </c>
      <c r="D2589" t="s">
        <v>665</v>
      </c>
      <c r="E2589">
        <v>148.81651124999999</v>
      </c>
      <c r="F2589">
        <v>73.75</v>
      </c>
      <c r="G2589">
        <v>-46.306689459449203</v>
      </c>
      <c r="H2589">
        <v>0.39164147513515402</v>
      </c>
      <c r="I2589">
        <v>-25.6052255559758</v>
      </c>
      <c r="J2589">
        <v>7.9546422598837196</v>
      </c>
      <c r="K2589">
        <v>69.345579769181995</v>
      </c>
      <c r="M2589">
        <v>72.660870544149304</v>
      </c>
      <c r="N2589">
        <v>0.99984239558707599</v>
      </c>
      <c r="O2589">
        <v>54.915254237288103</v>
      </c>
      <c r="P2589">
        <v>25</v>
      </c>
    </row>
    <row r="2590" spans="1:17" hidden="1" x14ac:dyDescent="0.3">
      <c r="A2590" t="s">
        <v>5343</v>
      </c>
      <c r="B2590" t="s">
        <v>5344</v>
      </c>
      <c r="C2590" t="str">
        <f>IFERROR(VLOOKUP(Table1[[#This Row],[Ticker]],[1]!Table1[[Symbol]:[Industry]],2,FALSE),"-")</f>
        <v>-</v>
      </c>
      <c r="D2590" t="s">
        <v>226</v>
      </c>
      <c r="E2590">
        <v>148.27898250000001</v>
      </c>
      <c r="F2590">
        <v>462.75</v>
      </c>
      <c r="G2590">
        <v>75.689341627268803</v>
      </c>
      <c r="H2590">
        <v>-0.289509435023388</v>
      </c>
      <c r="I2590">
        <v>43.146350995135997</v>
      </c>
      <c r="J2590">
        <v>1.65100794444675</v>
      </c>
      <c r="K2590">
        <v>435.47079658461797</v>
      </c>
      <c r="L2590">
        <v>359.46220902549902</v>
      </c>
      <c r="M2590">
        <v>51.5130100524648</v>
      </c>
      <c r="N2590">
        <v>0.33530212312408297</v>
      </c>
      <c r="O2590">
        <v>14.532685035116099</v>
      </c>
      <c r="P2590">
        <v>122.90462427745599</v>
      </c>
      <c r="Q2590">
        <v>8.7662719595553995E-2</v>
      </c>
    </row>
    <row r="2591" spans="1:17" hidden="1" x14ac:dyDescent="0.3">
      <c r="A2591" t="s">
        <v>5345</v>
      </c>
      <c r="B2591" t="s">
        <v>5346</v>
      </c>
      <c r="C2591" t="str">
        <f>IFERROR(VLOOKUP(Table1[[#This Row],[Ticker]],[1]!Table1[[Symbol]:[Industry]],2,FALSE),"-")</f>
        <v>-</v>
      </c>
      <c r="D2591" t="s">
        <v>21</v>
      </c>
      <c r="E2591">
        <v>148.270592736</v>
      </c>
      <c r="F2591">
        <v>8.82</v>
      </c>
      <c r="G2591">
        <v>23.128883837793399</v>
      </c>
      <c r="H2591">
        <v>16.147142148686999</v>
      </c>
      <c r="I2591">
        <v>72.484494255441305</v>
      </c>
      <c r="J2591">
        <v>-0.500556864766731</v>
      </c>
      <c r="K2591">
        <v>7.2494044290931399</v>
      </c>
      <c r="L2591">
        <v>6.0404421230126299</v>
      </c>
      <c r="M2591">
        <v>77.9492361788691</v>
      </c>
      <c r="N2591">
        <v>0.68078746848849303</v>
      </c>
      <c r="O2591">
        <v>2.0408163265306101</v>
      </c>
      <c r="P2591">
        <v>135.19999999999999</v>
      </c>
      <c r="Q2591">
        <v>-1.9534158297335999E-2</v>
      </c>
    </row>
    <row r="2592" spans="1:17" hidden="1" x14ac:dyDescent="0.3">
      <c r="A2592" t="s">
        <v>5347</v>
      </c>
      <c r="B2592" t="s">
        <v>5348</v>
      </c>
      <c r="C2592" t="str">
        <f>IFERROR(VLOOKUP(Table1[[#This Row],[Ticker]],[1]!Table1[[Symbol]:[Industry]],2,FALSE),"-")</f>
        <v>-</v>
      </c>
      <c r="D2592" t="s">
        <v>130</v>
      </c>
      <c r="E2592">
        <v>148.22489508999999</v>
      </c>
      <c r="F2592">
        <v>7.58</v>
      </c>
      <c r="G2592">
        <v>-6.4760222777780099</v>
      </c>
      <c r="H2592">
        <v>-7.1345182827385898</v>
      </c>
      <c r="I2592">
        <v>-21.547230517667401</v>
      </c>
      <c r="J2592">
        <v>1.31804778639604</v>
      </c>
      <c r="K2592">
        <v>7.5502203406116601</v>
      </c>
      <c r="L2592">
        <v>7.9686981604793399</v>
      </c>
      <c r="M2592">
        <v>61.294726229042801</v>
      </c>
      <c r="N2592">
        <v>1.39558809255936</v>
      </c>
      <c r="O2592">
        <v>61.609498680738703</v>
      </c>
      <c r="P2592">
        <v>22.258064516129</v>
      </c>
      <c r="Q2592">
        <v>3.9436149857446E-2</v>
      </c>
    </row>
    <row r="2593" spans="1:17" hidden="1" x14ac:dyDescent="0.3">
      <c r="A2593" t="s">
        <v>5349</v>
      </c>
      <c r="B2593" t="s">
        <v>5350</v>
      </c>
      <c r="C2593" t="str">
        <f>IFERROR(VLOOKUP(Table1[[#This Row],[Ticker]],[1]!Table1[[Symbol]:[Industry]],2,FALSE),"-")</f>
        <v>-</v>
      </c>
      <c r="D2593" t="s">
        <v>302</v>
      </c>
      <c r="E2593">
        <v>147.96683999999999</v>
      </c>
      <c r="F2593">
        <v>124.05</v>
      </c>
      <c r="G2593">
        <v>33.665297257838901</v>
      </c>
      <c r="H2593">
        <v>-4.2211333666473196</v>
      </c>
      <c r="I2593">
        <v>-23.004573492639398</v>
      </c>
      <c r="J2593">
        <v>-7.4489934121058203</v>
      </c>
      <c r="K2593">
        <v>124.51643302718</v>
      </c>
      <c r="L2593">
        <v>117.041038675111</v>
      </c>
      <c r="M2593">
        <v>48.730395832738701</v>
      </c>
      <c r="N2593">
        <v>1.16179095517204</v>
      </c>
      <c r="O2593">
        <v>32.124143490527999</v>
      </c>
      <c r="P2593">
        <v>61.103896103896098</v>
      </c>
      <c r="Q2593">
        <v>8.2780368161187001E-2</v>
      </c>
    </row>
    <row r="2594" spans="1:17" hidden="1" x14ac:dyDescent="0.3">
      <c r="A2594" t="s">
        <v>5351</v>
      </c>
      <c r="B2594" t="s">
        <v>5352</v>
      </c>
      <c r="C2594" t="str">
        <f>IFERROR(VLOOKUP(Table1[[#This Row],[Ticker]],[1]!Table1[[Symbol]:[Industry]],2,FALSE),"-")</f>
        <v>-</v>
      </c>
      <c r="D2594" t="s">
        <v>392</v>
      </c>
      <c r="E2594">
        <v>147.705264</v>
      </c>
      <c r="F2594">
        <v>1.38</v>
      </c>
      <c r="G2594">
        <v>228.49337649817301</v>
      </c>
      <c r="H2594">
        <v>72.274593129079094</v>
      </c>
      <c r="I2594">
        <v>87.782913023002394</v>
      </c>
      <c r="J2594">
        <v>20.018965217588701</v>
      </c>
      <c r="K2594">
        <v>0.86567337972910596</v>
      </c>
      <c r="L2594">
        <v>0.71203935830087395</v>
      </c>
      <c r="M2594">
        <v>98.190404751784897</v>
      </c>
      <c r="N2594">
        <v>2.02287643383483</v>
      </c>
      <c r="O2594">
        <v>0</v>
      </c>
      <c r="P2594">
        <v>263.15789473684202</v>
      </c>
      <c r="Q2594">
        <v>0.127626930785808</v>
      </c>
    </row>
    <row r="2595" spans="1:17" hidden="1" x14ac:dyDescent="0.3">
      <c r="A2595" t="s">
        <v>5353</v>
      </c>
      <c r="B2595" t="s">
        <v>5354</v>
      </c>
      <c r="C2595" t="str">
        <f>IFERROR(VLOOKUP(Table1[[#This Row],[Ticker]],[1]!Table1[[Symbol]:[Industry]],2,FALSE),"-")</f>
        <v>-</v>
      </c>
      <c r="E2595">
        <v>147.69601650000001</v>
      </c>
      <c r="F2595">
        <v>200.35</v>
      </c>
      <c r="G2595">
        <v>-24.926712185073502</v>
      </c>
      <c r="H2595">
        <v>19.682000536486498</v>
      </c>
      <c r="I2595">
        <v>-11.7910218140903</v>
      </c>
      <c r="J2595">
        <v>34.080779120154801</v>
      </c>
      <c r="K2595">
        <v>165.040797066181</v>
      </c>
      <c r="M2595">
        <v>66.264574017778401</v>
      </c>
      <c r="N2595">
        <v>3.8066782042145899</v>
      </c>
      <c r="O2595">
        <v>7.3122036436236604</v>
      </c>
      <c r="P2595">
        <v>43.107142857142797</v>
      </c>
    </row>
    <row r="2596" spans="1:17" hidden="1" x14ac:dyDescent="0.3">
      <c r="A2596" t="s">
        <v>5355</v>
      </c>
      <c r="B2596" t="s">
        <v>5356</v>
      </c>
      <c r="C2596" t="str">
        <f>IFERROR(VLOOKUP(Table1[[#This Row],[Ticker]],[1]!Table1[[Symbol]:[Industry]],2,FALSE),"-")</f>
        <v>-</v>
      </c>
      <c r="D2596" t="s">
        <v>130</v>
      </c>
      <c r="E2596">
        <v>147.41391218999999</v>
      </c>
      <c r="F2596">
        <v>213.9</v>
      </c>
      <c r="G2596">
        <v>360.78358628838203</v>
      </c>
      <c r="H2596">
        <v>-1.75702055860538</v>
      </c>
      <c r="I2596">
        <v>207.131972443725</v>
      </c>
      <c r="J2596">
        <v>5.87878210562093</v>
      </c>
      <c r="K2596">
        <v>185.33455690369999</v>
      </c>
      <c r="L2596">
        <v>128.02221511213901</v>
      </c>
      <c r="M2596">
        <v>78.103041690497705</v>
      </c>
      <c r="N2596">
        <v>0.82675039188958499</v>
      </c>
      <c r="O2596">
        <v>0</v>
      </c>
      <c r="P2596">
        <v>408.076009501187</v>
      </c>
      <c r="Q2596">
        <v>0.12635100757627801</v>
      </c>
    </row>
    <row r="2597" spans="1:17" hidden="1" x14ac:dyDescent="0.3">
      <c r="A2597" t="s">
        <v>5357</v>
      </c>
      <c r="B2597" t="s">
        <v>5358</v>
      </c>
      <c r="C2597" t="str">
        <f>IFERROR(VLOOKUP(Table1[[#This Row],[Ticker]],[1]!Table1[[Symbol]:[Industry]],2,FALSE),"-")</f>
        <v>-</v>
      </c>
      <c r="D2597" t="s">
        <v>1435</v>
      </c>
      <c r="E2597">
        <v>146.989798081</v>
      </c>
      <c r="F2597">
        <v>76.69</v>
      </c>
      <c r="G2597">
        <v>-5.6169576121610696</v>
      </c>
      <c r="H2597">
        <v>11.9412597957458</v>
      </c>
      <c r="I2597">
        <v>-14.2106972006397</v>
      </c>
      <c r="J2597">
        <v>0.96450796338720701</v>
      </c>
      <c r="K2597">
        <v>68.872065794292297</v>
      </c>
      <c r="L2597">
        <v>67.461170245264299</v>
      </c>
      <c r="M2597">
        <v>72.822447825712402</v>
      </c>
      <c r="N2597">
        <v>1.44710139730358</v>
      </c>
      <c r="O2597">
        <v>27.787195201460399</v>
      </c>
      <c r="P2597">
        <v>49.785156249999901</v>
      </c>
      <c r="Q2597">
        <v>7.7255066385648996E-2</v>
      </c>
    </row>
    <row r="2598" spans="1:17" hidden="1" x14ac:dyDescent="0.3">
      <c r="A2598" t="s">
        <v>5359</v>
      </c>
      <c r="B2598" t="s">
        <v>5360</v>
      </c>
      <c r="C2598" t="str">
        <f>IFERROR(VLOOKUP(Table1[[#This Row],[Ticker]],[1]!Table1[[Symbol]:[Industry]],2,FALSE),"-")</f>
        <v>-</v>
      </c>
      <c r="D2598" t="s">
        <v>387</v>
      </c>
      <c r="E2598">
        <v>146.73881491199899</v>
      </c>
      <c r="F2598">
        <v>22.72</v>
      </c>
      <c r="G2598">
        <v>38.100460062091102</v>
      </c>
      <c r="H2598">
        <v>0.59593605473864497</v>
      </c>
      <c r="I2598">
        <v>-7.9969034907590801</v>
      </c>
      <c r="J2598">
        <v>-0.73712462739704399</v>
      </c>
      <c r="K2598">
        <v>22.0709537406542</v>
      </c>
      <c r="L2598">
        <v>20.290051982427698</v>
      </c>
      <c r="M2598">
        <v>48.641489330904598</v>
      </c>
      <c r="N2598">
        <v>1.1361941088882499</v>
      </c>
      <c r="O2598">
        <v>29.841549295774598</v>
      </c>
      <c r="P2598">
        <v>73.435114503816706</v>
      </c>
      <c r="Q2598">
        <v>2.8040958580695999E-2</v>
      </c>
    </row>
    <row r="2599" spans="1:17" hidden="1" x14ac:dyDescent="0.3">
      <c r="A2599" t="s">
        <v>5361</v>
      </c>
      <c r="B2599" t="s">
        <v>5362</v>
      </c>
      <c r="C2599" t="str">
        <f>IFERROR(VLOOKUP(Table1[[#This Row],[Ticker]],[1]!Table1[[Symbol]:[Industry]],2,FALSE),"-")</f>
        <v>-</v>
      </c>
      <c r="E2599">
        <v>146.27702249999999</v>
      </c>
      <c r="F2599">
        <v>122.78</v>
      </c>
      <c r="G2599">
        <v>62.240805539719702</v>
      </c>
      <c r="H2599">
        <v>67.991628740243698</v>
      </c>
      <c r="I2599">
        <v>75.3764959107029</v>
      </c>
      <c r="J2599">
        <v>26.236400700733899</v>
      </c>
      <c r="O2599">
        <v>0</v>
      </c>
      <c r="P2599">
        <v>96.952197625922295</v>
      </c>
    </row>
    <row r="2600" spans="1:17" hidden="1" x14ac:dyDescent="0.3">
      <c r="A2600" t="s">
        <v>5363</v>
      </c>
      <c r="B2600" t="s">
        <v>5364</v>
      </c>
      <c r="C2600" t="str">
        <f>IFERROR(VLOOKUP(Table1[[#This Row],[Ticker]],[1]!Table1[[Symbol]:[Industry]],2,FALSE),"-")</f>
        <v>-</v>
      </c>
      <c r="D2600" t="s">
        <v>226</v>
      </c>
      <c r="E2600">
        <v>146.164095</v>
      </c>
      <c r="F2600">
        <v>135.44999999999999</v>
      </c>
      <c r="G2600">
        <v>-7.7031676341906898</v>
      </c>
      <c r="H2600">
        <v>-9.9560786072959893</v>
      </c>
      <c r="I2600">
        <v>-42.0902425555634</v>
      </c>
      <c r="J2600">
        <v>-0.89355733794456604</v>
      </c>
      <c r="K2600">
        <v>138.464528574192</v>
      </c>
      <c r="L2600">
        <v>152.306521793651</v>
      </c>
      <c r="M2600">
        <v>61.1134386851149</v>
      </c>
      <c r="N2600">
        <v>0.985984208742406</v>
      </c>
      <c r="O2600">
        <v>78.331487633813197</v>
      </c>
      <c r="P2600">
        <v>20.937499999999901</v>
      </c>
      <c r="Q2600">
        <v>0.10641643438479099</v>
      </c>
    </row>
    <row r="2601" spans="1:17" hidden="1" x14ac:dyDescent="0.3">
      <c r="A2601" t="s">
        <v>5365</v>
      </c>
      <c r="B2601" t="s">
        <v>5366</v>
      </c>
      <c r="C2601" t="str">
        <f>IFERROR(VLOOKUP(Table1[[#This Row],[Ticker]],[1]!Table1[[Symbol]:[Industry]],2,FALSE),"-")</f>
        <v>-</v>
      </c>
      <c r="D2601" t="s">
        <v>699</v>
      </c>
      <c r="E2601">
        <v>146.074353285</v>
      </c>
      <c r="F2601">
        <v>87.85</v>
      </c>
      <c r="G2601">
        <v>-40.273105691776003</v>
      </c>
      <c r="H2601">
        <v>-31.106359251873201</v>
      </c>
      <c r="I2601">
        <v>-27.378844582019301</v>
      </c>
      <c r="J2601">
        <v>-15.7669115631974</v>
      </c>
      <c r="M2601">
        <v>23.926222635718499</v>
      </c>
      <c r="O2601">
        <v>24.075128059191801</v>
      </c>
      <c r="P2601">
        <v>5.7796508127633901</v>
      </c>
    </row>
    <row r="2602" spans="1:17" hidden="1" x14ac:dyDescent="0.3">
      <c r="A2602" t="s">
        <v>5367</v>
      </c>
      <c r="B2602" t="s">
        <v>5368</v>
      </c>
      <c r="C2602" t="str">
        <f>IFERROR(VLOOKUP(Table1[[#This Row],[Ticker]],[1]!Table1[[Symbol]:[Industry]],2,FALSE),"-")</f>
        <v>-</v>
      </c>
      <c r="E2602">
        <v>145.752372729</v>
      </c>
      <c r="F2602">
        <v>3.33</v>
      </c>
      <c r="G2602">
        <v>52.015643704650699</v>
      </c>
      <c r="H2602">
        <v>-3.6283996469786102</v>
      </c>
      <c r="I2602">
        <v>-6.8373401415545603</v>
      </c>
      <c r="J2602">
        <v>16.1477775161257</v>
      </c>
      <c r="K2602">
        <v>3.2134817242092502</v>
      </c>
      <c r="L2602">
        <v>3.1126286888624799</v>
      </c>
      <c r="M2602">
        <v>67.268787838256401</v>
      </c>
      <c r="N2602">
        <v>1.59754909104728</v>
      </c>
      <c r="O2602">
        <v>85.885885885885898</v>
      </c>
      <c r="P2602">
        <v>152.272727272727</v>
      </c>
      <c r="Q2602">
        <v>0.18249296348993199</v>
      </c>
    </row>
    <row r="2603" spans="1:17" hidden="1" x14ac:dyDescent="0.3">
      <c r="A2603" t="s">
        <v>5369</v>
      </c>
      <c r="B2603" t="s">
        <v>5370</v>
      </c>
      <c r="C2603" t="str">
        <f>IFERROR(VLOOKUP(Table1[[#This Row],[Ticker]],[1]!Table1[[Symbol]:[Industry]],2,FALSE),"-")</f>
        <v>-</v>
      </c>
      <c r="D2603" t="s">
        <v>184</v>
      </c>
      <c r="E2603">
        <v>145.749</v>
      </c>
      <c r="F2603">
        <v>237.5</v>
      </c>
      <c r="G2603">
        <v>64.647222652019096</v>
      </c>
      <c r="H2603">
        <v>-9.8672508425520196</v>
      </c>
      <c r="I2603">
        <v>-7.0820714834163701</v>
      </c>
      <c r="J2603">
        <v>0.58542700828575001</v>
      </c>
      <c r="K2603">
        <v>236.939637064171</v>
      </c>
      <c r="L2603">
        <v>215.78358530032</v>
      </c>
      <c r="M2603">
        <v>58.967972609724697</v>
      </c>
      <c r="N2603">
        <v>0.95026631700359099</v>
      </c>
      <c r="O2603">
        <v>21.2631578947368</v>
      </c>
      <c r="P2603">
        <v>94.672131147540895</v>
      </c>
      <c r="Q2603">
        <v>3.1255563121346003E-2</v>
      </c>
    </row>
    <row r="2604" spans="1:17" hidden="1" x14ac:dyDescent="0.3">
      <c r="A2604" t="s">
        <v>5371</v>
      </c>
      <c r="B2604" t="s">
        <v>5372</v>
      </c>
      <c r="C2604" t="str">
        <f>IFERROR(VLOOKUP(Table1[[#This Row],[Ticker]],[1]!Table1[[Symbol]:[Industry]],2,FALSE),"-")</f>
        <v>-</v>
      </c>
      <c r="D2604" t="s">
        <v>5373</v>
      </c>
      <c r="E2604">
        <v>145.68125165000001</v>
      </c>
      <c r="F2604">
        <v>103.77</v>
      </c>
      <c r="G2604">
        <v>165.72716655103699</v>
      </c>
      <c r="H2604">
        <v>12.4531645576506</v>
      </c>
      <c r="I2604">
        <v>53.285305367499902</v>
      </c>
      <c r="J2604">
        <v>9.2786477225730497</v>
      </c>
      <c r="K2604">
        <v>96.738105138532006</v>
      </c>
      <c r="L2604">
        <v>81.096040518509895</v>
      </c>
      <c r="M2604">
        <v>74.037434026235005</v>
      </c>
      <c r="N2604">
        <v>0.51688885794760397</v>
      </c>
      <c r="O2604">
        <v>22.916064373132802</v>
      </c>
      <c r="P2604">
        <v>195.22048364153599</v>
      </c>
      <c r="Q2604">
        <v>0.10681895582258</v>
      </c>
    </row>
    <row r="2605" spans="1:17" hidden="1" x14ac:dyDescent="0.3">
      <c r="A2605" t="s">
        <v>5374</v>
      </c>
      <c r="B2605" t="s">
        <v>5375</v>
      </c>
      <c r="C2605" t="str">
        <f>IFERROR(VLOOKUP(Table1[[#This Row],[Ticker]],[1]!Table1[[Symbol]:[Industry]],2,FALSE),"-")</f>
        <v>-</v>
      </c>
      <c r="D2605" t="s">
        <v>302</v>
      </c>
      <c r="E2605">
        <v>145.50342499999999</v>
      </c>
      <c r="F2605">
        <v>64.599999999999994</v>
      </c>
      <c r="G2605">
        <v>-19.797221792425201</v>
      </c>
      <c r="M2605">
        <v>99.999992872253003</v>
      </c>
      <c r="N2605">
        <v>1</v>
      </c>
      <c r="O2605">
        <v>0</v>
      </c>
      <c r="P2605">
        <v>5.5555555555555296</v>
      </c>
    </row>
    <row r="2606" spans="1:17" hidden="1" x14ac:dyDescent="0.3">
      <c r="A2606" t="s">
        <v>5376</v>
      </c>
      <c r="B2606" t="s">
        <v>5377</v>
      </c>
      <c r="C2606" t="str">
        <f>IFERROR(VLOOKUP(Table1[[#This Row],[Ticker]],[1]!Table1[[Symbol]:[Industry]],2,FALSE),"-")</f>
        <v>-</v>
      </c>
      <c r="D2606" t="s">
        <v>72</v>
      </c>
      <c r="E2606">
        <v>145.4517324</v>
      </c>
      <c r="F2606">
        <v>78.040000000000006</v>
      </c>
      <c r="G2606">
        <v>144.30905879611501</v>
      </c>
      <c r="H2606">
        <v>-1.9926188681941599</v>
      </c>
      <c r="I2606">
        <v>67.7705652941805</v>
      </c>
      <c r="J2606">
        <v>-2.30432534608943</v>
      </c>
      <c r="K2606">
        <v>73.779621227015099</v>
      </c>
      <c r="L2606">
        <v>53.461561446866099</v>
      </c>
      <c r="M2606">
        <v>45.759296321537001</v>
      </c>
      <c r="N2606">
        <v>0.54612849139598496</v>
      </c>
      <c r="O2606">
        <v>16.196822142491001</v>
      </c>
      <c r="P2606">
        <v>225.33802358327401</v>
      </c>
      <c r="Q2606">
        <v>0.18994477526578299</v>
      </c>
    </row>
    <row r="2607" spans="1:17" hidden="1" x14ac:dyDescent="0.3">
      <c r="A2607" t="s">
        <v>5378</v>
      </c>
      <c r="B2607" t="s">
        <v>5379</v>
      </c>
      <c r="C2607" t="str">
        <f>IFERROR(VLOOKUP(Table1[[#This Row],[Ticker]],[1]!Table1[[Symbol]:[Industry]],2,FALSE),"-")</f>
        <v>-</v>
      </c>
      <c r="E2607">
        <v>144.79085000000001</v>
      </c>
      <c r="F2607">
        <v>117.05</v>
      </c>
      <c r="G2607">
        <v>7.96157344928569</v>
      </c>
      <c r="H2607">
        <v>-6.9372651500242197</v>
      </c>
      <c r="I2607">
        <v>16.127211268616399</v>
      </c>
      <c r="J2607">
        <v>13.0950220965768</v>
      </c>
      <c r="K2607">
        <v>118.287573889325</v>
      </c>
      <c r="L2607">
        <v>113.782335292612</v>
      </c>
      <c r="M2607">
        <v>68.181311157188404</v>
      </c>
      <c r="N2607">
        <v>0.95687796233827205</v>
      </c>
      <c r="O2607">
        <v>45.706962836394702</v>
      </c>
      <c r="P2607">
        <v>63.763553690101404</v>
      </c>
      <c r="Q2607">
        <v>0.13552750424510601</v>
      </c>
    </row>
    <row r="2608" spans="1:17" hidden="1" x14ac:dyDescent="0.3">
      <c r="A2608" t="s">
        <v>5380</v>
      </c>
      <c r="B2608" t="s">
        <v>5381</v>
      </c>
      <c r="C2608" t="str">
        <f>IFERROR(VLOOKUP(Table1[[#This Row],[Ticker]],[1]!Table1[[Symbol]:[Industry]],2,FALSE),"-")</f>
        <v>-</v>
      </c>
      <c r="D2608" t="s">
        <v>5091</v>
      </c>
      <c r="E2608">
        <v>144.45043125000001</v>
      </c>
      <c r="F2608">
        <v>229.15</v>
      </c>
      <c r="G2608">
        <v>94.455376129237393</v>
      </c>
      <c r="H2608">
        <v>60.475131329617298</v>
      </c>
      <c r="I2608">
        <v>37.505225992620097</v>
      </c>
      <c r="J2608">
        <v>26.482652328291099</v>
      </c>
      <c r="K2608">
        <v>158.180767929447</v>
      </c>
      <c r="L2608">
        <v>137.575591729998</v>
      </c>
      <c r="M2608">
        <v>87.650405469978907</v>
      </c>
      <c r="N2608">
        <v>1.69624217118997</v>
      </c>
      <c r="O2608">
        <v>6.6332096879772902</v>
      </c>
      <c r="P2608">
        <v>122.475728155339</v>
      </c>
    </row>
    <row r="2609" spans="1:17" hidden="1" x14ac:dyDescent="0.3">
      <c r="A2609" t="s">
        <v>5382</v>
      </c>
      <c r="B2609" t="s">
        <v>5383</v>
      </c>
      <c r="C2609" t="str">
        <f>IFERROR(VLOOKUP(Table1[[#This Row],[Ticker]],[1]!Table1[[Symbol]:[Industry]],2,FALSE),"-")</f>
        <v>-</v>
      </c>
      <c r="D2609" t="s">
        <v>916</v>
      </c>
      <c r="E2609">
        <v>144.27500000000001</v>
      </c>
      <c r="F2609">
        <v>145</v>
      </c>
      <c r="G2609">
        <v>-13.814315809519201</v>
      </c>
      <c r="H2609">
        <v>-11.773025918539799</v>
      </c>
      <c r="I2609">
        <v>-12.457885050612999</v>
      </c>
      <c r="J2609">
        <v>0.230001139165738</v>
      </c>
      <c r="K2609">
        <v>140.13417360178801</v>
      </c>
      <c r="L2609">
        <v>136.99216257950499</v>
      </c>
      <c r="M2609">
        <v>78.232521367338194</v>
      </c>
      <c r="N2609">
        <v>1.1469411092052599</v>
      </c>
      <c r="O2609">
        <v>5.9655172413792998</v>
      </c>
      <c r="P2609">
        <v>17.3139158576051</v>
      </c>
    </row>
    <row r="2610" spans="1:17" hidden="1" x14ac:dyDescent="0.3">
      <c r="A2610" t="s">
        <v>5384</v>
      </c>
      <c r="B2610" t="s">
        <v>5385</v>
      </c>
      <c r="C2610" t="str">
        <f>IFERROR(VLOOKUP(Table1[[#This Row],[Ticker]],[1]!Table1[[Symbol]:[Industry]],2,FALSE),"-")</f>
        <v>-</v>
      </c>
      <c r="D2610" t="s">
        <v>610</v>
      </c>
      <c r="E2610">
        <v>144.25519650000001</v>
      </c>
      <c r="F2610">
        <v>2028.05</v>
      </c>
      <c r="G2610">
        <v>139.47485388732801</v>
      </c>
      <c r="H2610">
        <v>63.346046783230499</v>
      </c>
      <c r="I2610">
        <v>158.550603276673</v>
      </c>
      <c r="J2610">
        <v>-8.8400925777751898</v>
      </c>
      <c r="K2610">
        <v>1438.1265875643201</v>
      </c>
      <c r="L2610">
        <v>1046.0858319935401</v>
      </c>
      <c r="M2610">
        <v>63.107998993229501</v>
      </c>
      <c r="N2610">
        <v>1.3524487560632099</v>
      </c>
      <c r="O2610">
        <v>10.621039915189399</v>
      </c>
      <c r="P2610">
        <v>193.134349931343</v>
      </c>
      <c r="Q2610">
        <v>0.112495318606245</v>
      </c>
    </row>
    <row r="2611" spans="1:17" hidden="1" x14ac:dyDescent="0.3">
      <c r="A2611" t="s">
        <v>5386</v>
      </c>
      <c r="B2611" t="s">
        <v>5387</v>
      </c>
      <c r="C2611" t="str">
        <f>IFERROR(VLOOKUP(Table1[[#This Row],[Ticker]],[1]!Table1[[Symbol]:[Industry]],2,FALSE),"-")</f>
        <v>-</v>
      </c>
      <c r="D2611" t="s">
        <v>21</v>
      </c>
      <c r="E2611">
        <v>143.87200000000001</v>
      </c>
      <c r="F2611">
        <v>102.4</v>
      </c>
      <c r="G2611">
        <v>73.482174108329801</v>
      </c>
      <c r="H2611">
        <v>-11.882970591543099</v>
      </c>
      <c r="I2611">
        <v>-4.4276132927870702</v>
      </c>
      <c r="J2611">
        <v>3.2209198490592401</v>
      </c>
      <c r="K2611">
        <v>97.161502493907903</v>
      </c>
      <c r="L2611">
        <v>86.941741482067599</v>
      </c>
      <c r="M2611">
        <v>45.310478459640301</v>
      </c>
      <c r="N2611">
        <v>2.6569425960429398</v>
      </c>
      <c r="O2611">
        <v>26.845703124999901</v>
      </c>
      <c r="P2611">
        <v>127.101352849855</v>
      </c>
      <c r="Q2611">
        <v>6.2121381601848998E-2</v>
      </c>
    </row>
    <row r="2612" spans="1:17" hidden="1" x14ac:dyDescent="0.3">
      <c r="A2612" t="s">
        <v>5388</v>
      </c>
      <c r="B2612" t="s">
        <v>5389</v>
      </c>
      <c r="C2612" t="str">
        <f>IFERROR(VLOOKUP(Table1[[#This Row],[Ticker]],[1]!Table1[[Symbol]:[Industry]],2,FALSE),"-")</f>
        <v>-</v>
      </c>
      <c r="D2612" t="s">
        <v>990</v>
      </c>
      <c r="E2612">
        <v>143.72707649</v>
      </c>
      <c r="F2612">
        <v>22.18</v>
      </c>
      <c r="G2612">
        <v>128.52850119083101</v>
      </c>
      <c r="H2612">
        <v>12.8724091572116</v>
      </c>
      <c r="I2612">
        <v>-3.8104398606730698</v>
      </c>
      <c r="J2612">
        <v>-7.3004396085619296</v>
      </c>
      <c r="K2612">
        <v>20.998976587832502</v>
      </c>
      <c r="L2612">
        <v>19.558086588684301</v>
      </c>
      <c r="M2612">
        <v>46.072309548774697</v>
      </c>
      <c r="N2612">
        <v>1.02687147339157</v>
      </c>
      <c r="O2612">
        <v>32.596934174932301</v>
      </c>
      <c r="P2612">
        <v>153.196347031963</v>
      </c>
      <c r="Q2612">
        <v>0.13057940342799301</v>
      </c>
    </row>
    <row r="2613" spans="1:17" hidden="1" x14ac:dyDescent="0.3">
      <c r="A2613" t="s">
        <v>5390</v>
      </c>
      <c r="B2613" t="s">
        <v>5391</v>
      </c>
      <c r="C2613" t="str">
        <f>IFERROR(VLOOKUP(Table1[[#This Row],[Ticker]],[1]!Table1[[Symbol]:[Industry]],2,FALSE),"-")</f>
        <v>-</v>
      </c>
      <c r="D2613" t="s">
        <v>140</v>
      </c>
      <c r="E2613">
        <v>143.653328754</v>
      </c>
      <c r="F2613">
        <v>73.819999999999993</v>
      </c>
      <c r="G2613">
        <v>104.187023647044</v>
      </c>
      <c r="H2613">
        <v>-14.9321207304996</v>
      </c>
      <c r="I2613">
        <v>43.916584765811102</v>
      </c>
      <c r="J2613">
        <v>-3.9302243518328899</v>
      </c>
      <c r="K2613">
        <v>70.599674931146595</v>
      </c>
      <c r="L2613">
        <v>59.468083497565203</v>
      </c>
      <c r="M2613">
        <v>59.7025189769479</v>
      </c>
      <c r="N2613">
        <v>0.64995386718453896</v>
      </c>
      <c r="O2613">
        <v>11.2842048225413</v>
      </c>
      <c r="P2613">
        <v>152.808219178082</v>
      </c>
      <c r="Q2613">
        <v>0.141810481101733</v>
      </c>
    </row>
    <row r="2614" spans="1:17" hidden="1" x14ac:dyDescent="0.3">
      <c r="A2614" t="s">
        <v>5392</v>
      </c>
      <c r="B2614" t="s">
        <v>5393</v>
      </c>
      <c r="C2614" t="str">
        <f>IFERROR(VLOOKUP(Table1[[#This Row],[Ticker]],[1]!Table1[[Symbol]:[Industry]],2,FALSE),"-")</f>
        <v>-</v>
      </c>
      <c r="E2614">
        <v>143.496486</v>
      </c>
      <c r="F2614">
        <v>156.1</v>
      </c>
      <c r="G2614">
        <v>261.41630094736098</v>
      </c>
      <c r="H2614">
        <v>38.991713882526803</v>
      </c>
      <c r="I2614">
        <v>73.726927317225105</v>
      </c>
      <c r="J2614">
        <v>1.5759697746597601</v>
      </c>
      <c r="K2614">
        <v>117.568934338202</v>
      </c>
      <c r="L2614">
        <v>89.377433667781403</v>
      </c>
      <c r="M2614">
        <v>78.175234546797597</v>
      </c>
      <c r="N2614">
        <v>0.99952064730271295</v>
      </c>
      <c r="O2614">
        <v>0</v>
      </c>
      <c r="P2614">
        <v>333.009708737864</v>
      </c>
      <c r="Q2614">
        <v>0.174264709193891</v>
      </c>
    </row>
    <row r="2615" spans="1:17" hidden="1" x14ac:dyDescent="0.3">
      <c r="A2615" t="s">
        <v>5394</v>
      </c>
      <c r="B2615" t="s">
        <v>4400</v>
      </c>
      <c r="C2615" t="str">
        <f>IFERROR(VLOOKUP(Table1[[#This Row],[Ticker]],[1]!Table1[[Symbol]:[Industry]],2,FALSE),"-")</f>
        <v>-</v>
      </c>
      <c r="D2615" t="s">
        <v>410</v>
      </c>
      <c r="E2615">
        <v>143.46310800000001</v>
      </c>
      <c r="F2615">
        <v>11.38</v>
      </c>
      <c r="G2615">
        <v>45.648717420330001</v>
      </c>
      <c r="H2615">
        <v>2.7343632440216998</v>
      </c>
      <c r="I2615">
        <v>-5.6627798608927202</v>
      </c>
      <c r="J2615">
        <v>1.22097072705151</v>
      </c>
      <c r="K2615">
        <v>11.001539296152099</v>
      </c>
      <c r="L2615">
        <v>10.078996417204101</v>
      </c>
      <c r="M2615">
        <v>52.338396934909703</v>
      </c>
      <c r="N2615">
        <v>0.92859536735946002</v>
      </c>
      <c r="O2615">
        <v>45.079086115992901</v>
      </c>
      <c r="P2615">
        <v>75.076923076922995</v>
      </c>
      <c r="Q2615">
        <v>-4.3836163313760003E-3</v>
      </c>
    </row>
    <row r="2616" spans="1:17" hidden="1" x14ac:dyDescent="0.3">
      <c r="A2616" t="s">
        <v>5395</v>
      </c>
      <c r="B2616" t="s">
        <v>5396</v>
      </c>
      <c r="C2616" t="str">
        <f>IFERROR(VLOOKUP(Table1[[#This Row],[Ticker]],[1]!Table1[[Symbol]:[Industry]],2,FALSE),"-")</f>
        <v>-</v>
      </c>
      <c r="D2616" t="s">
        <v>72</v>
      </c>
      <c r="E2616">
        <v>143.34675519000001</v>
      </c>
      <c r="F2616">
        <v>51.65</v>
      </c>
      <c r="G2616">
        <v>40.457816552500702</v>
      </c>
      <c r="H2616">
        <v>-4.33692014220658</v>
      </c>
      <c r="I2616">
        <v>-11.925824841075199</v>
      </c>
      <c r="J2616">
        <v>-2.8897543068484599</v>
      </c>
      <c r="K2616">
        <v>50.837955603332901</v>
      </c>
      <c r="L2616">
        <v>47.787275623554599</v>
      </c>
      <c r="M2616">
        <v>52.7734339040123</v>
      </c>
      <c r="N2616">
        <v>0.98540467154340206</v>
      </c>
      <c r="O2616">
        <v>26.427879961277799</v>
      </c>
      <c r="P2616">
        <v>72.1666666666666</v>
      </c>
      <c r="Q2616">
        <v>6.0215306184794003E-2</v>
      </c>
    </row>
    <row r="2617" spans="1:17" hidden="1" x14ac:dyDescent="0.3">
      <c r="A2617" t="s">
        <v>5397</v>
      </c>
      <c r="B2617" t="s">
        <v>5398</v>
      </c>
      <c r="C2617" t="str">
        <f>IFERROR(VLOOKUP(Table1[[#This Row],[Ticker]],[1]!Table1[[Symbol]:[Industry]],2,FALSE),"-")</f>
        <v>-</v>
      </c>
      <c r="D2617" t="s">
        <v>184</v>
      </c>
      <c r="E2617">
        <v>143.25441656500001</v>
      </c>
      <c r="F2617">
        <v>171.95</v>
      </c>
      <c r="G2617">
        <v>187.56805977667699</v>
      </c>
      <c r="H2617">
        <v>13.979427734677101</v>
      </c>
      <c r="I2617">
        <v>43.253075771646103</v>
      </c>
      <c r="J2617">
        <v>8.1180477863960601</v>
      </c>
      <c r="K2617">
        <v>135.44955789853699</v>
      </c>
      <c r="L2617">
        <v>107.552526382162</v>
      </c>
      <c r="M2617">
        <v>79.559560717443901</v>
      </c>
      <c r="N2617">
        <v>0.49844349237556701</v>
      </c>
      <c r="O2617">
        <v>0</v>
      </c>
      <c r="P2617">
        <v>224.128180961357</v>
      </c>
      <c r="Q2617">
        <v>0.230995779733354</v>
      </c>
    </row>
    <row r="2618" spans="1:17" hidden="1" x14ac:dyDescent="0.3">
      <c r="A2618" t="s">
        <v>5399</v>
      </c>
      <c r="B2618" t="s">
        <v>5400</v>
      </c>
      <c r="C2618" t="str">
        <f>IFERROR(VLOOKUP(Table1[[#This Row],[Ticker]],[1]!Table1[[Symbol]:[Industry]],2,FALSE),"-")</f>
        <v>-</v>
      </c>
      <c r="D2618" t="s">
        <v>716</v>
      </c>
      <c r="E2618">
        <v>142.89995898000001</v>
      </c>
      <c r="F2618">
        <v>86.64</v>
      </c>
      <c r="G2618">
        <v>-1.4751679685126999</v>
      </c>
      <c r="H2618">
        <v>-3.9336779222412002</v>
      </c>
      <c r="I2618">
        <v>0.331626974678149</v>
      </c>
      <c r="J2618">
        <v>0.75345335181937501</v>
      </c>
      <c r="K2618">
        <v>81.984445608440495</v>
      </c>
      <c r="L2618">
        <v>77.148524437961399</v>
      </c>
      <c r="M2618">
        <v>66.033807332126898</v>
      </c>
      <c r="N2618">
        <v>0.89967363975631998</v>
      </c>
      <c r="O2618">
        <v>2.7239150507848602</v>
      </c>
      <c r="P2618">
        <v>49.122203098106702</v>
      </c>
      <c r="Q2618">
        <v>1.9804733760708002E-2</v>
      </c>
    </row>
    <row r="2619" spans="1:17" hidden="1" x14ac:dyDescent="0.3">
      <c r="A2619" t="s">
        <v>5401</v>
      </c>
      <c r="B2619" t="s">
        <v>5402</v>
      </c>
      <c r="C2619" t="str">
        <f>IFERROR(VLOOKUP(Table1[[#This Row],[Ticker]],[1]!Table1[[Symbol]:[Industry]],2,FALSE),"-")</f>
        <v>-</v>
      </c>
      <c r="D2619" t="s">
        <v>496</v>
      </c>
      <c r="E2619">
        <v>142.749565606</v>
      </c>
      <c r="F2619">
        <v>48.43</v>
      </c>
      <c r="G2619">
        <v>0.94930598535251598</v>
      </c>
      <c r="H2619">
        <v>-0.15171072579611899</v>
      </c>
      <c r="I2619">
        <v>-24.798314413820702</v>
      </c>
      <c r="J2619">
        <v>-2.2738714055231402</v>
      </c>
      <c r="K2619">
        <v>46.2535610597782</v>
      </c>
      <c r="L2619">
        <v>46.656539604586797</v>
      </c>
      <c r="M2619">
        <v>50.0461960526167</v>
      </c>
      <c r="N2619">
        <v>1.13490961386709</v>
      </c>
      <c r="O2619">
        <v>38.344001651868602</v>
      </c>
      <c r="P2619">
        <v>30.715249662618</v>
      </c>
      <c r="Q2619">
        <v>-5.0067929675607997E-2</v>
      </c>
    </row>
    <row r="2620" spans="1:17" hidden="1" x14ac:dyDescent="0.3">
      <c r="A2620" t="s">
        <v>5403</v>
      </c>
      <c r="B2620" t="s">
        <v>5404</v>
      </c>
      <c r="C2620" t="str">
        <f>IFERROR(VLOOKUP(Table1[[#This Row],[Ticker]],[1]!Table1[[Symbol]:[Industry]],2,FALSE),"-")</f>
        <v>-</v>
      </c>
      <c r="D2620" t="s">
        <v>130</v>
      </c>
      <c r="E2620">
        <v>142.7378922</v>
      </c>
      <c r="F2620">
        <v>495.5</v>
      </c>
      <c r="G2620">
        <v>0.873181128646358</v>
      </c>
      <c r="H2620">
        <v>-11.0587402042541</v>
      </c>
      <c r="I2620">
        <v>-31.483889420989399</v>
      </c>
      <c r="J2620">
        <v>-6.2809124215623502</v>
      </c>
      <c r="K2620">
        <v>467.201933692897</v>
      </c>
      <c r="L2620">
        <v>472.286828484583</v>
      </c>
      <c r="M2620">
        <v>56.554586746214397</v>
      </c>
      <c r="N2620">
        <v>0.75222718059815197</v>
      </c>
      <c r="O2620">
        <v>36.347124117053397</v>
      </c>
      <c r="P2620">
        <v>39.204944514678999</v>
      </c>
      <c r="Q2620">
        <v>8.8649376649150999E-2</v>
      </c>
    </row>
    <row r="2621" spans="1:17" hidden="1" x14ac:dyDescent="0.3">
      <c r="A2621" t="s">
        <v>5405</v>
      </c>
      <c r="B2621" t="s">
        <v>5406</v>
      </c>
      <c r="C2621" t="str">
        <f>IFERROR(VLOOKUP(Table1[[#This Row],[Ticker]],[1]!Table1[[Symbol]:[Industry]],2,FALSE),"-")</f>
        <v>-</v>
      </c>
      <c r="E2621">
        <v>142.07010600000001</v>
      </c>
      <c r="F2621">
        <v>72.2</v>
      </c>
      <c r="G2621">
        <v>-55.755707750911199</v>
      </c>
      <c r="H2621">
        <v>-1.3777194706018501</v>
      </c>
      <c r="I2621">
        <v>-37.305279548070402</v>
      </c>
      <c r="J2621">
        <v>8.42441721314764</v>
      </c>
      <c r="K2621">
        <v>67.535608435403603</v>
      </c>
      <c r="L2621">
        <v>87.209641004706</v>
      </c>
      <c r="M2621">
        <v>73.137206796661303</v>
      </c>
      <c r="N2621">
        <v>2.3786488740617102</v>
      </c>
      <c r="O2621">
        <v>101.869806094182</v>
      </c>
      <c r="P2621">
        <v>30.090090090090001</v>
      </c>
    </row>
    <row r="2622" spans="1:17" hidden="1" x14ac:dyDescent="0.3">
      <c r="A2622" t="s">
        <v>5407</v>
      </c>
      <c r="B2622" t="s">
        <v>5408</v>
      </c>
      <c r="C2622" t="str">
        <f>IFERROR(VLOOKUP(Table1[[#This Row],[Ticker]],[1]!Table1[[Symbol]:[Industry]],2,FALSE),"-")</f>
        <v>-</v>
      </c>
      <c r="D2622" t="s">
        <v>80</v>
      </c>
      <c r="E2622">
        <v>141.51375999999999</v>
      </c>
      <c r="F2622">
        <v>63.86</v>
      </c>
      <c r="G2622">
        <v>54.5345465956811</v>
      </c>
      <c r="H2622">
        <v>13.236561809168601</v>
      </c>
      <c r="I2622">
        <v>3.9976536963417799</v>
      </c>
      <c r="J2622">
        <v>-5.0523225839743198</v>
      </c>
      <c r="K2622">
        <v>58.183706960456902</v>
      </c>
      <c r="L2622">
        <v>52.161985243362302</v>
      </c>
      <c r="M2622">
        <v>57.907722672840798</v>
      </c>
      <c r="N2622">
        <v>3.1880307356098299</v>
      </c>
      <c r="O2622">
        <v>20.576260569996801</v>
      </c>
      <c r="P2622">
        <v>104.679487179487</v>
      </c>
      <c r="Q2622">
        <v>8.3716178166256996E-2</v>
      </c>
    </row>
    <row r="2623" spans="1:17" hidden="1" x14ac:dyDescent="0.3">
      <c r="A2623" t="s">
        <v>5409</v>
      </c>
      <c r="B2623" t="s">
        <v>5410</v>
      </c>
      <c r="C2623" t="str">
        <f>IFERROR(VLOOKUP(Table1[[#This Row],[Ticker]],[1]!Table1[[Symbol]:[Industry]],2,FALSE),"-")</f>
        <v>-</v>
      </c>
      <c r="D2623" t="s">
        <v>410</v>
      </c>
      <c r="E2623">
        <v>141.49920137999999</v>
      </c>
      <c r="F2623">
        <v>24.45</v>
      </c>
      <c r="G2623">
        <v>-23.184303619874001</v>
      </c>
      <c r="H2623">
        <v>-9.1579137579731604</v>
      </c>
      <c r="I2623">
        <v>12.782913023002299</v>
      </c>
      <c r="J2623">
        <v>-1.8864574428879299</v>
      </c>
      <c r="K2623">
        <v>24.804806497121501</v>
      </c>
      <c r="L2623">
        <v>23.885614123802601</v>
      </c>
      <c r="M2623">
        <v>44.223960710988898</v>
      </c>
      <c r="N2623">
        <v>1.20721233815794</v>
      </c>
      <c r="O2623">
        <v>22.4539877300613</v>
      </c>
      <c r="P2623">
        <v>39.236902050113898</v>
      </c>
      <c r="Q2623">
        <v>1.1336884204059001E-2</v>
      </c>
    </row>
    <row r="2624" spans="1:17" hidden="1" x14ac:dyDescent="0.3">
      <c r="A2624" t="s">
        <v>5411</v>
      </c>
      <c r="B2624" t="s">
        <v>5412</v>
      </c>
      <c r="C2624" t="str">
        <f>IFERROR(VLOOKUP(Table1[[#This Row],[Ticker]],[1]!Table1[[Symbol]:[Industry]],2,FALSE),"-")</f>
        <v>-</v>
      </c>
      <c r="D2624" t="s">
        <v>46</v>
      </c>
      <c r="E2624">
        <v>141.23937599999999</v>
      </c>
      <c r="F2624">
        <v>145.80000000000001</v>
      </c>
      <c r="G2624">
        <v>146.66214802515299</v>
      </c>
      <c r="H2624">
        <v>-15.792073537587401</v>
      </c>
      <c r="I2624">
        <v>100.00998725881</v>
      </c>
      <c r="J2624">
        <v>0.98947635782462595</v>
      </c>
      <c r="K2624">
        <v>130.685114491706</v>
      </c>
      <c r="L2624">
        <v>92.423174858981596</v>
      </c>
      <c r="M2624">
        <v>55.597162692417001</v>
      </c>
      <c r="N2624">
        <v>0.545185185185185</v>
      </c>
      <c r="O2624">
        <v>10.768175582990301</v>
      </c>
      <c r="P2624">
        <v>199.69167523124301</v>
      </c>
      <c r="Q2624">
        <v>0.10846205325687699</v>
      </c>
    </row>
    <row r="2625" spans="1:17" hidden="1" x14ac:dyDescent="0.3">
      <c r="A2625" t="s">
        <v>5413</v>
      </c>
      <c r="B2625" t="s">
        <v>5414</v>
      </c>
      <c r="C2625" t="str">
        <f>IFERROR(VLOOKUP(Table1[[#This Row],[Ticker]],[1]!Table1[[Symbol]:[Industry]],2,FALSE),"-")</f>
        <v>-</v>
      </c>
      <c r="D2625" t="s">
        <v>716</v>
      </c>
      <c r="E2625">
        <v>141.05316456</v>
      </c>
      <c r="F2625">
        <v>75.78</v>
      </c>
      <c r="G2625">
        <v>42.309244328639302</v>
      </c>
      <c r="H2625">
        <v>-3.7890867807545798</v>
      </c>
      <c r="I2625">
        <v>22.526867503798901</v>
      </c>
      <c r="J2625">
        <v>1.80993967828794</v>
      </c>
      <c r="K2625">
        <v>71.003740375947004</v>
      </c>
      <c r="L2625">
        <v>60.958886220184901</v>
      </c>
      <c r="M2625">
        <v>44.340069516080298</v>
      </c>
      <c r="N2625">
        <v>0.88217038859908603</v>
      </c>
      <c r="O2625">
        <v>2.20374769068356</v>
      </c>
      <c r="P2625">
        <v>73.211428571428499</v>
      </c>
      <c r="Q2625">
        <v>1.5864695888099999E-4</v>
      </c>
    </row>
    <row r="2626" spans="1:17" hidden="1" x14ac:dyDescent="0.3">
      <c r="A2626" t="s">
        <v>5415</v>
      </c>
      <c r="B2626" t="s">
        <v>5416</v>
      </c>
      <c r="C2626" t="str">
        <f>IFERROR(VLOOKUP(Table1[[#This Row],[Ticker]],[1]!Table1[[Symbol]:[Industry]],2,FALSE),"-")</f>
        <v>-</v>
      </c>
      <c r="E2626">
        <v>140.904</v>
      </c>
      <c r="F2626">
        <v>74.16</v>
      </c>
      <c r="G2626">
        <v>10.471398476194899</v>
      </c>
      <c r="H2626">
        <v>2.5273819940878601</v>
      </c>
      <c r="I2626">
        <v>-16.736206328098401</v>
      </c>
      <c r="J2626">
        <v>3.8535179324745998</v>
      </c>
      <c r="K2626">
        <v>69.992656761658196</v>
      </c>
      <c r="L2626">
        <v>69.122033800389701</v>
      </c>
      <c r="M2626">
        <v>72.975512605437999</v>
      </c>
      <c r="N2626">
        <v>1.80685246094702</v>
      </c>
      <c r="O2626">
        <v>19.6736785329018</v>
      </c>
      <c r="P2626">
        <v>45.098806495793298</v>
      </c>
      <c r="Q2626">
        <v>-9.0051862410166994E-2</v>
      </c>
    </row>
    <row r="2627" spans="1:17" hidden="1" x14ac:dyDescent="0.3">
      <c r="A2627" t="s">
        <v>5417</v>
      </c>
      <c r="B2627" t="s">
        <v>5418</v>
      </c>
      <c r="C2627" t="str">
        <f>IFERROR(VLOOKUP(Table1[[#This Row],[Ticker]],[1]!Table1[[Symbol]:[Industry]],2,FALSE),"-")</f>
        <v>-</v>
      </c>
      <c r="D2627" t="s">
        <v>670</v>
      </c>
      <c r="E2627">
        <v>140.77898999999999</v>
      </c>
      <c r="F2627">
        <v>283.8</v>
      </c>
      <c r="G2627">
        <v>32.270105184648997</v>
      </c>
      <c r="H2627">
        <v>1.1861577549295099</v>
      </c>
      <c r="I2627">
        <v>16.900292458853102</v>
      </c>
      <c r="J2627">
        <v>-5.9262428710433896</v>
      </c>
      <c r="K2627">
        <v>259.99842779216499</v>
      </c>
      <c r="L2627">
        <v>231.738517185809</v>
      </c>
      <c r="M2627">
        <v>55.469255653745101</v>
      </c>
      <c r="N2627">
        <v>0.52629652922063497</v>
      </c>
      <c r="O2627">
        <v>10.6412966878083</v>
      </c>
      <c r="P2627">
        <v>62.125107112253602</v>
      </c>
      <c r="Q2627">
        <v>7.2423610710721995E-2</v>
      </c>
    </row>
    <row r="2628" spans="1:17" hidden="1" x14ac:dyDescent="0.3">
      <c r="A2628" t="s">
        <v>5419</v>
      </c>
      <c r="B2628" t="s">
        <v>5420</v>
      </c>
      <c r="C2628" t="str">
        <f>IFERROR(VLOOKUP(Table1[[#This Row],[Ticker]],[1]!Table1[[Symbol]:[Industry]],2,FALSE),"-")</f>
        <v>-</v>
      </c>
      <c r="D2628" t="s">
        <v>251</v>
      </c>
      <c r="E2628">
        <v>140.67674176</v>
      </c>
      <c r="F2628">
        <v>454.4</v>
      </c>
      <c r="G2628">
        <v>47.950044925093103</v>
      </c>
      <c r="H2628">
        <v>35.287129396665499</v>
      </c>
      <c r="I2628">
        <v>32.128529287297098</v>
      </c>
      <c r="J2628">
        <v>-4.8508507017248901</v>
      </c>
      <c r="K2628">
        <v>370.014757278979</v>
      </c>
      <c r="L2628">
        <v>326.59643967081598</v>
      </c>
      <c r="M2628">
        <v>56.404018992086002</v>
      </c>
      <c r="N2628">
        <v>4.3205105282268903</v>
      </c>
      <c r="O2628">
        <v>15.5369718309859</v>
      </c>
      <c r="P2628">
        <v>89.057624297898897</v>
      </c>
      <c r="Q2628">
        <v>2.0188000611014001E-2</v>
      </c>
    </row>
    <row r="2629" spans="1:17" hidden="1" x14ac:dyDescent="0.3">
      <c r="A2629" t="s">
        <v>5421</v>
      </c>
      <c r="B2629" t="s">
        <v>5422</v>
      </c>
      <c r="C2629" t="str">
        <f>IFERROR(VLOOKUP(Table1[[#This Row],[Ticker]],[1]!Table1[[Symbol]:[Industry]],2,FALSE),"-")</f>
        <v>-</v>
      </c>
      <c r="D2629" t="s">
        <v>392</v>
      </c>
      <c r="E2629">
        <v>140.45197418000001</v>
      </c>
      <c r="F2629">
        <v>203.35</v>
      </c>
      <c r="G2629">
        <v>146.07007369312899</v>
      </c>
      <c r="H2629">
        <v>-21.621361458834802</v>
      </c>
      <c r="I2629">
        <v>67.198829733784095</v>
      </c>
      <c r="J2629">
        <v>-5.0180485321962101</v>
      </c>
      <c r="K2629">
        <v>220.364215041991</v>
      </c>
      <c r="L2629">
        <v>164.29054856246401</v>
      </c>
      <c r="M2629">
        <v>14.1393124753936</v>
      </c>
      <c r="N2629">
        <v>0.34345192929861801</v>
      </c>
      <c r="O2629">
        <v>36.833046471600603</v>
      </c>
      <c r="P2629">
        <v>205.651585750789</v>
      </c>
      <c r="Q2629">
        <v>0.102581244824214</v>
      </c>
    </row>
    <row r="2630" spans="1:17" hidden="1" x14ac:dyDescent="0.3">
      <c r="A2630" t="s">
        <v>5423</v>
      </c>
      <c r="B2630" t="s">
        <v>5424</v>
      </c>
      <c r="C2630" t="str">
        <f>IFERROR(VLOOKUP(Table1[[#This Row],[Ticker]],[1]!Table1[[Symbol]:[Industry]],2,FALSE),"-")</f>
        <v>-</v>
      </c>
      <c r="E2630">
        <v>140.18892825</v>
      </c>
      <c r="F2630">
        <v>197.25</v>
      </c>
      <c r="G2630">
        <v>70.1378073893829</v>
      </c>
      <c r="H2630">
        <v>6.1662820311445801</v>
      </c>
      <c r="I2630">
        <v>4.36092720739956</v>
      </c>
      <c r="J2630">
        <v>6.6271188841895503</v>
      </c>
      <c r="K2630">
        <v>170.11979011661899</v>
      </c>
      <c r="L2630">
        <v>158.205903893087</v>
      </c>
      <c r="M2630">
        <v>67.449369082738002</v>
      </c>
      <c r="N2630">
        <v>3.4437575315623601</v>
      </c>
      <c r="O2630">
        <v>11.5335868187579</v>
      </c>
      <c r="P2630">
        <v>100.253807106599</v>
      </c>
      <c r="Q2630">
        <v>0.20620411509230599</v>
      </c>
    </row>
    <row r="2631" spans="1:17" hidden="1" x14ac:dyDescent="0.3">
      <c r="A2631" t="s">
        <v>5425</v>
      </c>
      <c r="B2631" t="s">
        <v>5426</v>
      </c>
      <c r="C2631" t="str">
        <f>IFERROR(VLOOKUP(Table1[[#This Row],[Ticker]],[1]!Table1[[Symbol]:[Industry]],2,FALSE),"-")</f>
        <v>-</v>
      </c>
      <c r="D2631" t="s">
        <v>561</v>
      </c>
      <c r="E2631">
        <v>140.018125</v>
      </c>
      <c r="F2631">
        <v>65</v>
      </c>
      <c r="G2631">
        <v>228.87065589452499</v>
      </c>
      <c r="H2631">
        <v>-15.344454489968401</v>
      </c>
      <c r="I2631">
        <v>-26.9152497066564</v>
      </c>
      <c r="J2631">
        <v>6.9825639154283001</v>
      </c>
      <c r="K2631">
        <v>68.533830713775203</v>
      </c>
      <c r="L2631">
        <v>62.820639357870299</v>
      </c>
      <c r="M2631">
        <v>52.071346627547896</v>
      </c>
      <c r="N2631">
        <v>3.20499218649607</v>
      </c>
      <c r="O2631">
        <v>48.584615384615297</v>
      </c>
      <c r="P2631">
        <v>290.15606242497</v>
      </c>
      <c r="Q2631">
        <v>0.15668132370813401</v>
      </c>
    </row>
    <row r="2632" spans="1:17" hidden="1" x14ac:dyDescent="0.3">
      <c r="A2632" t="s">
        <v>5427</v>
      </c>
      <c r="B2632" t="s">
        <v>5428</v>
      </c>
      <c r="C2632" t="str">
        <f>IFERROR(VLOOKUP(Table1[[#This Row],[Ticker]],[1]!Table1[[Symbol]:[Industry]],2,FALSE),"-")</f>
        <v>-</v>
      </c>
      <c r="D2632" t="s">
        <v>610</v>
      </c>
      <c r="E2632">
        <v>139.99803682500001</v>
      </c>
      <c r="F2632">
        <v>155.44999999999999</v>
      </c>
      <c r="G2632">
        <v>73.001184627264706</v>
      </c>
      <c r="H2632">
        <v>15.178883558121999</v>
      </c>
      <c r="I2632">
        <v>44.1397828681039</v>
      </c>
      <c r="J2632">
        <v>4.4716869723222397</v>
      </c>
      <c r="K2632">
        <v>136.43908311677299</v>
      </c>
      <c r="L2632">
        <v>116.545855395071</v>
      </c>
      <c r="M2632">
        <v>79.422409316214797</v>
      </c>
      <c r="N2632">
        <v>1.4190105324814699</v>
      </c>
      <c r="O2632">
        <v>7.8803473785783202</v>
      </c>
      <c r="P2632">
        <v>107.128580946035</v>
      </c>
      <c r="Q2632">
        <v>0.120405798238503</v>
      </c>
    </row>
    <row r="2633" spans="1:17" hidden="1" x14ac:dyDescent="0.3">
      <c r="A2633" t="s">
        <v>5429</v>
      </c>
      <c r="B2633" t="s">
        <v>5430</v>
      </c>
      <c r="C2633" t="str">
        <f>IFERROR(VLOOKUP(Table1[[#This Row],[Ticker]],[1]!Table1[[Symbol]:[Industry]],2,FALSE),"-")</f>
        <v>-</v>
      </c>
      <c r="D2633" t="s">
        <v>392</v>
      </c>
      <c r="E2633">
        <v>139.83336285799999</v>
      </c>
      <c r="F2633">
        <v>139.79</v>
      </c>
      <c r="G2633">
        <v>1.2685994636133699</v>
      </c>
      <c r="H2633">
        <v>-5.7329826284965799</v>
      </c>
      <c r="I2633">
        <v>4.4690565956234201</v>
      </c>
      <c r="J2633">
        <v>-2.5908782549754301</v>
      </c>
      <c r="K2633">
        <v>134.96999084766401</v>
      </c>
      <c r="L2633">
        <v>125.088773559841</v>
      </c>
      <c r="M2633">
        <v>52.558704159004002</v>
      </c>
      <c r="N2633">
        <v>0.64527134699928301</v>
      </c>
      <c r="O2633">
        <v>18.463409399814001</v>
      </c>
      <c r="P2633">
        <v>42.497451580020297</v>
      </c>
      <c r="Q2633">
        <v>4.7622734631013998E-2</v>
      </c>
    </row>
    <row r="2634" spans="1:17" hidden="1" x14ac:dyDescent="0.3">
      <c r="A2634" t="s">
        <v>5431</v>
      </c>
      <c r="B2634" t="s">
        <v>5432</v>
      </c>
      <c r="C2634" t="str">
        <f>IFERROR(VLOOKUP(Table1[[#This Row],[Ticker]],[1]!Table1[[Symbol]:[Industry]],2,FALSE),"-")</f>
        <v>-</v>
      </c>
      <c r="D2634" t="s">
        <v>151</v>
      </c>
      <c r="E2634">
        <v>139.681004358</v>
      </c>
      <c r="F2634">
        <v>36.85</v>
      </c>
      <c r="G2634">
        <v>-87.903590356110897</v>
      </c>
      <c r="H2634">
        <v>-6.7109141172976301</v>
      </c>
      <c r="I2634">
        <v>-74.767899985127599</v>
      </c>
      <c r="J2634">
        <v>-3.12276854013456</v>
      </c>
      <c r="K2634">
        <v>38.048047954348803</v>
      </c>
      <c r="M2634">
        <v>47.315454324863303</v>
      </c>
      <c r="N2634">
        <v>0.90523767961969004</v>
      </c>
      <c r="O2634">
        <v>194.97964721845301</v>
      </c>
      <c r="P2634">
        <v>19.448946515397001</v>
      </c>
    </row>
    <row r="2635" spans="1:17" hidden="1" x14ac:dyDescent="0.3">
      <c r="A2635" t="s">
        <v>5433</v>
      </c>
      <c r="B2635" t="s">
        <v>5434</v>
      </c>
      <c r="C2635" t="str">
        <f>IFERROR(VLOOKUP(Table1[[#This Row],[Ticker]],[1]!Table1[[Symbol]:[Industry]],2,FALSE),"-")</f>
        <v>-</v>
      </c>
      <c r="D2635" t="s">
        <v>1016</v>
      </c>
      <c r="E2635">
        <v>139.41899875999999</v>
      </c>
      <c r="F2635">
        <v>7.55</v>
      </c>
      <c r="G2635">
        <v>-63.467531446341397</v>
      </c>
      <c r="H2635">
        <v>-17.807206461922799</v>
      </c>
      <c r="I2635">
        <v>-63.664032314618098</v>
      </c>
      <c r="J2635">
        <v>-8.9607400923918306</v>
      </c>
      <c r="K2635">
        <v>8.7790942160437204</v>
      </c>
      <c r="L2635">
        <v>11.5068738483182</v>
      </c>
      <c r="M2635">
        <v>23.929637371948399</v>
      </c>
      <c r="N2635">
        <v>0.156448608124516</v>
      </c>
      <c r="O2635">
        <v>194.70198675496599</v>
      </c>
      <c r="P2635">
        <v>2.0270270270270099</v>
      </c>
      <c r="Q2635">
        <v>-5.9329768170780998E-2</v>
      </c>
    </row>
    <row r="2636" spans="1:17" hidden="1" x14ac:dyDescent="0.3">
      <c r="A2636" t="s">
        <v>5435</v>
      </c>
      <c r="B2636" t="s">
        <v>5436</v>
      </c>
      <c r="C2636" t="str">
        <f>IFERROR(VLOOKUP(Table1[[#This Row],[Ticker]],[1]!Table1[[Symbol]:[Industry]],2,FALSE),"-")</f>
        <v>-</v>
      </c>
      <c r="D2636" t="s">
        <v>821</v>
      </c>
      <c r="E2636">
        <v>138.59813119500001</v>
      </c>
      <c r="F2636">
        <v>72.33</v>
      </c>
      <c r="G2636">
        <v>1678.3878710310701</v>
      </c>
      <c r="H2636">
        <v>-4.5498644646092004</v>
      </c>
      <c r="I2636">
        <v>313.25350125829601</v>
      </c>
      <c r="J2636">
        <v>5.0135049456829899</v>
      </c>
      <c r="K2636">
        <v>66.596728914237801</v>
      </c>
      <c r="L2636">
        <v>42.004791603685</v>
      </c>
      <c r="M2636">
        <v>60.129681535695603</v>
      </c>
      <c r="N2636">
        <v>0.70977636792744303</v>
      </c>
      <c r="O2636">
        <v>13.4107562560486</v>
      </c>
      <c r="P2636">
        <v>1849.5956873315299</v>
      </c>
      <c r="Q2636">
        <v>0.36805731469518899</v>
      </c>
    </row>
    <row r="2637" spans="1:17" hidden="1" x14ac:dyDescent="0.3">
      <c r="A2637" t="s">
        <v>5437</v>
      </c>
      <c r="B2637" t="s">
        <v>5438</v>
      </c>
      <c r="C2637" t="str">
        <f>IFERROR(VLOOKUP(Table1[[#This Row],[Ticker]],[1]!Table1[[Symbol]:[Industry]],2,FALSE),"-")</f>
        <v>-</v>
      </c>
      <c r="D2637" t="s">
        <v>285</v>
      </c>
      <c r="E2637">
        <v>138.45354712</v>
      </c>
      <c r="F2637">
        <v>41.44</v>
      </c>
      <c r="G2637">
        <v>-15.5488557793533</v>
      </c>
      <c r="H2637">
        <v>-2.39732288141952</v>
      </c>
      <c r="I2637">
        <v>-37.348071620177301</v>
      </c>
      <c r="J2637">
        <v>12.342705320642599</v>
      </c>
      <c r="K2637">
        <v>40.482339858015202</v>
      </c>
      <c r="L2637">
        <v>44.786942050117602</v>
      </c>
      <c r="M2637">
        <v>75.712390615270706</v>
      </c>
      <c r="N2637">
        <v>1.3165261640544099</v>
      </c>
      <c r="O2637">
        <v>75.916988416988403</v>
      </c>
      <c r="P2637">
        <v>19.942112879884199</v>
      </c>
      <c r="Q2637">
        <v>-3.9541502244643E-2</v>
      </c>
    </row>
    <row r="2638" spans="1:17" hidden="1" x14ac:dyDescent="0.3">
      <c r="A2638" t="s">
        <v>5439</v>
      </c>
      <c r="B2638" t="s">
        <v>5440</v>
      </c>
      <c r="C2638" t="str">
        <f>IFERROR(VLOOKUP(Table1[[#This Row],[Ticker]],[1]!Table1[[Symbol]:[Industry]],2,FALSE),"-")</f>
        <v>-</v>
      </c>
      <c r="D2638" t="s">
        <v>326</v>
      </c>
      <c r="E2638">
        <v>138.13999999999999</v>
      </c>
      <c r="F2638">
        <v>345.35</v>
      </c>
      <c r="G2638">
        <v>120.973898828909</v>
      </c>
      <c r="H2638">
        <v>62.579775975698396</v>
      </c>
      <c r="I2638">
        <v>124.486134407512</v>
      </c>
      <c r="J2638">
        <v>4.3662024436895503</v>
      </c>
      <c r="K2638">
        <v>244.246944145844</v>
      </c>
      <c r="M2638">
        <v>70.520837801581607</v>
      </c>
      <c r="N2638">
        <v>1.01906650396583</v>
      </c>
      <c r="O2638">
        <v>8.5131026494860098</v>
      </c>
      <c r="P2638">
        <v>165.65384615384599</v>
      </c>
    </row>
    <row r="2639" spans="1:17" hidden="1" x14ac:dyDescent="0.3">
      <c r="A2639" t="s">
        <v>5441</v>
      </c>
      <c r="B2639" t="s">
        <v>5442</v>
      </c>
      <c r="C2639" t="str">
        <f>IFERROR(VLOOKUP(Table1[[#This Row],[Ticker]],[1]!Table1[[Symbol]:[Industry]],2,FALSE),"-")</f>
        <v>-</v>
      </c>
      <c r="D2639" t="s">
        <v>207</v>
      </c>
      <c r="E2639">
        <v>137.97505365999999</v>
      </c>
      <c r="F2639">
        <v>58.6</v>
      </c>
      <c r="G2639">
        <v>-14.751330831041299</v>
      </c>
      <c r="H2639">
        <v>-18.101887412375898</v>
      </c>
      <c r="I2639">
        <v>-37.567405448335101</v>
      </c>
      <c r="J2639">
        <v>-3.33382877740712</v>
      </c>
      <c r="K2639">
        <v>60.819828298196299</v>
      </c>
      <c r="L2639">
        <v>66.071162830203704</v>
      </c>
      <c r="M2639">
        <v>47.646864296449998</v>
      </c>
      <c r="N2639">
        <v>0.95621801718606503</v>
      </c>
      <c r="O2639">
        <v>62.7986348122866</v>
      </c>
      <c r="P2639">
        <v>14.453125</v>
      </c>
      <c r="Q2639">
        <v>-9.3001533751360006E-3</v>
      </c>
    </row>
    <row r="2640" spans="1:17" hidden="1" x14ac:dyDescent="0.3">
      <c r="A2640" t="s">
        <v>5443</v>
      </c>
      <c r="B2640" t="s">
        <v>5444</v>
      </c>
      <c r="C2640" t="str">
        <f>IFERROR(VLOOKUP(Table1[[#This Row],[Ticker]],[1]!Table1[[Symbol]:[Industry]],2,FALSE),"-")</f>
        <v>-</v>
      </c>
      <c r="D2640" t="s">
        <v>410</v>
      </c>
      <c r="E2640">
        <v>137.89963</v>
      </c>
      <c r="F2640">
        <v>76.91</v>
      </c>
      <c r="G2640">
        <v>-44.078340065934903</v>
      </c>
      <c r="H2640">
        <v>4.2265280330436097</v>
      </c>
      <c r="I2640">
        <v>-47.450771187523898</v>
      </c>
      <c r="J2640">
        <v>16.950596464105999</v>
      </c>
      <c r="K2640">
        <v>74.2806382852729</v>
      </c>
      <c r="L2640">
        <v>92.624265258938195</v>
      </c>
      <c r="M2640">
        <v>67.7816550363966</v>
      </c>
      <c r="N2640">
        <v>1.2836358342046801</v>
      </c>
      <c r="O2640">
        <v>119.08724483162101</v>
      </c>
      <c r="P2640">
        <v>30.777078728107401</v>
      </c>
      <c r="Q2640">
        <v>0.23892176450166999</v>
      </c>
    </row>
    <row r="2641" spans="1:17" hidden="1" x14ac:dyDescent="0.3">
      <c r="A2641" t="s">
        <v>5445</v>
      </c>
      <c r="B2641" t="s">
        <v>5446</v>
      </c>
      <c r="C2641" t="str">
        <f>IFERROR(VLOOKUP(Table1[[#This Row],[Ticker]],[1]!Table1[[Symbol]:[Industry]],2,FALSE),"-")</f>
        <v>-</v>
      </c>
      <c r="D2641" t="s">
        <v>936</v>
      </c>
      <c r="E2641">
        <v>137.67649875000001</v>
      </c>
      <c r="F2641">
        <v>67.41</v>
      </c>
      <c r="G2641">
        <v>105.681705410639</v>
      </c>
      <c r="H2641">
        <v>-5.0458883070693199</v>
      </c>
      <c r="I2641">
        <v>33.188435024728001</v>
      </c>
      <c r="J2641">
        <v>-3.8328294065863902</v>
      </c>
      <c r="K2641">
        <v>66.640144099736901</v>
      </c>
      <c r="L2641">
        <v>55.827024054521303</v>
      </c>
      <c r="M2641">
        <v>36.575952244507803</v>
      </c>
      <c r="N2641">
        <v>0.57959970568209196</v>
      </c>
      <c r="O2641">
        <v>24.610591900311501</v>
      </c>
      <c r="P2641">
        <v>163.217493166731</v>
      </c>
      <c r="Q2641">
        <v>4.7966014982058998E-2</v>
      </c>
    </row>
    <row r="2642" spans="1:17" hidden="1" x14ac:dyDescent="0.3">
      <c r="A2642" t="s">
        <v>5447</v>
      </c>
      <c r="B2642" t="s">
        <v>5448</v>
      </c>
      <c r="C2642" t="str">
        <f>IFERROR(VLOOKUP(Table1[[#This Row],[Ticker]],[1]!Table1[[Symbol]:[Industry]],2,FALSE),"-")</f>
        <v>-</v>
      </c>
      <c r="D2642" t="s">
        <v>387</v>
      </c>
      <c r="E2642">
        <v>137.53442762999899</v>
      </c>
      <c r="F2642">
        <v>5.22</v>
      </c>
      <c r="G2642">
        <v>-15.036987874296599</v>
      </c>
      <c r="H2642">
        <v>-25.8128385649098</v>
      </c>
      <c r="I2642">
        <v>-48.558550391631698</v>
      </c>
      <c r="J2642">
        <v>-5.6691081769067004</v>
      </c>
      <c r="K2642">
        <v>5.9428106818460797</v>
      </c>
      <c r="L2642">
        <v>6.5109641674266596</v>
      </c>
      <c r="M2642">
        <v>35.110886229062501</v>
      </c>
      <c r="N2642">
        <v>1.5128169157814599</v>
      </c>
      <c r="O2642">
        <v>86.781609195402297</v>
      </c>
      <c r="P2642">
        <v>51.304347826086897</v>
      </c>
      <c r="Q2642">
        <v>-7.4925464267205005E-2</v>
      </c>
    </row>
    <row r="2643" spans="1:17" hidden="1" x14ac:dyDescent="0.3">
      <c r="A2643" t="s">
        <v>5449</v>
      </c>
      <c r="B2643" t="s">
        <v>5450</v>
      </c>
      <c r="C2643" t="str">
        <f>IFERROR(VLOOKUP(Table1[[#This Row],[Ticker]],[1]!Table1[[Symbol]:[Industry]],2,FALSE),"-")</f>
        <v>-</v>
      </c>
      <c r="D2643" t="s">
        <v>302</v>
      </c>
      <c r="E2643">
        <v>137.43719329999999</v>
      </c>
      <c r="F2643">
        <v>122.3</v>
      </c>
      <c r="G2643">
        <v>91.683602421318099</v>
      </c>
      <c r="H2643">
        <v>1.06515360105557</v>
      </c>
      <c r="I2643">
        <v>-24.104695046161801</v>
      </c>
      <c r="J2643">
        <v>-0.52639665804839098</v>
      </c>
      <c r="K2643">
        <v>121.75794537759801</v>
      </c>
      <c r="L2643">
        <v>108.343900122703</v>
      </c>
      <c r="M2643">
        <v>41.926939939243098</v>
      </c>
      <c r="N2643">
        <v>0.91602382579826103</v>
      </c>
      <c r="O2643">
        <v>22.240392477514298</v>
      </c>
      <c r="P2643">
        <v>128.38468720821601</v>
      </c>
      <c r="Q2643">
        <v>0.17676584156772401</v>
      </c>
    </row>
    <row r="2644" spans="1:17" hidden="1" x14ac:dyDescent="0.3">
      <c r="A2644" t="s">
        <v>5451</v>
      </c>
      <c r="B2644" t="s">
        <v>5452</v>
      </c>
      <c r="C2644" t="str">
        <f>IFERROR(VLOOKUP(Table1[[#This Row],[Ticker]],[1]!Table1[[Symbol]:[Industry]],2,FALSE),"-")</f>
        <v>-</v>
      </c>
      <c r="D2644" t="s">
        <v>130</v>
      </c>
      <c r="E2644">
        <v>137.30893435999999</v>
      </c>
      <c r="F2644">
        <v>9.6199999999999992</v>
      </c>
      <c r="G2644">
        <v>-51.489140984344402</v>
      </c>
      <c r="H2644">
        <v>-5.2663904774782004</v>
      </c>
      <c r="I2644">
        <v>-18.819028724570401</v>
      </c>
      <c r="J2644">
        <v>0.81278462850131095</v>
      </c>
      <c r="K2644">
        <v>9.30034701960615</v>
      </c>
      <c r="L2644">
        <v>10.960816182138</v>
      </c>
      <c r="M2644">
        <v>60.8456496557408</v>
      </c>
      <c r="N2644">
        <v>1.3843762997803399</v>
      </c>
      <c r="O2644">
        <v>37.214137214137203</v>
      </c>
      <c r="P2644">
        <v>33.6111111111111</v>
      </c>
    </row>
    <row r="2645" spans="1:17" hidden="1" x14ac:dyDescent="0.3">
      <c r="A2645" t="s">
        <v>5453</v>
      </c>
      <c r="B2645" t="s">
        <v>5454</v>
      </c>
      <c r="C2645" t="str">
        <f>IFERROR(VLOOKUP(Table1[[#This Row],[Ticker]],[1]!Table1[[Symbol]:[Industry]],2,FALSE),"-")</f>
        <v>-</v>
      </c>
      <c r="D2645" t="s">
        <v>130</v>
      </c>
      <c r="E2645">
        <v>137.27458799999999</v>
      </c>
      <c r="F2645">
        <v>399.6</v>
      </c>
      <c r="G2645">
        <v>104.038726670388</v>
      </c>
      <c r="H2645">
        <v>9.8027982572842998</v>
      </c>
      <c r="I2645">
        <v>4.9676637561402304</v>
      </c>
      <c r="J2645">
        <v>2.0964034470212201</v>
      </c>
      <c r="K2645">
        <v>352.89213854048</v>
      </c>
      <c r="L2645">
        <v>299.20018171614203</v>
      </c>
      <c r="M2645">
        <v>66.902604427151203</v>
      </c>
      <c r="N2645">
        <v>0.84456918216307697</v>
      </c>
      <c r="O2645">
        <v>8.4584584584584501</v>
      </c>
      <c r="P2645">
        <v>132.325581395348</v>
      </c>
      <c r="Q2645">
        <v>0.113917014303603</v>
      </c>
    </row>
    <row r="2646" spans="1:17" hidden="1" x14ac:dyDescent="0.3">
      <c r="A2646" t="s">
        <v>5455</v>
      </c>
      <c r="B2646" t="s">
        <v>5456</v>
      </c>
      <c r="C2646" t="str">
        <f>IFERROR(VLOOKUP(Table1[[#This Row],[Ticker]],[1]!Table1[[Symbol]:[Industry]],2,FALSE),"-")</f>
        <v>-</v>
      </c>
      <c r="D2646" t="s">
        <v>59</v>
      </c>
      <c r="E2646">
        <v>137.26970457900001</v>
      </c>
      <c r="F2646">
        <v>48.93</v>
      </c>
      <c r="G2646">
        <v>19.840100990298101</v>
      </c>
      <c r="H2646">
        <v>-7.7397746870127797</v>
      </c>
      <c r="I2646">
        <v>-34.5504203103309</v>
      </c>
      <c r="J2646">
        <v>1.39773996253969</v>
      </c>
      <c r="K2646">
        <v>47.833149914711299</v>
      </c>
      <c r="L2646">
        <v>46.723626985441001</v>
      </c>
      <c r="M2646">
        <v>67.114580688856805</v>
      </c>
      <c r="N2646">
        <v>1.32341941313957</v>
      </c>
      <c r="O2646">
        <v>38.974044553443598</v>
      </c>
      <c r="P2646">
        <v>63.372287145241998</v>
      </c>
      <c r="Q2646">
        <v>8.4245637057620004E-3</v>
      </c>
    </row>
    <row r="2647" spans="1:17" hidden="1" x14ac:dyDescent="0.3">
      <c r="A2647" t="s">
        <v>5457</v>
      </c>
      <c r="B2647" t="s">
        <v>5458</v>
      </c>
      <c r="C2647" t="str">
        <f>IFERROR(VLOOKUP(Table1[[#This Row],[Ticker]],[1]!Table1[[Symbol]:[Industry]],2,FALSE),"-")</f>
        <v>-</v>
      </c>
      <c r="D2647" t="s">
        <v>501</v>
      </c>
      <c r="E2647">
        <v>137.02671000000001</v>
      </c>
      <c r="F2647">
        <v>14.36</v>
      </c>
      <c r="G2647">
        <v>-29.076181603299901</v>
      </c>
      <c r="H2647">
        <v>-5.3752869668440901</v>
      </c>
      <c r="I2647">
        <v>-60.469339229249798</v>
      </c>
      <c r="J2647">
        <v>6.9327536687489903</v>
      </c>
      <c r="K2647">
        <v>14.5856780305944</v>
      </c>
      <c r="L2647">
        <v>16.8269541519951</v>
      </c>
      <c r="M2647">
        <v>57.601711194466603</v>
      </c>
      <c r="N2647">
        <v>1.2560362555557101</v>
      </c>
      <c r="O2647">
        <v>107.79944289693501</v>
      </c>
      <c r="P2647">
        <v>24.978241949521301</v>
      </c>
      <c r="Q2647">
        <v>-3.2168528167390999E-2</v>
      </c>
    </row>
    <row r="2648" spans="1:17" hidden="1" x14ac:dyDescent="0.3">
      <c r="A2648" t="s">
        <v>5459</v>
      </c>
      <c r="B2648" t="s">
        <v>5460</v>
      </c>
      <c r="C2648" t="str">
        <f>IFERROR(VLOOKUP(Table1[[#This Row],[Ticker]],[1]!Table1[[Symbol]:[Industry]],2,FALSE),"-")</f>
        <v>-</v>
      </c>
      <c r="E2648">
        <v>137.016724995</v>
      </c>
      <c r="F2648">
        <v>78.010000000000005</v>
      </c>
      <c r="G2648">
        <v>-63.489177030772197</v>
      </c>
      <c r="H2648">
        <v>-20.379983036631799</v>
      </c>
      <c r="I2648">
        <v>-41.9061360982233</v>
      </c>
      <c r="J2648">
        <v>-5.0367544734909497</v>
      </c>
      <c r="K2648">
        <v>73.778087666858497</v>
      </c>
      <c r="M2648">
        <v>73.326966813934007</v>
      </c>
      <c r="N2648">
        <v>1.49662274388218</v>
      </c>
      <c r="O2648">
        <v>71.708755287783603</v>
      </c>
      <c r="P2648">
        <v>20.015384615384601</v>
      </c>
    </row>
    <row r="2649" spans="1:17" hidden="1" x14ac:dyDescent="0.3">
      <c r="A2649" t="s">
        <v>5461</v>
      </c>
      <c r="B2649" t="s">
        <v>5462</v>
      </c>
      <c r="C2649" t="str">
        <f>IFERROR(VLOOKUP(Table1[[#This Row],[Ticker]],[1]!Table1[[Symbol]:[Industry]],2,FALSE),"-")</f>
        <v>-</v>
      </c>
      <c r="D2649" t="s">
        <v>929</v>
      </c>
      <c r="E2649">
        <v>136.66629563999999</v>
      </c>
      <c r="F2649">
        <v>8.4</v>
      </c>
      <c r="G2649">
        <v>-26.536209300643499</v>
      </c>
      <c r="H2649">
        <v>-17.3087402042541</v>
      </c>
      <c r="I2649">
        <v>-55.074229834140397</v>
      </c>
      <c r="J2649">
        <v>-3.5642217171500499</v>
      </c>
      <c r="K2649">
        <v>8.7815859045662901</v>
      </c>
      <c r="L2649">
        <v>9.8138321712716898</v>
      </c>
      <c r="M2649">
        <v>50.764590029462099</v>
      </c>
      <c r="N2649">
        <v>1.02815256856573</v>
      </c>
      <c r="O2649">
        <v>88.690476190476105</v>
      </c>
      <c r="P2649">
        <v>6.3291139240506196</v>
      </c>
      <c r="Q2649">
        <v>-3.1230146547957999E-2</v>
      </c>
    </row>
    <row r="2650" spans="1:17" hidden="1" x14ac:dyDescent="0.3">
      <c r="A2650" t="s">
        <v>5463</v>
      </c>
      <c r="B2650" t="s">
        <v>5464</v>
      </c>
      <c r="C2650" t="str">
        <f>IFERROR(VLOOKUP(Table1[[#This Row],[Ticker]],[1]!Table1[[Symbol]:[Industry]],2,FALSE),"-")</f>
        <v>-</v>
      </c>
      <c r="D2650" t="s">
        <v>46</v>
      </c>
      <c r="E2650">
        <v>136.65504005</v>
      </c>
      <c r="F2650">
        <v>7.3</v>
      </c>
      <c r="G2650">
        <v>-1.6239637886587901</v>
      </c>
      <c r="H2650">
        <v>-18.258740204254099</v>
      </c>
      <c r="I2650">
        <v>-33.722463321083602</v>
      </c>
      <c r="J2650">
        <v>8.0089568773051401</v>
      </c>
      <c r="K2650">
        <v>7.0502687141184897</v>
      </c>
      <c r="L2650">
        <v>7.6679413710258997</v>
      </c>
      <c r="M2650">
        <v>68.936685441125505</v>
      </c>
      <c r="N2650">
        <v>1.49836023892551</v>
      </c>
      <c r="O2650">
        <v>40.410958904109499</v>
      </c>
      <c r="P2650">
        <v>40.384615384615302</v>
      </c>
      <c r="Q2650">
        <v>-8.5087521396036994E-2</v>
      </c>
    </row>
    <row r="2651" spans="1:17" hidden="1" x14ac:dyDescent="0.3">
      <c r="A2651" t="s">
        <v>5465</v>
      </c>
      <c r="B2651" t="s">
        <v>5466</v>
      </c>
      <c r="C2651" t="str">
        <f>IFERROR(VLOOKUP(Table1[[#This Row],[Ticker]],[1]!Table1[[Symbol]:[Industry]],2,FALSE),"-")</f>
        <v>-</v>
      </c>
      <c r="D2651" t="s">
        <v>46</v>
      </c>
      <c r="E2651">
        <v>136.476842</v>
      </c>
      <c r="F2651">
        <v>1.45</v>
      </c>
      <c r="G2651">
        <v>9.5986789626987701</v>
      </c>
      <c r="H2651">
        <v>9.8108250131371406</v>
      </c>
      <c r="I2651">
        <v>8.6162463563357292</v>
      </c>
      <c r="J2651">
        <v>-6.5241290843522499</v>
      </c>
      <c r="K2651">
        <v>1.24867070404472</v>
      </c>
      <c r="L2651">
        <v>1.18681617987207</v>
      </c>
      <c r="M2651">
        <v>64.720546495788</v>
      </c>
      <c r="N2651">
        <v>3.00420514397109</v>
      </c>
      <c r="O2651">
        <v>8.9655172413793203</v>
      </c>
      <c r="P2651">
        <v>60.220994475137999</v>
      </c>
      <c r="Q2651">
        <v>0.16283754206088</v>
      </c>
    </row>
    <row r="2652" spans="1:17" hidden="1" x14ac:dyDescent="0.3">
      <c r="A2652" t="s">
        <v>5467</v>
      </c>
      <c r="B2652" t="s">
        <v>5468</v>
      </c>
      <c r="C2652" t="str">
        <f>IFERROR(VLOOKUP(Table1[[#This Row],[Ticker]],[1]!Table1[[Symbol]:[Industry]],2,FALSE),"-")</f>
        <v>-</v>
      </c>
      <c r="E2652">
        <v>136.30192905000001</v>
      </c>
      <c r="F2652">
        <v>70.349999999999994</v>
      </c>
      <c r="G2652">
        <v>-23.8376258328293</v>
      </c>
      <c r="H2652">
        <v>-9.5435886891026396</v>
      </c>
      <c r="I2652">
        <v>-10.701935461846</v>
      </c>
      <c r="J2652">
        <v>0.43319930154756597</v>
      </c>
      <c r="O2652">
        <v>2.2743425728500402</v>
      </c>
      <c r="P2652">
        <v>12.200956937799001</v>
      </c>
    </row>
    <row r="2653" spans="1:17" hidden="1" x14ac:dyDescent="0.3">
      <c r="A2653" t="s">
        <v>5469</v>
      </c>
      <c r="B2653" t="s">
        <v>5470</v>
      </c>
      <c r="C2653" t="str">
        <f>IFERROR(VLOOKUP(Table1[[#This Row],[Ticker]],[1]!Table1[[Symbol]:[Industry]],2,FALSE),"-")</f>
        <v>-</v>
      </c>
      <c r="D2653" t="s">
        <v>1442</v>
      </c>
      <c r="E2653">
        <v>136.18952999999999</v>
      </c>
      <c r="F2653">
        <v>327.3</v>
      </c>
      <c r="G2653">
        <v>51.709705746419999</v>
      </c>
      <c r="H2653">
        <v>-12.2445109552422</v>
      </c>
      <c r="I2653">
        <v>27.296979519166001</v>
      </c>
      <c r="J2653">
        <v>-1.6935730087109799</v>
      </c>
      <c r="K2653">
        <v>318.73468123764701</v>
      </c>
      <c r="L2653">
        <v>274.075743685053</v>
      </c>
      <c r="M2653">
        <v>55.780487114108197</v>
      </c>
      <c r="N2653">
        <v>0.44176767383308901</v>
      </c>
      <c r="O2653">
        <v>18.606782768102601</v>
      </c>
      <c r="P2653">
        <v>95.870736086175896</v>
      </c>
      <c r="Q2653">
        <v>4.0088181159957E-2</v>
      </c>
    </row>
    <row r="2654" spans="1:17" hidden="1" x14ac:dyDescent="0.3">
      <c r="A2654" t="s">
        <v>5471</v>
      </c>
      <c r="B2654" t="s">
        <v>5472</v>
      </c>
      <c r="C2654" t="str">
        <f>IFERROR(VLOOKUP(Table1[[#This Row],[Ticker]],[1]!Table1[[Symbol]:[Industry]],2,FALSE),"-")</f>
        <v>-</v>
      </c>
      <c r="D2654" t="s">
        <v>49</v>
      </c>
      <c r="E2654">
        <v>136.00161818999999</v>
      </c>
      <c r="F2654">
        <v>116.1</v>
      </c>
      <c r="G2654">
        <v>-83.134595529799</v>
      </c>
      <c r="H2654">
        <v>-41.329010474524402</v>
      </c>
      <c r="I2654">
        <v>-53.372687585208404</v>
      </c>
      <c r="J2654">
        <v>-1.33968417236684</v>
      </c>
      <c r="K2654">
        <v>196.996369110122</v>
      </c>
      <c r="L2654">
        <v>159.302892198731</v>
      </c>
      <c r="M2654">
        <v>19.0262523785124</v>
      </c>
      <c r="N2654">
        <v>1.55927051671732</v>
      </c>
      <c r="O2654">
        <v>141.17140396210101</v>
      </c>
      <c r="P2654">
        <v>4.9728752260397702</v>
      </c>
    </row>
    <row r="2655" spans="1:17" hidden="1" x14ac:dyDescent="0.3">
      <c r="A2655" t="s">
        <v>5473</v>
      </c>
      <c r="B2655" t="s">
        <v>5474</v>
      </c>
      <c r="C2655" t="str">
        <f>IFERROR(VLOOKUP(Table1[[#This Row],[Ticker]],[1]!Table1[[Symbol]:[Industry]],2,FALSE),"-")</f>
        <v>-</v>
      </c>
      <c r="D2655" t="s">
        <v>561</v>
      </c>
      <c r="E2655">
        <v>135.93364080999899</v>
      </c>
      <c r="F2655">
        <v>89.98</v>
      </c>
      <c r="G2655">
        <v>15.903109622191799</v>
      </c>
      <c r="H2655">
        <v>-10.203184648698601</v>
      </c>
      <c r="I2655">
        <v>11.4667618202532</v>
      </c>
      <c r="J2655">
        <v>-6.5495631279967803</v>
      </c>
      <c r="K2655">
        <v>92.492323900240294</v>
      </c>
      <c r="L2655">
        <v>81.288789785040294</v>
      </c>
      <c r="M2655">
        <v>33.907510334044296</v>
      </c>
      <c r="N2655">
        <v>0.31361924310922101</v>
      </c>
      <c r="O2655">
        <v>21.915981329184199</v>
      </c>
      <c r="P2655">
        <v>48.604459124690301</v>
      </c>
      <c r="Q2655">
        <v>1.4354320758254E-2</v>
      </c>
    </row>
    <row r="2656" spans="1:17" hidden="1" x14ac:dyDescent="0.3">
      <c r="A2656" t="s">
        <v>5475</v>
      </c>
      <c r="B2656" t="s">
        <v>5476</v>
      </c>
      <c r="C2656" t="str">
        <f>IFERROR(VLOOKUP(Table1[[#This Row],[Ticker]],[1]!Table1[[Symbol]:[Industry]],2,FALSE),"-")</f>
        <v>-</v>
      </c>
      <c r="D2656" t="s">
        <v>72</v>
      </c>
      <c r="E2656">
        <v>135.10760680000001</v>
      </c>
      <c r="F2656">
        <v>2.44</v>
      </c>
      <c r="G2656">
        <v>-22.618132835533199</v>
      </c>
      <c r="H2656">
        <v>3.4340134189342599</v>
      </c>
      <c r="I2656">
        <v>-56.982883079803202</v>
      </c>
      <c r="J2656">
        <v>16.2447804596633</v>
      </c>
      <c r="K2656">
        <v>2.22663476727059</v>
      </c>
      <c r="L2656">
        <v>2.8134507748752702</v>
      </c>
      <c r="M2656">
        <v>91.899833411306702</v>
      </c>
      <c r="N2656">
        <v>1.0851790439332301</v>
      </c>
      <c r="O2656">
        <v>199.59016393442599</v>
      </c>
      <c r="P2656">
        <v>30.124708113674998</v>
      </c>
      <c r="Q2656">
        <v>-3.2099789816706997E-2</v>
      </c>
    </row>
    <row r="2657" spans="1:17" hidden="1" x14ac:dyDescent="0.3">
      <c r="A2657" t="s">
        <v>5477</v>
      </c>
      <c r="B2657" t="s">
        <v>5478</v>
      </c>
      <c r="C2657" t="str">
        <f>IFERROR(VLOOKUP(Table1[[#This Row],[Ticker]],[1]!Table1[[Symbol]:[Industry]],2,FALSE),"-")</f>
        <v>-</v>
      </c>
      <c r="E2657">
        <v>134.97499999999999</v>
      </c>
      <c r="F2657">
        <v>53.99</v>
      </c>
      <c r="G2657">
        <v>128.71781088731299</v>
      </c>
      <c r="H2657">
        <v>-10.576766038069399</v>
      </c>
      <c r="I2657">
        <v>58.367431190458902</v>
      </c>
      <c r="J2657">
        <v>-11.064681056436401</v>
      </c>
      <c r="K2657">
        <v>55.500724735504299</v>
      </c>
      <c r="L2657">
        <v>48.153772499258203</v>
      </c>
      <c r="M2657">
        <v>58.375536004013703</v>
      </c>
      <c r="N2657">
        <v>1.78627622377622</v>
      </c>
      <c r="O2657">
        <v>71.920726060381497</v>
      </c>
      <c r="P2657">
        <v>214.169333721268</v>
      </c>
      <c r="Q2657">
        <v>0.198799640650449</v>
      </c>
    </row>
    <row r="2658" spans="1:17" hidden="1" x14ac:dyDescent="0.3">
      <c r="A2658" t="s">
        <v>5479</v>
      </c>
      <c r="B2658" t="s">
        <v>5480</v>
      </c>
      <c r="C2658" t="str">
        <f>IFERROR(VLOOKUP(Table1[[#This Row],[Ticker]],[1]!Table1[[Symbol]:[Industry]],2,FALSE),"-")</f>
        <v>-</v>
      </c>
      <c r="D2658" t="s">
        <v>226</v>
      </c>
      <c r="E2658">
        <v>134.90907670000001</v>
      </c>
      <c r="F2658">
        <v>373.55</v>
      </c>
      <c r="G2658">
        <v>-11.9496200923645</v>
      </c>
      <c r="H2658">
        <v>-8.3190141768568893</v>
      </c>
      <c r="I2658">
        <v>-18.324916561011602</v>
      </c>
      <c r="J2658">
        <v>-2.3977416872881498</v>
      </c>
      <c r="K2658">
        <v>368.63585350256699</v>
      </c>
      <c r="L2658">
        <v>353.30583496188302</v>
      </c>
      <c r="M2658">
        <v>47.492416697495599</v>
      </c>
      <c r="N2658">
        <v>0.47866364889326002</v>
      </c>
      <c r="O2658">
        <v>19.100522018471398</v>
      </c>
      <c r="P2658">
        <v>32.699822380106497</v>
      </c>
      <c r="Q2658">
        <v>-6.79214683175E-4</v>
      </c>
    </row>
    <row r="2659" spans="1:17" hidden="1" x14ac:dyDescent="0.3">
      <c r="A2659" t="s">
        <v>5481</v>
      </c>
      <c r="B2659" t="s">
        <v>5482</v>
      </c>
      <c r="C2659" t="str">
        <f>IFERROR(VLOOKUP(Table1[[#This Row],[Ticker]],[1]!Table1[[Symbol]:[Industry]],2,FALSE),"-")</f>
        <v>-</v>
      </c>
      <c r="D2659" t="s">
        <v>140</v>
      </c>
      <c r="E2659">
        <v>134.858925</v>
      </c>
      <c r="F2659">
        <v>42.15</v>
      </c>
      <c r="K2659">
        <v>41.094271927697299</v>
      </c>
      <c r="L2659">
        <v>39.061986140059297</v>
      </c>
      <c r="M2659">
        <v>77.450142708280893</v>
      </c>
      <c r="N2659">
        <v>1</v>
      </c>
      <c r="Q2659">
        <v>5.6226245136147997E-2</v>
      </c>
    </row>
    <row r="2660" spans="1:17" hidden="1" x14ac:dyDescent="0.3">
      <c r="A2660" t="s">
        <v>5483</v>
      </c>
      <c r="B2660" t="s">
        <v>5484</v>
      </c>
      <c r="C2660" t="str">
        <f>IFERROR(VLOOKUP(Table1[[#This Row],[Ticker]],[1]!Table1[[Symbol]:[Industry]],2,FALSE),"-")</f>
        <v>-</v>
      </c>
      <c r="D2660" t="s">
        <v>990</v>
      </c>
      <c r="E2660">
        <v>134.23937304</v>
      </c>
      <c r="F2660">
        <v>32.520000000000003</v>
      </c>
      <c r="G2660">
        <v>8.7503154355243495</v>
      </c>
      <c r="H2660">
        <v>4.5543858751931596</v>
      </c>
      <c r="I2660">
        <v>-1.9797988414043699</v>
      </c>
      <c r="J2660">
        <v>-2.6407757430157099</v>
      </c>
      <c r="K2660">
        <v>30.657584006244601</v>
      </c>
      <c r="L2660">
        <v>29.061871984711701</v>
      </c>
      <c r="M2660">
        <v>48.310075746421802</v>
      </c>
      <c r="N2660">
        <v>1.8879603641528899</v>
      </c>
      <c r="O2660">
        <v>18.388683886838798</v>
      </c>
      <c r="P2660">
        <v>39.870967741935502</v>
      </c>
      <c r="Q2660">
        <v>-1.4672085837799E-2</v>
      </c>
    </row>
    <row r="2661" spans="1:17" hidden="1" x14ac:dyDescent="0.3">
      <c r="A2661" t="s">
        <v>5485</v>
      </c>
      <c r="B2661" t="s">
        <v>5486</v>
      </c>
      <c r="C2661" t="str">
        <f>IFERROR(VLOOKUP(Table1[[#This Row],[Ticker]],[1]!Table1[[Symbol]:[Industry]],2,FALSE),"-")</f>
        <v>-</v>
      </c>
      <c r="D2661" t="s">
        <v>913</v>
      </c>
      <c r="E2661">
        <v>134.07450997999999</v>
      </c>
      <c r="F2661">
        <v>157.97</v>
      </c>
      <c r="G2661">
        <v>19.7635017217866</v>
      </c>
      <c r="H2661">
        <v>-18.658740204254102</v>
      </c>
      <c r="I2661">
        <v>-23.494817951442901</v>
      </c>
      <c r="J2661">
        <v>-5.7664182330214198</v>
      </c>
      <c r="K2661">
        <v>162.95717531877801</v>
      </c>
      <c r="L2661">
        <v>154.56657832870101</v>
      </c>
      <c r="M2661">
        <v>45.160452450871396</v>
      </c>
      <c r="N2661">
        <v>1.71032338342773</v>
      </c>
      <c r="O2661">
        <v>23.377856555042001</v>
      </c>
      <c r="P2661">
        <v>57.654690618762402</v>
      </c>
      <c r="Q2661">
        <v>7.2333030713383997E-2</v>
      </c>
    </row>
    <row r="2662" spans="1:17" hidden="1" x14ac:dyDescent="0.3">
      <c r="A2662" t="s">
        <v>5487</v>
      </c>
      <c r="B2662" t="s">
        <v>5488</v>
      </c>
      <c r="C2662" t="str">
        <f>IFERROR(VLOOKUP(Table1[[#This Row],[Ticker]],[1]!Table1[[Symbol]:[Industry]],2,FALSE),"-")</f>
        <v>-</v>
      </c>
      <c r="D2662" t="s">
        <v>561</v>
      </c>
      <c r="E2662">
        <v>133.97307317100001</v>
      </c>
      <c r="F2662">
        <v>190.89</v>
      </c>
      <c r="G2662">
        <v>76.007982145689994</v>
      </c>
      <c r="H2662">
        <v>0.133920346204563</v>
      </c>
      <c r="I2662">
        <v>41.602413425903201</v>
      </c>
      <c r="J2662">
        <v>3.4128173001332698</v>
      </c>
      <c r="K2662">
        <v>171.89245658742101</v>
      </c>
      <c r="L2662">
        <v>151.43287239307901</v>
      </c>
      <c r="M2662">
        <v>79.824444319971704</v>
      </c>
      <c r="N2662">
        <v>0.49354161857656698</v>
      </c>
      <c r="O2662">
        <v>15.249620200115199</v>
      </c>
      <c r="P2662">
        <v>111.629711751662</v>
      </c>
      <c r="Q2662">
        <v>8.1275251367134996E-2</v>
      </c>
    </row>
    <row r="2663" spans="1:17" hidden="1" x14ac:dyDescent="0.3">
      <c r="A2663" t="s">
        <v>5489</v>
      </c>
      <c r="B2663" t="s">
        <v>5490</v>
      </c>
      <c r="C2663" t="str">
        <f>IFERROR(VLOOKUP(Table1[[#This Row],[Ticker]],[1]!Table1[[Symbol]:[Industry]],2,FALSE),"-")</f>
        <v>-</v>
      </c>
      <c r="E2663">
        <v>133.4815911</v>
      </c>
      <c r="F2663">
        <v>242.25</v>
      </c>
      <c r="G2663">
        <v>233.05823019751401</v>
      </c>
      <c r="H2663">
        <v>-0.84490944902213405</v>
      </c>
      <c r="I2663">
        <v>155.34421189642799</v>
      </c>
      <c r="J2663">
        <v>3.9017964321165199</v>
      </c>
      <c r="K2663">
        <v>218.563901519707</v>
      </c>
      <c r="L2663">
        <v>158.30011398111799</v>
      </c>
      <c r="M2663">
        <v>100</v>
      </c>
      <c r="N2663">
        <v>0.103146853146853</v>
      </c>
      <c r="O2663">
        <v>0</v>
      </c>
      <c r="P2663">
        <v>258.41100754549399</v>
      </c>
    </row>
    <row r="2664" spans="1:17" hidden="1" x14ac:dyDescent="0.3">
      <c r="A2664" t="s">
        <v>5491</v>
      </c>
      <c r="B2664" t="s">
        <v>5492</v>
      </c>
      <c r="C2664" t="str">
        <f>IFERROR(VLOOKUP(Table1[[#This Row],[Ticker]],[1]!Table1[[Symbol]:[Industry]],2,FALSE),"-")</f>
        <v>-</v>
      </c>
      <c r="E2664">
        <v>133.38465400000001</v>
      </c>
      <c r="F2664">
        <v>130</v>
      </c>
      <c r="G2664">
        <v>1766.93252105085</v>
      </c>
      <c r="H2664">
        <v>-25.762708974585902</v>
      </c>
      <c r="I2664">
        <v>247.89371634710201</v>
      </c>
      <c r="J2664">
        <v>-0.62218209866142404</v>
      </c>
      <c r="K2664">
        <v>137.80413492306101</v>
      </c>
      <c r="M2664">
        <v>37.577918645187196</v>
      </c>
      <c r="N2664">
        <v>0.36200692511372101</v>
      </c>
      <c r="O2664">
        <v>46.923076923076898</v>
      </c>
      <c r="P2664">
        <v>1792.28529839883</v>
      </c>
    </row>
    <row r="2665" spans="1:17" hidden="1" x14ac:dyDescent="0.3">
      <c r="A2665" t="s">
        <v>5493</v>
      </c>
      <c r="B2665" t="s">
        <v>5494</v>
      </c>
      <c r="C2665" t="str">
        <f>IFERROR(VLOOKUP(Table1[[#This Row],[Ticker]],[1]!Table1[[Symbol]:[Industry]],2,FALSE),"-")</f>
        <v>-</v>
      </c>
      <c r="E2665">
        <v>132.95471749999999</v>
      </c>
      <c r="F2665">
        <v>70.73</v>
      </c>
      <c r="G2665">
        <v>-2.4090544042578701</v>
      </c>
      <c r="H2665">
        <v>-10.140012289059801</v>
      </c>
      <c r="I2665">
        <v>-17.9229928562137</v>
      </c>
      <c r="J2665">
        <v>-2.53122757592278</v>
      </c>
      <c r="K2665">
        <v>74.969382590427799</v>
      </c>
      <c r="M2665">
        <v>39.788830752802703</v>
      </c>
      <c r="N2665">
        <v>0.71336802732151505</v>
      </c>
      <c r="O2665">
        <v>103.237664357415</v>
      </c>
      <c r="P2665">
        <v>28.6</v>
      </c>
    </row>
    <row r="2666" spans="1:17" hidden="1" x14ac:dyDescent="0.3">
      <c r="A2666" t="s">
        <v>5495</v>
      </c>
      <c r="B2666" t="s">
        <v>5496</v>
      </c>
      <c r="C2666" t="str">
        <f>IFERROR(VLOOKUP(Table1[[#This Row],[Ticker]],[1]!Table1[[Symbol]:[Industry]],2,FALSE),"-")</f>
        <v>-</v>
      </c>
      <c r="D2666" t="s">
        <v>392</v>
      </c>
      <c r="E2666">
        <v>132.81764818799999</v>
      </c>
      <c r="F2666">
        <v>5.96</v>
      </c>
      <c r="G2666">
        <v>41.5940013635037</v>
      </c>
      <c r="H2666">
        <v>-19.504686150200101</v>
      </c>
      <c r="I2666">
        <v>10.416657878969399</v>
      </c>
      <c r="J2666">
        <v>-0.71158184323358598</v>
      </c>
      <c r="K2666">
        <v>5.4778975850168603</v>
      </c>
      <c r="L2666">
        <v>5.27628403290948</v>
      </c>
      <c r="M2666">
        <v>81.798698895258894</v>
      </c>
      <c r="N2666">
        <v>1.2428254634075799</v>
      </c>
      <c r="O2666">
        <v>59.060402684563698</v>
      </c>
      <c r="P2666">
        <v>86.249999999999901</v>
      </c>
      <c r="Q2666">
        <v>8.4796808079712002E-2</v>
      </c>
    </row>
    <row r="2667" spans="1:17" hidden="1" x14ac:dyDescent="0.3">
      <c r="A2667" t="s">
        <v>5497</v>
      </c>
      <c r="B2667" t="s">
        <v>5498</v>
      </c>
      <c r="C2667" t="str">
        <f>IFERROR(VLOOKUP(Table1[[#This Row],[Ticker]],[1]!Table1[[Symbol]:[Industry]],2,FALSE),"-")</f>
        <v>-</v>
      </c>
      <c r="E2667">
        <v>132.7699734</v>
      </c>
      <c r="F2667">
        <v>129</v>
      </c>
      <c r="G2667">
        <v>-30.572155967904799</v>
      </c>
      <c r="H2667">
        <v>-12.1024201424064</v>
      </c>
      <c r="I2667">
        <v>-17.884363028185899</v>
      </c>
      <c r="J2667">
        <v>-3.2600187019493698</v>
      </c>
      <c r="K2667">
        <v>131.86451042565901</v>
      </c>
      <c r="L2667">
        <v>136.78896283228201</v>
      </c>
      <c r="M2667">
        <v>53.478396618140103</v>
      </c>
      <c r="N2667">
        <v>1.44441504421875</v>
      </c>
      <c r="O2667">
        <v>29.1085271317829</v>
      </c>
      <c r="P2667">
        <v>12.173913043478199</v>
      </c>
      <c r="Q2667">
        <v>0.129511189567867</v>
      </c>
    </row>
    <row r="2668" spans="1:17" hidden="1" x14ac:dyDescent="0.3">
      <c r="A2668" t="s">
        <v>5499</v>
      </c>
      <c r="B2668" t="s">
        <v>5500</v>
      </c>
      <c r="C2668" t="str">
        <f>IFERROR(VLOOKUP(Table1[[#This Row],[Ticker]],[1]!Table1[[Symbol]:[Industry]],2,FALSE),"-")</f>
        <v>-</v>
      </c>
      <c r="D2668" t="s">
        <v>392</v>
      </c>
      <c r="E2668">
        <v>132.38972265999999</v>
      </c>
      <c r="F2668">
        <v>160.55000000000001</v>
      </c>
      <c r="G2668">
        <v>12.241037063974</v>
      </c>
      <c r="H2668">
        <v>-8.6867052479495293</v>
      </c>
      <c r="I2668">
        <v>-7.0073884186751796</v>
      </c>
      <c r="J2668">
        <v>-2.4946363133935399</v>
      </c>
      <c r="K2668">
        <v>167.39454889060099</v>
      </c>
      <c r="L2668">
        <v>154.031499252928</v>
      </c>
      <c r="M2668">
        <v>35.404593075826099</v>
      </c>
      <c r="N2668">
        <v>0.60481918544604096</v>
      </c>
      <c r="O2668">
        <v>34.412955465586997</v>
      </c>
      <c r="P2668">
        <v>62.420524403677099</v>
      </c>
      <c r="Q2668">
        <v>7.3337238642350006E-2</v>
      </c>
    </row>
    <row r="2669" spans="1:17" hidden="1" x14ac:dyDescent="0.3">
      <c r="A2669" t="s">
        <v>5501</v>
      </c>
      <c r="B2669" t="s">
        <v>5502</v>
      </c>
      <c r="C2669" t="str">
        <f>IFERROR(VLOOKUP(Table1[[#This Row],[Ticker]],[1]!Table1[[Symbol]:[Industry]],2,FALSE),"-")</f>
        <v>-</v>
      </c>
      <c r="D2669" t="s">
        <v>21</v>
      </c>
      <c r="E2669">
        <v>132.37257600000001</v>
      </c>
      <c r="F2669">
        <v>103.2</v>
      </c>
      <c r="G2669">
        <v>59.566432705879102</v>
      </c>
      <c r="H2669">
        <v>-7.3528578513129803</v>
      </c>
      <c r="I2669">
        <v>-0.22576847455593599</v>
      </c>
      <c r="J2669">
        <v>-5.91326125543931</v>
      </c>
      <c r="K2669">
        <v>110.05860894072801</v>
      </c>
      <c r="L2669">
        <v>94.531873232724195</v>
      </c>
      <c r="M2669">
        <v>25.346848911966202</v>
      </c>
      <c r="N2669">
        <v>0.14123890819593299</v>
      </c>
      <c r="O2669">
        <v>42.4418604651162</v>
      </c>
      <c r="P2669">
        <v>101.16959064327401</v>
      </c>
      <c r="Q2669">
        <v>8.5111951791053006E-2</v>
      </c>
    </row>
    <row r="2670" spans="1:17" hidden="1" x14ac:dyDescent="0.3">
      <c r="A2670" t="s">
        <v>5503</v>
      </c>
      <c r="B2670" t="s">
        <v>5504</v>
      </c>
      <c r="C2670" t="str">
        <f>IFERROR(VLOOKUP(Table1[[#This Row],[Ticker]],[1]!Table1[[Symbol]:[Industry]],2,FALSE),"-")</f>
        <v>-</v>
      </c>
      <c r="D2670" t="s">
        <v>179</v>
      </c>
      <c r="E2670">
        <v>131.86799999999999</v>
      </c>
      <c r="F2670">
        <v>9.9</v>
      </c>
      <c r="G2670">
        <v>8.7935641154338207</v>
      </c>
      <c r="H2670">
        <v>-9.1199646940500791</v>
      </c>
      <c r="I2670">
        <v>-29.302514112675901</v>
      </c>
      <c r="J2670">
        <v>0.44243803029849299</v>
      </c>
      <c r="K2670">
        <v>9.7419845400400096</v>
      </c>
      <c r="L2670">
        <v>9.6772217176530102</v>
      </c>
      <c r="M2670">
        <v>53.468136081579502</v>
      </c>
      <c r="N2670">
        <v>1.3788681345243601</v>
      </c>
      <c r="O2670">
        <v>43.939393939393902</v>
      </c>
      <c r="P2670">
        <v>42.241379310344797</v>
      </c>
      <c r="Q2670">
        <v>0.12533915183966399</v>
      </c>
    </row>
    <row r="2671" spans="1:17" hidden="1" x14ac:dyDescent="0.3">
      <c r="A2671" t="s">
        <v>5505</v>
      </c>
      <c r="B2671" t="s">
        <v>5506</v>
      </c>
      <c r="C2671" t="str">
        <f>IFERROR(VLOOKUP(Table1[[#This Row],[Ticker]],[1]!Table1[[Symbol]:[Industry]],2,FALSE),"-")</f>
        <v>-</v>
      </c>
      <c r="D2671" t="s">
        <v>130</v>
      </c>
      <c r="E2671">
        <v>131.86601999999999</v>
      </c>
      <c r="F2671">
        <v>286</v>
      </c>
      <c r="G2671">
        <v>209.81656520446199</v>
      </c>
      <c r="H2671">
        <v>-7.4223765678905202</v>
      </c>
      <c r="I2671">
        <v>-11.3708246356718</v>
      </c>
      <c r="J2671">
        <v>-0.107638661788182</v>
      </c>
      <c r="K2671">
        <v>293.51971242370303</v>
      </c>
      <c r="L2671">
        <v>254.97676073919399</v>
      </c>
      <c r="M2671">
        <v>47.921750240036602</v>
      </c>
      <c r="N2671">
        <v>0.86346687702328595</v>
      </c>
      <c r="O2671">
        <v>37.255244755244703</v>
      </c>
      <c r="P2671">
        <v>257.5</v>
      </c>
      <c r="Q2671">
        <v>0.188727975914282</v>
      </c>
    </row>
    <row r="2672" spans="1:17" hidden="1" x14ac:dyDescent="0.3">
      <c r="A2672" t="s">
        <v>5507</v>
      </c>
      <c r="B2672" t="s">
        <v>5508</v>
      </c>
      <c r="C2672" t="str">
        <f>IFERROR(VLOOKUP(Table1[[#This Row],[Ticker]],[1]!Table1[[Symbol]:[Industry]],2,FALSE),"-")</f>
        <v>-</v>
      </c>
      <c r="E2672">
        <v>131.614</v>
      </c>
      <c r="F2672">
        <v>193.55</v>
      </c>
      <c r="G2672">
        <v>-2.4638884590919199</v>
      </c>
      <c r="H2672">
        <v>53.899937481696199</v>
      </c>
      <c r="I2672">
        <v>10.671801911891199</v>
      </c>
      <c r="J2672">
        <v>-2.75682906089459</v>
      </c>
      <c r="M2672">
        <v>56.317437741440997</v>
      </c>
      <c r="O2672">
        <v>31.2322397313355</v>
      </c>
      <c r="P2672">
        <v>36.350827756252201</v>
      </c>
    </row>
    <row r="2673" spans="1:17" hidden="1" x14ac:dyDescent="0.3">
      <c r="A2673" t="s">
        <v>5509</v>
      </c>
      <c r="B2673" t="s">
        <v>5510</v>
      </c>
      <c r="C2673" t="str">
        <f>IFERROR(VLOOKUP(Table1[[#This Row],[Ticker]],[1]!Table1[[Symbol]:[Industry]],2,FALSE),"-")</f>
        <v>-</v>
      </c>
      <c r="E2673">
        <v>131.547335901</v>
      </c>
      <c r="F2673">
        <v>56.41</v>
      </c>
      <c r="G2673">
        <v>145.731560001416</v>
      </c>
      <c r="H2673">
        <v>-0.537906870920831</v>
      </c>
      <c r="I2673">
        <v>81.166526324339301</v>
      </c>
      <c r="J2673">
        <v>9.5541270356139698</v>
      </c>
      <c r="K2673">
        <v>45.7853224682868</v>
      </c>
      <c r="L2673">
        <v>34.981044592339799</v>
      </c>
      <c r="M2673">
        <v>81.589398892944601</v>
      </c>
      <c r="N2673">
        <v>1.1000997717427199</v>
      </c>
      <c r="O2673">
        <v>2.26910122318737</v>
      </c>
      <c r="P2673">
        <v>244.80440097799499</v>
      </c>
      <c r="Q2673">
        <v>0.106568195283801</v>
      </c>
    </row>
    <row r="2674" spans="1:17" hidden="1" x14ac:dyDescent="0.3">
      <c r="A2674" t="s">
        <v>5511</v>
      </c>
      <c r="B2674" t="s">
        <v>5512</v>
      </c>
      <c r="C2674" t="str">
        <f>IFERROR(VLOOKUP(Table1[[#This Row],[Ticker]],[1]!Table1[[Symbol]:[Industry]],2,FALSE),"-")</f>
        <v>-</v>
      </c>
      <c r="D2674" t="s">
        <v>72</v>
      </c>
      <c r="E2674">
        <v>131.249299968</v>
      </c>
      <c r="F2674">
        <v>96.34</v>
      </c>
      <c r="G2674">
        <v>31.680637484944999</v>
      </c>
      <c r="H2674">
        <v>-4.2856124509501798</v>
      </c>
      <c r="I2674">
        <v>25.411484451573799</v>
      </c>
      <c r="J2674">
        <v>-0.97869976135819903</v>
      </c>
      <c r="K2674">
        <v>95.897216530411697</v>
      </c>
      <c r="L2674">
        <v>86.567308389337896</v>
      </c>
      <c r="M2674">
        <v>51.597831014507101</v>
      </c>
      <c r="N2674">
        <v>9.7132140263635494E-2</v>
      </c>
      <c r="O2674">
        <v>38.986921320323802</v>
      </c>
      <c r="P2674">
        <v>62.599156118143398</v>
      </c>
      <c r="Q2674">
        <v>-3.7203070827140001E-3</v>
      </c>
    </row>
    <row r="2675" spans="1:17" hidden="1" x14ac:dyDescent="0.3">
      <c r="A2675" t="s">
        <v>5513</v>
      </c>
      <c r="B2675" t="s">
        <v>5514</v>
      </c>
      <c r="C2675" t="str">
        <f>IFERROR(VLOOKUP(Table1[[#This Row],[Ticker]],[1]!Table1[[Symbol]:[Industry]],2,FALSE),"-")</f>
        <v>-</v>
      </c>
      <c r="D2675" t="s">
        <v>5515</v>
      </c>
      <c r="E2675">
        <v>131.07244499999999</v>
      </c>
      <c r="F2675">
        <v>53</v>
      </c>
      <c r="G2675">
        <v>-35.2167229262121</v>
      </c>
      <c r="H2675">
        <v>-16.415883061397</v>
      </c>
      <c r="I2675">
        <v>-22.081032555228798</v>
      </c>
      <c r="J2675">
        <v>0.84112470947297402</v>
      </c>
      <c r="K2675">
        <v>54.548071665548598</v>
      </c>
      <c r="M2675">
        <v>50.827735816874203</v>
      </c>
      <c r="N2675">
        <v>0.69861584475203398</v>
      </c>
      <c r="O2675">
        <v>41.2264150943396</v>
      </c>
      <c r="P2675">
        <v>17.1270718232044</v>
      </c>
    </row>
    <row r="2676" spans="1:17" hidden="1" x14ac:dyDescent="0.3">
      <c r="A2676" t="s">
        <v>5516</v>
      </c>
      <c r="B2676" t="s">
        <v>5517</v>
      </c>
      <c r="C2676" t="str">
        <f>IFERROR(VLOOKUP(Table1[[#This Row],[Ticker]],[1]!Table1[[Symbol]:[Industry]],2,FALSE),"-")</f>
        <v>-</v>
      </c>
      <c r="E2676">
        <v>130.69355200000001</v>
      </c>
      <c r="F2676">
        <v>91.96</v>
      </c>
      <c r="G2676">
        <v>-16.819790212373601</v>
      </c>
      <c r="H2676">
        <v>-14.252288591350901</v>
      </c>
      <c r="I2676">
        <v>-33.416744217785897</v>
      </c>
      <c r="J2676">
        <v>-4.0668660067073903</v>
      </c>
      <c r="K2676">
        <v>95.410356817655199</v>
      </c>
      <c r="L2676">
        <v>97.442585662975503</v>
      </c>
      <c r="M2676">
        <v>46.218265303169296</v>
      </c>
      <c r="N2676">
        <v>0.91361605847885297</v>
      </c>
      <c r="O2676">
        <v>50.826446280991703</v>
      </c>
      <c r="P2676">
        <v>15.3103448275861</v>
      </c>
    </row>
    <row r="2677" spans="1:17" hidden="1" x14ac:dyDescent="0.3">
      <c r="A2677" t="s">
        <v>5518</v>
      </c>
      <c r="B2677" t="s">
        <v>5519</v>
      </c>
      <c r="C2677" t="str">
        <f>IFERROR(VLOOKUP(Table1[[#This Row],[Ticker]],[1]!Table1[[Symbol]:[Industry]],2,FALSE),"-")</f>
        <v>-</v>
      </c>
      <c r="D2677" t="s">
        <v>387</v>
      </c>
      <c r="E2677">
        <v>130.5</v>
      </c>
      <c r="F2677">
        <v>725</v>
      </c>
      <c r="G2677">
        <v>-15.662180479836399</v>
      </c>
      <c r="H2677">
        <v>-0.76462255719533401</v>
      </c>
      <c r="I2677">
        <v>-4.65032139836259</v>
      </c>
      <c r="J2677">
        <v>0.26939913774740198</v>
      </c>
      <c r="K2677">
        <v>706.57346332321595</v>
      </c>
      <c r="L2677">
        <v>685.83242196140998</v>
      </c>
      <c r="M2677">
        <v>45.582553902994299</v>
      </c>
      <c r="N2677">
        <v>1.3467851007054801</v>
      </c>
      <c r="O2677">
        <v>14.4827586206896</v>
      </c>
      <c r="P2677">
        <v>26.086956521739101</v>
      </c>
      <c r="Q2677">
        <v>4.8635891256494999E-2</v>
      </c>
    </row>
    <row r="2678" spans="1:17" hidden="1" x14ac:dyDescent="0.3">
      <c r="A2678" t="s">
        <v>5520</v>
      </c>
      <c r="B2678" t="s">
        <v>5521</v>
      </c>
      <c r="C2678" t="str">
        <f>IFERROR(VLOOKUP(Table1[[#This Row],[Ticker]],[1]!Table1[[Symbol]:[Industry]],2,FALSE),"-")</f>
        <v>-</v>
      </c>
      <c r="D2678" t="s">
        <v>21</v>
      </c>
      <c r="E2678">
        <v>130.40165519999999</v>
      </c>
      <c r="F2678">
        <v>204</v>
      </c>
      <c r="G2678">
        <v>14.612917334694901</v>
      </c>
      <c r="H2678">
        <v>-7.6366869723149904</v>
      </c>
      <c r="I2678">
        <v>-11.996011074270999</v>
      </c>
      <c r="J2678">
        <v>1.9483508166990799</v>
      </c>
      <c r="K2678">
        <v>203.154436808513</v>
      </c>
      <c r="L2678">
        <v>187.550878685279</v>
      </c>
      <c r="M2678">
        <v>54.330249233907701</v>
      </c>
      <c r="N2678">
        <v>0.860210992406508</v>
      </c>
      <c r="O2678">
        <v>27.450980392156801</v>
      </c>
      <c r="P2678">
        <v>66.123778501628607</v>
      </c>
      <c r="Q2678">
        <v>-3.1450844755901E-2</v>
      </c>
    </row>
    <row r="2679" spans="1:17" hidden="1" x14ac:dyDescent="0.3">
      <c r="A2679" t="s">
        <v>5522</v>
      </c>
      <c r="B2679" t="s">
        <v>5523</v>
      </c>
      <c r="C2679" t="str">
        <f>IFERROR(VLOOKUP(Table1[[#This Row],[Ticker]],[1]!Table1[[Symbol]:[Industry]],2,FALSE),"-")</f>
        <v>-</v>
      </c>
      <c r="E2679">
        <v>130.341001065</v>
      </c>
      <c r="F2679">
        <v>69.849999999999994</v>
      </c>
      <c r="G2679">
        <v>148.67625364456501</v>
      </c>
      <c r="H2679">
        <v>66.733884060844701</v>
      </c>
      <c r="I2679">
        <v>124.32202578968</v>
      </c>
      <c r="J2679">
        <v>15.637346032010001</v>
      </c>
      <c r="K2679">
        <v>44.370279220398103</v>
      </c>
      <c r="L2679">
        <v>34.952378809801701</v>
      </c>
      <c r="M2679">
        <v>96.661038403934896</v>
      </c>
      <c r="N2679">
        <v>1.6294908887655699</v>
      </c>
      <c r="O2679">
        <v>0</v>
      </c>
      <c r="P2679">
        <v>216.78004535147301</v>
      </c>
      <c r="Q2679">
        <v>0.12762856228119299</v>
      </c>
    </row>
    <row r="2680" spans="1:17" hidden="1" x14ac:dyDescent="0.3">
      <c r="A2680" t="s">
        <v>5524</v>
      </c>
      <c r="B2680" t="s">
        <v>5525</v>
      </c>
      <c r="C2680" t="str">
        <f>IFERROR(VLOOKUP(Table1[[#This Row],[Ticker]],[1]!Table1[[Symbol]:[Industry]],2,FALSE),"-")</f>
        <v>-</v>
      </c>
      <c r="E2680">
        <v>130.07879464800001</v>
      </c>
      <c r="F2680">
        <v>108.24</v>
      </c>
      <c r="G2680">
        <v>152.68472586291</v>
      </c>
      <c r="H2680">
        <v>-10.8982871603655</v>
      </c>
      <c r="I2680">
        <v>62.3917208952398</v>
      </c>
      <c r="J2680">
        <v>7.9827959878349004</v>
      </c>
      <c r="K2680">
        <v>100.171674256134</v>
      </c>
      <c r="L2680">
        <v>78.072110038752101</v>
      </c>
      <c r="M2680">
        <v>61.1103276295865</v>
      </c>
      <c r="N2680">
        <v>0.361310950339713</v>
      </c>
      <c r="O2680">
        <v>35.3011825572801</v>
      </c>
      <c r="P2680">
        <v>190.88954582101499</v>
      </c>
      <c r="Q2680">
        <v>0.135358907796435</v>
      </c>
    </row>
    <row r="2681" spans="1:17" hidden="1" x14ac:dyDescent="0.3">
      <c r="A2681" t="s">
        <v>5526</v>
      </c>
      <c r="B2681" t="s">
        <v>5527</v>
      </c>
      <c r="C2681" t="str">
        <f>IFERROR(VLOOKUP(Table1[[#This Row],[Ticker]],[1]!Table1[[Symbol]:[Industry]],2,FALSE),"-")</f>
        <v>-</v>
      </c>
      <c r="D2681" t="s">
        <v>72</v>
      </c>
      <c r="E2681">
        <v>130.034695</v>
      </c>
      <c r="F2681">
        <v>1450</v>
      </c>
      <c r="G2681">
        <v>-5.7158136516111799</v>
      </c>
      <c r="H2681">
        <v>-13.132142651002299</v>
      </c>
      <c r="I2681">
        <v>-5.2060168662964896</v>
      </c>
      <c r="J2681">
        <v>1.6348310031792599</v>
      </c>
      <c r="K2681">
        <v>1442.5282815707701</v>
      </c>
      <c r="L2681">
        <v>1359.5107572659599</v>
      </c>
      <c r="M2681">
        <v>49.399809349429901</v>
      </c>
      <c r="N2681">
        <v>1.0933282403870599</v>
      </c>
      <c r="O2681">
        <v>12.0655172413793</v>
      </c>
      <c r="P2681">
        <v>38.755980861243998</v>
      </c>
      <c r="Q2681">
        <v>2.7431486898444001E-2</v>
      </c>
    </row>
    <row r="2682" spans="1:17" hidden="1" x14ac:dyDescent="0.3">
      <c r="A2682" t="s">
        <v>5528</v>
      </c>
      <c r="B2682" t="s">
        <v>5529</v>
      </c>
      <c r="C2682" t="str">
        <f>IFERROR(VLOOKUP(Table1[[#This Row],[Ticker]],[1]!Table1[[Symbol]:[Industry]],2,FALSE),"-")</f>
        <v>-</v>
      </c>
      <c r="D2682" t="s">
        <v>1639</v>
      </c>
      <c r="E2682">
        <v>130.02585719999999</v>
      </c>
      <c r="F2682">
        <v>61.04</v>
      </c>
      <c r="G2682">
        <v>-3.0254167681539701</v>
      </c>
      <c r="H2682">
        <v>-11.5157338389856</v>
      </c>
      <c r="I2682">
        <v>2.88757076390376</v>
      </c>
      <c r="J2682">
        <v>0.432694923546523</v>
      </c>
      <c r="K2682">
        <v>60.166655675716797</v>
      </c>
      <c r="L2682">
        <v>56.025164324004997</v>
      </c>
      <c r="M2682">
        <v>57.650387217952897</v>
      </c>
      <c r="N2682">
        <v>0.75626074276445598</v>
      </c>
      <c r="O2682">
        <v>4.3414154652686703</v>
      </c>
      <c r="P2682">
        <v>27.458759657548502</v>
      </c>
      <c r="Q2682">
        <v>-2.9836431339762999E-2</v>
      </c>
    </row>
    <row r="2683" spans="1:17" hidden="1" x14ac:dyDescent="0.3">
      <c r="A2683" t="s">
        <v>5530</v>
      </c>
      <c r="B2683" t="s">
        <v>5531</v>
      </c>
      <c r="C2683" t="str">
        <f>IFERROR(VLOOKUP(Table1[[#This Row],[Ticker]],[1]!Table1[[Symbol]:[Industry]],2,FALSE),"-")</f>
        <v>-</v>
      </c>
      <c r="D2683" t="s">
        <v>610</v>
      </c>
      <c r="E2683">
        <v>129.27915551999999</v>
      </c>
      <c r="F2683">
        <v>59.82</v>
      </c>
      <c r="G2683">
        <v>-5.5054491037060203</v>
      </c>
      <c r="H2683">
        <v>-10.211282577135499</v>
      </c>
      <c r="I2683">
        <v>-0.152643365157969</v>
      </c>
      <c r="J2683">
        <v>0.35002869331729802</v>
      </c>
      <c r="K2683">
        <v>60.302465697650497</v>
      </c>
      <c r="L2683">
        <v>59.085666797988701</v>
      </c>
      <c r="M2683">
        <v>57.104567025999899</v>
      </c>
      <c r="N2683">
        <v>0.55075098978246395</v>
      </c>
      <c r="O2683">
        <v>53.761283851554602</v>
      </c>
      <c r="P2683">
        <v>27.276595744680801</v>
      </c>
      <c r="Q2683">
        <v>4.4293759840367999E-2</v>
      </c>
    </row>
    <row r="2684" spans="1:17" hidden="1" x14ac:dyDescent="0.3">
      <c r="A2684" t="s">
        <v>5532</v>
      </c>
      <c r="B2684" t="s">
        <v>5533</v>
      </c>
      <c r="C2684" t="str">
        <f>IFERROR(VLOOKUP(Table1[[#This Row],[Ticker]],[1]!Table1[[Symbol]:[Industry]],2,FALSE),"-")</f>
        <v>-</v>
      </c>
      <c r="D2684" t="s">
        <v>1147</v>
      </c>
      <c r="E2684">
        <v>129.19246784399999</v>
      </c>
      <c r="F2684">
        <v>22.44</v>
      </c>
      <c r="G2684">
        <v>24.147555763278302</v>
      </c>
      <c r="H2684">
        <v>-15.5693785021264</v>
      </c>
      <c r="I2684">
        <v>-27.1203861806381</v>
      </c>
      <c r="J2684">
        <v>-0.90338078503250796</v>
      </c>
      <c r="K2684">
        <v>23.286301282149601</v>
      </c>
      <c r="L2684">
        <v>23.0434201430994</v>
      </c>
      <c r="M2684">
        <v>49.876252882157303</v>
      </c>
      <c r="N2684">
        <v>0.61984155509335304</v>
      </c>
      <c r="O2684">
        <v>58.110516934046302</v>
      </c>
      <c r="P2684">
        <v>58.028169014084497</v>
      </c>
      <c r="Q2684">
        <v>3.7736335162894999E-2</v>
      </c>
    </row>
    <row r="2685" spans="1:17" hidden="1" x14ac:dyDescent="0.3">
      <c r="A2685" t="s">
        <v>5534</v>
      </c>
      <c r="B2685" t="s">
        <v>5535</v>
      </c>
      <c r="C2685" t="str">
        <f>IFERROR(VLOOKUP(Table1[[#This Row],[Ticker]],[1]!Table1[[Symbol]:[Industry]],2,FALSE),"-")</f>
        <v>-</v>
      </c>
      <c r="D2685" t="s">
        <v>130</v>
      </c>
      <c r="E2685">
        <v>128.98118439999999</v>
      </c>
      <c r="F2685">
        <v>142</v>
      </c>
      <c r="G2685">
        <v>36.433710062296001</v>
      </c>
      <c r="H2685">
        <v>4.8531833520399799</v>
      </c>
      <c r="I2685">
        <v>-20.069131104187701</v>
      </c>
      <c r="J2685">
        <v>7.0575826701169797</v>
      </c>
      <c r="K2685">
        <v>126.78747097656201</v>
      </c>
      <c r="L2685">
        <v>120.620403914948</v>
      </c>
      <c r="M2685">
        <v>77.530362254402704</v>
      </c>
      <c r="N2685">
        <v>1.17348772787332</v>
      </c>
      <c r="O2685">
        <v>37.1478873239436</v>
      </c>
      <c r="P2685">
        <v>63.143382352941103</v>
      </c>
      <c r="Q2685">
        <v>6.8056332559498001E-2</v>
      </c>
    </row>
    <row r="2686" spans="1:17" hidden="1" x14ac:dyDescent="0.3">
      <c r="A2686" t="s">
        <v>5536</v>
      </c>
      <c r="B2686" t="s">
        <v>5537</v>
      </c>
      <c r="C2686" t="str">
        <f>IFERROR(VLOOKUP(Table1[[#This Row],[Ticker]],[1]!Table1[[Symbol]:[Industry]],2,FALSE),"-")</f>
        <v>-</v>
      </c>
      <c r="D2686" t="s">
        <v>716</v>
      </c>
      <c r="E2686">
        <v>128.966509</v>
      </c>
      <c r="F2686">
        <v>88.72</v>
      </c>
      <c r="G2686">
        <v>-1.4952624415449101</v>
      </c>
      <c r="H2686">
        <v>-6.1350805995671998</v>
      </c>
      <c r="I2686">
        <v>-8.6901147888367405E-2</v>
      </c>
      <c r="J2686">
        <v>0.66256746962801505</v>
      </c>
      <c r="K2686">
        <v>84.405749682429601</v>
      </c>
      <c r="L2686">
        <v>79.274876444419903</v>
      </c>
      <c r="M2686">
        <v>61.719228691607398</v>
      </c>
      <c r="N2686">
        <v>0.75643193872329195</v>
      </c>
      <c r="O2686">
        <v>1.0595130748421999</v>
      </c>
      <c r="P2686">
        <v>27.736873704856102</v>
      </c>
      <c r="Q2686">
        <v>1.0011050249949E-2</v>
      </c>
    </row>
    <row r="2687" spans="1:17" hidden="1" x14ac:dyDescent="0.3">
      <c r="A2687" t="s">
        <v>5538</v>
      </c>
      <c r="B2687" t="s">
        <v>5539</v>
      </c>
      <c r="C2687" t="str">
        <f>IFERROR(VLOOKUP(Table1[[#This Row],[Ticker]],[1]!Table1[[Symbol]:[Industry]],2,FALSE),"-")</f>
        <v>-</v>
      </c>
      <c r="D2687" t="s">
        <v>392</v>
      </c>
      <c r="E2687">
        <v>128.90265360000001</v>
      </c>
      <c r="F2687">
        <v>128.80000000000001</v>
      </c>
      <c r="G2687">
        <v>-67.388274988960305</v>
      </c>
      <c r="H2687">
        <v>-23.945709246730701</v>
      </c>
      <c r="I2687">
        <v>16.454241694330999</v>
      </c>
      <c r="J2687">
        <v>4.1354390907438701</v>
      </c>
      <c r="K2687">
        <v>127.781599512363</v>
      </c>
      <c r="L2687">
        <v>127.385575545823</v>
      </c>
      <c r="M2687">
        <v>63.508402946723301</v>
      </c>
      <c r="N2687">
        <v>0.58132054292375901</v>
      </c>
      <c r="O2687">
        <v>82.453416149068303</v>
      </c>
      <c r="P2687">
        <v>40.305010893246198</v>
      </c>
      <c r="Q2687">
        <v>9.6683021197883995E-2</v>
      </c>
    </row>
    <row r="2688" spans="1:17" hidden="1" x14ac:dyDescent="0.3">
      <c r="A2688" t="s">
        <v>5540</v>
      </c>
      <c r="B2688" t="s">
        <v>5541</v>
      </c>
      <c r="C2688" t="str">
        <f>IFERROR(VLOOKUP(Table1[[#This Row],[Ticker]],[1]!Table1[[Symbol]:[Industry]],2,FALSE),"-")</f>
        <v>-</v>
      </c>
      <c r="E2688">
        <v>128.13426000000001</v>
      </c>
      <c r="F2688">
        <v>74.540000000000006</v>
      </c>
      <c r="G2688">
        <v>-30.7496027448062</v>
      </c>
      <c r="H2688">
        <v>-9.7387402042541602</v>
      </c>
      <c r="I2688">
        <v>-17.563118723029302</v>
      </c>
      <c r="J2688">
        <v>4.4304054648187101</v>
      </c>
      <c r="O2688">
        <v>10.920311242285999</v>
      </c>
      <c r="P2688">
        <v>3.5277777777777901</v>
      </c>
    </row>
    <row r="2689" spans="1:17" hidden="1" x14ac:dyDescent="0.3">
      <c r="A2689" t="s">
        <v>5542</v>
      </c>
      <c r="B2689" t="s">
        <v>5543</v>
      </c>
      <c r="C2689" t="str">
        <f>IFERROR(VLOOKUP(Table1[[#This Row],[Ticker]],[1]!Table1[[Symbol]:[Industry]],2,FALSE),"-")</f>
        <v>-</v>
      </c>
      <c r="E2689">
        <v>128.05000000000001</v>
      </c>
      <c r="F2689">
        <v>19.7</v>
      </c>
      <c r="G2689">
        <v>27.242110335985</v>
      </c>
      <c r="H2689">
        <v>23.5754061372092</v>
      </c>
      <c r="I2689">
        <v>13.2606200293718</v>
      </c>
      <c r="J2689">
        <v>7.0322055927754503</v>
      </c>
      <c r="K2689">
        <v>15.817009618033</v>
      </c>
      <c r="L2689">
        <v>17.501012499417801</v>
      </c>
      <c r="M2689">
        <v>97.292865381464097</v>
      </c>
      <c r="N2689">
        <v>2.2096562063270602</v>
      </c>
      <c r="O2689">
        <v>0.40609137055838102</v>
      </c>
      <c r="P2689">
        <v>93.706981317600693</v>
      </c>
      <c r="Q2689">
        <v>6.4298023191103004E-2</v>
      </c>
    </row>
    <row r="2690" spans="1:17" hidden="1" x14ac:dyDescent="0.3">
      <c r="A2690" t="s">
        <v>5544</v>
      </c>
      <c r="B2690" t="s">
        <v>5545</v>
      </c>
      <c r="C2690" t="str">
        <f>IFERROR(VLOOKUP(Table1[[#This Row],[Ticker]],[1]!Table1[[Symbol]:[Industry]],2,FALSE),"-")</f>
        <v>-</v>
      </c>
      <c r="D2690" t="s">
        <v>140</v>
      </c>
      <c r="E2690">
        <v>127.4314428</v>
      </c>
      <c r="F2690">
        <v>17.579999999999998</v>
      </c>
      <c r="G2690">
        <v>-18.026770021973402</v>
      </c>
      <c r="H2690">
        <v>5.8643367188227602</v>
      </c>
      <c r="I2690">
        <v>-28.502801262711898</v>
      </c>
      <c r="J2690">
        <v>12.622416427928</v>
      </c>
      <c r="K2690">
        <v>16.434976671101001</v>
      </c>
      <c r="L2690">
        <v>16.439616659683001</v>
      </c>
      <c r="M2690">
        <v>60.026208992842299</v>
      </c>
      <c r="N2690">
        <v>1.96329915799453</v>
      </c>
      <c r="O2690">
        <v>31.683731513083</v>
      </c>
      <c r="P2690">
        <v>38.972332015810203</v>
      </c>
      <c r="Q2690">
        <v>-4.5436717707026002E-2</v>
      </c>
    </row>
    <row r="2691" spans="1:17" hidden="1" x14ac:dyDescent="0.3">
      <c r="A2691" t="s">
        <v>5546</v>
      </c>
      <c r="B2691" t="s">
        <v>5547</v>
      </c>
      <c r="C2691" t="str">
        <f>IFERROR(VLOOKUP(Table1[[#This Row],[Ticker]],[1]!Table1[[Symbol]:[Industry]],2,FALSE),"-")</f>
        <v>-</v>
      </c>
      <c r="D2691" t="s">
        <v>1656</v>
      </c>
      <c r="E2691">
        <v>126.9341697</v>
      </c>
      <c r="F2691">
        <v>7.8</v>
      </c>
      <c r="G2691">
        <v>-75.512521756926503</v>
      </c>
      <c r="H2691">
        <v>-5.5181996637136201</v>
      </c>
      <c r="I2691">
        <v>-40.657453949474601</v>
      </c>
      <c r="J2691">
        <v>-2.84295850291213</v>
      </c>
      <c r="K2691">
        <v>7.8939486419670999</v>
      </c>
      <c r="L2691">
        <v>9.5931283102904104</v>
      </c>
      <c r="M2691">
        <v>47.939303710167998</v>
      </c>
      <c r="N2691">
        <v>1.03664264752768</v>
      </c>
      <c r="O2691">
        <v>107.692307692307</v>
      </c>
      <c r="P2691">
        <v>12.2302158273381</v>
      </c>
      <c r="Q2691">
        <v>6.8025584484016993E-2</v>
      </c>
    </row>
    <row r="2692" spans="1:17" hidden="1" x14ac:dyDescent="0.3">
      <c r="A2692" t="s">
        <v>5548</v>
      </c>
      <c r="B2692" t="s">
        <v>5549</v>
      </c>
      <c r="C2692" t="str">
        <f>IFERROR(VLOOKUP(Table1[[#This Row],[Ticker]],[1]!Table1[[Symbol]:[Industry]],2,FALSE),"-")</f>
        <v>-</v>
      </c>
      <c r="D2692" t="s">
        <v>610</v>
      </c>
      <c r="E2692">
        <v>126.82748255</v>
      </c>
      <c r="F2692">
        <v>44.05</v>
      </c>
      <c r="G2692">
        <v>23.895970565207801</v>
      </c>
      <c r="H2692">
        <v>-2.0837402042541502</v>
      </c>
      <c r="I2692">
        <v>9.4679958959305495</v>
      </c>
      <c r="J2692">
        <v>-10.0228337678132</v>
      </c>
      <c r="K2692">
        <v>39.7901293441981</v>
      </c>
      <c r="L2692">
        <v>36.583411962544098</v>
      </c>
      <c r="M2692">
        <v>59.896379997083798</v>
      </c>
      <c r="N2692">
        <v>1.93636073980701</v>
      </c>
      <c r="O2692">
        <v>10.9648127128263</v>
      </c>
      <c r="P2692">
        <v>62.846580406654297</v>
      </c>
      <c r="Q2692">
        <v>-3.1004178225033999E-2</v>
      </c>
    </row>
    <row r="2693" spans="1:17" hidden="1" x14ac:dyDescent="0.3">
      <c r="A2693" t="s">
        <v>5550</v>
      </c>
      <c r="B2693" t="s">
        <v>5551</v>
      </c>
      <c r="C2693" t="str">
        <f>IFERROR(VLOOKUP(Table1[[#This Row],[Ticker]],[1]!Table1[[Symbol]:[Industry]],2,FALSE),"-")</f>
        <v>-</v>
      </c>
      <c r="D2693" t="s">
        <v>226</v>
      </c>
      <c r="E2693">
        <v>126.3312</v>
      </c>
      <c r="F2693">
        <v>127.35</v>
      </c>
      <c r="G2693">
        <v>-37.068548578483401</v>
      </c>
      <c r="H2693">
        <v>-4.78258957663909</v>
      </c>
      <c r="I2693">
        <v>-31.1282617620979</v>
      </c>
      <c r="J2693">
        <v>-1.78562695949918</v>
      </c>
      <c r="K2693">
        <v>131.02125276839101</v>
      </c>
      <c r="L2693">
        <v>141.06166367348999</v>
      </c>
      <c r="M2693">
        <v>53.5918151204312</v>
      </c>
      <c r="N2693">
        <v>1.0655038878751</v>
      </c>
      <c r="O2693">
        <v>52.336081664703499</v>
      </c>
      <c r="P2693">
        <v>15.772727272727201</v>
      </c>
      <c r="Q2693">
        <v>6.2966366774589E-2</v>
      </c>
    </row>
    <row r="2694" spans="1:17" hidden="1" x14ac:dyDescent="0.3">
      <c r="A2694" t="s">
        <v>5552</v>
      </c>
      <c r="B2694" t="s">
        <v>5553</v>
      </c>
      <c r="C2694" t="str">
        <f>IFERROR(VLOOKUP(Table1[[#This Row],[Ticker]],[1]!Table1[[Symbol]:[Industry]],2,FALSE),"-")</f>
        <v>-</v>
      </c>
      <c r="D2694" t="s">
        <v>21</v>
      </c>
      <c r="E2694">
        <v>126.31347651599999</v>
      </c>
      <c r="F2694">
        <v>105.32</v>
      </c>
      <c r="G2694">
        <v>-51.7796023567129</v>
      </c>
      <c r="H2694">
        <v>-15.395103840617701</v>
      </c>
      <c r="I2694">
        <v>-55.364185492517102</v>
      </c>
      <c r="J2694">
        <v>-4.3632022136039401</v>
      </c>
      <c r="K2694">
        <v>118.693169857531</v>
      </c>
      <c r="L2694">
        <v>142.24477499147201</v>
      </c>
      <c r="M2694">
        <v>29.426181495708999</v>
      </c>
      <c r="N2694">
        <v>0.84245163011421298</v>
      </c>
      <c r="O2694">
        <v>118.382073680212</v>
      </c>
      <c r="P2694">
        <v>5.7960823706679898</v>
      </c>
      <c r="Q2694">
        <v>-8.9922165478699997E-4</v>
      </c>
    </row>
    <row r="2695" spans="1:17" hidden="1" x14ac:dyDescent="0.3">
      <c r="A2695" t="s">
        <v>5554</v>
      </c>
      <c r="B2695" t="s">
        <v>5555</v>
      </c>
      <c r="C2695" t="str">
        <f>IFERROR(VLOOKUP(Table1[[#This Row],[Ticker]],[1]!Table1[[Symbol]:[Industry]],2,FALSE),"-")</f>
        <v>-</v>
      </c>
      <c r="D2695" t="s">
        <v>127</v>
      </c>
      <c r="E2695">
        <v>125.83216</v>
      </c>
      <c r="F2695">
        <v>115.4</v>
      </c>
      <c r="G2695">
        <v>29.4426619545007</v>
      </c>
      <c r="H2695">
        <v>-2.58254972806367</v>
      </c>
      <c r="I2695">
        <v>-22.131216563258299</v>
      </c>
      <c r="J2695">
        <v>8.5426868624307009</v>
      </c>
      <c r="K2695">
        <v>115.286896177282</v>
      </c>
      <c r="L2695">
        <v>115.248584297859</v>
      </c>
      <c r="M2695">
        <v>75.612775902687801</v>
      </c>
      <c r="N2695">
        <v>1.2523656640756999</v>
      </c>
      <c r="O2695">
        <v>77.3396880415944</v>
      </c>
      <c r="P2695">
        <v>106.071428571428</v>
      </c>
      <c r="Q2695">
        <v>0.25601808582158803</v>
      </c>
    </row>
    <row r="2696" spans="1:17" hidden="1" x14ac:dyDescent="0.3">
      <c r="A2696" t="s">
        <v>5556</v>
      </c>
      <c r="B2696" t="s">
        <v>5557</v>
      </c>
      <c r="C2696" t="str">
        <f>IFERROR(VLOOKUP(Table1[[#This Row],[Ticker]],[1]!Table1[[Symbol]:[Industry]],2,FALSE),"-")</f>
        <v>-</v>
      </c>
      <c r="D2696" t="s">
        <v>46</v>
      </c>
      <c r="E2696">
        <v>125.65971838999999</v>
      </c>
      <c r="F2696">
        <v>6.01</v>
      </c>
      <c r="G2696">
        <v>41.591667096463603</v>
      </c>
      <c r="H2696">
        <v>4.5181828726689002</v>
      </c>
      <c r="I2696">
        <v>-33.138139608576502</v>
      </c>
      <c r="J2696">
        <v>-4.9219522136039497</v>
      </c>
      <c r="K2696">
        <v>5.82220398205774</v>
      </c>
      <c r="L2696">
        <v>4.4580223391903404</v>
      </c>
      <c r="M2696">
        <v>93.982482546672998</v>
      </c>
      <c r="N2696">
        <v>0.93587981781128504</v>
      </c>
      <c r="O2696">
        <v>60.565723793677201</v>
      </c>
      <c r="P2696">
        <v>74.202898550724598</v>
      </c>
      <c r="Q2696">
        <v>3.4333621627066997E-2</v>
      </c>
    </row>
    <row r="2697" spans="1:17" hidden="1" x14ac:dyDescent="0.3">
      <c r="A2697" t="s">
        <v>5558</v>
      </c>
      <c r="B2697" t="s">
        <v>5559</v>
      </c>
      <c r="C2697" t="str">
        <f>IFERROR(VLOOKUP(Table1[[#This Row],[Ticker]],[1]!Table1[[Symbol]:[Industry]],2,FALSE),"-")</f>
        <v>-</v>
      </c>
      <c r="D2697" t="s">
        <v>59</v>
      </c>
      <c r="E2697">
        <v>125.52426</v>
      </c>
      <c r="F2697">
        <v>29.07</v>
      </c>
      <c r="G2697">
        <v>3.9046704065767699</v>
      </c>
      <c r="H2697">
        <v>-15.1279161961158</v>
      </c>
      <c r="I2697">
        <v>-25.981548561097199</v>
      </c>
      <c r="J2697">
        <v>-5.8614877235332701</v>
      </c>
      <c r="K2697">
        <v>29.9594877643361</v>
      </c>
      <c r="L2697">
        <v>29.491211622568098</v>
      </c>
      <c r="M2697">
        <v>45.159746752371703</v>
      </c>
      <c r="N2697">
        <v>1.0022777460527601</v>
      </c>
      <c r="O2697">
        <v>50.980392156862699</v>
      </c>
      <c r="P2697">
        <v>41.804878048780402</v>
      </c>
      <c r="Q2697">
        <v>-4.6151468058896999E-2</v>
      </c>
    </row>
    <row r="2698" spans="1:17" hidden="1" x14ac:dyDescent="0.3">
      <c r="A2698" t="s">
        <v>5560</v>
      </c>
      <c r="B2698" t="s">
        <v>5561</v>
      </c>
      <c r="C2698" t="str">
        <f>IFERROR(VLOOKUP(Table1[[#This Row],[Ticker]],[1]!Table1[[Symbol]:[Industry]],2,FALSE),"-")</f>
        <v>-</v>
      </c>
      <c r="E2698">
        <v>124.7963136</v>
      </c>
      <c r="F2698">
        <v>179.2</v>
      </c>
      <c r="G2698">
        <v>50.333497161822997</v>
      </c>
      <c r="H2698">
        <v>-19.7555077773685</v>
      </c>
      <c r="I2698">
        <v>14.6052767880413</v>
      </c>
      <c r="J2698">
        <v>-4.0535988875406996</v>
      </c>
      <c r="K2698">
        <v>177.33130713414101</v>
      </c>
      <c r="L2698">
        <v>156.907163401828</v>
      </c>
      <c r="M2698">
        <v>50.3053191395203</v>
      </c>
      <c r="N2698">
        <v>0.68484455091462704</v>
      </c>
      <c r="O2698">
        <v>53.459821428571402</v>
      </c>
      <c r="P2698">
        <v>83.794871794871696</v>
      </c>
      <c r="Q2698">
        <v>0.102779366386526</v>
      </c>
    </row>
    <row r="2699" spans="1:17" hidden="1" x14ac:dyDescent="0.3">
      <c r="A2699" t="s">
        <v>5562</v>
      </c>
      <c r="B2699" t="s">
        <v>5563</v>
      </c>
      <c r="C2699" t="str">
        <f>IFERROR(VLOOKUP(Table1[[#This Row],[Ticker]],[1]!Table1[[Symbol]:[Industry]],2,FALSE),"-")</f>
        <v>-</v>
      </c>
      <c r="D2699" t="s">
        <v>130</v>
      </c>
      <c r="E2699">
        <v>124.4275389</v>
      </c>
      <c r="F2699">
        <v>62.85</v>
      </c>
      <c r="G2699">
        <v>5.5847226520191802</v>
      </c>
      <c r="H2699">
        <v>-2.4152619433845901</v>
      </c>
      <c r="I2699">
        <v>-13.473960504098899</v>
      </c>
      <c r="J2699">
        <v>4.4238745048557604</v>
      </c>
      <c r="K2699">
        <v>62.531464589442201</v>
      </c>
      <c r="L2699">
        <v>62.028832309781897</v>
      </c>
      <c r="M2699">
        <v>51.0917777416877</v>
      </c>
      <c r="N2699">
        <v>1.8150994272298799</v>
      </c>
      <c r="O2699">
        <v>49.960222752585501</v>
      </c>
      <c r="P2699">
        <v>45.993031358884998</v>
      </c>
      <c r="Q2699">
        <v>0.113066270652404</v>
      </c>
    </row>
    <row r="2700" spans="1:17" hidden="1" x14ac:dyDescent="0.3">
      <c r="A2700" t="s">
        <v>5564</v>
      </c>
      <c r="B2700" t="s">
        <v>5565</v>
      </c>
      <c r="C2700" t="str">
        <f>IFERROR(VLOOKUP(Table1[[#This Row],[Ticker]],[1]!Table1[[Symbol]:[Industry]],2,FALSE),"-")</f>
        <v>-</v>
      </c>
      <c r="D2700" t="s">
        <v>392</v>
      </c>
      <c r="E2700">
        <v>124.28794759100001</v>
      </c>
      <c r="F2700">
        <v>25.93</v>
      </c>
      <c r="G2700">
        <v>149.03875704355301</v>
      </c>
      <c r="H2700">
        <v>7.0733782467708997</v>
      </c>
      <c r="I2700">
        <v>98.595921153083694</v>
      </c>
      <c r="J2700">
        <v>4.84125040077513</v>
      </c>
      <c r="K2700">
        <v>20.0554825227095</v>
      </c>
      <c r="L2700">
        <v>14.457285818923101</v>
      </c>
      <c r="M2700">
        <v>81.995626852300603</v>
      </c>
      <c r="N2700">
        <v>0.13054146918883</v>
      </c>
      <c r="O2700">
        <v>0</v>
      </c>
      <c r="P2700">
        <v>214.30303030303</v>
      </c>
      <c r="Q2700">
        <v>0.130556836958552</v>
      </c>
    </row>
    <row r="2701" spans="1:17" hidden="1" x14ac:dyDescent="0.3">
      <c r="A2701" t="s">
        <v>5566</v>
      </c>
      <c r="B2701" t="s">
        <v>5567</v>
      </c>
      <c r="C2701" t="str">
        <f>IFERROR(VLOOKUP(Table1[[#This Row],[Ticker]],[1]!Table1[[Symbol]:[Industry]],2,FALSE),"-")</f>
        <v>-</v>
      </c>
      <c r="D2701" t="s">
        <v>610</v>
      </c>
      <c r="E2701">
        <v>123.995991</v>
      </c>
      <c r="F2701">
        <v>3.78</v>
      </c>
      <c r="G2701">
        <v>347.14722265201902</v>
      </c>
      <c r="H2701">
        <v>-3.5225083201961902</v>
      </c>
      <c r="I2701">
        <v>59.6010948411841</v>
      </c>
      <c r="J2701">
        <v>-3.1927701555564498</v>
      </c>
      <c r="K2701">
        <v>3.6282187175524001</v>
      </c>
      <c r="L2701">
        <v>2.8265259321724301</v>
      </c>
      <c r="M2701">
        <v>34.465711151686598</v>
      </c>
      <c r="N2701">
        <v>0.66540463193488697</v>
      </c>
      <c r="O2701">
        <v>18.7830687830687</v>
      </c>
      <c r="P2701">
        <v>404</v>
      </c>
    </row>
    <row r="2702" spans="1:17" hidden="1" x14ac:dyDescent="0.3">
      <c r="A2702" t="s">
        <v>5568</v>
      </c>
      <c r="B2702" t="s">
        <v>5569</v>
      </c>
      <c r="C2702" t="str">
        <f>IFERROR(VLOOKUP(Table1[[#This Row],[Ticker]],[1]!Table1[[Symbol]:[Industry]],2,FALSE),"-")</f>
        <v>-</v>
      </c>
      <c r="D2702" t="s">
        <v>610</v>
      </c>
      <c r="E2702">
        <v>123.80163109999999</v>
      </c>
      <c r="F2702">
        <v>210.7</v>
      </c>
      <c r="G2702">
        <v>178.90715044985299</v>
      </c>
      <c r="H2702">
        <v>-12.7796704368122</v>
      </c>
      <c r="I2702">
        <v>117.553905389414</v>
      </c>
      <c r="J2702">
        <v>-3.0309081300772598</v>
      </c>
      <c r="K2702">
        <v>230.25931159214099</v>
      </c>
      <c r="L2702">
        <v>170.148812585249</v>
      </c>
      <c r="M2702">
        <v>29.204819419940598</v>
      </c>
      <c r="N2702">
        <v>1.6213151927437599</v>
      </c>
      <c r="O2702">
        <v>33.364973896535297</v>
      </c>
      <c r="P2702">
        <v>224.15384615384599</v>
      </c>
    </row>
    <row r="2703" spans="1:17" hidden="1" x14ac:dyDescent="0.3">
      <c r="A2703" t="s">
        <v>5570</v>
      </c>
      <c r="B2703" t="s">
        <v>5571</v>
      </c>
      <c r="C2703" t="str">
        <f>IFERROR(VLOOKUP(Table1[[#This Row],[Ticker]],[1]!Table1[[Symbol]:[Industry]],2,FALSE),"-")</f>
        <v>-</v>
      </c>
      <c r="D2703" t="s">
        <v>387</v>
      </c>
      <c r="E2703">
        <v>123.7559773</v>
      </c>
      <c r="F2703">
        <v>58.7</v>
      </c>
      <c r="G2703">
        <v>-13.7558191730758</v>
      </c>
      <c r="H2703">
        <v>-1.9291105746245201</v>
      </c>
      <c r="I2703">
        <v>-16.8474687804094</v>
      </c>
      <c r="J2703">
        <v>-13.6487177922389</v>
      </c>
      <c r="K2703">
        <v>56.706072079084102</v>
      </c>
      <c r="L2703">
        <v>58.744753853561697</v>
      </c>
      <c r="M2703">
        <v>50.608663201895098</v>
      </c>
      <c r="N2703">
        <v>1.46650154389854</v>
      </c>
      <c r="O2703">
        <v>35.264054514480399</v>
      </c>
      <c r="P2703">
        <v>30.4444444444444</v>
      </c>
      <c r="Q2703">
        <v>-8.1936543901499001E-2</v>
      </c>
    </row>
    <row r="2704" spans="1:17" hidden="1" x14ac:dyDescent="0.3">
      <c r="A2704" t="s">
        <v>5572</v>
      </c>
      <c r="B2704" t="s">
        <v>5573</v>
      </c>
      <c r="C2704" t="str">
        <f>IFERROR(VLOOKUP(Table1[[#This Row],[Ticker]],[1]!Table1[[Symbol]:[Industry]],2,FALSE),"-")</f>
        <v>-</v>
      </c>
      <c r="D2704" t="s">
        <v>610</v>
      </c>
      <c r="E2704">
        <v>123.65560000000001</v>
      </c>
      <c r="F2704">
        <v>0.97</v>
      </c>
      <c r="G2704">
        <v>25.416453421249901</v>
      </c>
      <c r="H2704">
        <v>29.239767258432298</v>
      </c>
      <c r="I2704">
        <v>-41.927231904533798</v>
      </c>
      <c r="J2704">
        <v>33.203762072110301</v>
      </c>
      <c r="K2704">
        <v>0.74279781100773201</v>
      </c>
      <c r="L2704">
        <v>0.82211310618851297</v>
      </c>
      <c r="M2704">
        <v>94.767838981472494</v>
      </c>
      <c r="N2704">
        <v>1.9769748441061299</v>
      </c>
      <c r="O2704">
        <v>62.886597938144298</v>
      </c>
      <c r="P2704">
        <v>79.629629629629605</v>
      </c>
    </row>
    <row r="2705" spans="1:17" hidden="1" x14ac:dyDescent="0.3">
      <c r="A2705" t="s">
        <v>5574</v>
      </c>
      <c r="B2705" t="s">
        <v>5575</v>
      </c>
      <c r="C2705" t="str">
        <f>IFERROR(VLOOKUP(Table1[[#This Row],[Ticker]],[1]!Table1[[Symbol]:[Industry]],2,FALSE),"-")</f>
        <v>-</v>
      </c>
      <c r="E2705">
        <v>123.28565279999999</v>
      </c>
      <c r="F2705">
        <v>91.32</v>
      </c>
      <c r="G2705">
        <v>427.766544275277</v>
      </c>
      <c r="H2705">
        <v>-28.195245317637799</v>
      </c>
      <c r="I2705">
        <v>-44.946368744953404</v>
      </c>
      <c r="J2705">
        <v>-8.8245264710296798</v>
      </c>
      <c r="K2705">
        <v>113.869579939863</v>
      </c>
      <c r="L2705">
        <v>113.312215182107</v>
      </c>
      <c r="M2705">
        <v>6.8398882524840001</v>
      </c>
      <c r="N2705">
        <v>0.56623033200113704</v>
      </c>
      <c r="O2705">
        <v>178.08804204993399</v>
      </c>
      <c r="P2705">
        <v>453.11932162325797</v>
      </c>
    </row>
    <row r="2706" spans="1:17" hidden="1" x14ac:dyDescent="0.3">
      <c r="A2706" t="s">
        <v>5576</v>
      </c>
      <c r="B2706" t="s">
        <v>5577</v>
      </c>
      <c r="C2706" t="str">
        <f>IFERROR(VLOOKUP(Table1[[#This Row],[Ticker]],[1]!Table1[[Symbol]:[Industry]],2,FALSE),"-")</f>
        <v>-</v>
      </c>
      <c r="D2706" t="s">
        <v>285</v>
      </c>
      <c r="E2706">
        <v>123.176025</v>
      </c>
      <c r="F2706">
        <v>53.73</v>
      </c>
      <c r="G2706">
        <v>-5.8731242459127699</v>
      </c>
      <c r="H2706">
        <v>-2.7090348997354901</v>
      </c>
      <c r="I2706">
        <v>-12.0679723451243</v>
      </c>
      <c r="J2706">
        <v>5.3030786505935703</v>
      </c>
      <c r="K2706">
        <v>51.173286477879699</v>
      </c>
      <c r="L2706">
        <v>52.355216175660502</v>
      </c>
      <c r="M2706">
        <v>61.641230030252999</v>
      </c>
      <c r="N2706">
        <v>1.9859608759951599</v>
      </c>
      <c r="O2706">
        <v>37.5395495998511</v>
      </c>
      <c r="P2706">
        <v>30.729927007299199</v>
      </c>
      <c r="Q2706">
        <v>1.4595332649254E-2</v>
      </c>
    </row>
    <row r="2707" spans="1:17" hidden="1" x14ac:dyDescent="0.3">
      <c r="A2707" t="s">
        <v>5578</v>
      </c>
      <c r="B2707" t="s">
        <v>5579</v>
      </c>
      <c r="C2707" t="str">
        <f>IFERROR(VLOOKUP(Table1[[#This Row],[Ticker]],[1]!Table1[[Symbol]:[Industry]],2,FALSE),"-")</f>
        <v>-</v>
      </c>
      <c r="D2707" t="s">
        <v>665</v>
      </c>
      <c r="E2707">
        <v>122.902620642</v>
      </c>
      <c r="F2707">
        <v>113.31</v>
      </c>
      <c r="G2707">
        <v>39.461768106564598</v>
      </c>
      <c r="H2707">
        <v>8.8523709068569492</v>
      </c>
      <c r="I2707">
        <v>-29.023254377878601</v>
      </c>
      <c r="J2707">
        <v>14.973537624013</v>
      </c>
      <c r="K2707">
        <v>97.286985559483597</v>
      </c>
      <c r="L2707">
        <v>96.724083904840796</v>
      </c>
      <c r="M2707">
        <v>89.208986201777094</v>
      </c>
      <c r="N2707">
        <v>2.2308454311405499</v>
      </c>
      <c r="O2707">
        <v>47.206777866031203</v>
      </c>
      <c r="P2707">
        <v>71.292517006802697</v>
      </c>
      <c r="Q2707">
        <v>5.0079926894238999E-2</v>
      </c>
    </row>
    <row r="2708" spans="1:17" hidden="1" x14ac:dyDescent="0.3">
      <c r="A2708" t="s">
        <v>5580</v>
      </c>
      <c r="B2708" t="s">
        <v>5581</v>
      </c>
      <c r="C2708" t="str">
        <f>IFERROR(VLOOKUP(Table1[[#This Row],[Ticker]],[1]!Table1[[Symbol]:[Industry]],2,FALSE),"-")</f>
        <v>-</v>
      </c>
      <c r="D2708" t="s">
        <v>295</v>
      </c>
      <c r="E2708">
        <v>122.80232865000001</v>
      </c>
      <c r="F2708">
        <v>59.05</v>
      </c>
      <c r="G2708">
        <v>-51.953026413983302</v>
      </c>
      <c r="H2708">
        <v>-2.0031846486985998</v>
      </c>
      <c r="I2708">
        <v>-47.076436122060997</v>
      </c>
      <c r="J2708">
        <v>-3.2580319478232198</v>
      </c>
      <c r="K2708">
        <v>60.221278592227499</v>
      </c>
      <c r="L2708">
        <v>69.042303454400198</v>
      </c>
      <c r="M2708">
        <v>49.609794878467902</v>
      </c>
      <c r="N2708">
        <v>1.8399592630725501</v>
      </c>
      <c r="O2708">
        <v>87.976291278577406</v>
      </c>
      <c r="P2708">
        <v>21.752577319587601</v>
      </c>
      <c r="Q2708">
        <v>8.2337507684810008E-3</v>
      </c>
    </row>
    <row r="2709" spans="1:17" hidden="1" x14ac:dyDescent="0.3">
      <c r="A2709" t="s">
        <v>5582</v>
      </c>
      <c r="B2709" t="s">
        <v>5583</v>
      </c>
      <c r="C2709" t="str">
        <f>IFERROR(VLOOKUP(Table1[[#This Row],[Ticker]],[1]!Table1[[Symbol]:[Industry]],2,FALSE),"-")</f>
        <v>-</v>
      </c>
      <c r="D2709" t="s">
        <v>449</v>
      </c>
      <c r="E2709">
        <v>122.75894662499999</v>
      </c>
      <c r="F2709">
        <v>112.35</v>
      </c>
      <c r="G2709">
        <v>153.569764856587</v>
      </c>
      <c r="H2709">
        <v>10.256452539510001</v>
      </c>
      <c r="I2709">
        <v>10.435751450949899</v>
      </c>
      <c r="J2709">
        <v>10.376381119729301</v>
      </c>
      <c r="K2709">
        <v>95.239657660764806</v>
      </c>
      <c r="L2709">
        <v>79.426859619357799</v>
      </c>
      <c r="M2709">
        <v>64.274974562694794</v>
      </c>
      <c r="N2709">
        <v>1.33633373223857</v>
      </c>
      <c r="O2709">
        <v>19.136626613262099</v>
      </c>
      <c r="P2709">
        <v>202.01612903225799</v>
      </c>
      <c r="Q2709">
        <v>4.5537178014362002E-2</v>
      </c>
    </row>
    <row r="2710" spans="1:17" hidden="1" x14ac:dyDescent="0.3">
      <c r="A2710" t="s">
        <v>5584</v>
      </c>
      <c r="B2710" t="s">
        <v>5585</v>
      </c>
      <c r="C2710" t="str">
        <f>IFERROR(VLOOKUP(Table1[[#This Row],[Ticker]],[1]!Table1[[Symbol]:[Industry]],2,FALSE),"-")</f>
        <v>-</v>
      </c>
      <c r="D2710" t="s">
        <v>392</v>
      </c>
      <c r="E2710">
        <v>122.592</v>
      </c>
      <c r="F2710">
        <v>319.25</v>
      </c>
      <c r="G2710">
        <v>93.012475729994506</v>
      </c>
      <c r="H2710">
        <v>3.2395054097809202</v>
      </c>
      <c r="I2710">
        <v>36.271285116025602</v>
      </c>
      <c r="J2710">
        <v>-1.15863933016836</v>
      </c>
      <c r="K2710">
        <v>303.46476642798098</v>
      </c>
      <c r="L2710">
        <v>252.632554098475</v>
      </c>
      <c r="M2710">
        <v>53.418166720286301</v>
      </c>
      <c r="N2710">
        <v>0.71272102703546703</v>
      </c>
      <c r="O2710">
        <v>18.715740015661599</v>
      </c>
      <c r="P2710">
        <v>150.294002352018</v>
      </c>
      <c r="Q2710">
        <v>0.122563978032867</v>
      </c>
    </row>
    <row r="2711" spans="1:17" hidden="1" x14ac:dyDescent="0.3">
      <c r="A2711" t="s">
        <v>5586</v>
      </c>
      <c r="B2711" t="s">
        <v>5587</v>
      </c>
      <c r="C2711" t="str">
        <f>IFERROR(VLOOKUP(Table1[[#This Row],[Ticker]],[1]!Table1[[Symbol]:[Industry]],2,FALSE),"-")</f>
        <v>-</v>
      </c>
      <c r="D2711" t="s">
        <v>140</v>
      </c>
      <c r="E2711">
        <v>122.559057279999</v>
      </c>
      <c r="F2711">
        <v>17.600000000000001</v>
      </c>
      <c r="G2711">
        <v>313.79934235276698</v>
      </c>
      <c r="H2711">
        <v>-2.09770124321519</v>
      </c>
      <c r="I2711">
        <v>52.268894331413598</v>
      </c>
      <c r="J2711">
        <v>10.784714453062699</v>
      </c>
      <c r="K2711">
        <v>14.7097002348017</v>
      </c>
      <c r="L2711">
        <v>12.232311094120799</v>
      </c>
      <c r="M2711">
        <v>76.074068800398095</v>
      </c>
      <c r="N2711">
        <v>1.3480917775636201</v>
      </c>
      <c r="O2711">
        <v>29.090909090909001</v>
      </c>
      <c r="P2711">
        <v>401.42450142450099</v>
      </c>
      <c r="Q2711">
        <v>5.7119636714352003E-2</v>
      </c>
    </row>
    <row r="2712" spans="1:17" hidden="1" x14ac:dyDescent="0.3">
      <c r="A2712" t="s">
        <v>5588</v>
      </c>
      <c r="B2712" t="s">
        <v>5589</v>
      </c>
      <c r="C2712" t="str">
        <f>IFERROR(VLOOKUP(Table1[[#This Row],[Ticker]],[1]!Table1[[Symbol]:[Industry]],2,FALSE),"-")</f>
        <v>-</v>
      </c>
      <c r="D2712" t="s">
        <v>184</v>
      </c>
      <c r="E2712">
        <v>122.211431609999</v>
      </c>
      <c r="F2712">
        <v>509.7</v>
      </c>
      <c r="G2712">
        <v>-0.86871335970386099</v>
      </c>
      <c r="H2712">
        <v>-12.4214853022933</v>
      </c>
      <c r="I2712">
        <v>-23.880865139909201</v>
      </c>
      <c r="J2712">
        <v>-4.1458312000188302</v>
      </c>
      <c r="K2712">
        <v>514.07558196974003</v>
      </c>
      <c r="L2712">
        <v>493.058366402758</v>
      </c>
      <c r="M2712">
        <v>47.983893508916402</v>
      </c>
      <c r="N2712">
        <v>0.87114088125040101</v>
      </c>
      <c r="O2712">
        <v>36.727486756915802</v>
      </c>
      <c r="P2712">
        <v>34.131578947368403</v>
      </c>
      <c r="Q2712">
        <v>7.5589522392668002E-2</v>
      </c>
    </row>
    <row r="2713" spans="1:17" hidden="1" x14ac:dyDescent="0.3">
      <c r="A2713" t="s">
        <v>5590</v>
      </c>
      <c r="B2713" t="s">
        <v>5591</v>
      </c>
      <c r="C2713" t="str">
        <f>IFERROR(VLOOKUP(Table1[[#This Row],[Ticker]],[1]!Table1[[Symbol]:[Industry]],2,FALSE),"-")</f>
        <v>-</v>
      </c>
      <c r="E2713">
        <v>122.0835</v>
      </c>
      <c r="F2713">
        <v>80.849999999999994</v>
      </c>
      <c r="G2713">
        <v>-31.341149441003999</v>
      </c>
      <c r="H2713">
        <v>-18.024257445633399</v>
      </c>
      <c r="I2713">
        <v>-36.881641580053802</v>
      </c>
      <c r="J2713">
        <v>-2.4107343664748502</v>
      </c>
      <c r="K2713">
        <v>90.961499864753804</v>
      </c>
      <c r="L2713">
        <v>97.492237696052399</v>
      </c>
      <c r="M2713">
        <v>39.030722678615099</v>
      </c>
      <c r="N2713">
        <v>1.03480113636363</v>
      </c>
      <c r="O2713">
        <v>81.818181818181799</v>
      </c>
      <c r="P2713">
        <v>10.6019151846785</v>
      </c>
      <c r="Q2713">
        <v>7.5040810307575007E-2</v>
      </c>
    </row>
    <row r="2714" spans="1:17" hidden="1" x14ac:dyDescent="0.3">
      <c r="A2714" t="s">
        <v>5592</v>
      </c>
      <c r="B2714" t="s">
        <v>5593</v>
      </c>
      <c r="C2714" t="str">
        <f>IFERROR(VLOOKUP(Table1[[#This Row],[Ticker]],[1]!Table1[[Symbol]:[Industry]],2,FALSE),"-")</f>
        <v>-</v>
      </c>
      <c r="E2714">
        <v>121.801869672</v>
      </c>
      <c r="F2714">
        <v>23.69</v>
      </c>
      <c r="G2714">
        <v>47.189101748887303</v>
      </c>
      <c r="H2714">
        <v>13.118270049388499</v>
      </c>
      <c r="I2714">
        <v>90.434752201787703</v>
      </c>
      <c r="J2714">
        <v>16.797146147051802</v>
      </c>
      <c r="K2714">
        <v>19.964501936758399</v>
      </c>
      <c r="L2714">
        <v>16.235057439372099</v>
      </c>
      <c r="M2714">
        <v>80.822841287607304</v>
      </c>
      <c r="N2714">
        <v>0.97910082253230901</v>
      </c>
      <c r="O2714">
        <v>3.79907133811734</v>
      </c>
      <c r="P2714">
        <v>132.71119842829</v>
      </c>
      <c r="Q2714">
        <v>0.107359353717352</v>
      </c>
    </row>
    <row r="2715" spans="1:17" hidden="1" x14ac:dyDescent="0.3">
      <c r="A2715" t="s">
        <v>5594</v>
      </c>
      <c r="B2715" t="s">
        <v>5595</v>
      </c>
      <c r="C2715" t="str">
        <f>IFERROR(VLOOKUP(Table1[[#This Row],[Ticker]],[1]!Table1[[Symbol]:[Industry]],2,FALSE),"-")</f>
        <v>-</v>
      </c>
      <c r="D2715" t="s">
        <v>243</v>
      </c>
      <c r="E2715">
        <v>121.699125188</v>
      </c>
      <c r="F2715">
        <v>58.04</v>
      </c>
      <c r="G2715">
        <v>-13.6944472210089</v>
      </c>
      <c r="H2715">
        <v>-0.58254972806368199</v>
      </c>
      <c r="I2715">
        <v>-19.338226359298702</v>
      </c>
      <c r="J2715">
        <v>-5.5300576501772598</v>
      </c>
      <c r="K2715">
        <v>54.240039376729101</v>
      </c>
      <c r="L2715">
        <v>55.885463828058199</v>
      </c>
      <c r="M2715">
        <v>53.746354516579203</v>
      </c>
      <c r="N2715">
        <v>1.47863417314629</v>
      </c>
      <c r="O2715">
        <v>23.707787732598199</v>
      </c>
      <c r="P2715">
        <v>30.047053551422799</v>
      </c>
      <c r="Q2715">
        <v>-1.3594306519701E-2</v>
      </c>
    </row>
    <row r="2716" spans="1:17" hidden="1" x14ac:dyDescent="0.3">
      <c r="A2716" t="s">
        <v>5596</v>
      </c>
      <c r="B2716" t="s">
        <v>5597</v>
      </c>
      <c r="C2716" t="str">
        <f>IFERROR(VLOOKUP(Table1[[#This Row],[Ticker]],[1]!Table1[[Symbol]:[Industry]],2,FALSE),"-")</f>
        <v>-</v>
      </c>
      <c r="D2716" t="s">
        <v>665</v>
      </c>
      <c r="E2716">
        <v>121.61844000000001</v>
      </c>
      <c r="F2716">
        <v>115.3</v>
      </c>
      <c r="G2716">
        <v>-29.268566821665001</v>
      </c>
      <c r="H2716">
        <v>15.0951059495919</v>
      </c>
      <c r="I2716">
        <v>-15.122350134892301</v>
      </c>
      <c r="J2716">
        <v>1.18976270844504</v>
      </c>
      <c r="K2716">
        <v>107.352811669907</v>
      </c>
      <c r="M2716">
        <v>70.871475800070996</v>
      </c>
      <c r="N2716">
        <v>0.892899751167467</v>
      </c>
      <c r="O2716">
        <v>26.626192541196801</v>
      </c>
      <c r="P2716">
        <v>44.124999999999901</v>
      </c>
    </row>
    <row r="2717" spans="1:17" hidden="1" x14ac:dyDescent="0.3">
      <c r="A2717" t="s">
        <v>5598</v>
      </c>
      <c r="B2717" t="s">
        <v>5599</v>
      </c>
      <c r="C2717" t="str">
        <f>IFERROR(VLOOKUP(Table1[[#This Row],[Ticker]],[1]!Table1[[Symbol]:[Industry]],2,FALSE),"-")</f>
        <v>-</v>
      </c>
      <c r="D2717" t="s">
        <v>539</v>
      </c>
      <c r="E2717">
        <v>121.44815263</v>
      </c>
      <c r="F2717">
        <v>12.91</v>
      </c>
      <c r="G2717">
        <v>-26.658460911728898</v>
      </c>
      <c r="H2717">
        <v>19.397127884979501</v>
      </c>
      <c r="I2717">
        <v>14.975031249603299</v>
      </c>
      <c r="J2717">
        <v>0.27449089114359898</v>
      </c>
      <c r="K2717">
        <v>11.360434289029699</v>
      </c>
      <c r="L2717">
        <v>10.952407749839599</v>
      </c>
      <c r="M2717">
        <v>52.760398274540698</v>
      </c>
      <c r="N2717">
        <v>2.76218410683328</v>
      </c>
      <c r="O2717">
        <v>25.0968241673121</v>
      </c>
      <c r="P2717">
        <v>51.1709601873536</v>
      </c>
      <c r="Q2717">
        <v>-6.4371269591741997E-2</v>
      </c>
    </row>
    <row r="2718" spans="1:17" hidden="1" x14ac:dyDescent="0.3">
      <c r="A2718" t="s">
        <v>5600</v>
      </c>
      <c r="B2718" t="s">
        <v>5601</v>
      </c>
      <c r="C2718" t="str">
        <f>IFERROR(VLOOKUP(Table1[[#This Row],[Ticker]],[1]!Table1[[Symbol]:[Industry]],2,FALSE),"-")</f>
        <v>-</v>
      </c>
      <c r="D2718" t="s">
        <v>936</v>
      </c>
      <c r="E2718">
        <v>121.04201449999999</v>
      </c>
      <c r="F2718">
        <v>238.85</v>
      </c>
      <c r="G2718">
        <v>-5.3578012113317399</v>
      </c>
      <c r="H2718">
        <v>-1.7011051742474801</v>
      </c>
      <c r="I2718">
        <v>-34.592777584732403</v>
      </c>
      <c r="J2718">
        <v>4.45215332050158</v>
      </c>
      <c r="K2718">
        <v>251.28745687455501</v>
      </c>
      <c r="L2718">
        <v>251.04040454422801</v>
      </c>
      <c r="M2718">
        <v>42.842658836306803</v>
      </c>
      <c r="N2718">
        <v>0.502913589627905</v>
      </c>
      <c r="O2718">
        <v>47.540297257693098</v>
      </c>
      <c r="P2718">
        <v>28.7601078167115</v>
      </c>
      <c r="Q2718">
        <v>4.2435813305382E-2</v>
      </c>
    </row>
    <row r="2719" spans="1:17" hidden="1" x14ac:dyDescent="0.3">
      <c r="A2719" t="s">
        <v>5602</v>
      </c>
      <c r="B2719" t="s">
        <v>5603</v>
      </c>
      <c r="C2719" t="str">
        <f>IFERROR(VLOOKUP(Table1[[#This Row],[Ticker]],[1]!Table1[[Symbol]:[Industry]],2,FALSE),"-")</f>
        <v>-</v>
      </c>
      <c r="D2719" t="s">
        <v>1576</v>
      </c>
      <c r="E2719">
        <v>120.96370994199999</v>
      </c>
      <c r="F2719">
        <v>82.66</v>
      </c>
      <c r="G2719">
        <v>4.8204509984758603</v>
      </c>
      <c r="H2719">
        <v>-13.739392884906801</v>
      </c>
      <c r="I2719">
        <v>11.3404616029724</v>
      </c>
      <c r="J2719">
        <v>-3.98892895778999</v>
      </c>
      <c r="K2719">
        <v>91.373780713906001</v>
      </c>
      <c r="L2719">
        <v>85.346833775162295</v>
      </c>
      <c r="M2719">
        <v>34.090564676759797</v>
      </c>
      <c r="N2719">
        <v>0.83427192276749795</v>
      </c>
      <c r="O2719">
        <v>79.9540285506895</v>
      </c>
      <c r="P2719">
        <v>57.148288973383998</v>
      </c>
      <c r="Q2719">
        <v>5.3367396742501003E-2</v>
      </c>
    </row>
    <row r="2720" spans="1:17" hidden="1" x14ac:dyDescent="0.3">
      <c r="A2720" t="s">
        <v>5604</v>
      </c>
      <c r="B2720" t="s">
        <v>5605</v>
      </c>
      <c r="C2720" t="str">
        <f>IFERROR(VLOOKUP(Table1[[#This Row],[Ticker]],[1]!Table1[[Symbol]:[Industry]],2,FALSE),"-")</f>
        <v>-</v>
      </c>
      <c r="D2720" t="s">
        <v>295</v>
      </c>
      <c r="E2720">
        <v>120.90308730899901</v>
      </c>
      <c r="F2720">
        <v>64.510000000000005</v>
      </c>
      <c r="G2720">
        <v>-22.629847411675001</v>
      </c>
      <c r="H2720">
        <v>-4.9701793186452896</v>
      </c>
      <c r="I2720">
        <v>-5.4301311749780501</v>
      </c>
      <c r="J2720">
        <v>-4.17678904522643</v>
      </c>
      <c r="K2720">
        <v>66.582851758777593</v>
      </c>
      <c r="L2720">
        <v>63.181945325886602</v>
      </c>
      <c r="M2720">
        <v>45.420414657450401</v>
      </c>
      <c r="N2720">
        <v>0.21378629756610501</v>
      </c>
      <c r="O2720">
        <v>67.3228956750891</v>
      </c>
      <c r="P2720">
        <v>46.613636363636303</v>
      </c>
      <c r="Q2720">
        <v>-4.1598366181089998E-3</v>
      </c>
    </row>
    <row r="2721" spans="1:17" hidden="1" x14ac:dyDescent="0.3">
      <c r="A2721" t="s">
        <v>5606</v>
      </c>
      <c r="B2721" t="s">
        <v>5607</v>
      </c>
      <c r="C2721" t="str">
        <f>IFERROR(VLOOKUP(Table1[[#This Row],[Ticker]],[1]!Table1[[Symbol]:[Industry]],2,FALSE),"-")</f>
        <v>-</v>
      </c>
      <c r="D2721" t="s">
        <v>226</v>
      </c>
      <c r="E2721">
        <v>120.848</v>
      </c>
      <c r="F2721">
        <v>107.9</v>
      </c>
      <c r="G2721">
        <v>68.781803436473993</v>
      </c>
      <c r="H2721">
        <v>22.930196489046399</v>
      </c>
      <c r="I2721">
        <v>15.1436306811704</v>
      </c>
      <c r="J2721">
        <v>-9.2692837499920806</v>
      </c>
      <c r="K2721">
        <v>88.977808466624396</v>
      </c>
      <c r="L2721">
        <v>77.889140636389698</v>
      </c>
      <c r="M2721">
        <v>63.8107311449156</v>
      </c>
      <c r="N2721">
        <v>2.9328134407876498</v>
      </c>
      <c r="O2721">
        <v>17.701575532900801</v>
      </c>
      <c r="P2721">
        <v>119.30894308943</v>
      </c>
      <c r="Q2721">
        <v>7.8593733050063994E-2</v>
      </c>
    </row>
    <row r="2722" spans="1:17" hidden="1" x14ac:dyDescent="0.3">
      <c r="A2722" t="s">
        <v>5608</v>
      </c>
      <c r="B2722" t="s">
        <v>5609</v>
      </c>
      <c r="C2722" t="str">
        <f>IFERROR(VLOOKUP(Table1[[#This Row],[Ticker]],[1]!Table1[[Symbol]:[Industry]],2,FALSE),"-")</f>
        <v>-</v>
      </c>
      <c r="D2722" t="s">
        <v>226</v>
      </c>
      <c r="E2722">
        <v>120.67106727999899</v>
      </c>
      <c r="F2722">
        <v>112.15</v>
      </c>
      <c r="G2722">
        <v>47.053064312280497</v>
      </c>
      <c r="H2722">
        <v>-2.58254972806367</v>
      </c>
      <c r="I2722">
        <v>44.198533664564401</v>
      </c>
      <c r="J2722">
        <v>-1.9953928399632299</v>
      </c>
      <c r="K2722">
        <v>104.373400035614</v>
      </c>
      <c r="M2722">
        <v>52.994169026008301</v>
      </c>
      <c r="N2722">
        <v>0.43126532909814602</v>
      </c>
      <c r="O2722">
        <v>19.482835488185401</v>
      </c>
      <c r="P2722">
        <v>103.90909090909</v>
      </c>
    </row>
    <row r="2723" spans="1:17" hidden="1" x14ac:dyDescent="0.3">
      <c r="A2723" t="s">
        <v>5610</v>
      </c>
      <c r="B2723" t="s">
        <v>5611</v>
      </c>
      <c r="C2723" t="str">
        <f>IFERROR(VLOOKUP(Table1[[#This Row],[Ticker]],[1]!Table1[[Symbol]:[Industry]],2,FALSE),"-")</f>
        <v>-</v>
      </c>
      <c r="E2723">
        <v>120.600309568</v>
      </c>
      <c r="F2723">
        <v>1.73</v>
      </c>
      <c r="G2723">
        <v>-15.161694545433001</v>
      </c>
      <c r="H2723">
        <v>-5.2895094350233904</v>
      </c>
      <c r="I2723">
        <v>-2.7234160909216598</v>
      </c>
      <c r="J2723">
        <v>15.1152308849876</v>
      </c>
      <c r="K2723">
        <v>1.5774353815961299</v>
      </c>
      <c r="L2723">
        <v>1.68905420923588</v>
      </c>
      <c r="M2723">
        <v>86.039373963984602</v>
      </c>
      <c r="N2723">
        <v>1.3517954374817001</v>
      </c>
      <c r="O2723">
        <v>79.190751445086704</v>
      </c>
      <c r="P2723">
        <v>92.2222222222222</v>
      </c>
      <c r="Q2723">
        <v>-3.815680315897E-2</v>
      </c>
    </row>
    <row r="2724" spans="1:17" hidden="1" x14ac:dyDescent="0.3">
      <c r="A2724" t="s">
        <v>5612</v>
      </c>
      <c r="B2724" t="s">
        <v>5613</v>
      </c>
      <c r="C2724" t="str">
        <f>IFERROR(VLOOKUP(Table1[[#This Row],[Ticker]],[1]!Table1[[Symbol]:[Industry]],2,FALSE),"-")</f>
        <v>-</v>
      </c>
      <c r="D2724" t="s">
        <v>218</v>
      </c>
      <c r="E2724">
        <v>120.32158200000001</v>
      </c>
      <c r="F2724">
        <v>8.11</v>
      </c>
      <c r="G2724">
        <v>-24.854024230773799</v>
      </c>
      <c r="H2724">
        <v>-8.8958903314806292</v>
      </c>
      <c r="I2724">
        <v>-19.3190342851304</v>
      </c>
      <c r="J2724">
        <v>-3.3933877367183101</v>
      </c>
      <c r="K2724">
        <v>8.1708988857378504</v>
      </c>
      <c r="L2724">
        <v>8.37264048757614</v>
      </c>
      <c r="M2724">
        <v>47.341001108396497</v>
      </c>
      <c r="N2724">
        <v>0.67608774605323896</v>
      </c>
      <c r="O2724">
        <v>60.295930949445101</v>
      </c>
      <c r="P2724">
        <v>29.140127388534999</v>
      </c>
    </row>
    <row r="2725" spans="1:17" hidden="1" x14ac:dyDescent="0.3">
      <c r="A2725" t="s">
        <v>5614</v>
      </c>
      <c r="B2725" t="s">
        <v>5615</v>
      </c>
      <c r="C2725" t="str">
        <f>IFERROR(VLOOKUP(Table1[[#This Row],[Ticker]],[1]!Table1[[Symbol]:[Industry]],2,FALSE),"-")</f>
        <v>-</v>
      </c>
      <c r="D2725" t="s">
        <v>49</v>
      </c>
      <c r="E2725">
        <v>120.3205311</v>
      </c>
      <c r="F2725">
        <v>231</v>
      </c>
      <c r="G2725">
        <v>223.58982083933</v>
      </c>
      <c r="H2725">
        <v>20.1984026528886</v>
      </c>
      <c r="I2725">
        <v>52.900854409707101</v>
      </c>
      <c r="J2725">
        <v>8.8223540064917394</v>
      </c>
      <c r="K2725">
        <v>191.32566315741099</v>
      </c>
      <c r="L2725">
        <v>155.620457504938</v>
      </c>
      <c r="M2725">
        <v>74.409981670598398</v>
      </c>
      <c r="N2725">
        <v>1.95985522402833</v>
      </c>
      <c r="O2725">
        <v>6.0606060606060499</v>
      </c>
      <c r="P2725">
        <v>284.67943380516198</v>
      </c>
      <c r="Q2725">
        <v>0.146759982104498</v>
      </c>
    </row>
    <row r="2726" spans="1:17" hidden="1" x14ac:dyDescent="0.3">
      <c r="A2726" t="s">
        <v>5616</v>
      </c>
      <c r="B2726" t="s">
        <v>5617</v>
      </c>
      <c r="C2726" t="str">
        <f>IFERROR(VLOOKUP(Table1[[#This Row],[Ticker]],[1]!Table1[[Symbol]:[Industry]],2,FALSE),"-")</f>
        <v>-</v>
      </c>
      <c r="D2726" t="s">
        <v>59</v>
      </c>
      <c r="E2726">
        <v>120.042568644</v>
      </c>
      <c r="F2726">
        <v>23.96</v>
      </c>
      <c r="G2726">
        <v>-21.499963495166899</v>
      </c>
      <c r="H2726">
        <v>-3.64781383845843</v>
      </c>
      <c r="I2726">
        <v>-39.390339256632799</v>
      </c>
      <c r="J2726">
        <v>-2.3483277594554699</v>
      </c>
      <c r="K2726">
        <v>23.530383600492399</v>
      </c>
      <c r="L2726">
        <v>26.035730363671899</v>
      </c>
      <c r="M2726">
        <v>71.068686856832102</v>
      </c>
      <c r="N2726">
        <v>0.85692455083433905</v>
      </c>
      <c r="O2726">
        <v>71.9532554257095</v>
      </c>
      <c r="P2726">
        <v>26.105263157894701</v>
      </c>
      <c r="Q2726">
        <v>-0.109964216866082</v>
      </c>
    </row>
    <row r="2727" spans="1:17" hidden="1" x14ac:dyDescent="0.3">
      <c r="A2727" t="s">
        <v>5618</v>
      </c>
      <c r="B2727" t="s">
        <v>5619</v>
      </c>
      <c r="C2727" t="str">
        <f>IFERROR(VLOOKUP(Table1[[#This Row],[Ticker]],[1]!Table1[[Symbol]:[Industry]],2,FALSE),"-")</f>
        <v>-</v>
      </c>
      <c r="E2727">
        <v>119.80596749999999</v>
      </c>
      <c r="F2727">
        <v>238.1</v>
      </c>
      <c r="G2727">
        <v>97.0666528248356</v>
      </c>
      <c r="H2727">
        <v>27.3527917346943</v>
      </c>
      <c r="I2727">
        <v>70.795979894639601</v>
      </c>
      <c r="J2727">
        <v>36.474227561676898</v>
      </c>
      <c r="K2727">
        <v>179.116984493008</v>
      </c>
      <c r="L2727">
        <v>147.70051350789299</v>
      </c>
      <c r="M2727">
        <v>72.197775284044198</v>
      </c>
      <c r="N2727">
        <v>3.0151795112494999</v>
      </c>
      <c r="O2727">
        <v>11.150776984460199</v>
      </c>
      <c r="P2727">
        <v>130.94083414161</v>
      </c>
      <c r="Q2727">
        <v>0.15580642339113801</v>
      </c>
    </row>
    <row r="2728" spans="1:17" hidden="1" x14ac:dyDescent="0.3">
      <c r="A2728" t="s">
        <v>5620</v>
      </c>
      <c r="B2728" t="s">
        <v>5621</v>
      </c>
      <c r="C2728" t="str">
        <f>IFERROR(VLOOKUP(Table1[[#This Row],[Ticker]],[1]!Table1[[Symbol]:[Industry]],2,FALSE),"-")</f>
        <v>-</v>
      </c>
      <c r="D2728" t="s">
        <v>610</v>
      </c>
      <c r="E2728">
        <v>119.78530000000001</v>
      </c>
      <c r="F2728">
        <v>51.41</v>
      </c>
      <c r="G2728">
        <v>-7.5749995702030404</v>
      </c>
      <c r="H2728">
        <v>-3.7287909656754801</v>
      </c>
      <c r="I2728">
        <v>-10.415106778977799</v>
      </c>
      <c r="J2728">
        <v>0.57189394024220397</v>
      </c>
      <c r="K2728">
        <v>50.416868065177397</v>
      </c>
      <c r="L2728">
        <v>50.664375805232297</v>
      </c>
      <c r="M2728">
        <v>52.454454661804697</v>
      </c>
      <c r="N2728">
        <v>1.8007334186962201</v>
      </c>
      <c r="O2728">
        <v>33.437074499124599</v>
      </c>
      <c r="P2728">
        <v>25.085158150851498</v>
      </c>
      <c r="Q2728">
        <v>-1.3223200898653999E-2</v>
      </c>
    </row>
    <row r="2729" spans="1:17" hidden="1" x14ac:dyDescent="0.3">
      <c r="A2729" t="s">
        <v>5622</v>
      </c>
      <c r="B2729" t="s">
        <v>5623</v>
      </c>
      <c r="C2729" t="str">
        <f>IFERROR(VLOOKUP(Table1[[#This Row],[Ticker]],[1]!Table1[[Symbol]:[Industry]],2,FALSE),"-")</f>
        <v>-</v>
      </c>
      <c r="D2729" t="s">
        <v>670</v>
      </c>
      <c r="E2729">
        <v>119.7375</v>
      </c>
      <c r="F2729">
        <v>25.75</v>
      </c>
      <c r="G2729">
        <v>-27.0703345998892</v>
      </c>
      <c r="H2729">
        <v>10.376903360102199</v>
      </c>
      <c r="I2729">
        <v>-38.645658405569002</v>
      </c>
      <c r="J2729">
        <v>13.3837500729102</v>
      </c>
      <c r="K2729">
        <v>22.070633413664801</v>
      </c>
      <c r="L2729">
        <v>25.9864677845468</v>
      </c>
      <c r="M2729">
        <v>89.391888897236001</v>
      </c>
      <c r="N2729">
        <v>0.51187181986312202</v>
      </c>
      <c r="O2729">
        <v>58.834951456310598</v>
      </c>
      <c r="P2729">
        <v>35.5263157894736</v>
      </c>
      <c r="Q2729">
        <v>-0.104144181738772</v>
      </c>
    </row>
    <row r="2730" spans="1:17" hidden="1" x14ac:dyDescent="0.3">
      <c r="A2730" t="s">
        <v>5624</v>
      </c>
      <c r="B2730" t="s">
        <v>5625</v>
      </c>
      <c r="C2730" t="str">
        <f>IFERROR(VLOOKUP(Table1[[#This Row],[Ticker]],[1]!Table1[[Symbol]:[Industry]],2,FALSE),"-")</f>
        <v>-</v>
      </c>
      <c r="D2730" t="s">
        <v>387</v>
      </c>
      <c r="E2730">
        <v>119.61360000000001</v>
      </c>
      <c r="F2730">
        <v>48</v>
      </c>
      <c r="G2730">
        <v>-6.9833289608449203</v>
      </c>
      <c r="H2730">
        <v>20.778566948620998</v>
      </c>
      <c r="I2730">
        <v>-16.217086976997599</v>
      </c>
      <c r="J2730">
        <v>25.945074813422998</v>
      </c>
      <c r="K2730">
        <v>44.229403352563502</v>
      </c>
      <c r="L2730">
        <v>46.101368036255799</v>
      </c>
      <c r="M2730">
        <v>78.739438033215094</v>
      </c>
      <c r="N2730">
        <v>2.1718061674008799</v>
      </c>
      <c r="O2730">
        <v>61.875</v>
      </c>
      <c r="P2730">
        <v>38.7283236994219</v>
      </c>
      <c r="Q2730">
        <v>0.14288604659849299</v>
      </c>
    </row>
    <row r="2731" spans="1:17" hidden="1" x14ac:dyDescent="0.3">
      <c r="A2731" t="s">
        <v>5626</v>
      </c>
      <c r="B2731" t="s">
        <v>5627</v>
      </c>
      <c r="C2731" t="str">
        <f>IFERROR(VLOOKUP(Table1[[#This Row],[Ticker]],[1]!Table1[[Symbol]:[Industry]],2,FALSE),"-")</f>
        <v>-</v>
      </c>
      <c r="D2731" t="s">
        <v>218</v>
      </c>
      <c r="E2731">
        <v>119.39711032</v>
      </c>
      <c r="F2731">
        <v>117.77</v>
      </c>
      <c r="G2731">
        <v>201.04178047514799</v>
      </c>
      <c r="H2731">
        <v>20.921125567557901</v>
      </c>
      <c r="I2731">
        <v>31.404864242514499</v>
      </c>
      <c r="J2731">
        <v>-1.41981858745309</v>
      </c>
      <c r="K2731">
        <v>101.38175949340901</v>
      </c>
      <c r="L2731">
        <v>79.217002867042794</v>
      </c>
      <c r="M2731">
        <v>61.313658279745297</v>
      </c>
      <c r="N2731">
        <v>0.65703039322824397</v>
      </c>
      <c r="O2731">
        <v>6.21550479748662</v>
      </c>
      <c r="P2731">
        <v>253.13343328335799</v>
      </c>
      <c r="Q2731">
        <v>0.134984483176983</v>
      </c>
    </row>
    <row r="2732" spans="1:17" hidden="1" x14ac:dyDescent="0.3">
      <c r="A2732" t="s">
        <v>5628</v>
      </c>
      <c r="B2732" t="s">
        <v>5629</v>
      </c>
      <c r="C2732" t="str">
        <f>IFERROR(VLOOKUP(Table1[[#This Row],[Ticker]],[1]!Table1[[Symbol]:[Industry]],2,FALSE),"-")</f>
        <v>-</v>
      </c>
      <c r="D2732" t="s">
        <v>524</v>
      </c>
      <c r="E2732">
        <v>119.3138541</v>
      </c>
      <c r="F2732">
        <v>42.69</v>
      </c>
      <c r="G2732">
        <v>50.833768256641498</v>
      </c>
      <c r="H2732">
        <v>33.221575838342801</v>
      </c>
      <c r="I2732">
        <v>-4.2777696571492996</v>
      </c>
      <c r="J2732">
        <v>-9.2786735250793502</v>
      </c>
      <c r="K2732">
        <v>38.482268569871302</v>
      </c>
      <c r="L2732">
        <v>33.910411331905202</v>
      </c>
      <c r="M2732">
        <v>44.784978355683499</v>
      </c>
      <c r="N2732">
        <v>0.86667790736301897</v>
      </c>
      <c r="O2732">
        <v>22.768798313422302</v>
      </c>
      <c r="P2732">
        <v>97.091412742382204</v>
      </c>
      <c r="Q2732">
        <v>-1.1802514316224E-2</v>
      </c>
    </row>
    <row r="2733" spans="1:17" hidden="1" x14ac:dyDescent="0.3">
      <c r="A2733" t="s">
        <v>5630</v>
      </c>
      <c r="B2733" t="s">
        <v>5631</v>
      </c>
      <c r="C2733" t="str">
        <f>IFERROR(VLOOKUP(Table1[[#This Row],[Ticker]],[1]!Table1[[Symbol]:[Industry]],2,FALSE),"-")</f>
        <v>-</v>
      </c>
      <c r="D2733" t="s">
        <v>59</v>
      </c>
      <c r="E2733">
        <v>119.136</v>
      </c>
      <c r="F2733">
        <v>992.8</v>
      </c>
      <c r="G2733">
        <v>0.15923276579920201</v>
      </c>
      <c r="H2733">
        <v>-0.59897008931162898</v>
      </c>
      <c r="I2733">
        <v>-34.393147179239499</v>
      </c>
      <c r="J2733">
        <v>0.95128025441112496</v>
      </c>
      <c r="K2733">
        <v>905.27522258320198</v>
      </c>
      <c r="L2733">
        <v>881.969204402316</v>
      </c>
      <c r="M2733">
        <v>70.604778366481995</v>
      </c>
      <c r="N2733">
        <v>2.68898254063817</v>
      </c>
      <c r="O2733">
        <v>31.244963738920202</v>
      </c>
      <c r="P2733">
        <v>40.028208744710803</v>
      </c>
      <c r="Q2733">
        <v>2.6989814862347999E-2</v>
      </c>
    </row>
    <row r="2734" spans="1:17" hidden="1" x14ac:dyDescent="0.3">
      <c r="A2734" t="s">
        <v>5632</v>
      </c>
      <c r="B2734" t="s">
        <v>5633</v>
      </c>
      <c r="C2734" t="str">
        <f>IFERROR(VLOOKUP(Table1[[#This Row],[Ticker]],[1]!Table1[[Symbol]:[Industry]],2,FALSE),"-")</f>
        <v>-</v>
      </c>
      <c r="D2734" t="s">
        <v>804</v>
      </c>
      <c r="E2734">
        <v>119.0565155</v>
      </c>
      <c r="F2734">
        <v>66.95</v>
      </c>
      <c r="G2734">
        <v>-15.977777347980799</v>
      </c>
      <c r="H2734">
        <v>0.82160167608772505</v>
      </c>
      <c r="I2734">
        <v>-9.6117229923232692</v>
      </c>
      <c r="J2734">
        <v>8.0013811197293894</v>
      </c>
      <c r="K2734">
        <v>58.1470427873207</v>
      </c>
      <c r="L2734">
        <v>59.7964946821712</v>
      </c>
      <c r="M2734">
        <v>69.708834808863998</v>
      </c>
      <c r="N2734">
        <v>3.1201469883367898</v>
      </c>
      <c r="O2734">
        <v>44.809559372666101</v>
      </c>
      <c r="P2734">
        <v>43.978494623655898</v>
      </c>
      <c r="Q2734">
        <v>7.9368576867695995E-2</v>
      </c>
    </row>
    <row r="2735" spans="1:17" hidden="1" x14ac:dyDescent="0.3">
      <c r="A2735" t="s">
        <v>5634</v>
      </c>
      <c r="B2735" t="s">
        <v>5635</v>
      </c>
      <c r="C2735" t="str">
        <f>IFERROR(VLOOKUP(Table1[[#This Row],[Ticker]],[1]!Table1[[Symbol]:[Industry]],2,FALSE),"-")</f>
        <v>-</v>
      </c>
      <c r="D2735" t="s">
        <v>59</v>
      </c>
      <c r="E2735">
        <v>119.04075</v>
      </c>
      <c r="F2735">
        <v>191</v>
      </c>
      <c r="G2735">
        <v>111.70816344884101</v>
      </c>
      <c r="H2735">
        <v>-16.4388867058959</v>
      </c>
      <c r="I2735">
        <v>26.1887101244516</v>
      </c>
      <c r="J2735">
        <v>-9.5374751852559392</v>
      </c>
      <c r="K2735">
        <v>202.95126775288799</v>
      </c>
      <c r="L2735">
        <v>165.38026582609101</v>
      </c>
      <c r="M2735">
        <v>37.454137064944199</v>
      </c>
      <c r="N2735">
        <v>0.140986239968871</v>
      </c>
      <c r="O2735">
        <v>60.837696335078498</v>
      </c>
      <c r="P2735">
        <v>154.259850905218</v>
      </c>
      <c r="Q2735">
        <v>5.1702528552080001E-3</v>
      </c>
    </row>
    <row r="2736" spans="1:17" hidden="1" x14ac:dyDescent="0.3">
      <c r="A2736" t="s">
        <v>5636</v>
      </c>
      <c r="B2736" t="s">
        <v>5637</v>
      </c>
      <c r="C2736" t="str">
        <f>IFERROR(VLOOKUP(Table1[[#This Row],[Ticker]],[1]!Table1[[Symbol]:[Industry]],2,FALSE),"-")</f>
        <v>-</v>
      </c>
      <c r="D2736" t="s">
        <v>119</v>
      </c>
      <c r="E2736">
        <v>119.02267500000001</v>
      </c>
      <c r="F2736">
        <v>7.73</v>
      </c>
      <c r="G2736">
        <v>-67.880658388873002</v>
      </c>
      <c r="H2736">
        <v>-15.9034607011485</v>
      </c>
      <c r="I2736">
        <v>-44.410069433137899</v>
      </c>
      <c r="J2736">
        <v>-5.21211491698317</v>
      </c>
      <c r="K2736">
        <v>8.2935110464564001</v>
      </c>
      <c r="L2736">
        <v>10.2820344748646</v>
      </c>
      <c r="M2736">
        <v>37.702162934023903</v>
      </c>
      <c r="N2736">
        <v>0.55057180205782497</v>
      </c>
      <c r="O2736">
        <v>90.815006468305299</v>
      </c>
      <c r="P2736">
        <v>6.6206896551724101</v>
      </c>
      <c r="Q2736">
        <v>-6.4292574968499994E-2</v>
      </c>
    </row>
    <row r="2737" spans="1:17" hidden="1" x14ac:dyDescent="0.3">
      <c r="A2737" t="s">
        <v>5638</v>
      </c>
      <c r="B2737" t="s">
        <v>5639</v>
      </c>
      <c r="C2737" t="str">
        <f>IFERROR(VLOOKUP(Table1[[#This Row],[Ticker]],[1]!Table1[[Symbol]:[Industry]],2,FALSE),"-")</f>
        <v>-</v>
      </c>
      <c r="D2737" t="s">
        <v>1465</v>
      </c>
      <c r="E2737">
        <v>118.61547760000001</v>
      </c>
      <c r="F2737">
        <v>124.84</v>
      </c>
      <c r="G2737">
        <v>7.5971694038828597</v>
      </c>
      <c r="H2737">
        <v>10.246238046108299</v>
      </c>
      <c r="I2737">
        <v>-5.0582886937357996</v>
      </c>
      <c r="J2737">
        <v>3.4930477863960401</v>
      </c>
      <c r="K2737">
        <v>111.21741285341299</v>
      </c>
      <c r="L2737">
        <v>108.60926433459601</v>
      </c>
      <c r="M2737">
        <v>75.019475746897996</v>
      </c>
      <c r="N2737">
        <v>2.0732947253783802</v>
      </c>
      <c r="O2737">
        <v>11.1422620954822</v>
      </c>
      <c r="P2737">
        <v>35.108225108225099</v>
      </c>
      <c r="Q2737">
        <v>-3.7071422382580002E-3</v>
      </c>
    </row>
    <row r="2738" spans="1:17" hidden="1" x14ac:dyDescent="0.3">
      <c r="A2738" t="s">
        <v>5640</v>
      </c>
      <c r="B2738" t="s">
        <v>5641</v>
      </c>
      <c r="C2738" t="str">
        <f>IFERROR(VLOOKUP(Table1[[#This Row],[Ticker]],[1]!Table1[[Symbol]:[Industry]],2,FALSE),"-")</f>
        <v>-</v>
      </c>
      <c r="D2738" t="s">
        <v>610</v>
      </c>
      <c r="E2738">
        <v>118.1846635</v>
      </c>
      <c r="F2738">
        <v>37.82</v>
      </c>
      <c r="G2738">
        <v>19.437437626074001</v>
      </c>
      <c r="H2738">
        <v>0.96698326841465798</v>
      </c>
      <c r="I2738">
        <v>-6.0822843339789898</v>
      </c>
      <c r="J2738">
        <v>-1.8226929543446799</v>
      </c>
      <c r="K2738">
        <v>32.563418774361402</v>
      </c>
      <c r="L2738">
        <v>31.935215767061699</v>
      </c>
      <c r="M2738">
        <v>84.705262462286896</v>
      </c>
      <c r="N2738">
        <v>1.72307172389935</v>
      </c>
      <c r="O2738">
        <v>31.411951348492799</v>
      </c>
      <c r="P2738">
        <v>71.938380281690101</v>
      </c>
      <c r="Q2738">
        <v>7.4063801522522996E-2</v>
      </c>
    </row>
    <row r="2739" spans="1:17" hidden="1" x14ac:dyDescent="0.3">
      <c r="A2739" t="s">
        <v>5642</v>
      </c>
      <c r="B2739" t="s">
        <v>5643</v>
      </c>
      <c r="C2739" t="str">
        <f>IFERROR(VLOOKUP(Table1[[#This Row],[Ticker]],[1]!Table1[[Symbol]:[Industry]],2,FALSE),"-")</f>
        <v>-</v>
      </c>
      <c r="D2739" t="s">
        <v>326</v>
      </c>
      <c r="E2739">
        <v>118.11336660000001</v>
      </c>
      <c r="F2739">
        <v>117.09</v>
      </c>
      <c r="G2739">
        <v>-34.444392254813103</v>
      </c>
      <c r="H2739">
        <v>-8.72938866841797</v>
      </c>
      <c r="I2739">
        <v>-15.608176085908401</v>
      </c>
      <c r="J2739">
        <v>2.4219746009295799</v>
      </c>
      <c r="K2739">
        <v>120.87378741557001</v>
      </c>
      <c r="L2739">
        <v>122.123533962547</v>
      </c>
      <c r="M2739">
        <v>47.6860647589994</v>
      </c>
      <c r="N2739">
        <v>0.24081790685125401</v>
      </c>
      <c r="O2739">
        <v>45.913399948757302</v>
      </c>
      <c r="P2739">
        <v>24.563829787233999</v>
      </c>
      <c r="Q2739">
        <v>0.15297267565804701</v>
      </c>
    </row>
    <row r="2740" spans="1:17" hidden="1" x14ac:dyDescent="0.3">
      <c r="A2740" t="s">
        <v>5644</v>
      </c>
      <c r="B2740" t="s">
        <v>5645</v>
      </c>
      <c r="C2740" t="str">
        <f>IFERROR(VLOOKUP(Table1[[#This Row],[Ticker]],[1]!Table1[[Symbol]:[Industry]],2,FALSE),"-")</f>
        <v>-</v>
      </c>
      <c r="D2740" t="s">
        <v>539</v>
      </c>
      <c r="E2740">
        <v>117.87002762500001</v>
      </c>
      <c r="F2740">
        <v>2917.25</v>
      </c>
      <c r="G2740">
        <v>72.951212863425596</v>
      </c>
      <c r="H2740">
        <v>-5.6735761528989501</v>
      </c>
      <c r="I2740">
        <v>-18.144111694431999</v>
      </c>
      <c r="J2740">
        <v>3.1729165416881702</v>
      </c>
      <c r="K2740">
        <v>2831.8460380643</v>
      </c>
      <c r="L2740">
        <v>2542.3488995512698</v>
      </c>
      <c r="M2740">
        <v>55.984826330977903</v>
      </c>
      <c r="N2740">
        <v>1.3422415034867199</v>
      </c>
      <c r="O2740">
        <v>14.4913874367983</v>
      </c>
      <c r="P2740">
        <v>117.843408132024</v>
      </c>
      <c r="Q2740">
        <v>0.12291625837028999</v>
      </c>
    </row>
    <row r="2741" spans="1:17" hidden="1" x14ac:dyDescent="0.3">
      <c r="A2741" t="s">
        <v>5646</v>
      </c>
      <c r="B2741" t="s">
        <v>5647</v>
      </c>
      <c r="C2741" t="str">
        <f>IFERROR(VLOOKUP(Table1[[#This Row],[Ticker]],[1]!Table1[[Symbol]:[Industry]],2,FALSE),"-")</f>
        <v>-</v>
      </c>
      <c r="D2741" t="s">
        <v>40</v>
      </c>
      <c r="E2741">
        <v>117.50673125</v>
      </c>
      <c r="F2741">
        <v>444.05</v>
      </c>
      <c r="G2741">
        <v>110.560861409259</v>
      </c>
      <c r="H2741">
        <v>-8.2660316274838692</v>
      </c>
      <c r="I2741">
        <v>23.557259453211799</v>
      </c>
      <c r="J2741">
        <v>-5.2540655033642896</v>
      </c>
      <c r="K2741">
        <v>427.92604559598601</v>
      </c>
      <c r="L2741">
        <v>380.43698834413198</v>
      </c>
      <c r="M2741">
        <v>54.726636692543401</v>
      </c>
      <c r="N2741">
        <v>0.98388236957443798</v>
      </c>
      <c r="O2741">
        <v>18.398828960702598</v>
      </c>
      <c r="P2741">
        <v>161.66764879198499</v>
      </c>
      <c r="Q2741">
        <v>7.1359976318064997E-2</v>
      </c>
    </row>
    <row r="2742" spans="1:17" hidden="1" x14ac:dyDescent="0.3">
      <c r="A2742" t="s">
        <v>5648</v>
      </c>
      <c r="B2742" t="s">
        <v>5649</v>
      </c>
      <c r="C2742" t="str">
        <f>IFERROR(VLOOKUP(Table1[[#This Row],[Ticker]],[1]!Table1[[Symbol]:[Industry]],2,FALSE),"-")</f>
        <v>-</v>
      </c>
      <c r="D2742" t="s">
        <v>539</v>
      </c>
      <c r="E2742">
        <v>117.40248</v>
      </c>
      <c r="F2742">
        <v>101.7</v>
      </c>
      <c r="G2742">
        <v>-3.6729496380023501</v>
      </c>
      <c r="H2742">
        <v>-7.2083330463170903</v>
      </c>
      <c r="I2742">
        <v>-29.768769182105</v>
      </c>
      <c r="J2742">
        <v>-5.6312742693163101E-3</v>
      </c>
      <c r="K2742">
        <v>104.58954767520601</v>
      </c>
      <c r="L2742">
        <v>103.185754348841</v>
      </c>
      <c r="M2742">
        <v>45.502943346892202</v>
      </c>
      <c r="N2742">
        <v>0.44655830638871502</v>
      </c>
      <c r="O2742">
        <v>31.219272369714801</v>
      </c>
      <c r="P2742">
        <v>25.5555555555555</v>
      </c>
      <c r="Q2742">
        <v>-4.8795235870555002E-2</v>
      </c>
    </row>
    <row r="2743" spans="1:17" hidden="1" x14ac:dyDescent="0.3">
      <c r="A2743" t="s">
        <v>5650</v>
      </c>
      <c r="B2743" t="s">
        <v>5651</v>
      </c>
      <c r="C2743" t="str">
        <f>IFERROR(VLOOKUP(Table1[[#This Row],[Ticker]],[1]!Table1[[Symbol]:[Industry]],2,FALSE),"-")</f>
        <v>-</v>
      </c>
      <c r="D2743" t="s">
        <v>184</v>
      </c>
      <c r="E2743">
        <v>117.35720000000001</v>
      </c>
      <c r="F2743">
        <v>77.72</v>
      </c>
      <c r="G2743">
        <v>192.00124470183499</v>
      </c>
      <c r="H2743">
        <v>30.7673153713503</v>
      </c>
      <c r="I2743">
        <v>64.419276659366005</v>
      </c>
      <c r="J2743">
        <v>7.6348944697198495E-2</v>
      </c>
      <c r="K2743">
        <v>65.920213687339597</v>
      </c>
      <c r="L2743">
        <v>52.973936096119502</v>
      </c>
      <c r="M2743">
        <v>63.8764720356548</v>
      </c>
      <c r="N2743">
        <v>1.2384200735653399</v>
      </c>
      <c r="O2743">
        <v>7.9516212043232199</v>
      </c>
      <c r="P2743">
        <v>242.07746478873199</v>
      </c>
      <c r="Q2743">
        <v>9.1053817335826001E-2</v>
      </c>
    </row>
    <row r="2744" spans="1:17" hidden="1" x14ac:dyDescent="0.3">
      <c r="A2744" t="s">
        <v>5652</v>
      </c>
      <c r="B2744" t="s">
        <v>5653</v>
      </c>
      <c r="C2744" t="str">
        <f>IFERROR(VLOOKUP(Table1[[#This Row],[Ticker]],[1]!Table1[[Symbol]:[Industry]],2,FALSE),"-")</f>
        <v>-</v>
      </c>
      <c r="E2744">
        <v>117.31408639999999</v>
      </c>
      <c r="F2744">
        <v>2.74</v>
      </c>
      <c r="G2744">
        <v>7.1363294058318001</v>
      </c>
      <c r="H2744">
        <v>4.4514638773784796</v>
      </c>
      <c r="I2744">
        <v>-29.6869664950698</v>
      </c>
      <c r="J2744">
        <v>17.825610811606101</v>
      </c>
      <c r="K2744">
        <v>2.58963601335306</v>
      </c>
      <c r="L2744">
        <v>2.7452843178917199</v>
      </c>
      <c r="M2744">
        <v>69.295586949124797</v>
      </c>
      <c r="N2744">
        <v>1.58253791859607</v>
      </c>
      <c r="O2744">
        <v>58.759124087591204</v>
      </c>
      <c r="P2744">
        <v>43.907563025210102</v>
      </c>
      <c r="Q2744">
        <v>3.7867849687819997E-2</v>
      </c>
    </row>
    <row r="2745" spans="1:17" hidden="1" x14ac:dyDescent="0.3">
      <c r="A2745" t="s">
        <v>5654</v>
      </c>
      <c r="B2745" t="s">
        <v>5655</v>
      </c>
      <c r="C2745" t="str">
        <f>IFERROR(VLOOKUP(Table1[[#This Row],[Ticker]],[1]!Table1[[Symbol]:[Industry]],2,FALSE),"-")</f>
        <v>-</v>
      </c>
      <c r="D2745" t="s">
        <v>936</v>
      </c>
      <c r="E2745">
        <v>117.24966000000001</v>
      </c>
      <c r="F2745">
        <v>197.39</v>
      </c>
      <c r="G2745">
        <v>67.1411458411295</v>
      </c>
      <c r="H2745">
        <v>-9.4597684818891103</v>
      </c>
      <c r="I2745">
        <v>-13.398563823055101</v>
      </c>
      <c r="J2745">
        <v>-1.74050841710282</v>
      </c>
      <c r="K2745">
        <v>196.745021761819</v>
      </c>
      <c r="L2745">
        <v>187.584724130349</v>
      </c>
      <c r="M2745">
        <v>50.004684978673303</v>
      </c>
      <c r="N2745">
        <v>1.3726373423421101</v>
      </c>
      <c r="O2745">
        <v>32.478848979178203</v>
      </c>
      <c r="P2745">
        <v>101.418367346938</v>
      </c>
      <c r="Q2745">
        <v>0.120278333819147</v>
      </c>
    </row>
    <row r="2746" spans="1:17" hidden="1" x14ac:dyDescent="0.3">
      <c r="A2746" t="s">
        <v>5656</v>
      </c>
      <c r="B2746" t="s">
        <v>5657</v>
      </c>
      <c r="C2746" t="str">
        <f>IFERROR(VLOOKUP(Table1[[#This Row],[Ticker]],[1]!Table1[[Symbol]:[Industry]],2,FALSE),"-")</f>
        <v>-</v>
      </c>
      <c r="D2746" t="s">
        <v>95</v>
      </c>
      <c r="E2746">
        <v>117.2114974</v>
      </c>
      <c r="F2746">
        <v>55.4</v>
      </c>
      <c r="G2746">
        <v>-27.507492996161599</v>
      </c>
      <c r="H2746">
        <v>-12.8128089203481</v>
      </c>
      <c r="I2746">
        <v>4.4144919703708103</v>
      </c>
      <c r="J2746">
        <v>-3.89053897567908</v>
      </c>
      <c r="K2746">
        <v>61.334945944683199</v>
      </c>
      <c r="L2746">
        <v>60.786567501340798</v>
      </c>
      <c r="M2746">
        <v>40.9542536428877</v>
      </c>
      <c r="N2746">
        <v>1.20465596583218</v>
      </c>
      <c r="O2746">
        <v>84.945848375451206</v>
      </c>
      <c r="P2746">
        <v>32.535885167464102</v>
      </c>
      <c r="Q2746">
        <v>4.5779203748764999E-2</v>
      </c>
    </row>
    <row r="2747" spans="1:17" hidden="1" x14ac:dyDescent="0.3">
      <c r="A2747" t="s">
        <v>5658</v>
      </c>
      <c r="B2747" t="s">
        <v>5659</v>
      </c>
      <c r="C2747" t="str">
        <f>IFERROR(VLOOKUP(Table1[[#This Row],[Ticker]],[1]!Table1[[Symbol]:[Industry]],2,FALSE),"-")</f>
        <v>-</v>
      </c>
      <c r="D2747" t="s">
        <v>610</v>
      </c>
      <c r="E2747">
        <v>117.185345</v>
      </c>
      <c r="F2747">
        <v>224.45</v>
      </c>
      <c r="G2747">
        <v>-19.9276951497657</v>
      </c>
      <c r="H2747">
        <v>-2.5681741665183</v>
      </c>
      <c r="I2747">
        <v>-4.7733339851354701</v>
      </c>
      <c r="J2747">
        <v>5.3995292678775302</v>
      </c>
      <c r="K2747">
        <v>215.625107289429</v>
      </c>
      <c r="L2747">
        <v>211.40318372117699</v>
      </c>
      <c r="M2747">
        <v>55.7691954975041</v>
      </c>
      <c r="N2747">
        <v>1.56530483036013</v>
      </c>
      <c r="O2747">
        <v>9.1334372911561594</v>
      </c>
      <c r="P2747">
        <v>21.1933045356371</v>
      </c>
      <c r="Q2747">
        <v>-5.3597435301195998E-2</v>
      </c>
    </row>
    <row r="2748" spans="1:17" hidden="1" x14ac:dyDescent="0.3">
      <c r="A2748" t="s">
        <v>5660</v>
      </c>
      <c r="B2748" t="s">
        <v>5661</v>
      </c>
      <c r="C2748" t="str">
        <f>IFERROR(VLOOKUP(Table1[[#This Row],[Ticker]],[1]!Table1[[Symbol]:[Industry]],2,FALSE),"-")</f>
        <v>-</v>
      </c>
      <c r="E2748">
        <v>116.9181325</v>
      </c>
      <c r="F2748">
        <v>32.950000000000003</v>
      </c>
      <c r="G2748">
        <v>-53.378115923778097</v>
      </c>
      <c r="H2748">
        <v>-19.174283533002399</v>
      </c>
      <c r="I2748">
        <v>-13.2086735154591</v>
      </c>
      <c r="J2748">
        <v>-1.5290461033207801</v>
      </c>
      <c r="K2748">
        <v>34.940708042705197</v>
      </c>
      <c r="L2748">
        <v>34.177768045809103</v>
      </c>
      <c r="M2748">
        <v>37.797152714091702</v>
      </c>
      <c r="N2748">
        <v>0.74792776860916999</v>
      </c>
      <c r="O2748">
        <v>58.634294385432398</v>
      </c>
      <c r="P2748">
        <v>31.694644284572298</v>
      </c>
      <c r="Q2748">
        <v>8.9963460334188006E-2</v>
      </c>
    </row>
    <row r="2749" spans="1:17" hidden="1" x14ac:dyDescent="0.3">
      <c r="A2749" t="s">
        <v>5662</v>
      </c>
      <c r="B2749" t="s">
        <v>5663</v>
      </c>
      <c r="C2749" t="str">
        <f>IFERROR(VLOOKUP(Table1[[#This Row],[Ticker]],[1]!Table1[[Symbol]:[Industry]],2,FALSE),"-")</f>
        <v>-</v>
      </c>
      <c r="D2749" t="s">
        <v>561</v>
      </c>
      <c r="E2749">
        <v>116.910937</v>
      </c>
      <c r="F2749">
        <v>130</v>
      </c>
      <c r="G2749">
        <v>106.169929686747</v>
      </c>
      <c r="H2749">
        <v>7.8949634994495401</v>
      </c>
      <c r="I2749">
        <v>-14.288650065509801</v>
      </c>
      <c r="J2749">
        <v>-3.6971735598744</v>
      </c>
      <c r="K2749">
        <v>113.634842314944</v>
      </c>
      <c r="L2749">
        <v>98.107973494701895</v>
      </c>
      <c r="M2749">
        <v>58.576561974671399</v>
      </c>
      <c r="N2749">
        <v>4.36975538482739</v>
      </c>
      <c r="O2749">
        <v>26.9615384615384</v>
      </c>
      <c r="P2749">
        <v>145.05183788878401</v>
      </c>
      <c r="Q2749">
        <v>7.3146006374857006E-2</v>
      </c>
    </row>
    <row r="2750" spans="1:17" hidden="1" x14ac:dyDescent="0.3">
      <c r="A2750" t="s">
        <v>5664</v>
      </c>
      <c r="B2750" t="s">
        <v>2927</v>
      </c>
      <c r="C2750" t="str">
        <f>IFERROR(VLOOKUP(Table1[[#This Row],[Ticker]],[1]!Table1[[Symbol]:[Industry]],2,FALSE),"-")</f>
        <v>-</v>
      </c>
      <c r="D2750" t="s">
        <v>3926</v>
      </c>
      <c r="E2750">
        <v>116.7855</v>
      </c>
      <c r="F2750">
        <v>898.35</v>
      </c>
      <c r="G2750">
        <v>40.973942474010599</v>
      </c>
      <c r="H2750">
        <v>-0.63999020425415498</v>
      </c>
      <c r="I2750">
        <v>-7.8427405148156604</v>
      </c>
      <c r="J2750">
        <v>9.32989704581734</v>
      </c>
      <c r="K2750">
        <v>785.92016847312902</v>
      </c>
      <c r="L2750">
        <v>741.05343199465597</v>
      </c>
      <c r="M2750">
        <v>85.424172090024697</v>
      </c>
      <c r="N2750">
        <v>2.08929865528625</v>
      </c>
      <c r="O2750">
        <v>33.1051371959703</v>
      </c>
      <c r="P2750">
        <v>75.802348336594903</v>
      </c>
      <c r="Q2750">
        <v>7.8225116643347997E-2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Row],[Ticker]],[1]!Table1[[Symbol]:[Industry]],2,FALSE),"-")</f>
        <v>-</v>
      </c>
      <c r="D2751" t="s">
        <v>1498</v>
      </c>
      <c r="E2751">
        <v>116.77759824</v>
      </c>
      <c r="F2751">
        <v>27.6</v>
      </c>
      <c r="G2751">
        <v>36.050731423949003</v>
      </c>
      <c r="H2751">
        <v>16.3521861615415</v>
      </c>
      <c r="I2751">
        <v>7.0053752260261604</v>
      </c>
      <c r="J2751">
        <v>0.93402344253907499</v>
      </c>
      <c r="K2751">
        <v>23.898001631559701</v>
      </c>
      <c r="L2751">
        <v>22.260140589536402</v>
      </c>
      <c r="M2751">
        <v>65.182902227935998</v>
      </c>
      <c r="N2751">
        <v>1.9909919100692799</v>
      </c>
      <c r="O2751">
        <v>25.543478260869499</v>
      </c>
      <c r="P2751">
        <v>83.388704318936803</v>
      </c>
      <c r="Q2751">
        <v>6.9367967967990996E-2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Row],[Ticker]],[1]!Table1[[Symbol]:[Industry]],2,FALSE),"-")</f>
        <v>-</v>
      </c>
      <c r="D2752" t="s">
        <v>151</v>
      </c>
      <c r="E2752">
        <v>116.44271295</v>
      </c>
      <c r="F2752">
        <v>5.55</v>
      </c>
      <c r="G2752">
        <v>13.147222652019099</v>
      </c>
      <c r="H2752">
        <v>-13.865757748113801</v>
      </c>
      <c r="I2752">
        <v>-55.000592131636701</v>
      </c>
      <c r="J2752">
        <v>2.4694496555549299</v>
      </c>
      <c r="K2752">
        <v>5.63516013914768</v>
      </c>
      <c r="L2752">
        <v>5.9189783547303998</v>
      </c>
      <c r="M2752">
        <v>61.914425319576097</v>
      </c>
      <c r="N2752">
        <v>1.6418215486896399</v>
      </c>
      <c r="O2752">
        <v>89.189189189189193</v>
      </c>
      <c r="P2752">
        <v>54.1666666666666</v>
      </c>
      <c r="Q2752">
        <v>-0.11265165342903299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Row],[Ticker]],[1]!Table1[[Symbol]:[Industry]],2,FALSE),"-")</f>
        <v>-</v>
      </c>
      <c r="D2753" t="s">
        <v>49</v>
      </c>
      <c r="E2753">
        <v>116.40472527599999</v>
      </c>
      <c r="F2753">
        <v>36.54</v>
      </c>
      <c r="G2753">
        <v>-7.7095062597644599</v>
      </c>
      <c r="H2753">
        <v>-16.593499562542899</v>
      </c>
      <c r="I2753">
        <v>-18.211427085050001</v>
      </c>
      <c r="J2753">
        <v>-4.1280553969189802</v>
      </c>
      <c r="K2753">
        <v>36.459965206726103</v>
      </c>
      <c r="L2753">
        <v>35.789293154773802</v>
      </c>
      <c r="M2753">
        <v>61.647770623185401</v>
      </c>
      <c r="N2753">
        <v>0.96800901276088802</v>
      </c>
      <c r="O2753">
        <v>32.731253420908502</v>
      </c>
      <c r="P2753">
        <v>36.8539325842696</v>
      </c>
      <c r="Q2753">
        <v>8.3303816203570996E-2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D2754" t="s">
        <v>140</v>
      </c>
      <c r="E2754">
        <v>116.29625</v>
      </c>
      <c r="F2754">
        <v>4651.8500000000004</v>
      </c>
      <c r="G2754">
        <v>-2.9356720848229099</v>
      </c>
      <c r="H2754">
        <v>7.9184470607245299</v>
      </c>
      <c r="I2754">
        <v>3.78914743696749</v>
      </c>
      <c r="J2754">
        <v>17.568047786396001</v>
      </c>
      <c r="K2754">
        <v>4024.4591396988098</v>
      </c>
      <c r="L2754">
        <v>3920.93266041165</v>
      </c>
      <c r="M2754">
        <v>79.337806543767798</v>
      </c>
      <c r="N2754">
        <v>2.2961509242846199</v>
      </c>
      <c r="O2754">
        <v>7.1186732160323203</v>
      </c>
      <c r="P2754">
        <v>42.041221374045797</v>
      </c>
      <c r="Q2754">
        <v>-4.8644369005530999E-2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D2755" t="s">
        <v>392</v>
      </c>
      <c r="E2755">
        <v>116.17547500000001</v>
      </c>
      <c r="F2755">
        <v>89.5</v>
      </c>
      <c r="G2755">
        <v>590.64722265201897</v>
      </c>
      <c r="H2755">
        <v>-8.3268761087536998</v>
      </c>
      <c r="I2755">
        <v>603.78291302300204</v>
      </c>
      <c r="J2755">
        <v>-6.9506943255097102</v>
      </c>
      <c r="K2755">
        <v>78.799382689645199</v>
      </c>
      <c r="M2755">
        <v>30.656445467910999</v>
      </c>
      <c r="N2755">
        <v>0.39397416505850202</v>
      </c>
      <c r="O2755">
        <v>12.826815642458101</v>
      </c>
      <c r="P2755">
        <v>616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D2756" t="s">
        <v>1435</v>
      </c>
      <c r="E2756">
        <v>116.06032</v>
      </c>
      <c r="F2756">
        <v>4.7300000000000004</v>
      </c>
      <c r="G2756">
        <v>225.01759302238901</v>
      </c>
      <c r="H2756">
        <v>8.68809523878382</v>
      </c>
      <c r="I2756">
        <v>213.989809574726</v>
      </c>
      <c r="J2756">
        <v>8.6628273687626596</v>
      </c>
      <c r="K2756">
        <v>3.7655090602991099</v>
      </c>
      <c r="L2756">
        <v>2.37865289385058</v>
      </c>
      <c r="M2756">
        <v>68.433502822851295</v>
      </c>
      <c r="N2756">
        <v>3.1741222736114798</v>
      </c>
      <c r="O2756">
        <v>0.84566596194501897</v>
      </c>
      <c r="P2756">
        <v>456.47058823529397</v>
      </c>
      <c r="Q2756">
        <v>4.9388523543599003E-2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D2757" t="s">
        <v>184</v>
      </c>
      <c r="E2757">
        <v>115.91716744999999</v>
      </c>
      <c r="F2757">
        <v>107.45</v>
      </c>
      <c r="G2757">
        <v>-6.5184486596375297</v>
      </c>
      <c r="H2757">
        <v>-13.745443300793299</v>
      </c>
      <c r="I2757">
        <v>-41.292994567756601</v>
      </c>
      <c r="J2757">
        <v>5.4484565600750097</v>
      </c>
      <c r="K2757">
        <v>108.94774457513</v>
      </c>
      <c r="L2757">
        <v>111.46437103952501</v>
      </c>
      <c r="M2757">
        <v>71.515320547494795</v>
      </c>
      <c r="N2757">
        <v>2.11840370162873</v>
      </c>
      <c r="O2757">
        <v>57.933922754769597</v>
      </c>
      <c r="P2757">
        <v>33.877398455021101</v>
      </c>
      <c r="Q2757">
        <v>0.13323503455973801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D2758" t="s">
        <v>392</v>
      </c>
      <c r="E2758">
        <v>115.49894999999999</v>
      </c>
      <c r="F2758">
        <v>48.58</v>
      </c>
      <c r="G2758">
        <v>84.275892772917203</v>
      </c>
      <c r="H2758">
        <v>-20.301022711270001</v>
      </c>
      <c r="I2758">
        <v>119.22645756802299</v>
      </c>
      <c r="J2758">
        <v>-8.0439775300596494</v>
      </c>
      <c r="K2758">
        <v>46.650403621700598</v>
      </c>
      <c r="L2758">
        <v>36.378546403824799</v>
      </c>
      <c r="M2758">
        <v>45.742593298219298</v>
      </c>
      <c r="N2758">
        <v>0.42576608077801698</v>
      </c>
      <c r="O2758">
        <v>11.671469740633899</v>
      </c>
      <c r="P2758">
        <v>187.45562130177501</v>
      </c>
      <c r="Q2758">
        <v>7.3411674191190004E-2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E2759">
        <v>115.40560499999999</v>
      </c>
      <c r="F2759">
        <v>115</v>
      </c>
      <c r="G2759">
        <v>174.126389318685</v>
      </c>
      <c r="H2759">
        <v>12.0181828726689</v>
      </c>
      <c r="I2759">
        <v>155.22477348811799</v>
      </c>
      <c r="J2759">
        <v>6.61035547870374</v>
      </c>
      <c r="K2759">
        <v>92.536682164509401</v>
      </c>
      <c r="L2759">
        <v>63.800002674180803</v>
      </c>
      <c r="M2759">
        <v>58.898117667196502</v>
      </c>
      <c r="N2759">
        <v>1.15094339622641</v>
      </c>
      <c r="O2759">
        <v>6.6956521739130297</v>
      </c>
      <c r="P2759">
        <v>684.98293515358296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226</v>
      </c>
      <c r="E2760">
        <v>115.32375</v>
      </c>
      <c r="F2760">
        <v>114.75</v>
      </c>
      <c r="G2760">
        <v>42.165470827201602</v>
      </c>
      <c r="H2760">
        <v>-7.1389589827409399</v>
      </c>
      <c r="I2760">
        <v>-8.8387085986192204</v>
      </c>
      <c r="J2760">
        <v>0.70376207211033703</v>
      </c>
      <c r="K2760">
        <v>106.98304914698799</v>
      </c>
      <c r="M2760">
        <v>61.789898542478497</v>
      </c>
      <c r="N2760">
        <v>0.94042630715977404</v>
      </c>
      <c r="O2760">
        <v>33.376906318082703</v>
      </c>
      <c r="P2760">
        <v>76.538461538461505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59</v>
      </c>
      <c r="E2761">
        <v>114.971016159999</v>
      </c>
      <c r="F2761">
        <v>100.1</v>
      </c>
      <c r="G2761">
        <v>30.931375657483599</v>
      </c>
      <c r="H2761">
        <v>-10.7640447229182</v>
      </c>
      <c r="I2761">
        <v>-1.92620993865473</v>
      </c>
      <c r="J2761">
        <v>-2.33920559851691</v>
      </c>
      <c r="K2761">
        <v>108.243287554991</v>
      </c>
      <c r="L2761">
        <v>100.895384138092</v>
      </c>
      <c r="M2761">
        <v>32.731756616046098</v>
      </c>
      <c r="N2761">
        <v>0.33015478063211401</v>
      </c>
      <c r="O2761">
        <v>67.732267732267701</v>
      </c>
      <c r="P2761">
        <v>61.191626409017601</v>
      </c>
      <c r="Q2761">
        <v>0.106699230829777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D2762" t="s">
        <v>243</v>
      </c>
      <c r="E2762">
        <v>114.705</v>
      </c>
      <c r="F2762">
        <v>382.35</v>
      </c>
      <c r="G2762">
        <v>141.18608636759899</v>
      </c>
      <c r="H2762">
        <v>-9.9892214876766108</v>
      </c>
      <c r="I2762">
        <v>6.4146226103433799</v>
      </c>
      <c r="J2762">
        <v>-6.3332368357370399</v>
      </c>
      <c r="K2762">
        <v>361.99611129829498</v>
      </c>
      <c r="L2762">
        <v>305.31897866138303</v>
      </c>
      <c r="M2762">
        <v>59.563626948164803</v>
      </c>
      <c r="N2762">
        <v>1.7725587584843401</v>
      </c>
      <c r="O2762">
        <v>10.4746959591996</v>
      </c>
      <c r="P2762">
        <v>196.39534883720901</v>
      </c>
      <c r="Q2762">
        <v>0.116378286105898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D2763" t="s">
        <v>936</v>
      </c>
      <c r="E2763">
        <v>114.658211815</v>
      </c>
      <c r="F2763">
        <v>40.97</v>
      </c>
      <c r="G2763">
        <v>-14.623047618251</v>
      </c>
      <c r="H2763">
        <v>-11.294311464560399</v>
      </c>
      <c r="I2763">
        <v>-4.2876876092420702</v>
      </c>
      <c r="J2763">
        <v>0.112790916623052</v>
      </c>
      <c r="K2763">
        <v>41.748887078395001</v>
      </c>
      <c r="L2763">
        <v>41.210653272233898</v>
      </c>
      <c r="M2763">
        <v>43.3139382932128</v>
      </c>
      <c r="N2763">
        <v>1.10223031840467</v>
      </c>
      <c r="O2763">
        <v>37.271174029777796</v>
      </c>
      <c r="P2763">
        <v>25.290519877675798</v>
      </c>
      <c r="Q2763">
        <v>-1.7569786913200001E-4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D2764" t="s">
        <v>561</v>
      </c>
      <c r="E2764">
        <v>114.50270399999999</v>
      </c>
      <c r="F2764">
        <v>118.2</v>
      </c>
      <c r="G2764">
        <v>89.986993102010004</v>
      </c>
      <c r="H2764">
        <v>-1.19958527467669</v>
      </c>
      <c r="I2764">
        <v>14.675022523807501</v>
      </c>
      <c r="J2764">
        <v>-1.0819522136039399</v>
      </c>
      <c r="K2764">
        <v>118.12802391013599</v>
      </c>
      <c r="L2764">
        <v>106.91358813325</v>
      </c>
      <c r="M2764">
        <v>58.3245636495257</v>
      </c>
      <c r="N2764">
        <v>0.60702154310337197</v>
      </c>
      <c r="O2764">
        <v>25.972927241962701</v>
      </c>
      <c r="P2764">
        <v>126.306720275703</v>
      </c>
      <c r="Q2764">
        <v>6.6122782732576005E-2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561</v>
      </c>
      <c r="E2765">
        <v>114.36</v>
      </c>
      <c r="F2765">
        <v>142.94999999999999</v>
      </c>
      <c r="G2765">
        <v>240.482155473516</v>
      </c>
      <c r="H2765">
        <v>16.5824255516657</v>
      </c>
      <c r="I2765">
        <v>116.50291302300199</v>
      </c>
      <c r="J2765">
        <v>-1.7552335743409999</v>
      </c>
      <c r="K2765">
        <v>130.540036747556</v>
      </c>
      <c r="L2765">
        <v>93.370313558742396</v>
      </c>
      <c r="M2765">
        <v>53.1221686363223</v>
      </c>
      <c r="N2765">
        <v>0.39872861334241699</v>
      </c>
      <c r="O2765">
        <v>13.920951381601901</v>
      </c>
      <c r="P2765">
        <v>388.71794871794799</v>
      </c>
      <c r="Q2765">
        <v>0.152919155223813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E2766">
        <v>114.3495482</v>
      </c>
      <c r="F2766">
        <v>104.53</v>
      </c>
      <c r="G2766">
        <v>73.373458393464006</v>
      </c>
      <c r="H2766">
        <v>-4.3978782103490497</v>
      </c>
      <c r="I2766">
        <v>43.867727118866199</v>
      </c>
      <c r="J2766">
        <v>0.26241179880556198</v>
      </c>
      <c r="K2766">
        <v>96.638536609309398</v>
      </c>
      <c r="L2766">
        <v>81.356612800694705</v>
      </c>
      <c r="M2766">
        <v>68.844090044007004</v>
      </c>
      <c r="N2766">
        <v>0.81849062775731596</v>
      </c>
      <c r="O2766">
        <v>16.2345738065627</v>
      </c>
      <c r="P2766">
        <v>124.409617861743</v>
      </c>
      <c r="Q2766">
        <v>4.5224461289888003E-2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D2767" t="s">
        <v>107</v>
      </c>
      <c r="E2767">
        <v>114.18090599999999</v>
      </c>
      <c r="F2767">
        <v>58.45</v>
      </c>
      <c r="G2767">
        <v>137.93551094030701</v>
      </c>
      <c r="H2767">
        <v>-5.9644005816126402</v>
      </c>
      <c r="I2767">
        <v>95.052416569101695</v>
      </c>
      <c r="J2767">
        <v>2.9329870954530102</v>
      </c>
      <c r="K2767">
        <v>57.861936722367098</v>
      </c>
      <c r="L2767">
        <v>51.103917732759498</v>
      </c>
      <c r="M2767">
        <v>65.063048405044398</v>
      </c>
      <c r="N2767">
        <v>1.1627463445645201</v>
      </c>
      <c r="O2767">
        <v>44.910179640718503</v>
      </c>
      <c r="P2767">
        <v>187.93103448275801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D2768" t="s">
        <v>243</v>
      </c>
      <c r="E2768">
        <v>114.02601215999999</v>
      </c>
      <c r="F2768">
        <v>173.2</v>
      </c>
      <c r="G2768">
        <v>19.5238433128305</v>
      </c>
      <c r="H2768">
        <v>-7.1534147604671796</v>
      </c>
      <c r="I2768">
        <v>-10.004044781659699</v>
      </c>
      <c r="J2768">
        <v>0.42093795980645199</v>
      </c>
      <c r="K2768">
        <v>173.450254506546</v>
      </c>
      <c r="L2768">
        <v>166.72002629427999</v>
      </c>
      <c r="M2768">
        <v>51.312740772680101</v>
      </c>
      <c r="N2768">
        <v>1.1091581177832299</v>
      </c>
      <c r="O2768">
        <v>35.681293302540404</v>
      </c>
      <c r="P2768">
        <v>46.779661016949099</v>
      </c>
      <c r="Q2768">
        <v>1.8796077372527E-2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D2769" t="s">
        <v>452</v>
      </c>
      <c r="E2769">
        <v>113.991174</v>
      </c>
      <c r="F2769">
        <v>227.7</v>
      </c>
      <c r="G2769">
        <v>159.98556851667999</v>
      </c>
      <c r="H2769">
        <v>16.8626081103525</v>
      </c>
      <c r="I2769">
        <v>90.814567057777197</v>
      </c>
      <c r="J2769">
        <v>-5.0262677588475704</v>
      </c>
      <c r="K2769">
        <v>186.14745587686301</v>
      </c>
      <c r="L2769">
        <v>144.915593460221</v>
      </c>
      <c r="M2769">
        <v>55.313002888558998</v>
      </c>
      <c r="N2769">
        <v>1.99305128992628</v>
      </c>
      <c r="O2769">
        <v>10.518225735616999</v>
      </c>
      <c r="P2769">
        <v>185.33834586466099</v>
      </c>
      <c r="Q2769">
        <v>0.128507348811121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387</v>
      </c>
      <c r="E2770">
        <v>113.79644710999899</v>
      </c>
      <c r="M2770">
        <v>50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D2771" t="s">
        <v>59</v>
      </c>
      <c r="E2771">
        <v>113.7457713</v>
      </c>
      <c r="F2771">
        <v>21</v>
      </c>
      <c r="G2771">
        <v>31.363640562466902</v>
      </c>
      <c r="H2771">
        <v>-5.3230793563738601</v>
      </c>
      <c r="I2771">
        <v>-1.399145024491</v>
      </c>
      <c r="J2771">
        <v>-2.0165316528562802</v>
      </c>
      <c r="K2771">
        <v>21.426425650137698</v>
      </c>
      <c r="L2771">
        <v>19.0497788344444</v>
      </c>
      <c r="M2771">
        <v>37.448895425831097</v>
      </c>
      <c r="N2771">
        <v>0.20738078000551999</v>
      </c>
      <c r="O2771">
        <v>48.571428571428498</v>
      </c>
      <c r="P2771">
        <v>77.966101694915196</v>
      </c>
      <c r="Q2771">
        <v>0.11759453632485201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46</v>
      </c>
      <c r="E2772">
        <v>113.6688</v>
      </c>
      <c r="F2772">
        <v>278.60000000000002</v>
      </c>
      <c r="G2772">
        <v>7.9805559853525301</v>
      </c>
      <c r="H2772">
        <v>30.296688932525399</v>
      </c>
      <c r="I2772">
        <v>21.116246356335701</v>
      </c>
      <c r="J2772">
        <v>-13.158875290527</v>
      </c>
      <c r="K2772">
        <v>276.41732714216101</v>
      </c>
      <c r="M2772">
        <v>45.319251066837097</v>
      </c>
      <c r="N2772">
        <v>0.690439697289012</v>
      </c>
      <c r="O2772">
        <v>36.898779612347397</v>
      </c>
      <c r="P2772">
        <v>49.784946236559101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E2773">
        <v>113.491</v>
      </c>
      <c r="F2773">
        <v>183.05</v>
      </c>
      <c r="G2773">
        <v>281.15399591428798</v>
      </c>
      <c r="H2773">
        <v>65.137127330418906</v>
      </c>
      <c r="I2773">
        <v>174.47046196583699</v>
      </c>
      <c r="J2773">
        <v>-8.8050473811106098</v>
      </c>
      <c r="K2773">
        <v>134.99470767860899</v>
      </c>
      <c r="L2773">
        <v>88.101899692089106</v>
      </c>
      <c r="M2773">
        <v>53.773339415790304</v>
      </c>
      <c r="N2773">
        <v>1.5368238387915401</v>
      </c>
      <c r="O2773">
        <v>15.116088500409701</v>
      </c>
      <c r="P2773">
        <v>427.52161383285301</v>
      </c>
      <c r="Q2773">
        <v>0.17247021424602199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E2774">
        <v>113.4</v>
      </c>
      <c r="F2774">
        <v>210</v>
      </c>
      <c r="G2774">
        <v>49.720169713294702</v>
      </c>
      <c r="H2774">
        <v>30.137273084782301</v>
      </c>
      <c r="I2774">
        <v>62.8558600842779</v>
      </c>
      <c r="J2774">
        <v>-3.6048879934204598</v>
      </c>
      <c r="K2774">
        <v>162.79170123405899</v>
      </c>
      <c r="M2774">
        <v>63.921542171780203</v>
      </c>
      <c r="N2774">
        <v>1.75084579286259</v>
      </c>
      <c r="O2774">
        <v>11.9285714285714</v>
      </c>
      <c r="P2774">
        <v>86.170212765957402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E2775">
        <v>112.842756768</v>
      </c>
      <c r="F2775">
        <v>51.52</v>
      </c>
      <c r="G2775">
        <v>31.2905792953758</v>
      </c>
      <c r="H2775">
        <v>0.85835824134169503</v>
      </c>
      <c r="I2775">
        <v>51.546422241057002</v>
      </c>
      <c r="J2775">
        <v>7.6793770915320003</v>
      </c>
      <c r="K2775">
        <v>47.370079444618298</v>
      </c>
      <c r="L2775">
        <v>40.591344090579902</v>
      </c>
      <c r="M2775">
        <v>60.621868929965103</v>
      </c>
      <c r="N2775">
        <v>1.50608135674771</v>
      </c>
      <c r="O2775">
        <v>11.781832298136599</v>
      </c>
      <c r="P2775">
        <v>121.115879828326</v>
      </c>
      <c r="Q2775">
        <v>0.18127932672758901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E2776">
        <v>112.8086424</v>
      </c>
      <c r="F2776">
        <v>85.57</v>
      </c>
      <c r="G2776">
        <v>-1.19441872928407</v>
      </c>
      <c r="H2776">
        <v>-2.87932067918819</v>
      </c>
      <c r="I2776">
        <v>-21.867599066534002</v>
      </c>
      <c r="J2776">
        <v>-2.4649949075305901</v>
      </c>
      <c r="K2776">
        <v>82.443895864224203</v>
      </c>
      <c r="L2776">
        <v>86.280351613156299</v>
      </c>
      <c r="M2776">
        <v>62.102113802593003</v>
      </c>
      <c r="N2776">
        <v>1.01388592421952</v>
      </c>
      <c r="O2776">
        <v>50.753768844221099</v>
      </c>
      <c r="P2776">
        <v>26.770370370370301</v>
      </c>
      <c r="Q2776">
        <v>7.5551580101037005E-2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D2777" t="s">
        <v>75</v>
      </c>
      <c r="E2777">
        <v>112.67330957999999</v>
      </c>
      <c r="F2777">
        <v>14.04</v>
      </c>
      <c r="G2777">
        <v>-22.508138398309001</v>
      </c>
      <c r="H2777">
        <v>-25.0587402042541</v>
      </c>
      <c r="I2777">
        <v>-48.224379593223603</v>
      </c>
      <c r="J2777">
        <v>-1.1523747488152101</v>
      </c>
      <c r="K2777">
        <v>16.0487875447193</v>
      </c>
      <c r="L2777">
        <v>17.6839006069739</v>
      </c>
      <c r="M2777">
        <v>38.264183406266</v>
      </c>
      <c r="N2777">
        <v>4.5610050167635503</v>
      </c>
      <c r="O2777">
        <v>121.509971509971</v>
      </c>
      <c r="P2777">
        <v>14.425427872860601</v>
      </c>
      <c r="Q2777">
        <v>1.3139583646970999E-2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D2778" t="s">
        <v>610</v>
      </c>
      <c r="E2778">
        <v>112.556337257</v>
      </c>
      <c r="F2778">
        <v>1.51</v>
      </c>
      <c r="G2778">
        <v>-110.013583069807</v>
      </c>
      <c r="H2778">
        <v>-29.6379751769317</v>
      </c>
      <c r="I2778">
        <v>27.111928220163801</v>
      </c>
      <c r="J2778">
        <v>-9.6709092688186598</v>
      </c>
      <c r="K2778">
        <v>1.58991150999727</v>
      </c>
      <c r="L2778">
        <v>2.7300539930769099</v>
      </c>
      <c r="M2778">
        <v>26.2369614724808</v>
      </c>
      <c r="N2778">
        <v>1.4168832811671199</v>
      </c>
      <c r="O2778">
        <v>606.85096241787596</v>
      </c>
      <c r="P2778">
        <v>45.8746736292428</v>
      </c>
      <c r="Q2778">
        <v>7.7424990197311E-2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E2779">
        <v>112.51992</v>
      </c>
      <c r="F2779">
        <v>59.44</v>
      </c>
      <c r="G2779">
        <v>-1.5194440146474899</v>
      </c>
      <c r="H2779">
        <v>-18.042867188381098</v>
      </c>
      <c r="I2779">
        <v>-1.7132758596895501</v>
      </c>
      <c r="J2779">
        <v>-3.5777924798269098</v>
      </c>
      <c r="K2779">
        <v>59.429951574095298</v>
      </c>
      <c r="L2779">
        <v>55.735803934205101</v>
      </c>
      <c r="M2779">
        <v>54.759126533022403</v>
      </c>
      <c r="N2779">
        <v>0.78942225300373503</v>
      </c>
      <c r="O2779">
        <v>21.0969044414535</v>
      </c>
      <c r="P2779">
        <v>65.1111111111111</v>
      </c>
      <c r="Q2779">
        <v>0.14370397321640899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D2780" t="s">
        <v>226</v>
      </c>
      <c r="E2780">
        <v>112.15420516499999</v>
      </c>
      <c r="F2780">
        <v>1453.85</v>
      </c>
      <c r="G2780">
        <v>80.458377804907002</v>
      </c>
      <c r="H2780">
        <v>7.0221313649894999</v>
      </c>
      <c r="I2780">
        <v>3.3512755031295698</v>
      </c>
      <c r="J2780">
        <v>-8.3723851653081098</v>
      </c>
      <c r="K2780">
        <v>1415.0659232036601</v>
      </c>
      <c r="L2780">
        <v>1291.67536382754</v>
      </c>
      <c r="M2780">
        <v>55.676424187227802</v>
      </c>
      <c r="N2780">
        <v>0.67343716447509605</v>
      </c>
      <c r="O2780">
        <v>29.707328816590401</v>
      </c>
      <c r="P2780">
        <v>112.16344399854</v>
      </c>
      <c r="Q2780">
        <v>5.3858320733298E-2</v>
      </c>
    </row>
    <row r="2781" spans="1:17" hidden="1" x14ac:dyDescent="0.3">
      <c r="A2781" t="s">
        <v>5725</v>
      </c>
      <c r="B2781" t="s">
        <v>5726</v>
      </c>
      <c r="C2781" t="str">
        <f>IFERROR(VLOOKUP(Table1[[#This Row],[Ticker]],[1]!Table1[[Symbol]:[Industry]],2,FALSE),"-")</f>
        <v>-</v>
      </c>
      <c r="D2781" t="s">
        <v>59</v>
      </c>
      <c r="E2781">
        <v>112.04</v>
      </c>
      <c r="F2781">
        <v>140.05000000000001</v>
      </c>
      <c r="G2781">
        <v>11.951144220646601</v>
      </c>
      <c r="H2781">
        <v>-1.4142775969799299</v>
      </c>
      <c r="I2781">
        <v>-11.425435303733799</v>
      </c>
      <c r="J2781">
        <v>-3.1622441844068598</v>
      </c>
      <c r="K2781">
        <v>132.62444148713601</v>
      </c>
      <c r="L2781">
        <v>129.20526385771501</v>
      </c>
      <c r="M2781">
        <v>62.004902238828201</v>
      </c>
      <c r="N2781">
        <v>0.58964705897963299</v>
      </c>
      <c r="O2781">
        <v>15.458764726883199</v>
      </c>
      <c r="P2781">
        <v>38.663366336633601</v>
      </c>
      <c r="Q2781">
        <v>-0.13310672523499101</v>
      </c>
    </row>
    <row r="2782" spans="1:17" hidden="1" x14ac:dyDescent="0.3">
      <c r="A2782" t="s">
        <v>5727</v>
      </c>
      <c r="B2782" t="s">
        <v>5728</v>
      </c>
      <c r="C2782" t="str">
        <f>IFERROR(VLOOKUP(Table1[[#This Row],[Ticker]],[1]!Table1[[Symbol]:[Industry]],2,FALSE),"-")</f>
        <v>-</v>
      </c>
      <c r="E2782">
        <v>111.53394</v>
      </c>
      <c r="F2782">
        <v>80.010000000000005</v>
      </c>
      <c r="G2782">
        <v>73.429831347671296</v>
      </c>
      <c r="H2782">
        <v>-7.1346895713427703</v>
      </c>
      <c r="I2782">
        <v>32.623608171445497</v>
      </c>
      <c r="J2782">
        <v>-0.96000099409175998</v>
      </c>
      <c r="K2782">
        <v>77.763053983166699</v>
      </c>
      <c r="L2782">
        <v>66.044843425154099</v>
      </c>
      <c r="M2782">
        <v>48.311415586450998</v>
      </c>
      <c r="N2782">
        <v>0.97727272727272696</v>
      </c>
      <c r="O2782">
        <v>9.36132983377078</v>
      </c>
      <c r="P2782">
        <v>105.153846153846</v>
      </c>
    </row>
    <row r="2783" spans="1:17" hidden="1" x14ac:dyDescent="0.3">
      <c r="A2783" t="s">
        <v>5729</v>
      </c>
      <c r="B2783" t="s">
        <v>5730</v>
      </c>
      <c r="C2783" t="str">
        <f>IFERROR(VLOOKUP(Table1[[#This Row],[Ticker]],[1]!Table1[[Symbol]:[Industry]],2,FALSE),"-")</f>
        <v>-</v>
      </c>
      <c r="D2783" t="s">
        <v>59</v>
      </c>
      <c r="E2783">
        <v>111.26936430799999</v>
      </c>
      <c r="F2783">
        <v>6.46</v>
      </c>
      <c r="G2783">
        <v>35.927846789786102</v>
      </c>
      <c r="H2783">
        <v>-0.31493855136159199</v>
      </c>
      <c r="I2783">
        <v>-3.6700290966064002</v>
      </c>
      <c r="J2783">
        <v>31.591315113128701</v>
      </c>
      <c r="K2783">
        <v>5.7097649621468998</v>
      </c>
      <c r="L2783">
        <v>5.4053688115840401</v>
      </c>
      <c r="M2783">
        <v>73.975967484745794</v>
      </c>
      <c r="N2783">
        <v>2.7350485119938899</v>
      </c>
      <c r="O2783">
        <v>8.0495356037151709</v>
      </c>
      <c r="P2783">
        <v>90.309776803283299</v>
      </c>
      <c r="Q2783">
        <v>-2.5648597007873999E-2</v>
      </c>
    </row>
    <row r="2784" spans="1:17" hidden="1" x14ac:dyDescent="0.3">
      <c r="A2784" t="s">
        <v>5731</v>
      </c>
      <c r="B2784" t="s">
        <v>5732</v>
      </c>
      <c r="C2784" t="str">
        <f>IFERROR(VLOOKUP(Table1[[#This Row],[Ticker]],[1]!Table1[[Symbol]:[Industry]],2,FALSE),"-")</f>
        <v>-</v>
      </c>
      <c r="D2784" t="s">
        <v>59</v>
      </c>
      <c r="E2784">
        <v>111.197983025</v>
      </c>
      <c r="F2784">
        <v>172.75</v>
      </c>
      <c r="G2784">
        <v>63.858613670639102</v>
      </c>
      <c r="H2784">
        <v>96.469349683386199</v>
      </c>
      <c r="I2784">
        <v>62.5426499982173</v>
      </c>
      <c r="J2784">
        <v>50.323900725161501</v>
      </c>
      <c r="K2784">
        <v>111.16988200663</v>
      </c>
      <c r="L2784">
        <v>98.590890171613594</v>
      </c>
      <c r="M2784">
        <v>72.7195376287264</v>
      </c>
      <c r="N2784">
        <v>4.6521646376577896</v>
      </c>
      <c r="O2784">
        <v>15.195369030390699</v>
      </c>
      <c r="P2784">
        <v>131.87919463087201</v>
      </c>
      <c r="Q2784">
        <v>5.7977284000899996E-3</v>
      </c>
    </row>
    <row r="2785" spans="1:17" hidden="1" x14ac:dyDescent="0.3">
      <c r="A2785" t="s">
        <v>5733</v>
      </c>
      <c r="B2785" t="s">
        <v>5734</v>
      </c>
      <c r="C2785" t="str">
        <f>IFERROR(VLOOKUP(Table1[[#This Row],[Ticker]],[1]!Table1[[Symbol]:[Industry]],2,FALSE),"-")</f>
        <v>-</v>
      </c>
      <c r="E2785">
        <v>111.09</v>
      </c>
      <c r="F2785">
        <v>185.15</v>
      </c>
      <c r="G2785">
        <v>188.19506346488899</v>
      </c>
      <c r="H2785">
        <v>-5.8219714020257403</v>
      </c>
      <c r="I2785">
        <v>194.57661641985399</v>
      </c>
      <c r="J2785">
        <v>20.319076064031002</v>
      </c>
      <c r="K2785">
        <v>156.28090870794199</v>
      </c>
      <c r="L2785">
        <v>110.366971753012</v>
      </c>
      <c r="M2785">
        <v>70.812953076037104</v>
      </c>
      <c r="N2785">
        <v>1.88234851776742</v>
      </c>
      <c r="O2785">
        <v>2.0253848231163798</v>
      </c>
      <c r="P2785">
        <v>250.995260663507</v>
      </c>
      <c r="Q2785">
        <v>0.122971930740367</v>
      </c>
    </row>
    <row r="2786" spans="1:17" hidden="1" x14ac:dyDescent="0.3">
      <c r="A2786" t="s">
        <v>5735</v>
      </c>
      <c r="B2786" t="s">
        <v>5736</v>
      </c>
      <c r="C2786" t="str">
        <f>IFERROR(VLOOKUP(Table1[[#This Row],[Ticker]],[1]!Table1[[Symbol]:[Industry]],2,FALSE),"-")</f>
        <v>-</v>
      </c>
      <c r="E2786">
        <v>111.044</v>
      </c>
      <c r="F2786">
        <v>81.650000000000006</v>
      </c>
      <c r="G2786">
        <v>-29.855701324588999</v>
      </c>
      <c r="H2786">
        <v>0.51868381890069004</v>
      </c>
      <c r="I2786">
        <v>-16.720010953605701</v>
      </c>
      <c r="J2786">
        <v>6.0013811197293698</v>
      </c>
      <c r="M2786">
        <v>74.340393340843804</v>
      </c>
      <c r="O2786">
        <v>10.2265768524188</v>
      </c>
      <c r="P2786">
        <v>29.603174603174601</v>
      </c>
    </row>
    <row r="2787" spans="1:17" hidden="1" x14ac:dyDescent="0.3">
      <c r="A2787" t="s">
        <v>5737</v>
      </c>
      <c r="B2787" t="s">
        <v>5738</v>
      </c>
      <c r="C2787" t="str">
        <f>IFERROR(VLOOKUP(Table1[[#This Row],[Ticker]],[1]!Table1[[Symbol]:[Industry]],2,FALSE),"-")</f>
        <v>-</v>
      </c>
      <c r="D2787" t="s">
        <v>59</v>
      </c>
      <c r="E2787">
        <v>111.0035898</v>
      </c>
      <c r="F2787">
        <v>68.209999999999994</v>
      </c>
      <c r="G2787">
        <v>25.9985740033705</v>
      </c>
      <c r="H2787">
        <v>-1.43578938458201</v>
      </c>
      <c r="I2787">
        <v>1.8464581735040599</v>
      </c>
      <c r="J2787">
        <v>2.2719890537839902</v>
      </c>
      <c r="K2787">
        <v>65.072427247523706</v>
      </c>
      <c r="L2787">
        <v>60.762164856842297</v>
      </c>
      <c r="M2787">
        <v>61.776959057853503</v>
      </c>
      <c r="N2787">
        <v>1.6463224003597701</v>
      </c>
      <c r="O2787">
        <v>15.8187948981088</v>
      </c>
      <c r="P2787">
        <v>55.022727272727202</v>
      </c>
      <c r="Q2787">
        <v>-1.4802818633196E-2</v>
      </c>
    </row>
    <row r="2788" spans="1:17" hidden="1" x14ac:dyDescent="0.3">
      <c r="A2788" t="s">
        <v>5739</v>
      </c>
      <c r="B2788" t="s">
        <v>5740</v>
      </c>
      <c r="C2788" t="str">
        <f>IFERROR(VLOOKUP(Table1[[#This Row],[Ticker]],[1]!Table1[[Symbol]:[Industry]],2,FALSE),"-")</f>
        <v>-</v>
      </c>
      <c r="D2788" t="s">
        <v>716</v>
      </c>
      <c r="E2788">
        <v>110.88097019999999</v>
      </c>
      <c r="F2788">
        <v>75.599999999999994</v>
      </c>
      <c r="G2788">
        <v>43.212294954577501</v>
      </c>
      <c r="H2788">
        <v>-6.5189306278777099</v>
      </c>
      <c r="I2788">
        <v>22.710630317309001</v>
      </c>
      <c r="J2788">
        <v>1.29642616477443</v>
      </c>
      <c r="K2788">
        <v>70.832296148237106</v>
      </c>
      <c r="L2788">
        <v>60.771668684926603</v>
      </c>
      <c r="M2788">
        <v>46.511713315869002</v>
      </c>
      <c r="N2788">
        <v>0.78868775185111595</v>
      </c>
      <c r="O2788">
        <v>5.8201058201058302</v>
      </c>
      <c r="P2788">
        <v>72.209567198177595</v>
      </c>
      <c r="Q2788">
        <v>1.7417697266181999E-2</v>
      </c>
    </row>
    <row r="2789" spans="1:17" hidden="1" x14ac:dyDescent="0.3">
      <c r="A2789" t="s">
        <v>5741</v>
      </c>
      <c r="B2789" t="s">
        <v>5742</v>
      </c>
      <c r="C2789" t="str">
        <f>IFERROR(VLOOKUP(Table1[[#This Row],[Ticker]],[1]!Table1[[Symbol]:[Industry]],2,FALSE),"-")</f>
        <v>-</v>
      </c>
      <c r="D2789" t="s">
        <v>936</v>
      </c>
      <c r="E2789">
        <v>110.6</v>
      </c>
      <c r="F2789">
        <v>175</v>
      </c>
      <c r="G2789">
        <v>-26.482720850805599</v>
      </c>
      <c r="H2789">
        <v>-16.7048076199845</v>
      </c>
      <c r="I2789">
        <v>-16.0632408231514</v>
      </c>
      <c r="J2789">
        <v>-6.7015082686755898</v>
      </c>
      <c r="K2789">
        <v>176.148882975459</v>
      </c>
      <c r="L2789">
        <v>181.26052474626999</v>
      </c>
      <c r="M2789">
        <v>56.3641961395614</v>
      </c>
      <c r="N2789">
        <v>1.15811127811565</v>
      </c>
      <c r="O2789">
        <v>32.571428571428498</v>
      </c>
      <c r="P2789">
        <v>21.485595279416799</v>
      </c>
      <c r="Q2789">
        <v>-8.9389375370658997E-2</v>
      </c>
    </row>
    <row r="2790" spans="1:17" hidden="1" x14ac:dyDescent="0.3">
      <c r="A2790" t="s">
        <v>5743</v>
      </c>
      <c r="B2790" t="s">
        <v>5744</v>
      </c>
      <c r="C2790" t="str">
        <f>IFERROR(VLOOKUP(Table1[[#This Row],[Ticker]],[1]!Table1[[Symbol]:[Industry]],2,FALSE),"-")</f>
        <v>-</v>
      </c>
      <c r="D2790" t="s">
        <v>610</v>
      </c>
      <c r="E2790">
        <v>110.54835</v>
      </c>
      <c r="F2790">
        <v>55</v>
      </c>
      <c r="G2790">
        <v>80.408539524447093</v>
      </c>
      <c r="H2790">
        <v>16.1912597957458</v>
      </c>
      <c r="I2790">
        <v>28.555884612457199</v>
      </c>
      <c r="J2790">
        <v>-3.6232925095134298</v>
      </c>
      <c r="K2790">
        <v>50.662205046534403</v>
      </c>
      <c r="L2790">
        <v>40.148632703410399</v>
      </c>
      <c r="M2790">
        <v>43.7035497038028</v>
      </c>
      <c r="N2790">
        <v>0.228233561794597</v>
      </c>
      <c r="O2790">
        <v>25.4545454545454</v>
      </c>
      <c r="P2790">
        <v>139.23444976076499</v>
      </c>
      <c r="Q2790">
        <v>8.9207312350876006E-2</v>
      </c>
    </row>
    <row r="2791" spans="1:17" hidden="1" x14ac:dyDescent="0.3">
      <c r="A2791" t="s">
        <v>5745</v>
      </c>
      <c r="B2791" t="s">
        <v>5746</v>
      </c>
      <c r="C2791" t="str">
        <f>IFERROR(VLOOKUP(Table1[[#This Row],[Ticker]],[1]!Table1[[Symbol]:[Industry]],2,FALSE),"-")</f>
        <v>-</v>
      </c>
      <c r="D2791" t="s">
        <v>59</v>
      </c>
      <c r="E2791">
        <v>110.35252800000001</v>
      </c>
      <c r="F2791">
        <v>64.349999999999994</v>
      </c>
      <c r="G2791">
        <v>-65.105511537234193</v>
      </c>
      <c r="H2791">
        <v>-8.9952481407621008</v>
      </c>
      <c r="I2791">
        <v>-51.0187988172258</v>
      </c>
      <c r="J2791">
        <v>0.177890306081086</v>
      </c>
      <c r="K2791">
        <v>66.118501596034704</v>
      </c>
      <c r="M2791">
        <v>57.206967501086098</v>
      </c>
      <c r="N2791">
        <v>0.44728716365240401</v>
      </c>
      <c r="O2791">
        <v>77.933177933177902</v>
      </c>
      <c r="P2791">
        <v>21.875</v>
      </c>
    </row>
    <row r="2792" spans="1:17" hidden="1" x14ac:dyDescent="0.3">
      <c r="A2792" t="s">
        <v>5747</v>
      </c>
      <c r="B2792" t="s">
        <v>5748</v>
      </c>
      <c r="C2792" t="str">
        <f>IFERROR(VLOOKUP(Table1[[#This Row],[Ticker]],[1]!Table1[[Symbol]:[Industry]],2,FALSE),"-")</f>
        <v>-</v>
      </c>
      <c r="D2792" t="s">
        <v>251</v>
      </c>
      <c r="E2792">
        <v>110.3399869</v>
      </c>
      <c r="F2792">
        <v>949.3</v>
      </c>
      <c r="G2792">
        <v>-17.520665119889699</v>
      </c>
      <c r="H2792">
        <v>-6.2464948568254597</v>
      </c>
      <c r="I2792">
        <v>-10.6768152901861</v>
      </c>
      <c r="J2792">
        <v>-0.30905650158701298</v>
      </c>
      <c r="K2792">
        <v>925.86193043812295</v>
      </c>
      <c r="L2792">
        <v>915.87277915757704</v>
      </c>
      <c r="M2792">
        <v>58.2887381810039</v>
      </c>
      <c r="N2792">
        <v>0.78310291396506804</v>
      </c>
      <c r="O2792">
        <v>14.5054250500368</v>
      </c>
      <c r="P2792">
        <v>27.3288176513982</v>
      </c>
      <c r="Q2792">
        <v>-5.1941494451928E-2</v>
      </c>
    </row>
    <row r="2793" spans="1:17" hidden="1" x14ac:dyDescent="0.3">
      <c r="A2793" t="s">
        <v>5749</v>
      </c>
      <c r="B2793" t="s">
        <v>5750</v>
      </c>
      <c r="C2793" t="str">
        <f>IFERROR(VLOOKUP(Table1[[#This Row],[Ticker]],[1]!Table1[[Symbol]:[Industry]],2,FALSE),"-")</f>
        <v>-</v>
      </c>
      <c r="E2793">
        <v>110.25</v>
      </c>
      <c r="F2793">
        <v>735</v>
      </c>
      <c r="G2793">
        <v>29.677806916942099</v>
      </c>
      <c r="H2793">
        <v>12.9604954322935</v>
      </c>
      <c r="I2793">
        <v>-14.217086976997599</v>
      </c>
      <c r="J2793">
        <v>9.1129503351216794</v>
      </c>
      <c r="K2793">
        <v>631.07996772681099</v>
      </c>
      <c r="M2793">
        <v>94.183779207942393</v>
      </c>
      <c r="N2793">
        <v>0.51044855583655002</v>
      </c>
      <c r="O2793">
        <v>3.9455782312925098</v>
      </c>
      <c r="P2793">
        <v>55.030584264923</v>
      </c>
    </row>
    <row r="2794" spans="1:17" hidden="1" x14ac:dyDescent="0.3">
      <c r="A2794" t="s">
        <v>5751</v>
      </c>
      <c r="B2794" t="s">
        <v>5752</v>
      </c>
      <c r="C2794" t="str">
        <f>IFERROR(VLOOKUP(Table1[[#This Row],[Ticker]],[1]!Table1[[Symbol]:[Industry]],2,FALSE),"-")</f>
        <v>-</v>
      </c>
      <c r="E2794">
        <v>110.149551702</v>
      </c>
      <c r="F2794">
        <v>46.77</v>
      </c>
      <c r="G2794">
        <v>29.707313824833101</v>
      </c>
      <c r="H2794">
        <v>-33.7745957772526</v>
      </c>
      <c r="I2794">
        <v>13.9538791332704</v>
      </c>
      <c r="J2794">
        <v>13.7535971215954</v>
      </c>
      <c r="K2794">
        <v>55.2594698105259</v>
      </c>
      <c r="L2794">
        <v>49.647898678098898</v>
      </c>
      <c r="M2794">
        <v>43.637880908631601</v>
      </c>
      <c r="N2794">
        <v>2.5434537838377298</v>
      </c>
      <c r="O2794">
        <v>60.359204618344997</v>
      </c>
      <c r="P2794">
        <v>93.8652849740932</v>
      </c>
      <c r="Q2794">
        <v>0.21994447562459599</v>
      </c>
    </row>
    <row r="2795" spans="1:17" hidden="1" x14ac:dyDescent="0.3">
      <c r="A2795" t="s">
        <v>5753</v>
      </c>
      <c r="B2795" t="s">
        <v>5754</v>
      </c>
      <c r="C2795" t="str">
        <f>IFERROR(VLOOKUP(Table1[[#This Row],[Ticker]],[1]!Table1[[Symbol]:[Industry]],2,FALSE),"-")</f>
        <v>-</v>
      </c>
      <c r="D2795" t="s">
        <v>670</v>
      </c>
      <c r="E2795">
        <v>110.10058162999999</v>
      </c>
      <c r="F2795">
        <v>102.05</v>
      </c>
      <c r="G2795">
        <v>14.460895757924099</v>
      </c>
      <c r="H2795">
        <v>-0.23343372439426299</v>
      </c>
      <c r="I2795">
        <v>4.0262209168399501</v>
      </c>
      <c r="J2795">
        <v>-5.47288705779658</v>
      </c>
      <c r="K2795">
        <v>101.237032162006</v>
      </c>
      <c r="L2795">
        <v>98.514464100297602</v>
      </c>
      <c r="M2795">
        <v>45.986941941734102</v>
      </c>
      <c r="N2795">
        <v>1.92913452512862</v>
      </c>
      <c r="O2795">
        <v>87.417932386085198</v>
      </c>
      <c r="P2795">
        <v>54.154078549848897</v>
      </c>
      <c r="Q2795">
        <v>4.8795080083514998E-2</v>
      </c>
    </row>
    <row r="2796" spans="1:17" hidden="1" x14ac:dyDescent="0.3">
      <c r="A2796" t="s">
        <v>5755</v>
      </c>
      <c r="B2796" t="s">
        <v>5756</v>
      </c>
      <c r="C2796" t="str">
        <f>IFERROR(VLOOKUP(Table1[[#This Row],[Ticker]],[1]!Table1[[Symbol]:[Industry]],2,FALSE),"-")</f>
        <v>-</v>
      </c>
      <c r="D2796" t="s">
        <v>610</v>
      </c>
      <c r="E2796">
        <v>110.05800000000001</v>
      </c>
      <c r="F2796">
        <v>43.36</v>
      </c>
      <c r="G2796">
        <v>18.0628975283046</v>
      </c>
      <c r="H2796">
        <v>22.6600097957458</v>
      </c>
      <c r="I2796">
        <v>69.210984957406296</v>
      </c>
      <c r="J2796">
        <v>4.2084021171046997</v>
      </c>
      <c r="K2796">
        <v>33.355546961751202</v>
      </c>
      <c r="L2796">
        <v>29.1501723964086</v>
      </c>
      <c r="M2796">
        <v>73.809819556497303</v>
      </c>
      <c r="N2796">
        <v>1.3188492963430101</v>
      </c>
      <c r="O2796">
        <v>5.8348708487084799</v>
      </c>
      <c r="P2796">
        <v>116.089739190399</v>
      </c>
      <c r="Q2796">
        <v>0.20108296156661301</v>
      </c>
    </row>
    <row r="2797" spans="1:17" hidden="1" x14ac:dyDescent="0.3">
      <c r="A2797" t="s">
        <v>5757</v>
      </c>
      <c r="B2797" t="s">
        <v>5758</v>
      </c>
      <c r="C2797" t="str">
        <f>IFERROR(VLOOKUP(Table1[[#This Row],[Ticker]],[1]!Table1[[Symbol]:[Industry]],2,FALSE),"-")</f>
        <v>-</v>
      </c>
      <c r="D2797" t="s">
        <v>107</v>
      </c>
      <c r="E2797">
        <v>110.01</v>
      </c>
      <c r="F2797">
        <v>23.16</v>
      </c>
      <c r="G2797">
        <v>2.5477751382070002</v>
      </c>
      <c r="H2797">
        <v>-5.9466325809357699</v>
      </c>
      <c r="I2797">
        <v>-24.323348836580099</v>
      </c>
      <c r="J2797">
        <v>0.91978843043434799</v>
      </c>
      <c r="K2797">
        <v>23.023431155207401</v>
      </c>
      <c r="L2797">
        <v>22.468073565698599</v>
      </c>
      <c r="M2797">
        <v>51.228608693053403</v>
      </c>
      <c r="N2797">
        <v>0.729878990942465</v>
      </c>
      <c r="O2797">
        <v>58.894645941278</v>
      </c>
      <c r="P2797">
        <v>48.461538461538403</v>
      </c>
      <c r="Q2797">
        <v>5.8226812938444998E-2</v>
      </c>
    </row>
    <row r="2798" spans="1:17" hidden="1" x14ac:dyDescent="0.3">
      <c r="A2798" t="s">
        <v>5759</v>
      </c>
      <c r="B2798" t="s">
        <v>5760</v>
      </c>
      <c r="C2798" t="str">
        <f>IFERROR(VLOOKUP(Table1[[#This Row],[Ticker]],[1]!Table1[[Symbol]:[Industry]],2,FALSE),"-")</f>
        <v>-</v>
      </c>
      <c r="D2798" t="s">
        <v>610</v>
      </c>
      <c r="E2798">
        <v>109.99988999999999</v>
      </c>
      <c r="F2798">
        <v>33.299999999999997</v>
      </c>
      <c r="G2798">
        <v>-11.9966129644191</v>
      </c>
      <c r="H2798">
        <v>-11.352857851312899</v>
      </c>
      <c r="I2798">
        <v>42.6666339532349</v>
      </c>
      <c r="J2798">
        <v>-2.3919958817262201</v>
      </c>
      <c r="K2798">
        <v>33.768683109388299</v>
      </c>
      <c r="L2798">
        <v>28.451487045989001</v>
      </c>
      <c r="M2798">
        <v>35.753504369596698</v>
      </c>
      <c r="N2798">
        <v>0.60570099557673396</v>
      </c>
      <c r="O2798">
        <v>26.726726726726699</v>
      </c>
      <c r="P2798">
        <v>82.967032967032907</v>
      </c>
      <c r="Q2798">
        <v>0.11637826270547399</v>
      </c>
    </row>
    <row r="2799" spans="1:17" hidden="1" x14ac:dyDescent="0.3">
      <c r="A2799" t="s">
        <v>5761</v>
      </c>
      <c r="B2799" t="s">
        <v>5762</v>
      </c>
      <c r="C2799" t="str">
        <f>IFERROR(VLOOKUP(Table1[[#This Row],[Ticker]],[1]!Table1[[Symbol]:[Industry]],2,FALSE),"-")</f>
        <v>-</v>
      </c>
      <c r="D2799" t="s">
        <v>384</v>
      </c>
      <c r="E2799">
        <v>109.92</v>
      </c>
      <c r="F2799">
        <v>183.2</v>
      </c>
      <c r="G2799">
        <v>15.2998138228445</v>
      </c>
      <c r="H2799">
        <v>9.1057334799563705</v>
      </c>
      <c r="I2799">
        <v>10.488874175045201</v>
      </c>
      <c r="J2799">
        <v>-2.6713918687763498</v>
      </c>
      <c r="K2799">
        <v>168.70286259907601</v>
      </c>
      <c r="L2799">
        <v>155.42801334643801</v>
      </c>
      <c r="M2799">
        <v>55.104527158099003</v>
      </c>
      <c r="N2799">
        <v>0.37859804267622499</v>
      </c>
      <c r="O2799">
        <v>27.1561135371179</v>
      </c>
      <c r="P2799">
        <v>49.612086565945198</v>
      </c>
      <c r="Q2799">
        <v>-4.7243750135819003E-2</v>
      </c>
    </row>
    <row r="2800" spans="1:17" hidden="1" x14ac:dyDescent="0.3">
      <c r="A2800" t="s">
        <v>5763</v>
      </c>
      <c r="B2800" t="s">
        <v>5764</v>
      </c>
      <c r="C2800" t="str">
        <f>IFERROR(VLOOKUP(Table1[[#This Row],[Ticker]],[1]!Table1[[Symbol]:[Industry]],2,FALSE),"-")</f>
        <v>-</v>
      </c>
      <c r="E2800">
        <v>109.77200000000001</v>
      </c>
      <c r="F2800">
        <v>65</v>
      </c>
      <c r="G2800">
        <v>-43.899143262767701</v>
      </c>
      <c r="H2800">
        <v>-11.8399902042541</v>
      </c>
      <c r="I2800">
        <v>-27.878174300210201</v>
      </c>
      <c r="J2800">
        <v>-1.0819522136039399</v>
      </c>
      <c r="K2800">
        <v>64.459990466233094</v>
      </c>
      <c r="M2800">
        <v>59.866090055896599</v>
      </c>
      <c r="N2800">
        <v>0.63493662385629102</v>
      </c>
      <c r="O2800">
        <v>49.107692307692297</v>
      </c>
      <c r="P2800">
        <v>40.540540540540498</v>
      </c>
    </row>
    <row r="2801" spans="1:17" hidden="1" x14ac:dyDescent="0.3">
      <c r="A2801" t="s">
        <v>5765</v>
      </c>
      <c r="B2801" t="s">
        <v>5766</v>
      </c>
      <c r="C2801" t="str">
        <f>IFERROR(VLOOKUP(Table1[[#This Row],[Ticker]],[1]!Table1[[Symbol]:[Industry]],2,FALSE),"-")</f>
        <v>-</v>
      </c>
      <c r="D2801" t="s">
        <v>610</v>
      </c>
      <c r="E2801">
        <v>109.548923</v>
      </c>
      <c r="F2801">
        <v>121</v>
      </c>
      <c r="G2801">
        <v>125.528416929439</v>
      </c>
      <c r="H2801">
        <v>-5.4080552727473004</v>
      </c>
      <c r="I2801">
        <v>37.5353882705271</v>
      </c>
      <c r="J2801">
        <v>2.4849802244992798</v>
      </c>
      <c r="K2801">
        <v>119.50235640573899</v>
      </c>
      <c r="L2801">
        <v>102.764692830283</v>
      </c>
      <c r="M2801">
        <v>55.239257166621101</v>
      </c>
      <c r="N2801">
        <v>1.2426503451517099</v>
      </c>
      <c r="O2801">
        <v>32.148760330578497</v>
      </c>
      <c r="P2801">
        <v>174.37641723356001</v>
      </c>
      <c r="Q2801">
        <v>0.145931877578202</v>
      </c>
    </row>
    <row r="2802" spans="1:17" hidden="1" x14ac:dyDescent="0.3">
      <c r="A2802" t="s">
        <v>5767</v>
      </c>
      <c r="B2802" t="s">
        <v>5768</v>
      </c>
      <c r="C2802" t="str">
        <f>IFERROR(VLOOKUP(Table1[[#This Row],[Ticker]],[1]!Table1[[Symbol]:[Industry]],2,FALSE),"-")</f>
        <v>-</v>
      </c>
      <c r="E2802">
        <v>109.54202410000001</v>
      </c>
      <c r="F2802">
        <v>36.340000000000003</v>
      </c>
      <c r="G2802">
        <v>34.336475996861601</v>
      </c>
      <c r="H2802">
        <v>-0.57486923651222199</v>
      </c>
      <c r="I2802">
        <v>48.2244141267551</v>
      </c>
      <c r="J2802">
        <v>11.176323761486101</v>
      </c>
      <c r="K2802">
        <v>31.858918884681799</v>
      </c>
      <c r="L2802">
        <v>28.741935760217899</v>
      </c>
      <c r="M2802">
        <v>82.383259782613294</v>
      </c>
      <c r="N2802">
        <v>1.5911290440169901</v>
      </c>
      <c r="O2802">
        <v>8.5855806274077899</v>
      </c>
      <c r="P2802">
        <v>101.329639889196</v>
      </c>
      <c r="Q2802">
        <v>5.4909480544412997E-2</v>
      </c>
    </row>
    <row r="2803" spans="1:17" hidden="1" x14ac:dyDescent="0.3">
      <c r="A2803" t="s">
        <v>5769</v>
      </c>
      <c r="B2803" t="s">
        <v>5770</v>
      </c>
      <c r="C2803" t="str">
        <f>IFERROR(VLOOKUP(Table1[[#This Row],[Ticker]],[1]!Table1[[Symbol]:[Industry]],2,FALSE),"-")</f>
        <v>-</v>
      </c>
      <c r="D2803" t="s">
        <v>140</v>
      </c>
      <c r="E2803">
        <v>109.26457499999999</v>
      </c>
      <c r="F2803">
        <v>70</v>
      </c>
      <c r="G2803">
        <v>6.5733440240508303</v>
      </c>
      <c r="H2803">
        <v>-20.3920735375874</v>
      </c>
      <c r="I2803">
        <v>20.862760931747601</v>
      </c>
      <c r="J2803">
        <v>-5.84385697550871</v>
      </c>
      <c r="K2803">
        <v>69.184488200814002</v>
      </c>
      <c r="L2803">
        <v>62.431214029059298</v>
      </c>
      <c r="M2803">
        <v>50.810820749115699</v>
      </c>
      <c r="N2803">
        <v>0.97847129315002801</v>
      </c>
      <c r="O2803">
        <v>8.8142857142857007</v>
      </c>
      <c r="P2803">
        <v>99.146514935988606</v>
      </c>
      <c r="Q2803">
        <v>0.119978633512316</v>
      </c>
    </row>
    <row r="2804" spans="1:17" hidden="1" x14ac:dyDescent="0.3">
      <c r="A2804" t="s">
        <v>5771</v>
      </c>
      <c r="B2804" t="s">
        <v>5772</v>
      </c>
      <c r="C2804" t="str">
        <f>IFERROR(VLOOKUP(Table1[[#This Row],[Ticker]],[1]!Table1[[Symbol]:[Industry]],2,FALSE),"-")</f>
        <v>-</v>
      </c>
      <c r="D2804" t="s">
        <v>80</v>
      </c>
      <c r="E2804">
        <v>109.2595407</v>
      </c>
      <c r="F2804">
        <v>53.66</v>
      </c>
      <c r="G2804">
        <v>19.909810632528099</v>
      </c>
      <c r="H2804">
        <v>-6.7526177552745601</v>
      </c>
      <c r="I2804">
        <v>3.3298553141307301</v>
      </c>
      <c r="J2804">
        <v>-1.839233767002</v>
      </c>
      <c r="K2804">
        <v>52.901732833392799</v>
      </c>
      <c r="L2804">
        <v>50.6803347859856</v>
      </c>
      <c r="M2804">
        <v>61.062685384996399</v>
      </c>
      <c r="N2804">
        <v>0.429557890999336</v>
      </c>
      <c r="O2804">
        <v>108.72158032053601</v>
      </c>
      <c r="P2804">
        <v>81.283783783783704</v>
      </c>
      <c r="Q2804">
        <v>5.5251386195227001E-2</v>
      </c>
    </row>
    <row r="2805" spans="1:17" hidden="1" x14ac:dyDescent="0.3">
      <c r="A2805" t="s">
        <v>5773</v>
      </c>
      <c r="B2805" t="s">
        <v>5774</v>
      </c>
      <c r="C2805" t="str">
        <f>IFERROR(VLOOKUP(Table1[[#This Row],[Ticker]],[1]!Table1[[Symbol]:[Industry]],2,FALSE),"-")</f>
        <v>-</v>
      </c>
      <c r="D2805" t="s">
        <v>501</v>
      </c>
      <c r="E2805">
        <v>109.0223496</v>
      </c>
      <c r="F2805">
        <v>108</v>
      </c>
      <c r="G2805">
        <v>32.541959494124399</v>
      </c>
      <c r="H2805">
        <v>-3.61246334268494</v>
      </c>
      <c r="I2805">
        <v>4.6660299061192703</v>
      </c>
      <c r="J2805">
        <v>5.3010265098003</v>
      </c>
      <c r="K2805">
        <v>101.455798077228</v>
      </c>
      <c r="L2805">
        <v>93.134766188724996</v>
      </c>
      <c r="M2805">
        <v>68.715441459622397</v>
      </c>
      <c r="N2805">
        <v>4.95719796895545</v>
      </c>
      <c r="O2805">
        <v>11.1111111111111</v>
      </c>
      <c r="P2805">
        <v>57.894736842105203</v>
      </c>
    </row>
    <row r="2806" spans="1:17" hidden="1" x14ac:dyDescent="0.3">
      <c r="A2806" t="s">
        <v>5775</v>
      </c>
      <c r="B2806" t="s">
        <v>5776</v>
      </c>
      <c r="C2806" t="str">
        <f>IFERROR(VLOOKUP(Table1[[#This Row],[Ticker]],[1]!Table1[[Symbol]:[Industry]],2,FALSE),"-")</f>
        <v>-</v>
      </c>
      <c r="D2806" t="s">
        <v>610</v>
      </c>
      <c r="E2806">
        <v>109.001346696</v>
      </c>
      <c r="F2806">
        <v>3.63</v>
      </c>
      <c r="G2806">
        <v>9.3028700349392892</v>
      </c>
      <c r="H2806">
        <v>1.4002761891884701</v>
      </c>
      <c r="I2806">
        <v>-7.9481794139724</v>
      </c>
      <c r="J2806">
        <v>2.5434254299005801</v>
      </c>
      <c r="K2806">
        <v>3.2618309388194602</v>
      </c>
      <c r="L2806">
        <v>3.3876216055252599</v>
      </c>
      <c r="M2806">
        <v>74.162530049740795</v>
      </c>
      <c r="N2806">
        <v>1.36886359007434</v>
      </c>
      <c r="O2806">
        <v>35.396518375241797</v>
      </c>
      <c r="P2806">
        <v>92.670807453416103</v>
      </c>
      <c r="Q2806">
        <v>-7.7118424695507004E-2</v>
      </c>
    </row>
    <row r="2807" spans="1:17" hidden="1" x14ac:dyDescent="0.3">
      <c r="A2807" t="s">
        <v>5777</v>
      </c>
      <c r="B2807" t="s">
        <v>5778</v>
      </c>
      <c r="C2807" t="str">
        <f>IFERROR(VLOOKUP(Table1[[#This Row],[Ticker]],[1]!Table1[[Symbol]:[Industry]],2,FALSE),"-")</f>
        <v>-</v>
      </c>
      <c r="E2807">
        <v>108.9894438</v>
      </c>
      <c r="F2807">
        <v>1002</v>
      </c>
      <c r="G2807">
        <v>109.85849025765199</v>
      </c>
      <c r="H2807">
        <v>17.944097250143798</v>
      </c>
      <c r="I2807">
        <v>96.837784710880499</v>
      </c>
      <c r="J2807">
        <v>-3.1588752905270199</v>
      </c>
      <c r="K2807">
        <v>877.06921257062697</v>
      </c>
      <c r="L2807">
        <v>663.35529676574504</v>
      </c>
      <c r="M2807">
        <v>52.768670933776001</v>
      </c>
      <c r="N2807">
        <v>1.32003281059436</v>
      </c>
      <c r="O2807">
        <v>17.360279441117701</v>
      </c>
      <c r="P2807">
        <v>172.09775967413401</v>
      </c>
      <c r="Q2807">
        <v>0.109074540872571</v>
      </c>
    </row>
    <row r="2808" spans="1:17" hidden="1" x14ac:dyDescent="0.3">
      <c r="A2808" t="s">
        <v>5779</v>
      </c>
      <c r="B2808" t="s">
        <v>5780</v>
      </c>
      <c r="C2808" t="str">
        <f>IFERROR(VLOOKUP(Table1[[#This Row],[Ticker]],[1]!Table1[[Symbol]:[Industry]],2,FALSE),"-")</f>
        <v>-</v>
      </c>
      <c r="D2808" t="s">
        <v>384</v>
      </c>
      <c r="E2808">
        <v>108.39960000000001</v>
      </c>
      <c r="F2808">
        <v>200.74</v>
      </c>
      <c r="G2808">
        <v>23.041464069516401</v>
      </c>
      <c r="H2808">
        <v>-7.7157399406106002</v>
      </c>
      <c r="I2808">
        <v>-11.342715117701101</v>
      </c>
      <c r="J2808">
        <v>-4.0620027061538098</v>
      </c>
      <c r="K2808">
        <v>195.47317674235001</v>
      </c>
      <c r="L2808">
        <v>187.657897241489</v>
      </c>
      <c r="M2808">
        <v>59.8407213545144</v>
      </c>
      <c r="N2808">
        <v>1.3518297404564099</v>
      </c>
      <c r="O2808">
        <v>25.485702899272599</v>
      </c>
      <c r="P2808">
        <v>49.138187221396699</v>
      </c>
      <c r="Q2808">
        <v>2.8044099363100001E-2</v>
      </c>
    </row>
    <row r="2809" spans="1:17" hidden="1" x14ac:dyDescent="0.3">
      <c r="A2809" t="s">
        <v>5781</v>
      </c>
      <c r="B2809" t="s">
        <v>5782</v>
      </c>
      <c r="C2809" t="str">
        <f>IFERROR(VLOOKUP(Table1[[#This Row],[Ticker]],[1]!Table1[[Symbol]:[Industry]],2,FALSE),"-")</f>
        <v>-</v>
      </c>
      <c r="D2809" t="s">
        <v>539</v>
      </c>
      <c r="E2809">
        <v>108.1417692</v>
      </c>
      <c r="F2809">
        <v>202.85</v>
      </c>
      <c r="G2809">
        <v>70.259565949994098</v>
      </c>
      <c r="H2809">
        <v>22.263639026767802</v>
      </c>
      <c r="I2809">
        <v>20.4079538860295</v>
      </c>
      <c r="J2809">
        <v>-1.0819522136039399</v>
      </c>
      <c r="K2809">
        <v>149.02935770120101</v>
      </c>
      <c r="M2809">
        <v>98.697270297336502</v>
      </c>
      <c r="N2809">
        <v>0.56000000000000005</v>
      </c>
      <c r="O2809">
        <v>0</v>
      </c>
      <c r="P2809">
        <v>138.64705882352899</v>
      </c>
    </row>
    <row r="2810" spans="1:17" hidden="1" x14ac:dyDescent="0.3">
      <c r="A2810" t="s">
        <v>5783</v>
      </c>
      <c r="B2810" t="s">
        <v>5784</v>
      </c>
      <c r="C2810" t="str">
        <f>IFERROR(VLOOKUP(Table1[[#This Row],[Ticker]],[1]!Table1[[Symbol]:[Industry]],2,FALSE),"-")</f>
        <v>-</v>
      </c>
      <c r="E2810">
        <v>107.5086</v>
      </c>
      <c r="F2810">
        <v>129</v>
      </c>
      <c r="G2810">
        <v>40.244141779105099</v>
      </c>
      <c r="H2810">
        <v>-24.221133366647301</v>
      </c>
      <c r="I2810">
        <v>62.083683189196101</v>
      </c>
      <c r="J2810">
        <v>3.8767254723464601</v>
      </c>
      <c r="K2810">
        <v>131.10084565637899</v>
      </c>
      <c r="M2810">
        <v>56.617004087876701</v>
      </c>
      <c r="N2810">
        <v>0.69052831984769103</v>
      </c>
      <c r="O2810">
        <v>28.6821705426356</v>
      </c>
      <c r="P2810">
        <v>76.470588235294102</v>
      </c>
    </row>
    <row r="2811" spans="1:17" hidden="1" x14ac:dyDescent="0.3">
      <c r="A2811" t="s">
        <v>5785</v>
      </c>
      <c r="B2811" t="s">
        <v>5786</v>
      </c>
      <c r="C2811" t="str">
        <f>IFERROR(VLOOKUP(Table1[[#This Row],[Ticker]],[1]!Table1[[Symbol]:[Industry]],2,FALSE),"-")</f>
        <v>-</v>
      </c>
      <c r="D2811" t="s">
        <v>936</v>
      </c>
      <c r="E2811">
        <v>107.47412847</v>
      </c>
      <c r="F2811">
        <v>134.85</v>
      </c>
      <c r="G2811">
        <v>-39.543041426886298</v>
      </c>
      <c r="H2811">
        <v>-4.4962402042541498</v>
      </c>
      <c r="I2811">
        <v>-22.227096987007599</v>
      </c>
      <c r="J2811">
        <v>-5.0256141854349297</v>
      </c>
      <c r="K2811">
        <v>139.678615556355</v>
      </c>
      <c r="L2811">
        <v>148.927314563447</v>
      </c>
      <c r="M2811">
        <v>48.508172179349799</v>
      </c>
      <c r="N2811">
        <v>0.87753972074263098</v>
      </c>
      <c r="O2811">
        <v>111.160548757879</v>
      </c>
      <c r="P2811">
        <v>11.446280991735501</v>
      </c>
      <c r="Q2811">
        <v>3.5173669798430002E-3</v>
      </c>
    </row>
    <row r="2812" spans="1:17" hidden="1" x14ac:dyDescent="0.3">
      <c r="A2812" t="s">
        <v>5787</v>
      </c>
      <c r="B2812" t="s">
        <v>5788</v>
      </c>
      <c r="C2812" t="str">
        <f>IFERROR(VLOOKUP(Table1[[#This Row],[Ticker]],[1]!Table1[[Symbol]:[Industry]],2,FALSE),"-")</f>
        <v>-</v>
      </c>
      <c r="D2812" t="s">
        <v>387</v>
      </c>
      <c r="E2812">
        <v>107.2872</v>
      </c>
      <c r="F2812">
        <v>10.8</v>
      </c>
      <c r="G2812">
        <v>108.194231199027</v>
      </c>
      <c r="H2812">
        <v>-17.247081011429</v>
      </c>
      <c r="I2812">
        <v>32.7493559760225</v>
      </c>
      <c r="J2812">
        <v>-6.93253727210978</v>
      </c>
      <c r="K2812">
        <v>10.629415119483999</v>
      </c>
      <c r="L2812">
        <v>8.3405972804094795</v>
      </c>
      <c r="M2812">
        <v>41.274824723206599</v>
      </c>
      <c r="N2812">
        <v>0.53801074577253805</v>
      </c>
      <c r="O2812">
        <v>16.1111111111111</v>
      </c>
      <c r="P2812">
        <v>154.71698113207501</v>
      </c>
      <c r="Q2812">
        <v>6.5186255559015999E-2</v>
      </c>
    </row>
    <row r="2813" spans="1:17" hidden="1" x14ac:dyDescent="0.3">
      <c r="A2813" t="s">
        <v>5789</v>
      </c>
      <c r="B2813" t="s">
        <v>5790</v>
      </c>
      <c r="C2813" t="str">
        <f>IFERROR(VLOOKUP(Table1[[#This Row],[Ticker]],[1]!Table1[[Symbol]:[Industry]],2,FALSE),"-")</f>
        <v>-</v>
      </c>
      <c r="D2813" t="s">
        <v>496</v>
      </c>
      <c r="E2813">
        <v>107.279284378</v>
      </c>
      <c r="F2813">
        <v>18.97</v>
      </c>
      <c r="G2813">
        <v>12.1109907679611</v>
      </c>
      <c r="H2813">
        <v>2.0386049284892098</v>
      </c>
      <c r="I2813">
        <v>-7.6991806409094403</v>
      </c>
      <c r="J2813">
        <v>-3.9202694969288201</v>
      </c>
      <c r="K2813">
        <v>18.729996612762399</v>
      </c>
      <c r="L2813">
        <v>18.079658656436401</v>
      </c>
      <c r="M2813">
        <v>52.368200774550999</v>
      </c>
      <c r="N2813">
        <v>0.98612392537281002</v>
      </c>
      <c r="O2813">
        <v>26.2519768054823</v>
      </c>
      <c r="P2813">
        <v>58.0833333333333</v>
      </c>
      <c r="Q2813">
        <v>6.1146135696814E-2</v>
      </c>
    </row>
    <row r="2814" spans="1:17" hidden="1" x14ac:dyDescent="0.3">
      <c r="A2814" t="s">
        <v>5791</v>
      </c>
      <c r="B2814" t="s">
        <v>5792</v>
      </c>
      <c r="C2814" t="str">
        <f>IFERROR(VLOOKUP(Table1[[#This Row],[Ticker]],[1]!Table1[[Symbol]:[Industry]],2,FALSE),"-")</f>
        <v>-</v>
      </c>
      <c r="D2814" t="s">
        <v>610</v>
      </c>
      <c r="E2814">
        <v>107.10249</v>
      </c>
      <c r="F2814">
        <v>157.55000000000001</v>
      </c>
      <c r="G2814">
        <v>-30.4145429400266</v>
      </c>
      <c r="H2814">
        <v>-31.460594918319</v>
      </c>
      <c r="I2814">
        <v>-68.227138631332295</v>
      </c>
      <c r="J2814">
        <v>-7.5589497922964304</v>
      </c>
      <c r="K2814">
        <v>183.62106595703699</v>
      </c>
      <c r="L2814">
        <v>196.978904682072</v>
      </c>
      <c r="M2814">
        <v>31.766159194081698</v>
      </c>
      <c r="N2814">
        <v>1.0802960564611199</v>
      </c>
      <c r="O2814">
        <v>139.28911456680399</v>
      </c>
      <c r="P2814">
        <v>2.3051948051948199</v>
      </c>
      <c r="Q2814">
        <v>2.176016672018E-2</v>
      </c>
    </row>
    <row r="2815" spans="1:17" hidden="1" x14ac:dyDescent="0.3">
      <c r="A2815" t="s">
        <v>5793</v>
      </c>
      <c r="B2815" t="s">
        <v>5794</v>
      </c>
      <c r="C2815" t="str">
        <f>IFERROR(VLOOKUP(Table1[[#This Row],[Ticker]],[1]!Table1[[Symbol]:[Industry]],2,FALSE),"-")</f>
        <v>-</v>
      </c>
      <c r="D2815" t="s">
        <v>1576</v>
      </c>
      <c r="E2815">
        <v>107.09102799999999</v>
      </c>
      <c r="F2815">
        <v>991.4</v>
      </c>
      <c r="G2815">
        <v>-11.6601167975221</v>
      </c>
      <c r="H2815">
        <v>-2.38239051940899</v>
      </c>
      <c r="I2815">
        <v>-19.907962209772201</v>
      </c>
      <c r="J2815">
        <v>8.1313092518497901E-2</v>
      </c>
      <c r="K2815">
        <v>954.50730970076302</v>
      </c>
      <c r="L2815">
        <v>946.20638866750096</v>
      </c>
      <c r="M2815">
        <v>60.616717838472397</v>
      </c>
      <c r="N2815">
        <v>0.57698370993168602</v>
      </c>
      <c r="O2815">
        <v>18.009885011095399</v>
      </c>
      <c r="P2815">
        <v>27.733041293564298</v>
      </c>
      <c r="Q2815">
        <v>4.2719927391522999E-2</v>
      </c>
    </row>
    <row r="2816" spans="1:17" hidden="1" x14ac:dyDescent="0.3">
      <c r="A2816" t="s">
        <v>5795</v>
      </c>
      <c r="B2816" t="s">
        <v>5796</v>
      </c>
      <c r="C2816" t="str">
        <f>IFERROR(VLOOKUP(Table1[[#This Row],[Ticker]],[1]!Table1[[Symbol]:[Industry]],2,FALSE),"-")</f>
        <v>-</v>
      </c>
      <c r="D2816" t="s">
        <v>46</v>
      </c>
      <c r="E2816">
        <v>106.8211</v>
      </c>
      <c r="F2816">
        <v>24.67</v>
      </c>
      <c r="G2816">
        <v>251.86434803428199</v>
      </c>
      <c r="H2816">
        <v>56.346104086403301</v>
      </c>
      <c r="I2816">
        <v>222.97313041430601</v>
      </c>
      <c r="J2816">
        <v>2.9163280959403299</v>
      </c>
      <c r="K2816">
        <v>17.208391121397401</v>
      </c>
      <c r="L2816">
        <v>11.4564461274552</v>
      </c>
      <c r="M2816">
        <v>73.255685484695903</v>
      </c>
      <c r="N2816">
        <v>2.3879563908853401</v>
      </c>
      <c r="O2816">
        <v>10.0932306445074</v>
      </c>
      <c r="P2816">
        <v>351.00548446069399</v>
      </c>
      <c r="Q2816">
        <v>5.7666554381815997E-2</v>
      </c>
    </row>
    <row r="2817" spans="1:17" hidden="1" x14ac:dyDescent="0.3">
      <c r="A2817" t="s">
        <v>5797</v>
      </c>
      <c r="B2817" t="s">
        <v>5798</v>
      </c>
      <c r="C2817" t="str">
        <f>IFERROR(VLOOKUP(Table1[[#This Row],[Ticker]],[1]!Table1[[Symbol]:[Industry]],2,FALSE),"-")</f>
        <v>-</v>
      </c>
      <c r="D2817" t="s">
        <v>72</v>
      </c>
      <c r="E2817">
        <v>106.42862959999999</v>
      </c>
      <c r="F2817">
        <v>411.85</v>
      </c>
      <c r="G2817">
        <v>-23.611176557466901</v>
      </c>
      <c r="H2817">
        <v>-10.8270328871809</v>
      </c>
      <c r="I2817">
        <v>-30.093457864335502</v>
      </c>
      <c r="J2817">
        <v>-1.3368065825359901</v>
      </c>
      <c r="K2817">
        <v>421.49843065061202</v>
      </c>
      <c r="L2817">
        <v>436.22474445656798</v>
      </c>
      <c r="M2817">
        <v>48.900548249756497</v>
      </c>
      <c r="N2817">
        <v>1.01054803352675</v>
      </c>
      <c r="O2817">
        <v>66.686900570595995</v>
      </c>
      <c r="P2817">
        <v>17.336182336182301</v>
      </c>
      <c r="Q2817">
        <v>2.2718108883877E-2</v>
      </c>
    </row>
    <row r="2818" spans="1:17" hidden="1" x14ac:dyDescent="0.3">
      <c r="A2818" t="s">
        <v>5799</v>
      </c>
      <c r="B2818" t="s">
        <v>5800</v>
      </c>
      <c r="C2818" t="str">
        <f>IFERROR(VLOOKUP(Table1[[#This Row],[Ticker]],[1]!Table1[[Symbol]:[Industry]],2,FALSE),"-")</f>
        <v>-</v>
      </c>
      <c r="D2818" t="s">
        <v>229</v>
      </c>
      <c r="E2818">
        <v>106.09214998500001</v>
      </c>
      <c r="F2818">
        <v>43.35</v>
      </c>
      <c r="G2818">
        <v>166.924319643204</v>
      </c>
      <c r="H2818">
        <v>9.5965304510164895</v>
      </c>
      <c r="I2818">
        <v>-11.5396173345143</v>
      </c>
      <c r="J2818">
        <v>2.1352059633397502</v>
      </c>
      <c r="K2818">
        <v>41.1039380881924</v>
      </c>
      <c r="L2818">
        <v>37.375353465113598</v>
      </c>
      <c r="M2818">
        <v>62.674834558454499</v>
      </c>
      <c r="N2818">
        <v>1.32192046377521</v>
      </c>
      <c r="O2818">
        <v>33.3333333333333</v>
      </c>
      <c r="P2818">
        <v>252.98316484074201</v>
      </c>
      <c r="Q2818">
        <v>7.9526476769256005E-2</v>
      </c>
    </row>
    <row r="2819" spans="1:17" hidden="1" x14ac:dyDescent="0.3">
      <c r="A2819" t="s">
        <v>5801</v>
      </c>
      <c r="B2819" t="s">
        <v>5802</v>
      </c>
      <c r="C2819" t="str">
        <f>IFERROR(VLOOKUP(Table1[[#This Row],[Ticker]],[1]!Table1[[Symbol]:[Industry]],2,FALSE),"-")</f>
        <v>-</v>
      </c>
      <c r="D2819" t="s">
        <v>226</v>
      </c>
      <c r="E2819">
        <v>105.973839</v>
      </c>
      <c r="F2819">
        <v>7.11</v>
      </c>
      <c r="G2819">
        <v>123.605555985352</v>
      </c>
      <c r="H2819">
        <v>4.1412597957458397</v>
      </c>
      <c r="I2819">
        <v>95.071542760611706</v>
      </c>
      <c r="J2819">
        <v>7.1887244781253701</v>
      </c>
      <c r="K2819">
        <v>6.0887875101373803</v>
      </c>
      <c r="L2819">
        <v>4.4767850212509002</v>
      </c>
      <c r="M2819">
        <v>59.334162482691497</v>
      </c>
      <c r="N2819">
        <v>0.54324278395730696</v>
      </c>
      <c r="O2819">
        <v>14.7679324894514</v>
      </c>
      <c r="P2819">
        <v>192.59259259259201</v>
      </c>
      <c r="Q2819">
        <v>0.120971324158758</v>
      </c>
    </row>
    <row r="2820" spans="1:17" hidden="1" x14ac:dyDescent="0.3">
      <c r="A2820" t="s">
        <v>5803</v>
      </c>
      <c r="B2820" t="s">
        <v>5804</v>
      </c>
      <c r="C2820" t="str">
        <f>IFERROR(VLOOKUP(Table1[[#This Row],[Ticker]],[1]!Table1[[Symbol]:[Industry]],2,FALSE),"-")</f>
        <v>-</v>
      </c>
      <c r="D2820" t="s">
        <v>716</v>
      </c>
      <c r="E2820">
        <v>105.953940543</v>
      </c>
      <c r="F2820">
        <v>91.21</v>
      </c>
      <c r="G2820">
        <v>1.86161796517304</v>
      </c>
      <c r="H2820">
        <v>-12.9221611435044</v>
      </c>
      <c r="I2820">
        <v>12.098028192690199</v>
      </c>
      <c r="J2820">
        <v>1.9953189709191801</v>
      </c>
      <c r="K2820">
        <v>88.242726989711997</v>
      </c>
      <c r="L2820">
        <v>80.156652112470098</v>
      </c>
      <c r="M2820">
        <v>58.050219930369003</v>
      </c>
      <c r="N2820">
        <v>0.84158553297615701</v>
      </c>
      <c r="O2820">
        <v>6.0848591163249699</v>
      </c>
      <c r="P2820">
        <v>34.112630495515297</v>
      </c>
    </row>
    <row r="2821" spans="1:17" hidden="1" x14ac:dyDescent="0.3">
      <c r="A2821" t="s">
        <v>5805</v>
      </c>
      <c r="B2821" t="s">
        <v>5806</v>
      </c>
      <c r="C2821" t="str">
        <f>IFERROR(VLOOKUP(Table1[[#This Row],[Ticker]],[1]!Table1[[Symbol]:[Industry]],2,FALSE),"-")</f>
        <v>-</v>
      </c>
      <c r="E2821">
        <v>105.824610765</v>
      </c>
      <c r="F2821">
        <v>148.94999999999999</v>
      </c>
      <c r="G2821">
        <v>330.15180980798198</v>
      </c>
      <c r="H2821">
        <v>40.210547998831899</v>
      </c>
      <c r="I2821">
        <v>230.82759289402901</v>
      </c>
      <c r="J2821">
        <v>7.0444264955684597</v>
      </c>
      <c r="K2821">
        <v>113.015533128584</v>
      </c>
      <c r="L2821">
        <v>77.779639761951699</v>
      </c>
      <c r="M2821">
        <v>84.244718869657305</v>
      </c>
      <c r="N2821">
        <v>2.6257052250586499</v>
      </c>
      <c r="O2821">
        <v>4.0281973816717001</v>
      </c>
      <c r="P2821">
        <v>428.191489361702</v>
      </c>
      <c r="Q2821">
        <v>0.15574603257769001</v>
      </c>
    </row>
    <row r="2822" spans="1:17" hidden="1" x14ac:dyDescent="0.3">
      <c r="A2822" t="s">
        <v>5807</v>
      </c>
      <c r="B2822" t="s">
        <v>5808</v>
      </c>
      <c r="C2822" t="str">
        <f>IFERROR(VLOOKUP(Table1[[#This Row],[Ticker]],[1]!Table1[[Symbol]:[Industry]],2,FALSE),"-")</f>
        <v>-</v>
      </c>
      <c r="D2822" t="s">
        <v>226</v>
      </c>
      <c r="E2822">
        <v>105.66614</v>
      </c>
      <c r="F2822">
        <v>129.05000000000001</v>
      </c>
      <c r="G2822">
        <v>48.5221889683759</v>
      </c>
      <c r="H2822">
        <v>12.9745441814531</v>
      </c>
      <c r="I2822">
        <v>44.797148331434101</v>
      </c>
      <c r="J2822">
        <v>23.3777727372801</v>
      </c>
      <c r="K2822">
        <v>109.24714853196799</v>
      </c>
      <c r="L2822">
        <v>95.111117167793694</v>
      </c>
      <c r="M2822">
        <v>82.576822676800404</v>
      </c>
      <c r="N2822">
        <v>1.75091961041144</v>
      </c>
      <c r="O2822">
        <v>5.4629988376598098</v>
      </c>
      <c r="P2822">
        <v>122.5</v>
      </c>
      <c r="Q2822">
        <v>0.12893803591376099</v>
      </c>
    </row>
    <row r="2823" spans="1:17" hidden="1" x14ac:dyDescent="0.3">
      <c r="A2823" t="s">
        <v>5809</v>
      </c>
      <c r="B2823" t="s">
        <v>5810</v>
      </c>
      <c r="C2823" t="str">
        <f>IFERROR(VLOOKUP(Table1[[#This Row],[Ticker]],[1]!Table1[[Symbol]:[Industry]],2,FALSE),"-")</f>
        <v>-</v>
      </c>
      <c r="D2823" t="s">
        <v>124</v>
      </c>
      <c r="E2823">
        <v>105.64812993</v>
      </c>
      <c r="F2823">
        <v>2</v>
      </c>
      <c r="G2823">
        <v>-30.1146821098855</v>
      </c>
      <c r="K2823">
        <v>2.1140989605141698</v>
      </c>
      <c r="L2823">
        <v>3.1857726977597598</v>
      </c>
      <c r="M2823">
        <v>71.039956020089093</v>
      </c>
      <c r="O2823">
        <v>10</v>
      </c>
      <c r="P2823">
        <v>8.1081081081080892</v>
      </c>
      <c r="Q2823">
        <v>-6.9211309357390005E-2</v>
      </c>
    </row>
    <row r="2824" spans="1:17" hidden="1" x14ac:dyDescent="0.3">
      <c r="A2824" t="s">
        <v>5811</v>
      </c>
      <c r="B2824" t="s">
        <v>5812</v>
      </c>
      <c r="C2824" t="str">
        <f>IFERROR(VLOOKUP(Table1[[#This Row],[Ticker]],[1]!Table1[[Symbol]:[Industry]],2,FALSE),"-")</f>
        <v>-</v>
      </c>
      <c r="D2824" t="s">
        <v>218</v>
      </c>
      <c r="E2824">
        <v>105.647908933</v>
      </c>
      <c r="F2824">
        <v>24.71</v>
      </c>
      <c r="G2824">
        <v>7.4252989550820496</v>
      </c>
      <c r="H2824">
        <v>-0.47212242240265201</v>
      </c>
      <c r="I2824">
        <v>-17.579017271903702</v>
      </c>
      <c r="J2824">
        <v>6.2579054376415897</v>
      </c>
      <c r="K2824">
        <v>22.726406744798901</v>
      </c>
      <c r="L2824">
        <v>22.310853460543601</v>
      </c>
      <c r="M2824">
        <v>77.339104155037603</v>
      </c>
      <c r="N2824">
        <v>1.9200372225258999</v>
      </c>
      <c r="O2824">
        <v>22.622420072844999</v>
      </c>
      <c r="P2824">
        <v>43.830034924330597</v>
      </c>
      <c r="Q2824">
        <v>9.4983371874573994E-2</v>
      </c>
    </row>
    <row r="2825" spans="1:17" hidden="1" x14ac:dyDescent="0.3">
      <c r="A2825" t="s">
        <v>5813</v>
      </c>
      <c r="B2825" t="s">
        <v>5814</v>
      </c>
      <c r="C2825" t="str">
        <f>IFERROR(VLOOKUP(Table1[[#This Row],[Ticker]],[1]!Table1[[Symbol]:[Industry]],2,FALSE),"-")</f>
        <v>-</v>
      </c>
      <c r="E2825">
        <v>105.618798</v>
      </c>
      <c r="F2825">
        <v>29.73</v>
      </c>
      <c r="G2825">
        <v>25.102688239063699</v>
      </c>
      <c r="H2825">
        <v>14.4514638773784</v>
      </c>
      <c r="I2825">
        <v>-18.313107191779601</v>
      </c>
      <c r="J2825">
        <v>2.8031829215311799</v>
      </c>
      <c r="K2825">
        <v>30.861186283568699</v>
      </c>
      <c r="L2825">
        <v>29.686999312505399</v>
      </c>
      <c r="M2825">
        <v>46.023762111710802</v>
      </c>
      <c r="N2825">
        <v>0.48912091524942802</v>
      </c>
      <c r="O2825">
        <v>51.194080053817601</v>
      </c>
      <c r="P2825">
        <v>72.347826086956502</v>
      </c>
      <c r="Q2825">
        <v>0.18981692259108399</v>
      </c>
    </row>
    <row r="2826" spans="1:17" hidden="1" x14ac:dyDescent="0.3">
      <c r="A2826" t="s">
        <v>5815</v>
      </c>
      <c r="B2826" t="s">
        <v>5816</v>
      </c>
      <c r="C2826" t="str">
        <f>IFERROR(VLOOKUP(Table1[[#This Row],[Ticker]],[1]!Table1[[Symbol]:[Industry]],2,FALSE),"-")</f>
        <v>-</v>
      </c>
      <c r="D2826" t="s">
        <v>140</v>
      </c>
      <c r="E2826">
        <v>105.4188</v>
      </c>
      <c r="F2826">
        <v>97.61</v>
      </c>
      <c r="G2826">
        <v>-24.3595026454459</v>
      </c>
      <c r="H2826">
        <v>2.5965165194622202</v>
      </c>
      <c r="I2826">
        <v>15.044972996926701</v>
      </c>
      <c r="J2826">
        <v>-10.5120545029366</v>
      </c>
      <c r="K2826">
        <v>86.383610322576104</v>
      </c>
      <c r="L2826">
        <v>82.664752840785994</v>
      </c>
      <c r="M2826">
        <v>62.841544876281397</v>
      </c>
      <c r="N2826">
        <v>2.2939507505638002</v>
      </c>
      <c r="O2826">
        <v>11.822559164019999</v>
      </c>
      <c r="P2826">
        <v>92.676667982629297</v>
      </c>
      <c r="Q2826">
        <v>0.150239484509407</v>
      </c>
    </row>
    <row r="2827" spans="1:17" hidden="1" x14ac:dyDescent="0.3">
      <c r="A2827" t="s">
        <v>5817</v>
      </c>
      <c r="B2827" t="s">
        <v>5818</v>
      </c>
      <c r="C2827" t="str">
        <f>IFERROR(VLOOKUP(Table1[[#This Row],[Ticker]],[1]!Table1[[Symbol]:[Industry]],2,FALSE),"-")</f>
        <v>-</v>
      </c>
      <c r="D2827" t="s">
        <v>127</v>
      </c>
      <c r="E2827">
        <v>105.36609</v>
      </c>
      <c r="F2827">
        <v>95.01</v>
      </c>
      <c r="G2827">
        <v>28.335349471818599</v>
      </c>
      <c r="H2827">
        <v>13.3791372209032</v>
      </c>
      <c r="I2827">
        <v>-6.8728137759775203</v>
      </c>
      <c r="J2827">
        <v>-3.2536693853211198</v>
      </c>
      <c r="K2827">
        <v>90.367052721924694</v>
      </c>
      <c r="L2827">
        <v>81.344765921694403</v>
      </c>
      <c r="M2827">
        <v>63.436291850966498</v>
      </c>
      <c r="N2827">
        <v>0.81689823690040997</v>
      </c>
      <c r="O2827">
        <v>33.670139985264598</v>
      </c>
      <c r="P2827">
        <v>83.028318243113006</v>
      </c>
      <c r="Q2827">
        <v>0.115956630651916</v>
      </c>
    </row>
    <row r="2828" spans="1:17" hidden="1" x14ac:dyDescent="0.3">
      <c r="A2828" t="s">
        <v>5819</v>
      </c>
      <c r="B2828" t="s">
        <v>5820</v>
      </c>
      <c r="C2828" t="str">
        <f>IFERROR(VLOOKUP(Table1[[#This Row],[Ticker]],[1]!Table1[[Symbol]:[Industry]],2,FALSE),"-")</f>
        <v>-</v>
      </c>
      <c r="D2828" t="s">
        <v>610</v>
      </c>
      <c r="E2828">
        <v>105.16605264</v>
      </c>
      <c r="F2828">
        <v>9.74</v>
      </c>
      <c r="G2828">
        <v>6.9882240051991502</v>
      </c>
      <c r="H2828">
        <v>-7.9008454674120401</v>
      </c>
      <c r="I2828">
        <v>-24.784411932114299</v>
      </c>
      <c r="J2828">
        <v>-3.85972999138172</v>
      </c>
      <c r="K2828">
        <v>10.021385242634</v>
      </c>
      <c r="L2828">
        <v>9.5091131229975598</v>
      </c>
      <c r="M2828">
        <v>37.6685213630414</v>
      </c>
      <c r="N2828">
        <v>0.62453742823120795</v>
      </c>
      <c r="O2828">
        <v>31.416837782340799</v>
      </c>
      <c r="P2828">
        <v>43.235294117647001</v>
      </c>
      <c r="Q2828">
        <v>1.9173796385226E-2</v>
      </c>
    </row>
    <row r="2829" spans="1:17" hidden="1" x14ac:dyDescent="0.3">
      <c r="A2829" t="s">
        <v>5821</v>
      </c>
      <c r="B2829" t="s">
        <v>5822</v>
      </c>
      <c r="C2829" t="str">
        <f>IFERROR(VLOOKUP(Table1[[#This Row],[Ticker]],[1]!Table1[[Symbol]:[Industry]],2,FALSE),"-")</f>
        <v>-</v>
      </c>
      <c r="D2829" t="s">
        <v>46</v>
      </c>
      <c r="E2829">
        <v>105.08399455999999</v>
      </c>
      <c r="F2829">
        <v>14.24</v>
      </c>
      <c r="G2829">
        <v>143.32646793503801</v>
      </c>
      <c r="H2829">
        <v>46.731957470164403</v>
      </c>
      <c r="I2829">
        <v>80.2153454554348</v>
      </c>
      <c r="J2829">
        <v>11.625688982409301</v>
      </c>
      <c r="K2829">
        <v>10.4142684078152</v>
      </c>
      <c r="L2829">
        <v>8.6903041779798702</v>
      </c>
      <c r="M2829">
        <v>88.224867175188095</v>
      </c>
      <c r="N2829">
        <v>2.1232417764618301</v>
      </c>
      <c r="O2829">
        <v>0</v>
      </c>
      <c r="Q2829">
        <v>6.7530036576607E-2</v>
      </c>
    </row>
    <row r="2830" spans="1:17" hidden="1" x14ac:dyDescent="0.3">
      <c r="A2830" t="s">
        <v>5823</v>
      </c>
      <c r="B2830" t="s">
        <v>5824</v>
      </c>
      <c r="C2830" t="str">
        <f>IFERROR(VLOOKUP(Table1[[#This Row],[Ticker]],[1]!Table1[[Symbol]:[Industry]],2,FALSE),"-")</f>
        <v>-</v>
      </c>
      <c r="D2830" t="s">
        <v>936</v>
      </c>
      <c r="E2830">
        <v>105.060065696</v>
      </c>
      <c r="F2830">
        <v>30.88</v>
      </c>
      <c r="G2830">
        <v>53.144332478608703</v>
      </c>
      <c r="H2830">
        <v>2.0799459271326999</v>
      </c>
      <c r="I2830">
        <v>7.6586894205179101</v>
      </c>
      <c r="J2830">
        <v>-9.6365244849903693</v>
      </c>
      <c r="K2830">
        <v>27.1852943988549</v>
      </c>
      <c r="L2830">
        <v>23.477780141636401</v>
      </c>
      <c r="M2830">
        <v>51.248696979175797</v>
      </c>
      <c r="N2830">
        <v>1.2722377556421101</v>
      </c>
      <c r="O2830">
        <v>18.134715025906701</v>
      </c>
      <c r="P2830">
        <v>133.76230128690301</v>
      </c>
      <c r="Q2830">
        <v>0.14251735459305001</v>
      </c>
    </row>
    <row r="2831" spans="1:17" hidden="1" x14ac:dyDescent="0.3">
      <c r="A2831" t="s">
        <v>5825</v>
      </c>
      <c r="B2831" t="s">
        <v>5826</v>
      </c>
      <c r="C2831" t="str">
        <f>IFERROR(VLOOKUP(Table1[[#This Row],[Ticker]],[1]!Table1[[Symbol]:[Industry]],2,FALSE),"-")</f>
        <v>-</v>
      </c>
      <c r="D2831" t="s">
        <v>140</v>
      </c>
      <c r="E2831">
        <v>104.9852925</v>
      </c>
      <c r="F2831">
        <v>26.1</v>
      </c>
      <c r="G2831">
        <v>107.682936937733</v>
      </c>
      <c r="H2831">
        <v>-19.665883061397</v>
      </c>
      <c r="I2831">
        <v>62.598720122801403</v>
      </c>
      <c r="J2831">
        <v>-3.1485423398955601</v>
      </c>
      <c r="K2831">
        <v>24.6542327577558</v>
      </c>
      <c r="L2831">
        <v>18.619294944163499</v>
      </c>
      <c r="M2831">
        <v>41.660495600188398</v>
      </c>
      <c r="N2831">
        <v>0.53731181173130704</v>
      </c>
      <c r="O2831">
        <v>21.072796934865899</v>
      </c>
      <c r="P2831">
        <v>226.25</v>
      </c>
      <c r="Q2831">
        <v>5.0949960351766001E-2</v>
      </c>
    </row>
    <row r="2832" spans="1:17" hidden="1" x14ac:dyDescent="0.3">
      <c r="A2832" t="s">
        <v>5827</v>
      </c>
      <c r="B2832" t="s">
        <v>5828</v>
      </c>
      <c r="C2832" t="str">
        <f>IFERROR(VLOOKUP(Table1[[#This Row],[Ticker]],[1]!Table1[[Symbol]:[Industry]],2,FALSE),"-")</f>
        <v>-</v>
      </c>
      <c r="D2832" t="s">
        <v>1435</v>
      </c>
      <c r="E2832">
        <v>104.888445</v>
      </c>
      <c r="F2832">
        <v>116.5</v>
      </c>
      <c r="G2832">
        <v>38.570115574490003</v>
      </c>
      <c r="H2832">
        <v>-6.8174166518305698E-2</v>
      </c>
      <c r="I2832">
        <v>-27.918968308401301</v>
      </c>
      <c r="J2832">
        <v>5.3404810745009801</v>
      </c>
      <c r="K2832">
        <v>116.762635932378</v>
      </c>
      <c r="L2832">
        <v>110.275561972647</v>
      </c>
      <c r="M2832">
        <v>56.510752555760398</v>
      </c>
      <c r="N2832">
        <v>0.68859855397907499</v>
      </c>
      <c r="O2832">
        <v>31.9313304721029</v>
      </c>
      <c r="P2832">
        <v>73.8805970149253</v>
      </c>
      <c r="Q2832">
        <v>9.5763003834241994E-2</v>
      </c>
    </row>
    <row r="2833" spans="1:17" hidden="1" x14ac:dyDescent="0.3">
      <c r="A2833" t="s">
        <v>5829</v>
      </c>
      <c r="B2833" t="s">
        <v>5830</v>
      </c>
      <c r="C2833" t="str">
        <f>IFERROR(VLOOKUP(Table1[[#This Row],[Ticker]],[1]!Table1[[Symbol]:[Industry]],2,FALSE),"-")</f>
        <v>-</v>
      </c>
      <c r="D2833" t="s">
        <v>501</v>
      </c>
      <c r="E2833">
        <v>104.62090499999999</v>
      </c>
      <c r="F2833">
        <v>55.95</v>
      </c>
      <c r="G2833">
        <v>11.346730041181701</v>
      </c>
      <c r="H2833">
        <v>19.370992664503099</v>
      </c>
      <c r="I2833">
        <v>-20.194060661208098</v>
      </c>
      <c r="J2833">
        <v>14.6912436626847</v>
      </c>
      <c r="K2833">
        <v>47.852658848270799</v>
      </c>
      <c r="M2833">
        <v>72.592787821870104</v>
      </c>
      <c r="N2833">
        <v>3.15430966727796</v>
      </c>
      <c r="O2833">
        <v>17.605004468275201</v>
      </c>
      <c r="P2833">
        <v>51.012145748987798</v>
      </c>
    </row>
    <row r="2834" spans="1:17" hidden="1" x14ac:dyDescent="0.3">
      <c r="A2834" t="s">
        <v>5831</v>
      </c>
      <c r="B2834" t="s">
        <v>5832</v>
      </c>
      <c r="C2834" t="str">
        <f>IFERROR(VLOOKUP(Table1[[#This Row],[Ticker]],[1]!Table1[[Symbol]:[Industry]],2,FALSE),"-")</f>
        <v>-</v>
      </c>
      <c r="E2834">
        <v>104.6177484</v>
      </c>
      <c r="F2834">
        <v>41.82</v>
      </c>
      <c r="G2834">
        <v>124.468011182485</v>
      </c>
      <c r="H2834">
        <v>-14.376605633488399</v>
      </c>
      <c r="I2834">
        <v>51.847251979455898</v>
      </c>
      <c r="J2834">
        <v>-2.91940804399264</v>
      </c>
      <c r="K2834">
        <v>39.931917888258504</v>
      </c>
      <c r="L2834">
        <v>32.298363764361</v>
      </c>
      <c r="M2834">
        <v>49.579501893732498</v>
      </c>
      <c r="N2834">
        <v>0.57109565034950605</v>
      </c>
      <c r="O2834">
        <v>12.1233859397417</v>
      </c>
      <c r="P2834">
        <v>161.375</v>
      </c>
      <c r="Q2834">
        <v>5.5865073921225E-2</v>
      </c>
    </row>
    <row r="2835" spans="1:17" hidden="1" x14ac:dyDescent="0.3">
      <c r="A2835" t="s">
        <v>5833</v>
      </c>
      <c r="B2835" t="s">
        <v>5834</v>
      </c>
      <c r="C2835" t="str">
        <f>IFERROR(VLOOKUP(Table1[[#This Row],[Ticker]],[1]!Table1[[Symbol]:[Industry]],2,FALSE),"-")</f>
        <v>-</v>
      </c>
      <c r="D2835" t="s">
        <v>226</v>
      </c>
      <c r="E2835">
        <v>104.593945679999</v>
      </c>
      <c r="F2835">
        <v>96.39</v>
      </c>
      <c r="G2835">
        <v>-4.4117484897625001</v>
      </c>
      <c r="H2835">
        <v>-13.5536896992036</v>
      </c>
      <c r="I2835">
        <v>-20.1540497277139</v>
      </c>
      <c r="J2835">
        <v>-2.2997172565838802</v>
      </c>
      <c r="K2835">
        <v>98.083669855760505</v>
      </c>
      <c r="L2835">
        <v>94.804883297737305</v>
      </c>
      <c r="M2835">
        <v>45.145852542672003</v>
      </c>
      <c r="N2835">
        <v>0.69677832077669899</v>
      </c>
      <c r="O2835">
        <v>37.721755368814101</v>
      </c>
      <c r="P2835">
        <v>26.330275229357799</v>
      </c>
      <c r="Q2835">
        <v>4.1337261644213003E-2</v>
      </c>
    </row>
    <row r="2836" spans="1:17" hidden="1" x14ac:dyDescent="0.3">
      <c r="A2836" t="s">
        <v>5835</v>
      </c>
      <c r="B2836" t="s">
        <v>5836</v>
      </c>
      <c r="C2836" t="str">
        <f>IFERROR(VLOOKUP(Table1[[#This Row],[Ticker]],[1]!Table1[[Symbol]:[Industry]],2,FALSE),"-")</f>
        <v>-</v>
      </c>
      <c r="D2836" t="s">
        <v>1199</v>
      </c>
      <c r="E2836">
        <v>104.494395</v>
      </c>
      <c r="F2836">
        <v>145</v>
      </c>
      <c r="G2836">
        <v>63.081270735190003</v>
      </c>
      <c r="H2836">
        <v>-26.756414622858799</v>
      </c>
      <c r="I2836">
        <v>-31.661531421442</v>
      </c>
      <c r="J2836">
        <v>2.48947635782462</v>
      </c>
      <c r="K2836">
        <v>166.71124221625001</v>
      </c>
      <c r="L2836">
        <v>131.16271786705599</v>
      </c>
      <c r="M2836">
        <v>38.137868167488698</v>
      </c>
      <c r="N2836">
        <v>1.1735294117646999</v>
      </c>
      <c r="O2836">
        <v>52.931034482758598</v>
      </c>
      <c r="P2836">
        <v>101.10957004160799</v>
      </c>
    </row>
    <row r="2837" spans="1:17" hidden="1" x14ac:dyDescent="0.3">
      <c r="A2837" t="s">
        <v>5837</v>
      </c>
      <c r="B2837" t="s">
        <v>5838</v>
      </c>
      <c r="C2837" t="str">
        <f>IFERROR(VLOOKUP(Table1[[#This Row],[Ticker]],[1]!Table1[[Symbol]:[Industry]],2,FALSE),"-")</f>
        <v>-</v>
      </c>
      <c r="E2837">
        <v>104.479088</v>
      </c>
      <c r="F2837">
        <v>96.17</v>
      </c>
      <c r="G2837">
        <v>-65.139744766527102</v>
      </c>
      <c r="H2837">
        <v>1.73195747016444</v>
      </c>
      <c r="I2837">
        <v>-28.042032272402398</v>
      </c>
      <c r="J2837">
        <v>15.085712457054701</v>
      </c>
      <c r="K2837">
        <v>89.017922812136902</v>
      </c>
      <c r="M2837">
        <v>74.555871881382799</v>
      </c>
      <c r="N2837">
        <v>1.4754422048539599</v>
      </c>
      <c r="O2837">
        <v>65.956119371945505</v>
      </c>
      <c r="P2837">
        <v>47.953846153846101</v>
      </c>
    </row>
    <row r="2838" spans="1:17" hidden="1" x14ac:dyDescent="0.3">
      <c r="A2838" t="s">
        <v>5839</v>
      </c>
      <c r="B2838" t="s">
        <v>5840</v>
      </c>
      <c r="C2838" t="str">
        <f>IFERROR(VLOOKUP(Table1[[#This Row],[Ticker]],[1]!Table1[[Symbol]:[Industry]],2,FALSE),"-")</f>
        <v>-</v>
      </c>
      <c r="D2838" t="s">
        <v>189</v>
      </c>
      <c r="E2838">
        <v>104.393335139999</v>
      </c>
      <c r="F2838">
        <v>53.88</v>
      </c>
      <c r="G2838">
        <v>-60.0436864388899</v>
      </c>
      <c r="H2838">
        <v>22.6649691647706</v>
      </c>
      <c r="I2838">
        <v>-23.7151158863274</v>
      </c>
      <c r="J2838">
        <v>10.818047786396001</v>
      </c>
      <c r="K2838">
        <v>48.149956916590398</v>
      </c>
      <c r="L2838">
        <v>54.683905623323</v>
      </c>
      <c r="M2838">
        <v>64.9504952031795</v>
      </c>
      <c r="N2838">
        <v>1.9799326557514001</v>
      </c>
      <c r="O2838">
        <v>66.852264291016994</v>
      </c>
      <c r="P2838">
        <v>36.4050632911392</v>
      </c>
      <c r="Q2838">
        <v>6.0050529373688002E-2</v>
      </c>
    </row>
    <row r="2839" spans="1:17" hidden="1" x14ac:dyDescent="0.3">
      <c r="A2839" t="s">
        <v>5841</v>
      </c>
      <c r="B2839" t="s">
        <v>5842</v>
      </c>
      <c r="C2839" t="str">
        <f>IFERROR(VLOOKUP(Table1[[#This Row],[Ticker]],[1]!Table1[[Symbol]:[Industry]],2,FALSE),"-")</f>
        <v>-</v>
      </c>
      <c r="D2839" t="s">
        <v>130</v>
      </c>
      <c r="E2839">
        <v>103.98735325</v>
      </c>
      <c r="F2839">
        <v>7.75</v>
      </c>
      <c r="G2839">
        <v>-7.9285349237383898</v>
      </c>
      <c r="H2839">
        <v>-14.6389871178344</v>
      </c>
      <c r="I2839">
        <v>1.7535012582965099</v>
      </c>
      <c r="J2839">
        <v>-0.95374708539882302</v>
      </c>
      <c r="K2839">
        <v>8.2915386321130793</v>
      </c>
      <c r="L2839">
        <v>8.5528304671591808</v>
      </c>
      <c r="M2839">
        <v>38.647602785420801</v>
      </c>
      <c r="N2839">
        <v>1.0574727210238899</v>
      </c>
      <c r="O2839">
        <v>125.806451612903</v>
      </c>
      <c r="P2839">
        <v>33.620689655172399</v>
      </c>
      <c r="Q2839">
        <v>8.04123797518E-4</v>
      </c>
    </row>
    <row r="2840" spans="1:17" hidden="1" x14ac:dyDescent="0.3">
      <c r="A2840" t="s">
        <v>5843</v>
      </c>
      <c r="B2840" t="s">
        <v>5844</v>
      </c>
      <c r="C2840" t="str">
        <f>IFERROR(VLOOKUP(Table1[[#This Row],[Ticker]],[1]!Table1[[Symbol]:[Industry]],2,FALSE),"-")</f>
        <v>-</v>
      </c>
      <c r="D2840" t="s">
        <v>243</v>
      </c>
      <c r="E2840">
        <v>103.8293685</v>
      </c>
      <c r="F2840">
        <v>336.05</v>
      </c>
      <c r="G2840">
        <v>-55.928131133746703</v>
      </c>
      <c r="H2840">
        <v>-17.283443623654001</v>
      </c>
      <c r="I2840">
        <v>-32.366784018698901</v>
      </c>
      <c r="J2840">
        <v>-1.4674229326551</v>
      </c>
      <c r="K2840">
        <v>352.102444818354</v>
      </c>
      <c r="L2840">
        <v>382.33718304740398</v>
      </c>
      <c r="M2840">
        <v>40.467776336645301</v>
      </c>
      <c r="N2840">
        <v>1.19517435069622</v>
      </c>
      <c r="O2840">
        <v>58.785894956107697</v>
      </c>
      <c r="P2840">
        <v>5.0156250000000098</v>
      </c>
      <c r="Q2840">
        <v>2.2405129954677999E-2</v>
      </c>
    </row>
    <row r="2841" spans="1:17" hidden="1" x14ac:dyDescent="0.3">
      <c r="A2841" t="s">
        <v>5845</v>
      </c>
      <c r="B2841" t="s">
        <v>5846</v>
      </c>
      <c r="C2841" t="str">
        <f>IFERROR(VLOOKUP(Table1[[#This Row],[Ticker]],[1]!Table1[[Symbol]:[Industry]],2,FALSE),"-")</f>
        <v>-</v>
      </c>
      <c r="D2841" t="s">
        <v>665</v>
      </c>
      <c r="E2841">
        <v>103.819704464</v>
      </c>
      <c r="F2841">
        <v>10.52</v>
      </c>
      <c r="G2841">
        <v>-45.352777347980798</v>
      </c>
      <c r="H2841">
        <v>-14.453235617098199</v>
      </c>
      <c r="I2841">
        <v>-21.527431804583799</v>
      </c>
      <c r="J2841">
        <v>-1.74232957209451</v>
      </c>
      <c r="K2841">
        <v>10.663672393910799</v>
      </c>
      <c r="L2841">
        <v>11.739519910892099</v>
      </c>
      <c r="M2841">
        <v>52.215399753787203</v>
      </c>
      <c r="N2841">
        <v>2.4548025530556901</v>
      </c>
      <c r="O2841">
        <v>48.764258555132997</v>
      </c>
      <c r="P2841">
        <v>57.014925373134297</v>
      </c>
      <c r="Q2841">
        <v>-0.122225901750856</v>
      </c>
    </row>
    <row r="2842" spans="1:17" hidden="1" x14ac:dyDescent="0.3">
      <c r="A2842" t="s">
        <v>5847</v>
      </c>
      <c r="B2842" t="s">
        <v>5848</v>
      </c>
      <c r="C2842" t="str">
        <f>IFERROR(VLOOKUP(Table1[[#This Row],[Ticker]],[1]!Table1[[Symbol]:[Industry]],2,FALSE),"-")</f>
        <v>-</v>
      </c>
      <c r="E2842">
        <v>103.810867875</v>
      </c>
      <c r="F2842">
        <v>99.99</v>
      </c>
      <c r="G2842">
        <v>-4.8828978299085302</v>
      </c>
      <c r="H2842">
        <v>-7.3093769846922703</v>
      </c>
      <c r="I2842">
        <v>-23.297567190425799</v>
      </c>
      <c r="J2842">
        <v>-4.0085489724218704</v>
      </c>
      <c r="K2842">
        <v>103.874946854415</v>
      </c>
      <c r="L2842">
        <v>98.987946937934097</v>
      </c>
      <c r="M2842">
        <v>38.506544384383503</v>
      </c>
      <c r="N2842">
        <v>1.6135014673514301</v>
      </c>
      <c r="O2842">
        <v>45.3645364536453</v>
      </c>
      <c r="P2842">
        <v>40.140154169586502</v>
      </c>
    </row>
    <row r="2843" spans="1:17" hidden="1" x14ac:dyDescent="0.3">
      <c r="A2843" t="s">
        <v>5849</v>
      </c>
      <c r="B2843" t="s">
        <v>5850</v>
      </c>
      <c r="C2843" t="str">
        <f>IFERROR(VLOOKUP(Table1[[#This Row],[Ticker]],[1]!Table1[[Symbol]:[Industry]],2,FALSE),"-")</f>
        <v>-</v>
      </c>
      <c r="D2843" t="s">
        <v>392</v>
      </c>
      <c r="E2843">
        <v>103.68712530000001</v>
      </c>
      <c r="F2843">
        <v>99</v>
      </c>
      <c r="G2843">
        <v>36.942304619232203</v>
      </c>
      <c r="H2843">
        <v>-18.570477293456001</v>
      </c>
      <c r="I2843">
        <v>7.2039021665488301</v>
      </c>
      <c r="J2843">
        <v>-3.65366339065636</v>
      </c>
      <c r="K2843">
        <v>101.823913430874</v>
      </c>
      <c r="L2843">
        <v>89.862383785100405</v>
      </c>
      <c r="M2843">
        <v>48.0085897905834</v>
      </c>
      <c r="N2843">
        <v>1.1650787647076799</v>
      </c>
      <c r="O2843">
        <v>33.3333333333333</v>
      </c>
      <c r="P2843">
        <v>122.272114952851</v>
      </c>
      <c r="Q2843">
        <v>0.138482350773205</v>
      </c>
    </row>
    <row r="2844" spans="1:17" hidden="1" x14ac:dyDescent="0.3">
      <c r="A2844" t="s">
        <v>5851</v>
      </c>
      <c r="B2844" t="s">
        <v>5852</v>
      </c>
      <c r="C2844" t="str">
        <f>IFERROR(VLOOKUP(Table1[[#This Row],[Ticker]],[1]!Table1[[Symbol]:[Industry]],2,FALSE),"-")</f>
        <v>-</v>
      </c>
      <c r="D2844" t="s">
        <v>130</v>
      </c>
      <c r="E2844">
        <v>103.49813760000001</v>
      </c>
      <c r="F2844">
        <v>94.24</v>
      </c>
      <c r="G2844">
        <v>99.8324078372043</v>
      </c>
      <c r="H2844">
        <v>-21.9723204511677</v>
      </c>
      <c r="I2844">
        <v>1.3250816977011799</v>
      </c>
      <c r="J2844">
        <v>1.5346575702413201</v>
      </c>
      <c r="K2844">
        <v>90.461814577839306</v>
      </c>
      <c r="L2844">
        <v>76.057967193043197</v>
      </c>
      <c r="M2844">
        <v>64.200075073704198</v>
      </c>
      <c r="N2844">
        <v>0.45302060133630201</v>
      </c>
      <c r="O2844">
        <v>21.9227504244482</v>
      </c>
      <c r="P2844">
        <v>160.33149171270699</v>
      </c>
      <c r="Q2844">
        <v>8.9532639413168996E-2</v>
      </c>
    </row>
    <row r="2845" spans="1:17" hidden="1" x14ac:dyDescent="0.3">
      <c r="A2845" t="s">
        <v>5853</v>
      </c>
      <c r="B2845" t="s">
        <v>5854</v>
      </c>
      <c r="C2845" t="str">
        <f>IFERROR(VLOOKUP(Table1[[#This Row],[Ticker]],[1]!Table1[[Symbol]:[Industry]],2,FALSE),"-")</f>
        <v>-</v>
      </c>
      <c r="D2845" t="s">
        <v>610</v>
      </c>
      <c r="E2845">
        <v>103.052126773</v>
      </c>
      <c r="F2845">
        <v>4.43</v>
      </c>
      <c r="G2845">
        <v>-38.556660843126402</v>
      </c>
      <c r="H2845">
        <v>-9.9093149168978201</v>
      </c>
      <c r="I2845">
        <v>-9.1938311630441092</v>
      </c>
      <c r="J2845">
        <v>1.48215035049862</v>
      </c>
      <c r="K2845">
        <v>4.3649912017658599</v>
      </c>
      <c r="L2845">
        <v>4.5963727435485504</v>
      </c>
      <c r="M2845">
        <v>55.692132588896499</v>
      </c>
      <c r="N2845">
        <v>0.69845288962198004</v>
      </c>
      <c r="O2845">
        <v>26.410835214446902</v>
      </c>
      <c r="P2845">
        <v>80.816326530612201</v>
      </c>
      <c r="Q2845">
        <v>0.133970043232814</v>
      </c>
    </row>
    <row r="2846" spans="1:17" hidden="1" x14ac:dyDescent="0.3">
      <c r="A2846" t="s">
        <v>5855</v>
      </c>
      <c r="B2846" t="s">
        <v>5856</v>
      </c>
      <c r="C2846" t="str">
        <f>IFERROR(VLOOKUP(Table1[[#This Row],[Ticker]],[1]!Table1[[Symbol]:[Industry]],2,FALSE),"-")</f>
        <v>-</v>
      </c>
      <c r="D2846" t="s">
        <v>1435</v>
      </c>
      <c r="E2846">
        <v>102.72</v>
      </c>
      <c r="F2846">
        <v>102.72</v>
      </c>
      <c r="G2846">
        <v>34.896832636418502</v>
      </c>
      <c r="H2846">
        <v>8.5312370167025602</v>
      </c>
      <c r="I2846">
        <v>8.8436083677283808</v>
      </c>
      <c r="J2846">
        <v>-6.8270150502287201</v>
      </c>
      <c r="K2846">
        <v>99.113226242023202</v>
      </c>
      <c r="L2846">
        <v>88.469324487747102</v>
      </c>
      <c r="M2846">
        <v>41.039022708244303</v>
      </c>
      <c r="N2846">
        <v>0.96091030346397599</v>
      </c>
      <c r="O2846">
        <v>27.7258566978193</v>
      </c>
      <c r="P2846">
        <v>68.393442622950801</v>
      </c>
      <c r="Q2846">
        <v>1.1949242102532001E-2</v>
      </c>
    </row>
    <row r="2847" spans="1:17" hidden="1" x14ac:dyDescent="0.3">
      <c r="A2847" t="s">
        <v>5857</v>
      </c>
      <c r="B2847" t="s">
        <v>5858</v>
      </c>
      <c r="C2847" t="str">
        <f>IFERROR(VLOOKUP(Table1[[#This Row],[Ticker]],[1]!Table1[[Symbol]:[Industry]],2,FALSE),"-")</f>
        <v>-</v>
      </c>
      <c r="D2847" t="s">
        <v>387</v>
      </c>
      <c r="E2847">
        <v>102.716534325</v>
      </c>
      <c r="F2847">
        <v>28.29</v>
      </c>
      <c r="G2847">
        <v>71.790079794876306</v>
      </c>
      <c r="H2847">
        <v>-8.98879016856535</v>
      </c>
      <c r="I2847">
        <v>54.194677728884699</v>
      </c>
      <c r="J2847">
        <v>2.05544410806933</v>
      </c>
      <c r="K2847">
        <v>28.3725975297113</v>
      </c>
      <c r="L2847">
        <v>22.206436339764</v>
      </c>
      <c r="M2847">
        <v>36.115716467293403</v>
      </c>
      <c r="N2847">
        <v>0.26414252632049801</v>
      </c>
      <c r="O2847">
        <v>29.056203605514298</v>
      </c>
      <c r="P2847">
        <v>115.460776846915</v>
      </c>
      <c r="Q2847">
        <v>0.11012114715323899</v>
      </c>
    </row>
    <row r="2848" spans="1:17" hidden="1" x14ac:dyDescent="0.3">
      <c r="A2848" t="s">
        <v>5859</v>
      </c>
      <c r="B2848" t="s">
        <v>5860</v>
      </c>
      <c r="C2848" t="str">
        <f>IFERROR(VLOOKUP(Table1[[#This Row],[Ticker]],[1]!Table1[[Symbol]:[Industry]],2,FALSE),"-")</f>
        <v>-</v>
      </c>
      <c r="D2848" t="s">
        <v>1147</v>
      </c>
      <c r="E2848">
        <v>102.638980825</v>
      </c>
      <c r="F2848">
        <v>17.87</v>
      </c>
      <c r="G2848">
        <v>5.0731423949013497E-2</v>
      </c>
      <c r="H2848">
        <v>-11.0587402042541</v>
      </c>
      <c r="I2848">
        <v>-12.662769428251</v>
      </c>
      <c r="J2848">
        <v>0.59402544002734003</v>
      </c>
      <c r="K2848">
        <v>18.656049625170301</v>
      </c>
      <c r="L2848">
        <v>18.079944932729401</v>
      </c>
      <c r="M2848">
        <v>35.681475869328402</v>
      </c>
      <c r="N2848">
        <v>0.415520286493198</v>
      </c>
      <c r="O2848">
        <v>41.298265249020602</v>
      </c>
      <c r="P2848">
        <v>39.609374999999901</v>
      </c>
      <c r="Q2848">
        <v>1.1023160139119E-2</v>
      </c>
    </row>
    <row r="2849" spans="1:17" hidden="1" x14ac:dyDescent="0.3">
      <c r="A2849" t="s">
        <v>5861</v>
      </c>
      <c r="B2849" t="s">
        <v>5862</v>
      </c>
      <c r="C2849" t="str">
        <f>IFERROR(VLOOKUP(Table1[[#This Row],[Ticker]],[1]!Table1[[Symbol]:[Industry]],2,FALSE),"-")</f>
        <v>-</v>
      </c>
      <c r="E2849">
        <v>102.6135</v>
      </c>
      <c r="F2849">
        <v>76.010000000000005</v>
      </c>
      <c r="G2849">
        <v>-64.544777347980798</v>
      </c>
      <c r="H2849">
        <v>-21.659446918035002</v>
      </c>
      <c r="I2849">
        <v>-21.448039926603499</v>
      </c>
      <c r="J2849">
        <v>-5.8498317619100897</v>
      </c>
      <c r="K2849">
        <v>79.424256121722294</v>
      </c>
      <c r="L2849">
        <v>84.461917432229995</v>
      </c>
      <c r="M2849">
        <v>33.7977211710067</v>
      </c>
      <c r="N2849">
        <v>1.3355249716615101</v>
      </c>
      <c r="O2849">
        <v>72.345743981055094</v>
      </c>
      <c r="P2849">
        <v>20.650793650793599</v>
      </c>
      <c r="Q2849">
        <v>-3.6072688539457998E-2</v>
      </c>
    </row>
    <row r="2850" spans="1:17" hidden="1" x14ac:dyDescent="0.3">
      <c r="A2850" t="s">
        <v>5863</v>
      </c>
      <c r="B2850" t="s">
        <v>5864</v>
      </c>
      <c r="C2850" t="str">
        <f>IFERROR(VLOOKUP(Table1[[#This Row],[Ticker]],[1]!Table1[[Symbol]:[Industry]],2,FALSE),"-")</f>
        <v>-</v>
      </c>
      <c r="D2850" t="s">
        <v>561</v>
      </c>
      <c r="E2850">
        <v>102.31515</v>
      </c>
      <c r="F2850">
        <v>8.02</v>
      </c>
      <c r="G2850">
        <v>46.629981272708797</v>
      </c>
      <c r="H2850">
        <v>12.5776234321094</v>
      </c>
      <c r="I2850">
        <v>-16.3986879327921</v>
      </c>
      <c r="J2850">
        <v>9.9384559496613605</v>
      </c>
      <c r="K2850">
        <v>6.7290724099465997</v>
      </c>
      <c r="L2850">
        <v>6.5972132582579803</v>
      </c>
      <c r="M2850">
        <v>60.595705969705399</v>
      </c>
      <c r="N2850">
        <v>2.72836604065041</v>
      </c>
      <c r="O2850">
        <v>43.017456359102198</v>
      </c>
      <c r="P2850">
        <v>95.133819951338097</v>
      </c>
      <c r="Q2850">
        <v>1.1385312769282001E-2</v>
      </c>
    </row>
    <row r="2851" spans="1:17" hidden="1" x14ac:dyDescent="0.3">
      <c r="A2851" t="s">
        <v>5865</v>
      </c>
      <c r="B2851" t="s">
        <v>5866</v>
      </c>
      <c r="C2851" t="str">
        <f>IFERROR(VLOOKUP(Table1[[#This Row],[Ticker]],[1]!Table1[[Symbol]:[Industry]],2,FALSE),"-")</f>
        <v>-</v>
      </c>
      <c r="E2851">
        <v>102.071632139999</v>
      </c>
      <c r="F2851">
        <v>157.05000000000001</v>
      </c>
      <c r="G2851">
        <v>419.95972265201902</v>
      </c>
      <c r="H2851">
        <v>-9.4421120287345293</v>
      </c>
      <c r="I2851">
        <v>61.934609629788802</v>
      </c>
      <c r="J2851">
        <v>-6.4292171183365703</v>
      </c>
      <c r="K2851">
        <v>166.04991588994099</v>
      </c>
      <c r="L2851">
        <v>128.44772392243701</v>
      </c>
      <c r="M2851">
        <v>41.9556443647216</v>
      </c>
      <c r="N2851">
        <v>0.31026164611070201</v>
      </c>
      <c r="O2851">
        <v>59.216809933142301</v>
      </c>
      <c r="P2851">
        <v>470.88331515812399</v>
      </c>
      <c r="Q2851">
        <v>0.161449023123516</v>
      </c>
    </row>
    <row r="2852" spans="1:17" hidden="1" x14ac:dyDescent="0.3">
      <c r="A2852" t="s">
        <v>5867</v>
      </c>
      <c r="B2852" t="s">
        <v>5868</v>
      </c>
      <c r="C2852" t="str">
        <f>IFERROR(VLOOKUP(Table1[[#This Row],[Ticker]],[1]!Table1[[Symbol]:[Industry]],2,FALSE),"-")</f>
        <v>-</v>
      </c>
      <c r="E2852">
        <v>102.06210729999999</v>
      </c>
      <c r="F2852">
        <v>246.85</v>
      </c>
      <c r="G2852">
        <v>19.554765945239001</v>
      </c>
      <c r="H2852">
        <v>-5.5649394346945202</v>
      </c>
      <c r="I2852">
        <v>9.0851243252136893</v>
      </c>
      <c r="J2852">
        <v>-7.9687446664341302</v>
      </c>
      <c r="K2852">
        <v>224.049585474927</v>
      </c>
      <c r="L2852">
        <v>199.26805431995101</v>
      </c>
      <c r="M2852">
        <v>57.848442359027402</v>
      </c>
      <c r="N2852">
        <v>2.6282945756923701</v>
      </c>
      <c r="O2852">
        <v>14.036864492606799</v>
      </c>
      <c r="P2852">
        <v>74.390674673260307</v>
      </c>
      <c r="Q2852">
        <v>0.17329027664014099</v>
      </c>
    </row>
    <row r="2853" spans="1:17" hidden="1" x14ac:dyDescent="0.3">
      <c r="A2853" t="s">
        <v>5869</v>
      </c>
      <c r="B2853" t="s">
        <v>5870</v>
      </c>
      <c r="C2853" t="str">
        <f>IFERROR(VLOOKUP(Table1[[#This Row],[Ticker]],[1]!Table1[[Symbol]:[Industry]],2,FALSE),"-")</f>
        <v>-</v>
      </c>
      <c r="D2853" t="s">
        <v>130</v>
      </c>
      <c r="E2853">
        <v>101.95265016</v>
      </c>
      <c r="F2853">
        <v>99.36</v>
      </c>
      <c r="G2853">
        <v>11.191209517527399</v>
      </c>
      <c r="H2853">
        <v>-15.6606819518269</v>
      </c>
      <c r="I2853">
        <v>-8.83554499385329</v>
      </c>
      <c r="J2853">
        <v>-4.7486188802706097</v>
      </c>
      <c r="K2853">
        <v>99.663155236659705</v>
      </c>
      <c r="L2853">
        <v>93.5394658358763</v>
      </c>
      <c r="M2853">
        <v>41.975427361910199</v>
      </c>
      <c r="N2853">
        <v>0.859763291605675</v>
      </c>
      <c r="O2853">
        <v>19.253220611916198</v>
      </c>
      <c r="P2853">
        <v>43.958272964358102</v>
      </c>
      <c r="Q2853">
        <v>5.0344919703019998E-2</v>
      </c>
    </row>
    <row r="2854" spans="1:17" hidden="1" x14ac:dyDescent="0.3">
      <c r="A2854" t="s">
        <v>5871</v>
      </c>
      <c r="B2854" t="s">
        <v>5872</v>
      </c>
      <c r="C2854" t="str">
        <f>IFERROR(VLOOKUP(Table1[[#This Row],[Ticker]],[1]!Table1[[Symbol]:[Industry]],2,FALSE),"-")</f>
        <v>-</v>
      </c>
      <c r="D2854" t="s">
        <v>104</v>
      </c>
      <c r="E2854">
        <v>101.72925322499999</v>
      </c>
      <c r="F2854">
        <v>5.87</v>
      </c>
      <c r="G2854">
        <v>-4.3218495129292602</v>
      </c>
      <c r="H2854">
        <v>-7.8384012212033198</v>
      </c>
      <c r="I2854">
        <v>-12.725561553268699</v>
      </c>
      <c r="J2854">
        <v>-6.9552134191680803</v>
      </c>
      <c r="K2854">
        <v>5.5839365387053101</v>
      </c>
      <c r="L2854">
        <v>5.6429231611778397</v>
      </c>
      <c r="M2854">
        <v>47.887425104037902</v>
      </c>
      <c r="N2854">
        <v>1.74854954347692</v>
      </c>
      <c r="O2854">
        <v>16.695059625212899</v>
      </c>
      <c r="P2854">
        <v>43.170731707317003</v>
      </c>
      <c r="Q2854">
        <v>-2.9348977013354999E-2</v>
      </c>
    </row>
    <row r="2855" spans="1:17" hidden="1" x14ac:dyDescent="0.3">
      <c r="A2855" t="s">
        <v>5873</v>
      </c>
      <c r="B2855" t="s">
        <v>5874</v>
      </c>
      <c r="C2855" t="str">
        <f>IFERROR(VLOOKUP(Table1[[#This Row],[Ticker]],[1]!Table1[[Symbol]:[Industry]],2,FALSE),"-")</f>
        <v>-</v>
      </c>
      <c r="D2855" t="s">
        <v>243</v>
      </c>
      <c r="E2855">
        <v>101.721223911</v>
      </c>
      <c r="F2855">
        <v>49.57</v>
      </c>
      <c r="G2855">
        <v>-46.013399109638797</v>
      </c>
      <c r="H2855">
        <v>17.416259795745798</v>
      </c>
      <c r="I2855">
        <v>-29.696694102018402</v>
      </c>
      <c r="J2855">
        <v>-12.478503937741801</v>
      </c>
      <c r="K2855">
        <v>47.992287318214402</v>
      </c>
      <c r="L2855">
        <v>50.510656609857399</v>
      </c>
      <c r="M2855">
        <v>39.351109598698201</v>
      </c>
      <c r="N2855">
        <v>2.37988365560834</v>
      </c>
      <c r="O2855">
        <v>33.750252168650398</v>
      </c>
      <c r="P2855">
        <v>41.225071225071197</v>
      </c>
      <c r="Q2855">
        <v>1.878158748142E-3</v>
      </c>
    </row>
    <row r="2856" spans="1:17" hidden="1" x14ac:dyDescent="0.3">
      <c r="A2856" t="s">
        <v>5875</v>
      </c>
      <c r="B2856" t="s">
        <v>5876</v>
      </c>
      <c r="C2856" t="str">
        <f>IFERROR(VLOOKUP(Table1[[#This Row],[Ticker]],[1]!Table1[[Symbol]:[Industry]],2,FALSE),"-")</f>
        <v>-</v>
      </c>
      <c r="D2856" t="s">
        <v>392</v>
      </c>
      <c r="E2856">
        <v>101.2634892</v>
      </c>
      <c r="F2856">
        <v>66.83</v>
      </c>
      <c r="G2856">
        <v>64.991853811233</v>
      </c>
      <c r="H2856">
        <v>25.897781534876199</v>
      </c>
      <c r="I2856">
        <v>52.713811344818701</v>
      </c>
      <c r="J2856">
        <v>7.1261402719451796</v>
      </c>
      <c r="K2856">
        <v>53.278440563158398</v>
      </c>
      <c r="L2856">
        <v>46.599916064475302</v>
      </c>
      <c r="M2856">
        <v>95.957600203797497</v>
      </c>
      <c r="N2856">
        <v>1.1206690291495101</v>
      </c>
      <c r="O2856">
        <v>0</v>
      </c>
      <c r="P2856">
        <v>120.92561983471001</v>
      </c>
      <c r="Q2856">
        <v>6.1084028907537002E-2</v>
      </c>
    </row>
    <row r="2857" spans="1:17" hidden="1" x14ac:dyDescent="0.3">
      <c r="A2857" t="s">
        <v>5877</v>
      </c>
      <c r="B2857" t="s">
        <v>5878</v>
      </c>
      <c r="C2857" t="str">
        <f>IFERROR(VLOOKUP(Table1[[#This Row],[Ticker]],[1]!Table1[[Symbol]:[Industry]],2,FALSE),"-")</f>
        <v>-</v>
      </c>
      <c r="E2857">
        <v>100.52882312</v>
      </c>
      <c r="F2857">
        <v>326.14999999999998</v>
      </c>
      <c r="G2857">
        <v>27.661531823963799</v>
      </c>
      <c r="H2857">
        <v>-20.493722631937299</v>
      </c>
      <c r="I2857">
        <v>-9.6219312676550395</v>
      </c>
      <c r="J2857">
        <v>-6.1811023552469999</v>
      </c>
      <c r="K2857">
        <v>381.66610255534101</v>
      </c>
      <c r="L2857">
        <v>367.16324015650702</v>
      </c>
      <c r="M2857">
        <v>36.437041138692798</v>
      </c>
      <c r="N2857">
        <v>0.99834122264028802</v>
      </c>
      <c r="O2857">
        <v>101.671010271347</v>
      </c>
      <c r="P2857">
        <v>60.665024630541801</v>
      </c>
    </row>
    <row r="2858" spans="1:17" hidden="1" x14ac:dyDescent="0.3">
      <c r="A2858" t="s">
        <v>5879</v>
      </c>
      <c r="B2858" t="s">
        <v>5880</v>
      </c>
      <c r="C2858" t="str">
        <f>IFERROR(VLOOKUP(Table1[[#This Row],[Ticker]],[1]!Table1[[Symbol]:[Industry]],2,FALSE),"-")</f>
        <v>-</v>
      </c>
      <c r="E2858">
        <v>100.51047825000001</v>
      </c>
      <c r="F2858">
        <v>65.650000000000006</v>
      </c>
      <c r="G2858">
        <v>78.213114124887397</v>
      </c>
      <c r="H2858">
        <v>-2.8059017023053201</v>
      </c>
      <c r="I2858">
        <v>-4.5764901578469104</v>
      </c>
      <c r="J2858">
        <v>-4.0441275136191299</v>
      </c>
      <c r="K2858">
        <v>63.554057103521203</v>
      </c>
      <c r="L2858">
        <v>58.830292133354199</v>
      </c>
      <c r="M2858">
        <v>58.894818599108198</v>
      </c>
      <c r="N2858">
        <v>1.14464087501265</v>
      </c>
      <c r="O2858">
        <v>24.188880426504099</v>
      </c>
      <c r="P2858">
        <v>122.54237288135501</v>
      </c>
      <c r="Q2858">
        <v>0.110132760718918</v>
      </c>
    </row>
    <row r="2859" spans="1:17" hidden="1" x14ac:dyDescent="0.3">
      <c r="A2859" t="s">
        <v>5881</v>
      </c>
      <c r="B2859" t="s">
        <v>5882</v>
      </c>
      <c r="C2859" t="str">
        <f>IFERROR(VLOOKUP(Table1[[#This Row],[Ticker]],[1]!Table1[[Symbol]:[Industry]],2,FALSE),"-")</f>
        <v>-</v>
      </c>
      <c r="D2859" t="s">
        <v>130</v>
      </c>
      <c r="E2859">
        <v>100.44</v>
      </c>
      <c r="F2859">
        <v>33.479999999999997</v>
      </c>
      <c r="G2859">
        <v>34.075794080590597</v>
      </c>
      <c r="H2859">
        <v>-2.7254068709208301</v>
      </c>
      <c r="I2859">
        <v>-6.6019450211616499</v>
      </c>
      <c r="J2859">
        <v>-2.9687446664341501</v>
      </c>
      <c r="K2859">
        <v>33.920153550682798</v>
      </c>
      <c r="L2859">
        <v>32.034135212844902</v>
      </c>
      <c r="M2859">
        <v>51.156326581362002</v>
      </c>
      <c r="N2859">
        <v>1.2207904397526701</v>
      </c>
      <c r="O2859">
        <v>86.827956989247298</v>
      </c>
      <c r="P2859">
        <v>74.830287206266306</v>
      </c>
      <c r="Q2859">
        <v>7.5033572783843996E-2</v>
      </c>
    </row>
    <row r="2860" spans="1:17" hidden="1" x14ac:dyDescent="0.3">
      <c r="A2860" t="s">
        <v>5883</v>
      </c>
      <c r="B2860" t="s">
        <v>5884</v>
      </c>
      <c r="C2860" t="str">
        <f>IFERROR(VLOOKUP(Table1[[#This Row],[Ticker]],[1]!Table1[[Symbol]:[Industry]],2,FALSE),"-")</f>
        <v>-</v>
      </c>
      <c r="D2860" t="s">
        <v>610</v>
      </c>
      <c r="E2860">
        <v>100.40635</v>
      </c>
      <c r="F2860">
        <v>171.05</v>
      </c>
      <c r="G2860">
        <v>-16.5423447780062</v>
      </c>
      <c r="H2860">
        <v>-1.4096173972366099</v>
      </c>
      <c r="I2860">
        <v>-7.9183064891927097</v>
      </c>
      <c r="J2860">
        <v>-4.6533807850325202</v>
      </c>
      <c r="K2860">
        <v>166.38002851507099</v>
      </c>
      <c r="L2860">
        <v>163.237203131347</v>
      </c>
      <c r="M2860">
        <v>51.509542339471601</v>
      </c>
      <c r="N2860">
        <v>0.83784625719699901</v>
      </c>
      <c r="O2860">
        <v>25.4019292604501</v>
      </c>
      <c r="P2860">
        <v>28.127340823969998</v>
      </c>
      <c r="Q2860">
        <v>8.8760734950355996E-2</v>
      </c>
    </row>
    <row r="2861" spans="1:17" hidden="1" x14ac:dyDescent="0.3">
      <c r="A2861" t="s">
        <v>5885</v>
      </c>
      <c r="B2861" t="s">
        <v>5886</v>
      </c>
      <c r="C2861" t="str">
        <f>IFERROR(VLOOKUP(Table1[[#This Row],[Ticker]],[1]!Table1[[Symbol]:[Industry]],2,FALSE),"-")</f>
        <v>-</v>
      </c>
      <c r="D2861" t="s">
        <v>130</v>
      </c>
      <c r="E2861">
        <v>100.348293255</v>
      </c>
      <c r="F2861">
        <v>40.65</v>
      </c>
      <c r="G2861">
        <v>-71.865935242717597</v>
      </c>
      <c r="H2861">
        <v>-4.5652337107476599</v>
      </c>
      <c r="I2861">
        <v>-35.807312540907297</v>
      </c>
      <c r="J2861">
        <v>-0.59175613517256898</v>
      </c>
      <c r="K2861">
        <v>41.1201209983507</v>
      </c>
      <c r="M2861">
        <v>51.175399724046002</v>
      </c>
      <c r="N2861">
        <v>0.94355495251017596</v>
      </c>
      <c r="O2861">
        <v>96.801968019680203</v>
      </c>
      <c r="P2861">
        <v>24.8847926267281</v>
      </c>
    </row>
    <row r="2862" spans="1:17" hidden="1" x14ac:dyDescent="0.3">
      <c r="A2862" t="s">
        <v>5887</v>
      </c>
      <c r="B2862" t="s">
        <v>5888</v>
      </c>
      <c r="C2862" t="str">
        <f>IFERROR(VLOOKUP(Table1[[#This Row],[Ticker]],[1]!Table1[[Symbol]:[Industry]],2,FALSE),"-")</f>
        <v>-</v>
      </c>
      <c r="D2862" t="s">
        <v>226</v>
      </c>
      <c r="E2862">
        <v>100.330214625</v>
      </c>
      <c r="F2862">
        <v>17.45</v>
      </c>
      <c r="G2862">
        <v>-75.663511811257607</v>
      </c>
      <c r="H2862">
        <v>6.6904559372249199</v>
      </c>
      <c r="I2862">
        <v>-58.024540393146602</v>
      </c>
      <c r="J2862">
        <v>16.970916903094899</v>
      </c>
      <c r="K2862">
        <v>16.046023671441901</v>
      </c>
      <c r="L2862">
        <v>21.663915426922401</v>
      </c>
      <c r="M2862">
        <v>70.658669898576605</v>
      </c>
      <c r="N2862">
        <v>2.0822157827696701</v>
      </c>
      <c r="O2862">
        <v>160.74498567335201</v>
      </c>
      <c r="P2862">
        <v>34.230769230769198</v>
      </c>
      <c r="Q2862">
        <v>0.135410074649222</v>
      </c>
    </row>
    <row r="2863" spans="1:17" hidden="1" x14ac:dyDescent="0.3">
      <c r="A2863" t="s">
        <v>5889</v>
      </c>
      <c r="B2863" t="s">
        <v>5890</v>
      </c>
      <c r="C2863" t="str">
        <f>IFERROR(VLOOKUP(Table1[[#This Row],[Ticker]],[1]!Table1[[Symbol]:[Industry]],2,FALSE),"-")</f>
        <v>-</v>
      </c>
      <c r="D2863" t="s">
        <v>610</v>
      </c>
      <c r="E2863">
        <v>100.3145</v>
      </c>
      <c r="F2863">
        <v>7.93</v>
      </c>
      <c r="G2863">
        <v>-49.467609883865897</v>
      </c>
      <c r="H2863">
        <v>13.127306307373701</v>
      </c>
      <c r="I2863">
        <v>-27.855384849338002</v>
      </c>
      <c r="J2863">
        <v>-2.5579669737515598</v>
      </c>
      <c r="K2863">
        <v>7.0444303283563201</v>
      </c>
      <c r="L2863">
        <v>9.0273663671706306</v>
      </c>
      <c r="M2863">
        <v>63.804801934336801</v>
      </c>
      <c r="N2863">
        <v>2.5176669774496001</v>
      </c>
      <c r="O2863">
        <v>37.452711223203003</v>
      </c>
      <c r="P2863">
        <v>36.724137931034399</v>
      </c>
      <c r="Q2863">
        <v>-0.18139845349960601</v>
      </c>
    </row>
    <row r="2864" spans="1:17" hidden="1" x14ac:dyDescent="0.3">
      <c r="A2864" t="s">
        <v>5891</v>
      </c>
      <c r="B2864" t="s">
        <v>5892</v>
      </c>
      <c r="C2864" t="str">
        <f>IFERROR(VLOOKUP(Table1[[#This Row],[Ticker]],[1]!Table1[[Symbol]:[Industry]],2,FALSE),"-")</f>
        <v>-</v>
      </c>
      <c r="D2864" t="s">
        <v>936</v>
      </c>
      <c r="E2864">
        <v>100.215</v>
      </c>
      <c r="F2864">
        <v>66.81</v>
      </c>
      <c r="G2864">
        <v>1.9043655091620399</v>
      </c>
      <c r="H2864">
        <v>-16.6281846486986</v>
      </c>
      <c r="I2864">
        <v>-26.121726152255299</v>
      </c>
      <c r="J2864">
        <v>-5.6439960092243799</v>
      </c>
      <c r="K2864">
        <v>73.326221557356703</v>
      </c>
      <c r="L2864">
        <v>72.745413811767705</v>
      </c>
      <c r="M2864">
        <v>28.053677087370598</v>
      </c>
      <c r="N2864">
        <v>1.3156547592549901</v>
      </c>
      <c r="O2864">
        <v>57.162101481813998</v>
      </c>
      <c r="P2864">
        <v>32.297029702970299</v>
      </c>
      <c r="Q2864">
        <v>-3.2984038357728999E-2</v>
      </c>
    </row>
    <row r="2865" spans="1:17" hidden="1" x14ac:dyDescent="0.3">
      <c r="A2865" t="s">
        <v>5893</v>
      </c>
      <c r="B2865" t="s">
        <v>5894</v>
      </c>
      <c r="C2865" t="str">
        <f>IFERROR(VLOOKUP(Table1[[#This Row],[Ticker]],[1]!Table1[[Symbol]:[Industry]],2,FALSE),"-")</f>
        <v>-</v>
      </c>
      <c r="E2865">
        <v>99.960206659999997</v>
      </c>
      <c r="F2865">
        <v>62.11</v>
      </c>
      <c r="G2865">
        <v>-31.954281107379298</v>
      </c>
      <c r="H2865">
        <v>-0.214295759809711</v>
      </c>
      <c r="I2865">
        <v>-18.8185907363961</v>
      </c>
      <c r="J2865">
        <v>-3.5076173153253798</v>
      </c>
      <c r="K2865">
        <v>59.022447106816003</v>
      </c>
      <c r="M2865">
        <v>52.452665056188799</v>
      </c>
      <c r="N2865">
        <v>0.834253914199094</v>
      </c>
      <c r="O2865">
        <v>23.5871840283368</v>
      </c>
      <c r="P2865">
        <v>59.256410256410199</v>
      </c>
    </row>
    <row r="2866" spans="1:17" hidden="1" x14ac:dyDescent="0.3">
      <c r="A2866" t="s">
        <v>5895</v>
      </c>
      <c r="B2866" t="s">
        <v>5896</v>
      </c>
      <c r="C2866" t="str">
        <f>IFERROR(VLOOKUP(Table1[[#This Row],[Ticker]],[1]!Table1[[Symbol]:[Industry]],2,FALSE),"-")</f>
        <v>-</v>
      </c>
      <c r="D2866" t="s">
        <v>375</v>
      </c>
      <c r="E2866">
        <v>99.753960329999998</v>
      </c>
      <c r="F2866">
        <v>104.1</v>
      </c>
      <c r="G2866">
        <v>-38.8191115125693</v>
      </c>
      <c r="H2866">
        <v>2.4474726536604798</v>
      </c>
      <c r="I2866">
        <v>-31.519412558392901</v>
      </c>
      <c r="J2866">
        <v>1.5059384113960399</v>
      </c>
      <c r="K2866">
        <v>102.381922870965</v>
      </c>
      <c r="L2866">
        <v>112.03473852436299</v>
      </c>
      <c r="M2866">
        <v>56.8737859107733</v>
      </c>
      <c r="N2866">
        <v>1.8072164475680501</v>
      </c>
      <c r="O2866">
        <v>39.289145052833803</v>
      </c>
      <c r="P2866">
        <v>16.966292134831399</v>
      </c>
      <c r="Q2866">
        <v>-2.7033951842076999E-2</v>
      </c>
    </row>
    <row r="2867" spans="1:17" hidden="1" x14ac:dyDescent="0.3">
      <c r="A2867" t="s">
        <v>5897</v>
      </c>
      <c r="B2867" t="s">
        <v>5898</v>
      </c>
      <c r="C2867" t="str">
        <f>IFERROR(VLOOKUP(Table1[[#This Row],[Ticker]],[1]!Table1[[Symbol]:[Industry]],2,FALSE),"-")</f>
        <v>-</v>
      </c>
      <c r="D2867" t="s">
        <v>561</v>
      </c>
      <c r="E2867">
        <v>99.598146072000006</v>
      </c>
      <c r="F2867">
        <v>18.84</v>
      </c>
      <c r="G2867">
        <v>-27.736197037099899</v>
      </c>
      <c r="H2867">
        <v>-12.160668578909799</v>
      </c>
      <c r="I2867">
        <v>-30.125583709023701</v>
      </c>
      <c r="J2867">
        <v>1.43089758651025</v>
      </c>
      <c r="K2867">
        <v>20.4040105270692</v>
      </c>
      <c r="L2867">
        <v>24.667508339437202</v>
      </c>
      <c r="M2867">
        <v>61.331163085122903</v>
      </c>
      <c r="N2867">
        <v>0.50151986965828299</v>
      </c>
      <c r="O2867">
        <v>178.92781316348101</v>
      </c>
      <c r="P2867">
        <v>14.528875379939199</v>
      </c>
      <c r="Q2867">
        <v>6.3593484721475996E-2</v>
      </c>
    </row>
    <row r="2868" spans="1:17" hidden="1" x14ac:dyDescent="0.3">
      <c r="A2868" t="s">
        <v>5899</v>
      </c>
      <c r="B2868" t="s">
        <v>5900</v>
      </c>
      <c r="C2868" t="str">
        <f>IFERROR(VLOOKUP(Table1[[#This Row],[Ticker]],[1]!Table1[[Symbol]:[Industry]],2,FALSE),"-")</f>
        <v>-</v>
      </c>
      <c r="D2868" t="s">
        <v>80</v>
      </c>
      <c r="E2868">
        <v>99.590946107999997</v>
      </c>
      <c r="F2868">
        <v>30.54</v>
      </c>
      <c r="G2868">
        <v>-53.051640984344402</v>
      </c>
      <c r="H2868">
        <v>11.389392575828801</v>
      </c>
      <c r="I2868">
        <v>24.7335856687423</v>
      </c>
      <c r="J2868">
        <v>13.0766551364927</v>
      </c>
      <c r="K2868">
        <v>25.1220848472583</v>
      </c>
      <c r="L2868">
        <v>31.036436289402399</v>
      </c>
      <c r="M2868">
        <v>87.3908654489816</v>
      </c>
      <c r="N2868">
        <v>2.1707453963567098</v>
      </c>
      <c r="O2868">
        <v>41.584806810739998</v>
      </c>
      <c r="P2868">
        <v>45.428571428571402</v>
      </c>
      <c r="Q2868">
        <v>7.6830637813461E-2</v>
      </c>
    </row>
    <row r="2869" spans="1:17" hidden="1" x14ac:dyDescent="0.3">
      <c r="A2869" t="s">
        <v>5901</v>
      </c>
      <c r="B2869" t="s">
        <v>5902</v>
      </c>
      <c r="C2869" t="str">
        <f>IFERROR(VLOOKUP(Table1[[#This Row],[Ticker]],[1]!Table1[[Symbol]:[Industry]],2,FALSE),"-")</f>
        <v>-</v>
      </c>
      <c r="E2869">
        <v>99.4983</v>
      </c>
      <c r="F2869">
        <v>121</v>
      </c>
      <c r="G2869">
        <v>186.985890695385</v>
      </c>
      <c r="H2869">
        <v>7.4979608266736699</v>
      </c>
      <c r="I2869">
        <v>82.944203345583006</v>
      </c>
      <c r="J2869">
        <v>-2.3695058616726099</v>
      </c>
      <c r="K2869">
        <v>101.88855868305301</v>
      </c>
      <c r="L2869">
        <v>76.632656525566006</v>
      </c>
      <c r="M2869">
        <v>69.242572143788706</v>
      </c>
      <c r="N2869">
        <v>0.84592978690786402</v>
      </c>
      <c r="O2869">
        <v>6.61157024793388</v>
      </c>
      <c r="P2869">
        <v>231.506849315068</v>
      </c>
      <c r="Q2869">
        <v>0.15522158821901499</v>
      </c>
    </row>
    <row r="2870" spans="1:17" hidden="1" x14ac:dyDescent="0.3">
      <c r="A2870" t="s">
        <v>5903</v>
      </c>
      <c r="B2870" t="s">
        <v>5904</v>
      </c>
      <c r="C2870" t="str">
        <f>IFERROR(VLOOKUP(Table1[[#This Row],[Ticker]],[1]!Table1[[Symbol]:[Industry]],2,FALSE),"-")</f>
        <v>-</v>
      </c>
      <c r="D2870" t="s">
        <v>5905</v>
      </c>
      <c r="E2870">
        <v>99.327731999999997</v>
      </c>
      <c r="F2870">
        <v>83.4</v>
      </c>
      <c r="G2870">
        <v>-76.580847523419393</v>
      </c>
      <c r="H2870">
        <v>-9.6706895102288009</v>
      </c>
      <c r="I2870">
        <v>-55.346988102125401</v>
      </c>
      <c r="J2870">
        <v>-0.30210818241018</v>
      </c>
      <c r="K2870">
        <v>87.034160802738597</v>
      </c>
      <c r="M2870">
        <v>49.941924282437597</v>
      </c>
      <c r="N2870">
        <v>1.4090909090909001</v>
      </c>
      <c r="O2870">
        <v>121.822541966426</v>
      </c>
      <c r="P2870">
        <v>9.7368421052631504</v>
      </c>
    </row>
    <row r="2871" spans="1:17" hidden="1" x14ac:dyDescent="0.3">
      <c r="A2871" t="s">
        <v>5906</v>
      </c>
      <c r="B2871" t="s">
        <v>5907</v>
      </c>
      <c r="C2871" t="str">
        <f>IFERROR(VLOOKUP(Table1[[#This Row],[Ticker]],[1]!Table1[[Symbol]:[Industry]],2,FALSE),"-")</f>
        <v>-</v>
      </c>
      <c r="D2871" t="s">
        <v>21</v>
      </c>
      <c r="E2871">
        <v>99.184386000000003</v>
      </c>
      <c r="F2871">
        <v>83.58</v>
      </c>
      <c r="G2871">
        <v>-86.369568392756904</v>
      </c>
      <c r="H2871">
        <v>-17.537613443690699</v>
      </c>
      <c r="I2871">
        <v>-49.680611107188398</v>
      </c>
      <c r="J2871">
        <v>-1.0819522136039399</v>
      </c>
      <c r="K2871">
        <v>91.9685711846396</v>
      </c>
      <c r="L2871">
        <v>127.557240122726</v>
      </c>
      <c r="M2871">
        <v>39.011464772138403</v>
      </c>
      <c r="N2871">
        <v>0.6147415693271</v>
      </c>
      <c r="O2871">
        <v>175.185451064848</v>
      </c>
      <c r="P2871">
        <v>4.4749999999999996</v>
      </c>
      <c r="Q2871">
        <v>-4.8581118314774997E-2</v>
      </c>
    </row>
    <row r="2872" spans="1:17" hidden="1" x14ac:dyDescent="0.3">
      <c r="A2872" t="s">
        <v>5908</v>
      </c>
      <c r="B2872" t="s">
        <v>5909</v>
      </c>
      <c r="C2872" t="str">
        <f>IFERROR(VLOOKUP(Table1[[#This Row],[Ticker]],[1]!Table1[[Symbol]:[Industry]],2,FALSE),"-")</f>
        <v>-</v>
      </c>
      <c r="D2872" t="s">
        <v>5373</v>
      </c>
      <c r="E2872">
        <v>99.179791199999997</v>
      </c>
      <c r="F2872">
        <v>36.54</v>
      </c>
      <c r="G2872">
        <v>6.6975823642493904</v>
      </c>
      <c r="H2872">
        <v>-14.6613892108766</v>
      </c>
      <c r="I2872">
        <v>-23.956217411780202</v>
      </c>
      <c r="J2872">
        <v>-2.9427936375521599</v>
      </c>
      <c r="K2872">
        <v>37.68361486821</v>
      </c>
      <c r="L2872">
        <v>35.8727092465762</v>
      </c>
      <c r="M2872">
        <v>39.547055904361201</v>
      </c>
      <c r="N2872">
        <v>0.89729224825619602</v>
      </c>
      <c r="O2872">
        <v>39.2993979200875</v>
      </c>
      <c r="P2872">
        <v>39.999999999999901</v>
      </c>
      <c r="Q2872">
        <v>-5.5039075683883998E-2</v>
      </c>
    </row>
    <row r="2873" spans="1:17" hidden="1" x14ac:dyDescent="0.3">
      <c r="A2873" t="s">
        <v>5910</v>
      </c>
      <c r="B2873" t="s">
        <v>5911</v>
      </c>
      <c r="C2873" t="str">
        <f>IFERROR(VLOOKUP(Table1[[#This Row],[Ticker]],[1]!Table1[[Symbol]:[Industry]],2,FALSE),"-")</f>
        <v>-</v>
      </c>
      <c r="D2873" t="s">
        <v>189</v>
      </c>
      <c r="E2873">
        <v>98.642902625999994</v>
      </c>
      <c r="F2873">
        <v>94.61</v>
      </c>
      <c r="G2873">
        <v>116.456895038914</v>
      </c>
      <c r="H2873">
        <v>14.469981313006</v>
      </c>
      <c r="I2873">
        <v>19.717092356428701</v>
      </c>
      <c r="J2873">
        <v>-4.0355387114942403</v>
      </c>
      <c r="K2873">
        <v>85.230169017189795</v>
      </c>
      <c r="L2873">
        <v>73.195659779273399</v>
      </c>
      <c r="M2873">
        <v>64.503250617107597</v>
      </c>
      <c r="N2873">
        <v>1.11385643069867</v>
      </c>
      <c r="O2873">
        <v>5.4856780467181103</v>
      </c>
      <c r="P2873">
        <v>162.805555555555</v>
      </c>
      <c r="Q2873">
        <v>0.13693345920401001</v>
      </c>
    </row>
    <row r="2874" spans="1:17" hidden="1" x14ac:dyDescent="0.3">
      <c r="A2874" t="s">
        <v>5912</v>
      </c>
      <c r="B2874" t="s">
        <v>5913</v>
      </c>
      <c r="C2874" t="str">
        <f>IFERROR(VLOOKUP(Table1[[#This Row],[Ticker]],[1]!Table1[[Symbol]:[Industry]],2,FALSE),"-")</f>
        <v>-</v>
      </c>
      <c r="D2874" t="s">
        <v>804</v>
      </c>
      <c r="E2874">
        <v>98.438507999999999</v>
      </c>
      <c r="F2874">
        <v>90</v>
      </c>
      <c r="G2874">
        <v>122.512824414619</v>
      </c>
      <c r="H2874">
        <v>13.958623318457301</v>
      </c>
      <c r="I2874">
        <v>119.622171137376</v>
      </c>
      <c r="J2874">
        <v>-6.3351367593456001</v>
      </c>
      <c r="K2874">
        <v>78.705985872618598</v>
      </c>
      <c r="L2874">
        <v>57.601469257992697</v>
      </c>
      <c r="M2874">
        <v>44.706622637496203</v>
      </c>
      <c r="N2874">
        <v>0.71018392654035001</v>
      </c>
      <c r="O2874">
        <v>16.5</v>
      </c>
      <c r="P2874">
        <v>188.461538461538</v>
      </c>
      <c r="Q2874">
        <v>0.121849347739088</v>
      </c>
    </row>
    <row r="2875" spans="1:17" hidden="1" x14ac:dyDescent="0.3">
      <c r="A2875" t="s">
        <v>5914</v>
      </c>
      <c r="B2875" t="s">
        <v>5915</v>
      </c>
      <c r="C2875" t="str">
        <f>IFERROR(VLOOKUP(Table1[[#This Row],[Ticker]],[1]!Table1[[Symbol]:[Industry]],2,FALSE),"-")</f>
        <v>-</v>
      </c>
      <c r="D2875" t="s">
        <v>226</v>
      </c>
      <c r="E2875">
        <v>98.412387440000003</v>
      </c>
      <c r="F2875">
        <v>100.55</v>
      </c>
      <c r="G2875">
        <v>65.082828712625201</v>
      </c>
      <c r="H2875">
        <v>-2.9065662912106802</v>
      </c>
      <c r="I2875">
        <v>-13.104223497451001</v>
      </c>
      <c r="J2875">
        <v>2.3484012167494699</v>
      </c>
      <c r="K2875">
        <v>99.282974067469297</v>
      </c>
      <c r="L2875">
        <v>93.323799415064201</v>
      </c>
      <c r="M2875">
        <v>52.851997011263897</v>
      </c>
      <c r="N2875">
        <v>2.8107534488857402</v>
      </c>
      <c r="O2875">
        <v>23.222277473893602</v>
      </c>
      <c r="P2875">
        <v>100.298804780876</v>
      </c>
    </row>
    <row r="2876" spans="1:17" hidden="1" x14ac:dyDescent="0.3">
      <c r="A2876" t="s">
        <v>5916</v>
      </c>
      <c r="B2876" t="s">
        <v>5917</v>
      </c>
      <c r="C2876" t="str">
        <f>IFERROR(VLOOKUP(Table1[[#This Row],[Ticker]],[1]!Table1[[Symbol]:[Industry]],2,FALSE),"-")</f>
        <v>-</v>
      </c>
      <c r="D2876" t="s">
        <v>21</v>
      </c>
      <c r="E2876">
        <v>98.068076250000004</v>
      </c>
      <c r="F2876">
        <v>78.38</v>
      </c>
      <c r="G2876">
        <v>34.443349053650103</v>
      </c>
      <c r="H2876">
        <v>20.112430966917</v>
      </c>
      <c r="I2876">
        <v>15.023172763262099</v>
      </c>
      <c r="J2876">
        <v>-2.3518326229246198</v>
      </c>
      <c r="K2876">
        <v>69.075677552516893</v>
      </c>
      <c r="L2876">
        <v>57.625203051309299</v>
      </c>
      <c r="M2876">
        <v>45.002011144716498</v>
      </c>
      <c r="N2876">
        <v>0.92735849390015701</v>
      </c>
      <c r="O2876">
        <v>30.7731564174534</v>
      </c>
      <c r="P2876">
        <v>97.679697351828395</v>
      </c>
      <c r="Q2876">
        <v>3.6576329514346001E-2</v>
      </c>
    </row>
    <row r="2877" spans="1:17" hidden="1" x14ac:dyDescent="0.3">
      <c r="A2877" t="s">
        <v>5918</v>
      </c>
      <c r="B2877" t="s">
        <v>5919</v>
      </c>
      <c r="C2877" t="str">
        <f>IFERROR(VLOOKUP(Table1[[#This Row],[Ticker]],[1]!Table1[[Symbol]:[Industry]],2,FALSE),"-")</f>
        <v>-</v>
      </c>
      <c r="D2877" t="s">
        <v>226</v>
      </c>
      <c r="E2877">
        <v>97.781819999999996</v>
      </c>
      <c r="F2877">
        <v>159</v>
      </c>
      <c r="G2877">
        <v>23.802944978473199</v>
      </c>
      <c r="H2877">
        <v>-6.6200979066040198</v>
      </c>
      <c r="I2877">
        <v>-27.552550235783499</v>
      </c>
      <c r="J2877">
        <v>-1.2067961586725999</v>
      </c>
      <c r="K2877">
        <v>162.08626408090899</v>
      </c>
      <c r="L2877">
        <v>155.031980208243</v>
      </c>
      <c r="M2877">
        <v>44.896820932293302</v>
      </c>
      <c r="N2877">
        <v>0.672660536403905</v>
      </c>
      <c r="O2877">
        <v>30.817610062892999</v>
      </c>
      <c r="P2877">
        <v>57.037037037037003</v>
      </c>
      <c r="Q2877">
        <v>2.3118455736020001E-2</v>
      </c>
    </row>
    <row r="2878" spans="1:17" hidden="1" x14ac:dyDescent="0.3">
      <c r="A2878" t="s">
        <v>5920</v>
      </c>
      <c r="B2878" t="s">
        <v>5921</v>
      </c>
      <c r="C2878" t="str">
        <f>IFERROR(VLOOKUP(Table1[[#This Row],[Ticker]],[1]!Table1[[Symbol]:[Industry]],2,FALSE),"-")</f>
        <v>-</v>
      </c>
      <c r="D2878" t="s">
        <v>46</v>
      </c>
      <c r="E2878">
        <v>97.337958795000006</v>
      </c>
      <c r="F2878">
        <v>0.7</v>
      </c>
      <c r="G2878">
        <v>74.647222652019096</v>
      </c>
      <c r="H2878">
        <v>-24.8087402042541</v>
      </c>
      <c r="I2878">
        <v>27.782913023002301</v>
      </c>
      <c r="J2878">
        <v>-2.5105236421753698</v>
      </c>
      <c r="K2878">
        <v>0.67652215536945703</v>
      </c>
      <c r="L2878">
        <v>0.57505823520211197</v>
      </c>
      <c r="M2878">
        <v>34.425670391142397</v>
      </c>
      <c r="N2878">
        <v>0.34098170718507298</v>
      </c>
      <c r="O2878">
        <v>35.714285714285701</v>
      </c>
      <c r="P2878">
        <v>133.333333333333</v>
      </c>
      <c r="Q2878">
        <v>8.0643354707349998E-2</v>
      </c>
    </row>
    <row r="2879" spans="1:17" hidden="1" x14ac:dyDescent="0.3">
      <c r="A2879" t="s">
        <v>5922</v>
      </c>
      <c r="B2879" t="s">
        <v>5923</v>
      </c>
      <c r="C2879" t="str">
        <f>IFERROR(VLOOKUP(Table1[[#This Row],[Ticker]],[1]!Table1[[Symbol]:[Industry]],2,FALSE),"-")</f>
        <v>-</v>
      </c>
      <c r="D2879" t="s">
        <v>46</v>
      </c>
      <c r="E2879">
        <v>97.110977462999998</v>
      </c>
      <c r="F2879">
        <v>4.59</v>
      </c>
      <c r="G2879">
        <v>-16.067063062266499</v>
      </c>
      <c r="H2879">
        <v>-18.858740204254101</v>
      </c>
      <c r="I2879">
        <v>-44.717086976997599</v>
      </c>
      <c r="J2879">
        <v>-3.2050944641347199</v>
      </c>
      <c r="K2879">
        <v>4.6691812858549104</v>
      </c>
      <c r="L2879">
        <v>4.7810196446651396</v>
      </c>
      <c r="M2879">
        <v>42.413601332481498</v>
      </c>
      <c r="N2879">
        <v>0.76223838181849601</v>
      </c>
      <c r="O2879">
        <v>54.684095860566401</v>
      </c>
      <c r="P2879">
        <v>58.275862068965502</v>
      </c>
      <c r="Q2879">
        <v>-1.7733993441667002E-2</v>
      </c>
    </row>
    <row r="2880" spans="1:17" hidden="1" x14ac:dyDescent="0.3">
      <c r="A2880" t="s">
        <v>5924</v>
      </c>
      <c r="B2880" t="s">
        <v>5925</v>
      </c>
      <c r="C2880" t="str">
        <f>IFERROR(VLOOKUP(Table1[[#This Row],[Ticker]],[1]!Table1[[Symbol]:[Industry]],2,FALSE),"-")</f>
        <v>-</v>
      </c>
      <c r="E2880">
        <v>96.98227</v>
      </c>
      <c r="F2880">
        <v>41.8</v>
      </c>
      <c r="G2880">
        <v>712.32257335342103</v>
      </c>
      <c r="H2880">
        <v>40.0843276423535</v>
      </c>
      <c r="I2880">
        <v>613.47735746744604</v>
      </c>
      <c r="J2880">
        <v>7.0996260392332102</v>
      </c>
      <c r="K2880">
        <v>28.0846505273507</v>
      </c>
      <c r="M2880">
        <v>99.997117032503496</v>
      </c>
      <c r="N2880">
        <v>1.2393395898884401</v>
      </c>
      <c r="O2880">
        <v>0</v>
      </c>
      <c r="P2880">
        <v>737.67535070140195</v>
      </c>
    </row>
    <row r="2881" spans="1:17" hidden="1" x14ac:dyDescent="0.3">
      <c r="A2881" t="s">
        <v>5926</v>
      </c>
      <c r="B2881" t="s">
        <v>5927</v>
      </c>
      <c r="C2881" t="str">
        <f>IFERROR(VLOOKUP(Table1[[#This Row],[Ticker]],[1]!Table1[[Symbol]:[Industry]],2,FALSE),"-")</f>
        <v>-</v>
      </c>
      <c r="D2881" t="s">
        <v>80</v>
      </c>
      <c r="E2881">
        <v>96.631535286000002</v>
      </c>
      <c r="F2881">
        <v>11.22</v>
      </c>
      <c r="G2881">
        <v>129.647222652019</v>
      </c>
      <c r="H2881">
        <v>67.107926462412493</v>
      </c>
      <c r="I2881">
        <v>57.782913023002401</v>
      </c>
      <c r="J2881">
        <v>26.483680244629898</v>
      </c>
      <c r="K2881">
        <v>7.1522278802880903</v>
      </c>
      <c r="L2881">
        <v>6.4505749461314901</v>
      </c>
      <c r="M2881">
        <v>85.317364113290594</v>
      </c>
      <c r="N2881">
        <v>3.3845043251672702</v>
      </c>
      <c r="O2881">
        <v>0</v>
      </c>
      <c r="P2881">
        <v>170.36144578313201</v>
      </c>
      <c r="Q2881">
        <v>0.105815291876802</v>
      </c>
    </row>
    <row r="2882" spans="1:17" hidden="1" x14ac:dyDescent="0.3">
      <c r="A2882" t="s">
        <v>5928</v>
      </c>
      <c r="B2882" t="s">
        <v>5929</v>
      </c>
      <c r="C2882" t="str">
        <f>IFERROR(VLOOKUP(Table1[[#This Row],[Ticker]],[1]!Table1[[Symbol]:[Industry]],2,FALSE),"-")</f>
        <v>-</v>
      </c>
      <c r="D2882" t="s">
        <v>285</v>
      </c>
      <c r="E2882">
        <v>96.618976649999993</v>
      </c>
      <c r="F2882">
        <v>128.1</v>
      </c>
      <c r="G2882">
        <v>13.992376573481099</v>
      </c>
      <c r="H2882">
        <v>-17.863689258111499</v>
      </c>
      <c r="I2882">
        <v>-22.667978273747</v>
      </c>
      <c r="J2882">
        <v>-1.0428897136039399</v>
      </c>
      <c r="K2882">
        <v>136.669568894462</v>
      </c>
      <c r="L2882">
        <v>131.01909755758999</v>
      </c>
      <c r="M2882">
        <v>38.890754360142601</v>
      </c>
      <c r="N2882">
        <v>0.98194545674071898</v>
      </c>
      <c r="O2882">
        <v>32.006245120999203</v>
      </c>
      <c r="P2882">
        <v>58.814778080833101</v>
      </c>
      <c r="Q2882">
        <v>7.7126974014909006E-2</v>
      </c>
    </row>
    <row r="2883" spans="1:17" hidden="1" x14ac:dyDescent="0.3">
      <c r="A2883" t="s">
        <v>5930</v>
      </c>
      <c r="B2883" t="s">
        <v>5931</v>
      </c>
      <c r="C2883" t="str">
        <f>IFERROR(VLOOKUP(Table1[[#This Row],[Ticker]],[1]!Table1[[Symbol]:[Industry]],2,FALSE),"-")</f>
        <v>-</v>
      </c>
      <c r="E2883">
        <v>96.358680000000007</v>
      </c>
      <c r="F2883">
        <v>81.11</v>
      </c>
      <c r="G2883">
        <v>98.522464164577798</v>
      </c>
      <c r="H2883">
        <v>32.069385334631797</v>
      </c>
      <c r="I2883">
        <v>25.467516655662301</v>
      </c>
      <c r="J2883">
        <v>12.6166779233823</v>
      </c>
      <c r="K2883">
        <v>70.206043790741802</v>
      </c>
      <c r="L2883">
        <v>61.056327481520398</v>
      </c>
      <c r="M2883">
        <v>72.328266353346706</v>
      </c>
      <c r="N2883">
        <v>0.94189963852874903</v>
      </c>
      <c r="O2883">
        <v>12.2549623967451</v>
      </c>
      <c r="P2883">
        <v>161.64516129032199</v>
      </c>
    </row>
    <row r="2884" spans="1:17" hidden="1" x14ac:dyDescent="0.3">
      <c r="A2884" t="s">
        <v>5932</v>
      </c>
      <c r="B2884" t="s">
        <v>5933</v>
      </c>
      <c r="C2884" t="str">
        <f>IFERROR(VLOOKUP(Table1[[#This Row],[Ticker]],[1]!Table1[[Symbol]:[Industry]],2,FALSE),"-")</f>
        <v>-</v>
      </c>
      <c r="E2884">
        <v>96.16600176</v>
      </c>
      <c r="F2884">
        <v>11.64</v>
      </c>
      <c r="G2884">
        <v>-10.328387104078301</v>
      </c>
      <c r="H2884">
        <v>-0.922993597919324</v>
      </c>
      <c r="I2884">
        <v>-50.3021933599763</v>
      </c>
      <c r="J2884">
        <v>8.1640082890890397</v>
      </c>
      <c r="K2884">
        <v>11.472370725568499</v>
      </c>
      <c r="L2884">
        <v>11.8768032893573</v>
      </c>
      <c r="M2884">
        <v>47.995957640085201</v>
      </c>
      <c r="N2884">
        <v>1.42645005674536</v>
      </c>
      <c r="O2884">
        <v>69.587628865979298</v>
      </c>
      <c r="P2884">
        <v>23.044397463002099</v>
      </c>
      <c r="Q2884">
        <v>0.160844455185394</v>
      </c>
    </row>
    <row r="2885" spans="1:17" hidden="1" x14ac:dyDescent="0.3">
      <c r="A2885" t="s">
        <v>5934</v>
      </c>
      <c r="B2885" t="s">
        <v>5935</v>
      </c>
      <c r="C2885" t="str">
        <f>IFERROR(VLOOKUP(Table1[[#This Row],[Ticker]],[1]!Table1[[Symbol]:[Industry]],2,FALSE),"-")</f>
        <v>-</v>
      </c>
      <c r="D2885" t="s">
        <v>1306</v>
      </c>
      <c r="E2885">
        <v>96.080539380000005</v>
      </c>
      <c r="F2885">
        <v>25.7</v>
      </c>
      <c r="G2885">
        <v>-16.9596942606758</v>
      </c>
      <c r="H2885">
        <v>-10.322020545471601</v>
      </c>
      <c r="I2885">
        <v>-7.3191277933241299</v>
      </c>
      <c r="J2885">
        <v>0.80040072757252301</v>
      </c>
      <c r="K2885">
        <v>25.401326314703699</v>
      </c>
      <c r="L2885">
        <v>24.777393021633799</v>
      </c>
      <c r="M2885">
        <v>53.842876406836702</v>
      </c>
      <c r="N2885">
        <v>1.3307027348378</v>
      </c>
      <c r="O2885">
        <v>8.8326848249027101</v>
      </c>
      <c r="P2885">
        <v>11.2554112554112</v>
      </c>
      <c r="Q2885">
        <v>-6.9436672557021004E-2</v>
      </c>
    </row>
    <row r="2886" spans="1:17" hidden="1" x14ac:dyDescent="0.3">
      <c r="A2886" t="s">
        <v>5936</v>
      </c>
      <c r="B2886" t="s">
        <v>5937</v>
      </c>
      <c r="C2886" t="str">
        <f>IFERROR(VLOOKUP(Table1[[#This Row],[Ticker]],[1]!Table1[[Symbol]:[Industry]],2,FALSE),"-")</f>
        <v>-</v>
      </c>
      <c r="D2886" t="s">
        <v>990</v>
      </c>
      <c r="E2886">
        <v>96.001959999999997</v>
      </c>
      <c r="F2886">
        <v>38.450000000000003</v>
      </c>
      <c r="G2886">
        <v>-22.131300837913699</v>
      </c>
      <c r="H2886">
        <v>-12.8087402042541</v>
      </c>
      <c r="I2886">
        <v>-36.378822677194798</v>
      </c>
      <c r="J2886">
        <v>1.12871098535572</v>
      </c>
      <c r="K2886">
        <v>40.610626854887897</v>
      </c>
      <c r="L2886">
        <v>42.358171629987901</v>
      </c>
      <c r="M2886">
        <v>44.499867027983299</v>
      </c>
      <c r="N2886">
        <v>0.82100877845558695</v>
      </c>
      <c r="O2886">
        <v>50.585175552665703</v>
      </c>
      <c r="P2886">
        <v>19.595645412130601</v>
      </c>
    </row>
    <row r="2887" spans="1:17" hidden="1" x14ac:dyDescent="0.3">
      <c r="A2887" t="s">
        <v>5938</v>
      </c>
      <c r="B2887" t="s">
        <v>5939</v>
      </c>
      <c r="C2887" t="str">
        <f>IFERROR(VLOOKUP(Table1[[#This Row],[Ticker]],[1]!Table1[[Symbol]:[Industry]],2,FALSE),"-")</f>
        <v>-</v>
      </c>
      <c r="E2887">
        <v>95.965749000000002</v>
      </c>
      <c r="F2887">
        <v>301.95</v>
      </c>
      <c r="G2887">
        <v>74.647222652019096</v>
      </c>
      <c r="H2887">
        <v>9.4412597957458306</v>
      </c>
      <c r="I2887">
        <v>40.901574280608799</v>
      </c>
      <c r="J2887">
        <v>8.0537044117159908</v>
      </c>
      <c r="K2887">
        <v>229.91635824940599</v>
      </c>
      <c r="L2887">
        <v>207.26254245617801</v>
      </c>
      <c r="M2887">
        <v>86.493714736284701</v>
      </c>
      <c r="N2887">
        <v>1.75550749220722</v>
      </c>
      <c r="O2887">
        <v>1.3412816691505201</v>
      </c>
      <c r="P2887">
        <v>128.92342683851399</v>
      </c>
      <c r="Q2887">
        <v>8.2566239754486001E-2</v>
      </c>
    </row>
    <row r="2888" spans="1:17" hidden="1" x14ac:dyDescent="0.3">
      <c r="A2888" t="s">
        <v>5940</v>
      </c>
      <c r="B2888" t="s">
        <v>5941</v>
      </c>
      <c r="C2888" t="str">
        <f>IFERROR(VLOOKUP(Table1[[#This Row],[Ticker]],[1]!Table1[[Symbol]:[Industry]],2,FALSE),"-")</f>
        <v>-</v>
      </c>
      <c r="E2888">
        <v>95.932641000000004</v>
      </c>
      <c r="F2888">
        <v>1.47</v>
      </c>
      <c r="G2888">
        <v>29.384064757282299</v>
      </c>
      <c r="H2888">
        <v>-5.0242574456334603</v>
      </c>
      <c r="I2888">
        <v>-10.1337536436642</v>
      </c>
      <c r="J2888">
        <v>8.7394763578246106</v>
      </c>
      <c r="K2888">
        <v>1.1480762625966201</v>
      </c>
      <c r="L2888">
        <v>1.0944733133412099</v>
      </c>
      <c r="M2888">
        <v>92.470692981039207</v>
      </c>
      <c r="N2888">
        <v>2.27653834700445</v>
      </c>
      <c r="O2888">
        <v>25.850340136054399</v>
      </c>
      <c r="P2888">
        <v>116.17647058823501</v>
      </c>
      <c r="Q2888">
        <v>7.8240205302311003E-2</v>
      </c>
    </row>
    <row r="2889" spans="1:17" hidden="1" x14ac:dyDescent="0.3">
      <c r="A2889" t="s">
        <v>5942</v>
      </c>
      <c r="B2889" t="s">
        <v>5943</v>
      </c>
      <c r="C2889" t="str">
        <f>IFERROR(VLOOKUP(Table1[[#This Row],[Ticker]],[1]!Table1[[Symbol]:[Industry]],2,FALSE),"-")</f>
        <v>-</v>
      </c>
      <c r="D2889" t="s">
        <v>21</v>
      </c>
      <c r="E2889">
        <v>95.781599999999997</v>
      </c>
      <c r="F2889">
        <v>112.95</v>
      </c>
      <c r="G2889">
        <v>-75.397005565583598</v>
      </c>
      <c r="H2889">
        <v>-8.6053545320264799</v>
      </c>
      <c r="I2889">
        <v>-30.280199055343601</v>
      </c>
      <c r="J2889">
        <v>2.4894763578246302</v>
      </c>
      <c r="K2889">
        <v>109.47698245473801</v>
      </c>
      <c r="L2889">
        <v>125.78945696541599</v>
      </c>
      <c r="M2889">
        <v>75.982759216087999</v>
      </c>
      <c r="N2889">
        <v>1.50902643455834</v>
      </c>
      <c r="O2889">
        <v>110.712704736609</v>
      </c>
      <c r="P2889">
        <v>16.443298969072099</v>
      </c>
    </row>
    <row r="2890" spans="1:17" hidden="1" x14ac:dyDescent="0.3">
      <c r="A2890" t="s">
        <v>5944</v>
      </c>
      <c r="B2890" t="s">
        <v>5945</v>
      </c>
      <c r="C2890" t="str">
        <f>IFERROR(VLOOKUP(Table1[[#This Row],[Ticker]],[1]!Table1[[Symbol]:[Industry]],2,FALSE),"-")</f>
        <v>-</v>
      </c>
      <c r="E2890">
        <v>95.742588499999997</v>
      </c>
      <c r="F2890">
        <v>102.7</v>
      </c>
      <c r="G2890">
        <v>38.312561297437497</v>
      </c>
      <c r="H2890">
        <v>-24.066870285554899</v>
      </c>
      <c r="I2890">
        <v>41.295618553645099</v>
      </c>
      <c r="J2890">
        <v>-1.0819522136039399</v>
      </c>
      <c r="K2890">
        <v>113.43953406938</v>
      </c>
      <c r="L2890">
        <v>94.927532364919401</v>
      </c>
      <c r="M2890">
        <v>23.789047423058499</v>
      </c>
      <c r="N2890">
        <v>1.3318992876789599</v>
      </c>
      <c r="O2890">
        <v>25.754625121713701</v>
      </c>
      <c r="P2890">
        <v>88.371239911958895</v>
      </c>
      <c r="Q2890">
        <v>4.5695731351796998E-2</v>
      </c>
    </row>
    <row r="2891" spans="1:17" hidden="1" x14ac:dyDescent="0.3">
      <c r="A2891" t="s">
        <v>5946</v>
      </c>
      <c r="B2891" t="s">
        <v>5947</v>
      </c>
      <c r="C2891" t="str">
        <f>IFERROR(VLOOKUP(Table1[[#This Row],[Ticker]],[1]!Table1[[Symbol]:[Industry]],2,FALSE),"-")</f>
        <v>-</v>
      </c>
      <c r="D2891" t="s">
        <v>59</v>
      </c>
      <c r="E2891">
        <v>95.58452475</v>
      </c>
      <c r="F2891">
        <v>93.21</v>
      </c>
      <c r="G2891">
        <v>37.171123225632897</v>
      </c>
      <c r="H2891">
        <v>3.85242730843619</v>
      </c>
      <c r="I2891">
        <v>33.4462979268936</v>
      </c>
      <c r="J2891">
        <v>2.9985075565109902</v>
      </c>
      <c r="K2891">
        <v>80.863065839576294</v>
      </c>
      <c r="L2891">
        <v>71.035124995862802</v>
      </c>
      <c r="M2891">
        <v>88.558153844498804</v>
      </c>
      <c r="N2891">
        <v>0.39235765678790002</v>
      </c>
      <c r="O2891">
        <v>8.2501877480957102</v>
      </c>
      <c r="P2891">
        <v>104.18400876232199</v>
      </c>
      <c r="Q2891">
        <v>8.8293774865480998E-2</v>
      </c>
    </row>
    <row r="2892" spans="1:17" hidden="1" x14ac:dyDescent="0.3">
      <c r="A2892" t="s">
        <v>5948</v>
      </c>
      <c r="B2892" t="s">
        <v>5949</v>
      </c>
      <c r="C2892" t="str">
        <f>IFERROR(VLOOKUP(Table1[[#This Row],[Ticker]],[1]!Table1[[Symbol]:[Industry]],2,FALSE),"-")</f>
        <v>-</v>
      </c>
      <c r="D2892" t="s">
        <v>4459</v>
      </c>
      <c r="E2892">
        <v>95.374319999999997</v>
      </c>
      <c r="F2892">
        <v>226.65</v>
      </c>
      <c r="G2892">
        <v>59.140507145303602</v>
      </c>
      <c r="H2892">
        <v>26.974146519253701</v>
      </c>
      <c r="I2892">
        <v>54.376077300841402</v>
      </c>
      <c r="J2892">
        <v>3.3650523946909798</v>
      </c>
      <c r="K2892">
        <v>162.26566453213101</v>
      </c>
      <c r="M2892">
        <v>80.994148059158505</v>
      </c>
      <c r="N2892">
        <v>1.2958937198067599</v>
      </c>
      <c r="O2892">
        <v>0</v>
      </c>
      <c r="P2892">
        <v>128.939393939393</v>
      </c>
    </row>
    <row r="2893" spans="1:17" hidden="1" x14ac:dyDescent="0.3">
      <c r="A2893" t="s">
        <v>5950</v>
      </c>
      <c r="B2893" t="s">
        <v>5951</v>
      </c>
      <c r="C2893" t="str">
        <f>IFERROR(VLOOKUP(Table1[[#This Row],[Ticker]],[1]!Table1[[Symbol]:[Industry]],2,FALSE),"-")</f>
        <v>-</v>
      </c>
      <c r="D2893" t="s">
        <v>375</v>
      </c>
      <c r="E2893">
        <v>95.369436960000002</v>
      </c>
      <c r="F2893">
        <v>47.04</v>
      </c>
      <c r="G2893">
        <v>8.7413738645726795</v>
      </c>
      <c r="H2893">
        <v>-5.0064080085772602</v>
      </c>
      <c r="I2893">
        <v>-15.823644354046699</v>
      </c>
      <c r="J2893">
        <v>-0.84539307381900297</v>
      </c>
      <c r="K2893">
        <v>45.240395935668197</v>
      </c>
      <c r="L2893">
        <v>43.017989535456202</v>
      </c>
      <c r="M2893">
        <v>56.547729635278003</v>
      </c>
      <c r="N2893">
        <v>1.55839777624041</v>
      </c>
      <c r="O2893">
        <v>39.774659863945502</v>
      </c>
      <c r="P2893">
        <v>42.978723404255298</v>
      </c>
      <c r="Q2893">
        <v>7.8948905561027002E-2</v>
      </c>
    </row>
    <row r="2894" spans="1:17" hidden="1" x14ac:dyDescent="0.3">
      <c r="A2894" t="s">
        <v>5952</v>
      </c>
      <c r="B2894" t="s">
        <v>5953</v>
      </c>
      <c r="C2894" t="str">
        <f>IFERROR(VLOOKUP(Table1[[#This Row],[Ticker]],[1]!Table1[[Symbol]:[Industry]],2,FALSE),"-")</f>
        <v>-</v>
      </c>
      <c r="E2894">
        <v>95.259330000000006</v>
      </c>
      <c r="F2894">
        <v>30.6</v>
      </c>
      <c r="G2894">
        <v>77.699644682543394</v>
      </c>
      <c r="H2894">
        <v>-10.111770507284399</v>
      </c>
      <c r="I2894">
        <v>15.655875831192899</v>
      </c>
      <c r="J2894">
        <v>-9.1537010925277098</v>
      </c>
      <c r="K2894">
        <v>27.427964825595701</v>
      </c>
      <c r="L2894">
        <v>24.288731647628602</v>
      </c>
      <c r="M2894">
        <v>68.496979997186401</v>
      </c>
      <c r="N2894">
        <v>1.46040681434697</v>
      </c>
      <c r="O2894">
        <v>7.5163398692810404</v>
      </c>
      <c r="P2894">
        <v>123.357664233576</v>
      </c>
      <c r="Q2894">
        <v>0.124634928166488</v>
      </c>
    </row>
    <row r="2895" spans="1:17" hidden="1" x14ac:dyDescent="0.3">
      <c r="A2895" t="s">
        <v>5954</v>
      </c>
      <c r="B2895" t="s">
        <v>5955</v>
      </c>
      <c r="C2895" t="str">
        <f>IFERROR(VLOOKUP(Table1[[#This Row],[Ticker]],[1]!Table1[[Symbol]:[Industry]],2,FALSE),"-")</f>
        <v>-</v>
      </c>
      <c r="D2895" t="s">
        <v>1639</v>
      </c>
      <c r="E2895">
        <v>95.118487040000005</v>
      </c>
      <c r="F2895">
        <v>6633.7</v>
      </c>
      <c r="G2895">
        <v>-1.3641786843669701</v>
      </c>
      <c r="H2895">
        <v>-10.8903019004733</v>
      </c>
      <c r="I2895">
        <v>3.3304561767534002</v>
      </c>
      <c r="J2895">
        <v>0.16114594590525599</v>
      </c>
      <c r="K2895">
        <v>6527.7082315498901</v>
      </c>
      <c r="L2895">
        <v>6071.2948145766504</v>
      </c>
      <c r="M2895">
        <v>55.282251015972101</v>
      </c>
      <c r="N2895">
        <v>0.857231204169979</v>
      </c>
      <c r="O2895">
        <v>5.2949334458899102</v>
      </c>
      <c r="P2895">
        <v>29.792604187047498</v>
      </c>
      <c r="Q2895">
        <v>-2.1659899071474999E-2</v>
      </c>
    </row>
    <row r="2896" spans="1:17" hidden="1" x14ac:dyDescent="0.3">
      <c r="A2896" t="s">
        <v>5956</v>
      </c>
      <c r="B2896" t="s">
        <v>5957</v>
      </c>
      <c r="C2896" t="str">
        <f>IFERROR(VLOOKUP(Table1[[#This Row],[Ticker]],[1]!Table1[[Symbol]:[Industry]],2,FALSE),"-")</f>
        <v>-</v>
      </c>
      <c r="D2896" t="s">
        <v>1147</v>
      </c>
      <c r="E2896">
        <v>95.004789000000002</v>
      </c>
      <c r="F2896">
        <v>65.67</v>
      </c>
      <c r="G2896">
        <v>61.059652030550197</v>
      </c>
      <c r="H2896">
        <v>-1.9980585749939801</v>
      </c>
      <c r="I2896">
        <v>11.6885734003608</v>
      </c>
      <c r="J2896">
        <v>-7.1395205939562301</v>
      </c>
      <c r="K2896">
        <v>62.804078021395704</v>
      </c>
      <c r="L2896">
        <v>55.133011526731302</v>
      </c>
      <c r="M2896">
        <v>52.846983797810203</v>
      </c>
      <c r="N2896">
        <v>1.59238916049551</v>
      </c>
      <c r="O2896">
        <v>11.755748439165499</v>
      </c>
      <c r="P2896">
        <v>87.628571428571405</v>
      </c>
      <c r="Q2896">
        <v>3.5213684058715E-2</v>
      </c>
    </row>
    <row r="2897" spans="1:17" hidden="1" x14ac:dyDescent="0.3">
      <c r="A2897" t="s">
        <v>5958</v>
      </c>
      <c r="B2897" t="s">
        <v>5959</v>
      </c>
      <c r="C2897" t="str">
        <f>IFERROR(VLOOKUP(Table1[[#This Row],[Ticker]],[1]!Table1[[Symbol]:[Industry]],2,FALSE),"-")</f>
        <v>-</v>
      </c>
      <c r="D2897" t="s">
        <v>1435</v>
      </c>
      <c r="E2897">
        <v>94.92</v>
      </c>
      <c r="F2897">
        <v>168</v>
      </c>
      <c r="G2897">
        <v>-41.352777347980798</v>
      </c>
      <c r="H2897">
        <v>0.64516109617932704</v>
      </c>
      <c r="I2897">
        <v>-9.7780625867537001</v>
      </c>
      <c r="J2897">
        <v>-0.51155293410830804</v>
      </c>
      <c r="K2897">
        <v>159.91839750009899</v>
      </c>
      <c r="L2897">
        <v>163.61263505490399</v>
      </c>
      <c r="M2897">
        <v>54.153168687944103</v>
      </c>
      <c r="N2897">
        <v>0.89796974007500296</v>
      </c>
      <c r="O2897">
        <v>30.952380952380899</v>
      </c>
      <c r="P2897">
        <v>18.1434599156118</v>
      </c>
      <c r="Q2897">
        <v>0.138913844473289</v>
      </c>
    </row>
    <row r="2898" spans="1:17" hidden="1" x14ac:dyDescent="0.3">
      <c r="A2898" t="s">
        <v>5960</v>
      </c>
      <c r="B2898" t="s">
        <v>5961</v>
      </c>
      <c r="C2898" t="str">
        <f>IFERROR(VLOOKUP(Table1[[#This Row],[Ticker]],[1]!Table1[[Symbol]:[Industry]],2,FALSE),"-")</f>
        <v>-</v>
      </c>
      <c r="D2898" t="s">
        <v>226</v>
      </c>
      <c r="E2898">
        <v>94.724999999999994</v>
      </c>
      <c r="F2898">
        <v>126.3</v>
      </c>
      <c r="G2898">
        <v>198.49337649817301</v>
      </c>
      <c r="H2898">
        <v>68.941259795745793</v>
      </c>
      <c r="I2898">
        <v>130.90129608363699</v>
      </c>
      <c r="J2898">
        <v>0.38366221706120601</v>
      </c>
      <c r="K2898">
        <v>88.281027644074598</v>
      </c>
      <c r="L2898">
        <v>64.138701933061299</v>
      </c>
      <c r="M2898">
        <v>62.890145649427701</v>
      </c>
      <c r="N2898">
        <v>1.7468688762034501</v>
      </c>
      <c r="O2898">
        <v>10.609659540775899</v>
      </c>
      <c r="P2898">
        <v>241.35135135135101</v>
      </c>
    </row>
    <row r="2899" spans="1:17" hidden="1" x14ac:dyDescent="0.3">
      <c r="A2899" t="s">
        <v>5962</v>
      </c>
      <c r="B2899" t="s">
        <v>5963</v>
      </c>
      <c r="C2899" t="str">
        <f>IFERROR(VLOOKUP(Table1[[#This Row],[Ticker]],[1]!Table1[[Symbol]:[Industry]],2,FALSE),"-")</f>
        <v>-</v>
      </c>
      <c r="E2899">
        <v>94.55958201</v>
      </c>
      <c r="F2899">
        <v>105.9</v>
      </c>
      <c r="G2899">
        <v>41.1566566142833</v>
      </c>
      <c r="H2899">
        <v>-12.0306072119267</v>
      </c>
      <c r="I2899">
        <v>6.1069353693711097</v>
      </c>
      <c r="J2899">
        <v>0.81278462850131095</v>
      </c>
      <c r="K2899">
        <v>103.34266117558001</v>
      </c>
      <c r="L2899">
        <v>93.551403118995196</v>
      </c>
      <c r="M2899">
        <v>63.0713667234022</v>
      </c>
      <c r="N2899">
        <v>1.7201567122411401</v>
      </c>
      <c r="O2899">
        <v>29.263456090651498</v>
      </c>
      <c r="P2899">
        <v>92.545454545454504</v>
      </c>
    </row>
    <row r="2900" spans="1:17" hidden="1" x14ac:dyDescent="0.3">
      <c r="A2900" t="s">
        <v>5964</v>
      </c>
      <c r="B2900" t="s">
        <v>5965</v>
      </c>
      <c r="C2900" t="str">
        <f>IFERROR(VLOOKUP(Table1[[#This Row],[Ticker]],[1]!Table1[[Symbol]:[Industry]],2,FALSE),"-")</f>
        <v>-</v>
      </c>
      <c r="D2900" t="s">
        <v>95</v>
      </c>
      <c r="E2900">
        <v>94.542299999999997</v>
      </c>
      <c r="F2900">
        <v>220</v>
      </c>
      <c r="G2900">
        <v>-38.738604119634303</v>
      </c>
      <c r="H2900">
        <v>-11.5112288920369</v>
      </c>
      <c r="I2900">
        <v>-16.564913063954101</v>
      </c>
      <c r="J2900">
        <v>-1.0819522136039399</v>
      </c>
      <c r="K2900">
        <v>221.95907610221801</v>
      </c>
      <c r="L2900">
        <v>222.03088012596999</v>
      </c>
      <c r="M2900">
        <v>25.790151365916099</v>
      </c>
      <c r="N2900">
        <v>1.19191919191919</v>
      </c>
      <c r="O2900">
        <v>15.4545454545454</v>
      </c>
      <c r="P2900">
        <v>2.32558139534884</v>
      </c>
    </row>
    <row r="2901" spans="1:17" hidden="1" x14ac:dyDescent="0.3">
      <c r="A2901" t="s">
        <v>5966</v>
      </c>
      <c r="B2901" t="s">
        <v>5967</v>
      </c>
      <c r="C2901" t="str">
        <f>IFERROR(VLOOKUP(Table1[[#This Row],[Ticker]],[1]!Table1[[Symbol]:[Industry]],2,FALSE),"-")</f>
        <v>-</v>
      </c>
      <c r="D2901" t="s">
        <v>49</v>
      </c>
      <c r="E2901">
        <v>94.5</v>
      </c>
      <c r="F2901">
        <v>57.32</v>
      </c>
      <c r="G2901">
        <v>56.0970485462895</v>
      </c>
      <c r="H2901">
        <v>-1.93252661202114</v>
      </c>
      <c r="I2901">
        <v>0.41800832659838599</v>
      </c>
      <c r="J2901">
        <v>-10.143440886743001</v>
      </c>
      <c r="K2901">
        <v>56.210018164723103</v>
      </c>
      <c r="L2901">
        <v>53.558863395197498</v>
      </c>
      <c r="M2901">
        <v>84.278181043154405</v>
      </c>
      <c r="N2901">
        <v>1.6839501681654501</v>
      </c>
      <c r="O2901">
        <v>81.001395673412404</v>
      </c>
      <c r="P2901">
        <v>97.655172413793096</v>
      </c>
      <c r="Q2901">
        <v>4.6517478921412003E-2</v>
      </c>
    </row>
    <row r="2902" spans="1:17" hidden="1" x14ac:dyDescent="0.3">
      <c r="A2902" t="s">
        <v>5968</v>
      </c>
      <c r="B2902" t="s">
        <v>5969</v>
      </c>
      <c r="C2902" t="str">
        <f>IFERROR(VLOOKUP(Table1[[#This Row],[Ticker]],[1]!Table1[[Symbol]:[Industry]],2,FALSE),"-")</f>
        <v>-</v>
      </c>
      <c r="D2902" t="s">
        <v>46</v>
      </c>
      <c r="E2902">
        <v>94.35</v>
      </c>
      <c r="F2902">
        <v>42.5</v>
      </c>
      <c r="G2902">
        <v>61.624785344495997</v>
      </c>
      <c r="H2902">
        <v>-21.658995632095699</v>
      </c>
      <c r="I2902">
        <v>-34.662342451450101</v>
      </c>
      <c r="J2902">
        <v>-2.02534844001904</v>
      </c>
      <c r="K2902">
        <v>45.372830051607302</v>
      </c>
      <c r="L2902">
        <v>41.532850847648</v>
      </c>
      <c r="M2902">
        <v>45.285469500532798</v>
      </c>
      <c r="N2902">
        <v>0.82620754234975402</v>
      </c>
      <c r="O2902">
        <v>48.188235294117597</v>
      </c>
      <c r="P2902">
        <v>102.380952380952</v>
      </c>
      <c r="Q2902">
        <v>-2.3701842557878001E-2</v>
      </c>
    </row>
    <row r="2903" spans="1:17" hidden="1" x14ac:dyDescent="0.3">
      <c r="A2903" t="s">
        <v>5970</v>
      </c>
      <c r="B2903" t="s">
        <v>5971</v>
      </c>
      <c r="C2903" t="str">
        <f>IFERROR(VLOOKUP(Table1[[#This Row],[Ticker]],[1]!Table1[[Symbol]:[Industry]],2,FALSE),"-")</f>
        <v>-</v>
      </c>
      <c r="D2903" t="s">
        <v>561</v>
      </c>
      <c r="E2903">
        <v>94.252547479999905</v>
      </c>
      <c r="F2903">
        <v>8.7100000000000009</v>
      </c>
      <c r="G2903">
        <v>-38.751792126305901</v>
      </c>
      <c r="H2903">
        <v>-15.014784160298101</v>
      </c>
      <c r="I2903">
        <v>-19.754241966381802</v>
      </c>
      <c r="J2903">
        <v>-3.4283209286877301</v>
      </c>
      <c r="K2903">
        <v>9.1216091295486592</v>
      </c>
      <c r="L2903">
        <v>9.49203234794164</v>
      </c>
      <c r="M2903">
        <v>45.274579383011996</v>
      </c>
      <c r="N2903">
        <v>0.83870856263229199</v>
      </c>
      <c r="O2903">
        <v>64.982778415614206</v>
      </c>
      <c r="P2903">
        <v>14.454664914585999</v>
      </c>
      <c r="Q2903">
        <v>0.20383102447549101</v>
      </c>
    </row>
    <row r="2904" spans="1:17" hidden="1" x14ac:dyDescent="0.3">
      <c r="A2904" t="s">
        <v>5972</v>
      </c>
      <c r="B2904" t="s">
        <v>5973</v>
      </c>
      <c r="C2904" t="str">
        <f>IFERROR(VLOOKUP(Table1[[#This Row],[Ticker]],[1]!Table1[[Symbol]:[Industry]],2,FALSE),"-")</f>
        <v>-</v>
      </c>
      <c r="D2904" t="s">
        <v>80</v>
      </c>
      <c r="E2904">
        <v>94.196671499999994</v>
      </c>
      <c r="F2904">
        <v>117.5</v>
      </c>
      <c r="G2904">
        <v>-40.729082713483102</v>
      </c>
      <c r="H2904">
        <v>-5.1496492951632398</v>
      </c>
      <c r="I2904">
        <v>-23.871222315343399</v>
      </c>
      <c r="J2904">
        <v>-11.466567598219299</v>
      </c>
      <c r="K2904">
        <v>120.122544715359</v>
      </c>
      <c r="L2904">
        <v>126.82574217299999</v>
      </c>
      <c r="M2904">
        <v>44.911098107449199</v>
      </c>
      <c r="N2904">
        <v>0.78090380382882896</v>
      </c>
      <c r="O2904">
        <v>29.361702127659498</v>
      </c>
      <c r="P2904">
        <v>14.0776699029126</v>
      </c>
      <c r="Q2904">
        <v>-5.0752899684562001E-2</v>
      </c>
    </row>
    <row r="2905" spans="1:17" hidden="1" x14ac:dyDescent="0.3">
      <c r="A2905" t="s">
        <v>5974</v>
      </c>
      <c r="B2905" t="s">
        <v>5975</v>
      </c>
      <c r="C2905" t="str">
        <f>IFERROR(VLOOKUP(Table1[[#This Row],[Ticker]],[1]!Table1[[Symbol]:[Industry]],2,FALSE),"-")</f>
        <v>-</v>
      </c>
      <c r="D2905" t="s">
        <v>1435</v>
      </c>
      <c r="E2905">
        <v>94.169419493999996</v>
      </c>
      <c r="F2905">
        <v>30.67</v>
      </c>
      <c r="G2905">
        <v>-14.8302548254582</v>
      </c>
      <c r="H2905">
        <v>-16.8329337526412</v>
      </c>
      <c r="I2905">
        <v>-52.894069568873803</v>
      </c>
      <c r="J2905">
        <v>-5.3114604103252496</v>
      </c>
      <c r="K2905">
        <v>32.795672525490403</v>
      </c>
      <c r="L2905">
        <v>37.314942772081501</v>
      </c>
      <c r="M2905">
        <v>54.518485248721703</v>
      </c>
      <c r="N2905">
        <v>3.2229323449427301</v>
      </c>
      <c r="O2905">
        <v>84.2191066188457</v>
      </c>
      <c r="P2905">
        <v>26.997929606625199</v>
      </c>
      <c r="Q2905">
        <v>2.8245586603127999E-2</v>
      </c>
    </row>
    <row r="2906" spans="1:17" hidden="1" x14ac:dyDescent="0.3">
      <c r="A2906" t="s">
        <v>5976</v>
      </c>
      <c r="B2906" t="s">
        <v>5977</v>
      </c>
      <c r="C2906" t="str">
        <f>IFERROR(VLOOKUP(Table1[[#This Row],[Ticker]],[1]!Table1[[Symbol]:[Industry]],2,FALSE),"-")</f>
        <v>-</v>
      </c>
      <c r="D2906" t="s">
        <v>295</v>
      </c>
      <c r="E2906">
        <v>93.881479999999996</v>
      </c>
      <c r="F2906">
        <v>138.55000000000001</v>
      </c>
      <c r="G2906">
        <v>-35.647371067631099</v>
      </c>
      <c r="H2906">
        <v>-3.5488587813292498</v>
      </c>
      <c r="I2906">
        <v>-19.8504203103309</v>
      </c>
      <c r="J2906">
        <v>6.8545557229039797</v>
      </c>
      <c r="K2906">
        <v>143.73908383029499</v>
      </c>
      <c r="M2906">
        <v>57.968625792123603</v>
      </c>
      <c r="N2906">
        <v>0.61559760036917399</v>
      </c>
      <c r="O2906">
        <v>65.608083724287198</v>
      </c>
      <c r="P2906">
        <v>21.641791044776099</v>
      </c>
    </row>
    <row r="2907" spans="1:17" hidden="1" x14ac:dyDescent="0.3">
      <c r="A2907" t="s">
        <v>5978</v>
      </c>
      <c r="B2907" t="s">
        <v>5979</v>
      </c>
      <c r="C2907" t="str">
        <f>IFERROR(VLOOKUP(Table1[[#This Row],[Ticker]],[1]!Table1[[Symbol]:[Industry]],2,FALSE),"-")</f>
        <v>-</v>
      </c>
      <c r="D2907" t="s">
        <v>392</v>
      </c>
      <c r="E2907">
        <v>93.688896</v>
      </c>
      <c r="F2907">
        <v>134.4</v>
      </c>
      <c r="G2907">
        <v>-22.600483769999101</v>
      </c>
      <c r="H2907">
        <v>-8.7598896295415098</v>
      </c>
      <c r="I2907">
        <v>-0.49638872263350597</v>
      </c>
      <c r="J2907">
        <v>-5.0387867459780402</v>
      </c>
      <c r="K2907">
        <v>137.08656984535199</v>
      </c>
      <c r="L2907">
        <v>130.05519822478399</v>
      </c>
      <c r="M2907">
        <v>39.127085886125101</v>
      </c>
      <c r="N2907">
        <v>0.66529661100248405</v>
      </c>
      <c r="O2907">
        <v>27.938988095237999</v>
      </c>
      <c r="P2907">
        <v>34.4</v>
      </c>
      <c r="Q2907">
        <v>-1.8501487763482E-2</v>
      </c>
    </row>
    <row r="2908" spans="1:17" hidden="1" x14ac:dyDescent="0.3">
      <c r="A2908" t="s">
        <v>5980</v>
      </c>
      <c r="B2908" t="s">
        <v>5981</v>
      </c>
      <c r="C2908" t="str">
        <f>IFERROR(VLOOKUP(Table1[[#This Row],[Ticker]],[1]!Table1[[Symbol]:[Industry]],2,FALSE),"-")</f>
        <v>-</v>
      </c>
      <c r="D2908" t="s">
        <v>496</v>
      </c>
      <c r="E2908">
        <v>93.601600000000005</v>
      </c>
      <c r="F2908">
        <v>307.89999999999998</v>
      </c>
      <c r="G2908">
        <v>51.094214056030602</v>
      </c>
      <c r="H2908">
        <v>-11.976897557428099</v>
      </c>
      <c r="I2908">
        <v>1.3362967589419099</v>
      </c>
      <c r="J2908">
        <v>-2.6545265177398099</v>
      </c>
      <c r="K2908">
        <v>296.84228026544798</v>
      </c>
      <c r="L2908">
        <v>263.30650503171302</v>
      </c>
      <c r="M2908">
        <v>41.675268791103797</v>
      </c>
      <c r="N2908">
        <v>0.30068447333494802</v>
      </c>
      <c r="O2908">
        <v>19.990256576810602</v>
      </c>
      <c r="P2908">
        <v>82.297217288336199</v>
      </c>
      <c r="Q2908">
        <v>6.8709937091890994E-2</v>
      </c>
    </row>
    <row r="2909" spans="1:17" hidden="1" x14ac:dyDescent="0.3">
      <c r="A2909" t="s">
        <v>5982</v>
      </c>
      <c r="B2909" t="s">
        <v>5983</v>
      </c>
      <c r="C2909" t="str">
        <f>IFERROR(VLOOKUP(Table1[[#This Row],[Ticker]],[1]!Table1[[Symbol]:[Industry]],2,FALSE),"-")</f>
        <v>-</v>
      </c>
      <c r="D2909" t="s">
        <v>561</v>
      </c>
      <c r="E2909">
        <v>93.518867999999998</v>
      </c>
      <c r="F2909">
        <v>137.35</v>
      </c>
      <c r="G2909">
        <v>103.182996362501</v>
      </c>
      <c r="H2909">
        <v>4.6665747083829796</v>
      </c>
      <c r="I2909">
        <v>68.103249113326598</v>
      </c>
      <c r="J2909">
        <v>-6.6522439907922797</v>
      </c>
      <c r="K2909">
        <v>129.11793806777101</v>
      </c>
      <c r="L2909">
        <v>102.013039024489</v>
      </c>
      <c r="M2909">
        <v>46.447462194038103</v>
      </c>
      <c r="N2909">
        <v>1.71490381550589</v>
      </c>
      <c r="O2909">
        <v>23.844193665817201</v>
      </c>
      <c r="P2909">
        <v>139.70331588132601</v>
      </c>
      <c r="Q2909">
        <v>0.112661640964325</v>
      </c>
    </row>
    <row r="2910" spans="1:17" hidden="1" x14ac:dyDescent="0.3">
      <c r="A2910" t="s">
        <v>5984</v>
      </c>
      <c r="B2910" t="s">
        <v>5985</v>
      </c>
      <c r="C2910" t="str">
        <f>IFERROR(VLOOKUP(Table1[[#This Row],[Ticker]],[1]!Table1[[Symbol]:[Industry]],2,FALSE),"-")</f>
        <v>-</v>
      </c>
      <c r="D2910" t="s">
        <v>140</v>
      </c>
      <c r="E2910">
        <v>93.323999999999998</v>
      </c>
      <c r="F2910">
        <v>84.84</v>
      </c>
      <c r="G2910">
        <v>55.929273934070402</v>
      </c>
      <c r="H2910">
        <v>-25.792408545962601</v>
      </c>
      <c r="I2910">
        <v>44.894024134113501</v>
      </c>
      <c r="J2910">
        <v>-1.0819522136039399</v>
      </c>
      <c r="K2910">
        <v>89.007372366324802</v>
      </c>
      <c r="L2910">
        <v>70.909976239391597</v>
      </c>
      <c r="M2910">
        <v>22.478954345516101</v>
      </c>
      <c r="N2910">
        <v>0.37012987012986998</v>
      </c>
      <c r="O2910">
        <v>20.851013672795801</v>
      </c>
      <c r="P2910">
        <v>81.282051282051299</v>
      </c>
    </row>
    <row r="2911" spans="1:17" hidden="1" x14ac:dyDescent="0.3">
      <c r="A2911" t="s">
        <v>5986</v>
      </c>
      <c r="B2911" t="s">
        <v>5987</v>
      </c>
      <c r="C2911" t="str">
        <f>IFERROR(VLOOKUP(Table1[[#This Row],[Ticker]],[1]!Table1[[Symbol]:[Industry]],2,FALSE),"-")</f>
        <v>-</v>
      </c>
      <c r="D2911" t="s">
        <v>127</v>
      </c>
      <c r="E2911">
        <v>93.178107670000003</v>
      </c>
      <c r="F2911">
        <v>169.1</v>
      </c>
      <c r="G2911">
        <v>144.30118533739599</v>
      </c>
      <c r="H2911">
        <v>-7.9896864958142704</v>
      </c>
      <c r="I2911">
        <v>47.446778569220797</v>
      </c>
      <c r="J2911">
        <v>-4.2360525440335</v>
      </c>
      <c r="K2911">
        <v>155.796516710643</v>
      </c>
      <c r="L2911">
        <v>124.418812421607</v>
      </c>
      <c r="M2911">
        <v>60.837289800787097</v>
      </c>
      <c r="N2911">
        <v>0.48207784741071202</v>
      </c>
      <c r="O2911">
        <v>7.5990538143110502</v>
      </c>
      <c r="P2911">
        <v>182.53968253968199</v>
      </c>
      <c r="Q2911">
        <v>7.3347579011908998E-2</v>
      </c>
    </row>
    <row r="2912" spans="1:17" hidden="1" x14ac:dyDescent="0.3">
      <c r="A2912" t="s">
        <v>5988</v>
      </c>
      <c r="B2912" t="s">
        <v>5989</v>
      </c>
      <c r="C2912" t="str">
        <f>IFERROR(VLOOKUP(Table1[[#This Row],[Ticker]],[1]!Table1[[Symbol]:[Industry]],2,FALSE),"-")</f>
        <v>-</v>
      </c>
      <c r="D2912" t="s">
        <v>218</v>
      </c>
      <c r="E2912">
        <v>92.944500000000005</v>
      </c>
      <c r="F2912">
        <v>65.5</v>
      </c>
      <c r="G2912">
        <v>104.471784055527</v>
      </c>
      <c r="H2912">
        <v>3.5499554479197601</v>
      </c>
      <c r="I2912">
        <v>-31.122621210004901</v>
      </c>
      <c r="J2912">
        <v>6.9508346716419602</v>
      </c>
      <c r="K2912">
        <v>59.951785426673098</v>
      </c>
      <c r="L2912">
        <v>56.927830525593301</v>
      </c>
      <c r="M2912">
        <v>66.642074284104396</v>
      </c>
      <c r="N2912">
        <v>0.235534425431838</v>
      </c>
      <c r="O2912">
        <v>60.152671755725201</v>
      </c>
      <c r="P2912">
        <v>158.38264299802699</v>
      </c>
      <c r="Q2912">
        <v>0.13122833456212701</v>
      </c>
    </row>
    <row r="2913" spans="1:17" hidden="1" x14ac:dyDescent="0.3">
      <c r="A2913" t="s">
        <v>5990</v>
      </c>
      <c r="B2913" t="s">
        <v>5991</v>
      </c>
      <c r="C2913" t="str">
        <f>IFERROR(VLOOKUP(Table1[[#This Row],[Ticker]],[1]!Table1[[Symbol]:[Industry]],2,FALSE),"-")</f>
        <v>-</v>
      </c>
      <c r="D2913" t="s">
        <v>392</v>
      </c>
      <c r="E2913">
        <v>92.343727999999999</v>
      </c>
      <c r="F2913">
        <v>35.869999999999997</v>
      </c>
      <c r="G2913">
        <v>-0.413731719280029</v>
      </c>
      <c r="H2913">
        <v>-13.460548624711899</v>
      </c>
      <c r="I2913">
        <v>-19.673227327874699</v>
      </c>
      <c r="J2913">
        <v>-1.1108957736618299</v>
      </c>
      <c r="K2913">
        <v>35.635901160439801</v>
      </c>
      <c r="L2913">
        <v>36.488494256752801</v>
      </c>
      <c r="M2913">
        <v>67.707145358545006</v>
      </c>
      <c r="N2913">
        <v>1.6251541054137999</v>
      </c>
      <c r="O2913">
        <v>113.21438528017801</v>
      </c>
      <c r="P2913">
        <v>62.971376646978598</v>
      </c>
      <c r="Q2913">
        <v>6.8658431026698996E-2</v>
      </c>
    </row>
    <row r="2914" spans="1:17" hidden="1" x14ac:dyDescent="0.3">
      <c r="A2914" t="s">
        <v>5992</v>
      </c>
      <c r="B2914" t="s">
        <v>5993</v>
      </c>
      <c r="C2914" t="str">
        <f>IFERROR(VLOOKUP(Table1[[#This Row],[Ticker]],[1]!Table1[[Symbol]:[Industry]],2,FALSE),"-")</f>
        <v>-</v>
      </c>
      <c r="D2914" t="s">
        <v>337</v>
      </c>
      <c r="E2914">
        <v>92.228281249999995</v>
      </c>
      <c r="F2914">
        <v>397.75</v>
      </c>
      <c r="G2914">
        <v>26.2576667152934</v>
      </c>
      <c r="H2914">
        <v>-6.5254068709208202</v>
      </c>
      <c r="I2914">
        <v>52.516812381047501</v>
      </c>
      <c r="J2914">
        <v>-0.569131700783436</v>
      </c>
      <c r="K2914">
        <v>391.48142031070603</v>
      </c>
      <c r="L2914">
        <v>281.35511377193598</v>
      </c>
      <c r="M2914">
        <v>44.7768742946432</v>
      </c>
      <c r="N2914">
        <v>0.62992498080217296</v>
      </c>
      <c r="O2914">
        <v>31.829038340666202</v>
      </c>
      <c r="P2914">
        <v>165.166666666666</v>
      </c>
    </row>
    <row r="2915" spans="1:17" hidden="1" x14ac:dyDescent="0.3">
      <c r="A2915" t="s">
        <v>5994</v>
      </c>
      <c r="B2915" t="s">
        <v>5995</v>
      </c>
      <c r="C2915" t="str">
        <f>IFERROR(VLOOKUP(Table1[[#This Row],[Ticker]],[1]!Table1[[Symbol]:[Industry]],2,FALSE),"-")</f>
        <v>-</v>
      </c>
      <c r="D2915" t="s">
        <v>610</v>
      </c>
      <c r="E2915">
        <v>92.164041600000004</v>
      </c>
      <c r="F2915">
        <v>85.55</v>
      </c>
      <c r="G2915">
        <v>-23.673496364064</v>
      </c>
      <c r="H2915">
        <v>-7.5457177935939397</v>
      </c>
      <c r="I2915">
        <v>-19.3188352667141</v>
      </c>
      <c r="J2915">
        <v>-0.56436604727057804</v>
      </c>
      <c r="K2915">
        <v>85.026802060640193</v>
      </c>
      <c r="L2915">
        <v>85.760077808738799</v>
      </c>
      <c r="M2915">
        <v>55.674594734427799</v>
      </c>
      <c r="N2915">
        <v>0.84848162436949703</v>
      </c>
      <c r="O2915">
        <v>22.384570426650999</v>
      </c>
      <c r="P2915">
        <v>11.103896103896099</v>
      </c>
      <c r="Q2915">
        <v>-7.6778401832014995E-2</v>
      </c>
    </row>
    <row r="2916" spans="1:17" hidden="1" x14ac:dyDescent="0.3">
      <c r="A2916" t="s">
        <v>5996</v>
      </c>
      <c r="B2916" t="s">
        <v>5997</v>
      </c>
      <c r="C2916" t="str">
        <f>IFERROR(VLOOKUP(Table1[[#This Row],[Ticker]],[1]!Table1[[Symbol]:[Industry]],2,FALSE),"-")</f>
        <v>-</v>
      </c>
      <c r="E2916">
        <v>92.085847844</v>
      </c>
      <c r="F2916">
        <v>10.28</v>
      </c>
      <c r="G2916">
        <v>-43.954224677708602</v>
      </c>
      <c r="H2916">
        <v>-20.616262328147901</v>
      </c>
      <c r="I2916">
        <v>-40.893169268207799</v>
      </c>
      <c r="J2916">
        <v>3.09745655296078</v>
      </c>
      <c r="K2916">
        <v>11.3615694053382</v>
      </c>
      <c r="L2916">
        <v>12.6231419948141</v>
      </c>
      <c r="M2916">
        <v>50.390218883687702</v>
      </c>
      <c r="N2916">
        <v>1.04727590444267</v>
      </c>
      <c r="O2916">
        <v>83.131429291576694</v>
      </c>
      <c r="P2916">
        <v>11.0151187904967</v>
      </c>
      <c r="Q2916">
        <v>6.6623985664419003E-2</v>
      </c>
    </row>
    <row r="2917" spans="1:17" hidden="1" x14ac:dyDescent="0.3">
      <c r="A2917" t="s">
        <v>5998</v>
      </c>
      <c r="B2917" t="s">
        <v>5999</v>
      </c>
      <c r="C2917" t="str">
        <f>IFERROR(VLOOKUP(Table1[[#This Row],[Ticker]],[1]!Table1[[Symbol]:[Industry]],2,FALSE),"-")</f>
        <v>-</v>
      </c>
      <c r="D2917" t="s">
        <v>221</v>
      </c>
      <c r="E2917">
        <v>92.037961499999994</v>
      </c>
      <c r="F2917">
        <v>74.3</v>
      </c>
      <c r="G2917">
        <v>36.168961782453898</v>
      </c>
      <c r="H2917">
        <v>-12.648144177763999</v>
      </c>
      <c r="I2917">
        <v>16.775968578557901</v>
      </c>
      <c r="J2917">
        <v>-8.6460228779483099</v>
      </c>
      <c r="K2917">
        <v>74.681978587109796</v>
      </c>
      <c r="L2917">
        <v>64.662680267373901</v>
      </c>
      <c r="M2917">
        <v>30.976646024749499</v>
      </c>
      <c r="N2917">
        <v>0.58675913067049601</v>
      </c>
      <c r="O2917">
        <v>16.2584118438761</v>
      </c>
      <c r="P2917">
        <v>104.965517241379</v>
      </c>
      <c r="Q2917">
        <v>4.103941831756E-2</v>
      </c>
    </row>
    <row r="2918" spans="1:17" hidden="1" x14ac:dyDescent="0.3">
      <c r="A2918" t="s">
        <v>6000</v>
      </c>
      <c r="B2918" t="s">
        <v>6001</v>
      </c>
      <c r="C2918" t="str">
        <f>IFERROR(VLOOKUP(Table1[[#This Row],[Ticker]],[1]!Table1[[Symbol]:[Industry]],2,FALSE),"-")</f>
        <v>-</v>
      </c>
      <c r="D2918" t="s">
        <v>1309</v>
      </c>
      <c r="E2918">
        <v>91.998900000000006</v>
      </c>
      <c r="F2918">
        <v>60.13</v>
      </c>
      <c r="G2918">
        <v>18.848903324288099</v>
      </c>
      <c r="H2918">
        <v>2.55664441113045</v>
      </c>
      <c r="I2918">
        <v>-3.0882303526781798</v>
      </c>
      <c r="J2918">
        <v>-2.61528554693728</v>
      </c>
      <c r="K2918">
        <v>55.100326367550601</v>
      </c>
      <c r="L2918">
        <v>52.648461948938497</v>
      </c>
      <c r="M2918">
        <v>62.959017960227897</v>
      </c>
      <c r="N2918">
        <v>1.3253412240326301</v>
      </c>
      <c r="O2918">
        <v>15.250291036088401</v>
      </c>
      <c r="P2918">
        <v>52.227848101265799</v>
      </c>
      <c r="Q2918">
        <v>-4.3280114537471E-2</v>
      </c>
    </row>
    <row r="2919" spans="1:17" hidden="1" x14ac:dyDescent="0.3">
      <c r="A2919" t="s">
        <v>6002</v>
      </c>
      <c r="B2919" t="s">
        <v>6003</v>
      </c>
      <c r="C2919" t="str">
        <f>IFERROR(VLOOKUP(Table1[[#This Row],[Ticker]],[1]!Table1[[Symbol]:[Industry]],2,FALSE),"-")</f>
        <v>-</v>
      </c>
      <c r="E2919">
        <v>91.944124000000002</v>
      </c>
      <c r="F2919">
        <v>41.77</v>
      </c>
      <c r="G2919">
        <v>522.24412187682503</v>
      </c>
      <c r="H2919">
        <v>101.23763394183</v>
      </c>
      <c r="I2919">
        <v>714.91162589428905</v>
      </c>
      <c r="J2919">
        <v>15.0100018093845</v>
      </c>
      <c r="K2919">
        <v>22.475460147673299</v>
      </c>
      <c r="L2919">
        <v>11.327708637512499</v>
      </c>
      <c r="M2919">
        <v>94.886694596049395</v>
      </c>
      <c r="N2919">
        <v>1.1510738987986799</v>
      </c>
      <c r="O2919">
        <v>1.22097198946611</v>
      </c>
      <c r="P2919">
        <v>1103.7463976945201</v>
      </c>
    </row>
    <row r="2920" spans="1:17" hidden="1" x14ac:dyDescent="0.3">
      <c r="A2920" t="s">
        <v>6004</v>
      </c>
      <c r="B2920" t="s">
        <v>6005</v>
      </c>
      <c r="C2920" t="str">
        <f>IFERROR(VLOOKUP(Table1[[#This Row],[Ticker]],[1]!Table1[[Symbol]:[Industry]],2,FALSE),"-")</f>
        <v>-</v>
      </c>
      <c r="D2920" t="s">
        <v>410</v>
      </c>
      <c r="E2920">
        <v>91.823582453999904</v>
      </c>
      <c r="F2920">
        <v>29.67</v>
      </c>
      <c r="G2920">
        <v>14.6429247712507</v>
      </c>
      <c r="H2920">
        <v>0.91200652399834103</v>
      </c>
      <c r="I2920">
        <v>9.0543112551849401</v>
      </c>
      <c r="J2920">
        <v>4.9698159234722397</v>
      </c>
      <c r="K2920">
        <v>28.047139566265098</v>
      </c>
      <c r="L2920">
        <v>26.253699800654299</v>
      </c>
      <c r="M2920">
        <v>77.230790302402596</v>
      </c>
      <c r="N2920">
        <v>0.47802726661589001</v>
      </c>
      <c r="O2920">
        <v>43.073811931243597</v>
      </c>
      <c r="P2920">
        <v>71.143890121309894</v>
      </c>
      <c r="Q2920">
        <v>0.145880567813023</v>
      </c>
    </row>
    <row r="2921" spans="1:17" hidden="1" x14ac:dyDescent="0.3">
      <c r="A2921" t="s">
        <v>6006</v>
      </c>
      <c r="B2921" t="s">
        <v>6007</v>
      </c>
      <c r="C2921" t="str">
        <f>IFERROR(VLOOKUP(Table1[[#This Row],[Ticker]],[1]!Table1[[Symbol]:[Industry]],2,FALSE),"-")</f>
        <v>-</v>
      </c>
      <c r="E2921">
        <v>91.437780000000004</v>
      </c>
      <c r="F2921">
        <v>174.3</v>
      </c>
      <c r="G2921">
        <v>-27.431429033373998</v>
      </c>
      <c r="H2921">
        <v>11.9042227587088</v>
      </c>
      <c r="I2921">
        <v>-5.2845716395742803</v>
      </c>
      <c r="J2921">
        <v>6.5006790242443904</v>
      </c>
      <c r="K2921">
        <v>145.64635343661701</v>
      </c>
      <c r="L2921">
        <v>147.22988532557301</v>
      </c>
      <c r="M2921">
        <v>92.478490413670698</v>
      </c>
      <c r="N2921">
        <v>1.1879194630872401</v>
      </c>
      <c r="O2921">
        <v>15.8921399885255</v>
      </c>
      <c r="P2921">
        <v>66</v>
      </c>
    </row>
    <row r="2922" spans="1:17" hidden="1" x14ac:dyDescent="0.3">
      <c r="A2922" t="s">
        <v>6008</v>
      </c>
      <c r="B2922" t="s">
        <v>6009</v>
      </c>
      <c r="C2922" t="str">
        <f>IFERROR(VLOOKUP(Table1[[#This Row],[Ticker]],[1]!Table1[[Symbol]:[Industry]],2,FALSE),"-")</f>
        <v>-</v>
      </c>
      <c r="D2922" t="s">
        <v>140</v>
      </c>
      <c r="E2922">
        <v>91.301218695000003</v>
      </c>
      <c r="F2922">
        <v>123.65</v>
      </c>
      <c r="G2922">
        <v>44.193362786394601</v>
      </c>
      <c r="H2922">
        <v>-7.2352107924894504</v>
      </c>
      <c r="I2922">
        <v>12.568461514272901</v>
      </c>
      <c r="J2922">
        <v>-1.4448554394104001</v>
      </c>
      <c r="K2922">
        <v>130.65555297775299</v>
      </c>
      <c r="L2922">
        <v>123.10879211896901</v>
      </c>
      <c r="M2922">
        <v>49.252326151762503</v>
      </c>
      <c r="N2922">
        <v>0.433793322593097</v>
      </c>
      <c r="O2922">
        <v>55.074807925596403</v>
      </c>
      <c r="P2922">
        <v>85.5213803450862</v>
      </c>
      <c r="Q2922">
        <v>4.6875745700403003E-2</v>
      </c>
    </row>
    <row r="2923" spans="1:17" hidden="1" x14ac:dyDescent="0.3">
      <c r="A2923" t="s">
        <v>6010</v>
      </c>
      <c r="B2923" t="s">
        <v>6011</v>
      </c>
      <c r="C2923" t="str">
        <f>IFERROR(VLOOKUP(Table1[[#This Row],[Ticker]],[1]!Table1[[Symbol]:[Industry]],2,FALSE),"-")</f>
        <v>-</v>
      </c>
      <c r="D2923" t="s">
        <v>156</v>
      </c>
      <c r="E2923">
        <v>91.225114950000005</v>
      </c>
      <c r="F2923">
        <v>1429.5</v>
      </c>
      <c r="G2923">
        <v>42.626071065650201</v>
      </c>
      <c r="H2923">
        <v>-0.88423337572609195</v>
      </c>
      <c r="I2923">
        <v>-13.817499986806499</v>
      </c>
      <c r="J2923">
        <v>-4.2752855469372797</v>
      </c>
      <c r="K2923">
        <v>1418.5910355906799</v>
      </c>
      <c r="L2923">
        <v>1338.89728386091</v>
      </c>
      <c r="M2923">
        <v>50.971712815941601</v>
      </c>
      <c r="N2923">
        <v>1.1063406098536199</v>
      </c>
      <c r="O2923">
        <v>30.244840853445201</v>
      </c>
      <c r="P2923">
        <v>90.727151434289496</v>
      </c>
      <c r="Q2923">
        <v>9.4686797220874003E-2</v>
      </c>
    </row>
    <row r="2924" spans="1:17" hidden="1" x14ac:dyDescent="0.3">
      <c r="A2924" t="s">
        <v>6012</v>
      </c>
      <c r="B2924" t="s">
        <v>6013</v>
      </c>
      <c r="C2924" t="str">
        <f>IFERROR(VLOOKUP(Table1[[#This Row],[Ticker]],[1]!Table1[[Symbol]:[Industry]],2,FALSE),"-")</f>
        <v>-</v>
      </c>
      <c r="D2924" t="s">
        <v>716</v>
      </c>
      <c r="E2924">
        <v>90.884969691999999</v>
      </c>
      <c r="F2924">
        <v>44.02</v>
      </c>
      <c r="G2924">
        <v>12.4055194585313</v>
      </c>
      <c r="H2924">
        <v>-9.7441645584976992</v>
      </c>
      <c r="I2924">
        <v>12.839731204820501</v>
      </c>
      <c r="J2924">
        <v>-4.6993611948008301E-2</v>
      </c>
      <c r="K2924">
        <v>43.050057807759202</v>
      </c>
      <c r="L2924">
        <v>38.653963001580898</v>
      </c>
      <c r="M2924">
        <v>59.271834326705303</v>
      </c>
      <c r="N2924">
        <v>0.51740380355070703</v>
      </c>
      <c r="O2924">
        <v>6.5424806905951698</v>
      </c>
      <c r="P2924">
        <v>43.107932379713901</v>
      </c>
    </row>
    <row r="2925" spans="1:17" hidden="1" x14ac:dyDescent="0.3">
      <c r="A2925" t="s">
        <v>6014</v>
      </c>
      <c r="B2925" t="s">
        <v>6015</v>
      </c>
      <c r="C2925" t="str">
        <f>IFERROR(VLOOKUP(Table1[[#This Row],[Ticker]],[1]!Table1[[Symbol]:[Industry]],2,FALSE),"-")</f>
        <v>-</v>
      </c>
      <c r="D2925" t="s">
        <v>243</v>
      </c>
      <c r="E2925">
        <v>90.842879999999994</v>
      </c>
      <c r="F2925">
        <v>39.36</v>
      </c>
      <c r="G2925">
        <v>1400.22861800085</v>
      </c>
      <c r="H2925">
        <v>37.994948478634903</v>
      </c>
      <c r="I2925">
        <v>923.57238670721199</v>
      </c>
      <c r="J2925">
        <v>7.10419861342156</v>
      </c>
      <c r="K2925">
        <v>26.782375156607799</v>
      </c>
      <c r="L2925">
        <v>14.170976285128701</v>
      </c>
      <c r="M2925">
        <v>99.999922427895697</v>
      </c>
      <c r="N2925">
        <v>0.22830820913442401</v>
      </c>
      <c r="O2925">
        <v>0</v>
      </c>
      <c r="P2925">
        <v>1506.5306122448901</v>
      </c>
      <c r="Q2925">
        <v>0.19615023575895699</v>
      </c>
    </row>
    <row r="2926" spans="1:17" hidden="1" x14ac:dyDescent="0.3">
      <c r="A2926" t="s">
        <v>6016</v>
      </c>
      <c r="B2926" t="s">
        <v>6017</v>
      </c>
      <c r="C2926" t="str">
        <f>IFERROR(VLOOKUP(Table1[[#This Row],[Ticker]],[1]!Table1[[Symbol]:[Industry]],2,FALSE),"-")</f>
        <v>-</v>
      </c>
      <c r="E2926">
        <v>90.787728000000001</v>
      </c>
      <c r="F2926">
        <v>84.3</v>
      </c>
      <c r="G2926">
        <v>-35.047474723449398</v>
      </c>
      <c r="H2926">
        <v>-17.6903191516225</v>
      </c>
      <c r="I2926">
        <v>-21.911784352466199</v>
      </c>
      <c r="J2926">
        <v>-7.7135311609723596</v>
      </c>
      <c r="M2926">
        <v>0</v>
      </c>
      <c r="O2926">
        <v>16.251482799525501</v>
      </c>
      <c r="P2926">
        <v>0</v>
      </c>
    </row>
    <row r="2927" spans="1:17" hidden="1" x14ac:dyDescent="0.3">
      <c r="A2927" t="s">
        <v>6018</v>
      </c>
      <c r="B2927" t="s">
        <v>6019</v>
      </c>
      <c r="C2927" t="str">
        <f>IFERROR(VLOOKUP(Table1[[#This Row],[Ticker]],[1]!Table1[[Symbol]:[Industry]],2,FALSE),"-")</f>
        <v>-</v>
      </c>
      <c r="D2927" t="s">
        <v>410</v>
      </c>
      <c r="E2927">
        <v>90.473645527999906</v>
      </c>
      <c r="F2927">
        <v>70.430000000000007</v>
      </c>
      <c r="G2927">
        <v>-60.807322802526201</v>
      </c>
      <c r="H2927">
        <v>-23.377315640282902</v>
      </c>
      <c r="I2927">
        <v>-45.648088867356698</v>
      </c>
      <c r="J2927">
        <v>-7.6576507191270098</v>
      </c>
      <c r="K2927">
        <v>76.420469399156204</v>
      </c>
      <c r="L2927">
        <v>91.9242678719216</v>
      </c>
      <c r="M2927">
        <v>42.459912215092899</v>
      </c>
      <c r="N2927">
        <v>1.8332968191332699</v>
      </c>
      <c r="O2927">
        <v>109.853755501916</v>
      </c>
      <c r="P2927">
        <v>3.4214390602056</v>
      </c>
      <c r="Q2927">
        <v>0.224274925504719</v>
      </c>
    </row>
    <row r="2928" spans="1:17" hidden="1" x14ac:dyDescent="0.3">
      <c r="A2928" t="s">
        <v>6020</v>
      </c>
      <c r="B2928" t="s">
        <v>6021</v>
      </c>
      <c r="C2928" t="str">
        <f>IFERROR(VLOOKUP(Table1[[#This Row],[Ticker]],[1]!Table1[[Symbol]:[Industry]],2,FALSE),"-")</f>
        <v>-</v>
      </c>
      <c r="D2928" t="s">
        <v>21</v>
      </c>
      <c r="E2928">
        <v>90.413399999999996</v>
      </c>
      <c r="F2928">
        <v>165</v>
      </c>
      <c r="G2928">
        <v>21.968651223447701</v>
      </c>
      <c r="H2928">
        <v>32.419520665310998</v>
      </c>
      <c r="I2928">
        <v>-30.896239268766902</v>
      </c>
      <c r="J2928">
        <v>4.6872785556268202</v>
      </c>
      <c r="K2928">
        <v>146.108397868693</v>
      </c>
      <c r="L2928">
        <v>153.99351673038299</v>
      </c>
      <c r="M2928">
        <v>74.070077433262199</v>
      </c>
      <c r="N2928">
        <v>0.80266666666666597</v>
      </c>
      <c r="O2928">
        <v>45.393939393939299</v>
      </c>
      <c r="P2928">
        <v>60.194174757281502</v>
      </c>
    </row>
    <row r="2929" spans="1:17" hidden="1" x14ac:dyDescent="0.3">
      <c r="A2929" t="s">
        <v>6022</v>
      </c>
      <c r="B2929" t="s">
        <v>6023</v>
      </c>
      <c r="C2929" t="str">
        <f>IFERROR(VLOOKUP(Table1[[#This Row],[Ticker]],[1]!Table1[[Symbol]:[Industry]],2,FALSE),"-")</f>
        <v>-</v>
      </c>
      <c r="D2929" t="s">
        <v>1509</v>
      </c>
      <c r="E2929">
        <v>90.204316479999903</v>
      </c>
      <c r="F2929">
        <v>4.72</v>
      </c>
      <c r="G2929">
        <v>24.488492493289002</v>
      </c>
      <c r="H2929">
        <v>-21.0587402042541</v>
      </c>
      <c r="I2929">
        <v>7.2765839090783304</v>
      </c>
      <c r="J2929">
        <v>-7.1362319630820199</v>
      </c>
      <c r="K2929">
        <v>4.9649165589715398</v>
      </c>
      <c r="L2929">
        <v>4.6101708290619099</v>
      </c>
      <c r="M2929">
        <v>47.917312382412398</v>
      </c>
      <c r="N2929">
        <v>1.5676689449926799</v>
      </c>
      <c r="O2929">
        <v>36.6525423728813</v>
      </c>
      <c r="P2929">
        <v>78.113207547169793</v>
      </c>
      <c r="Q2929">
        <v>1.9199801969001999E-2</v>
      </c>
    </row>
    <row r="2930" spans="1:17" hidden="1" x14ac:dyDescent="0.3">
      <c r="A2930" t="s">
        <v>6024</v>
      </c>
      <c r="B2930" t="s">
        <v>6025</v>
      </c>
      <c r="C2930" t="str">
        <f>IFERROR(VLOOKUP(Table1[[#This Row],[Ticker]],[1]!Table1[[Symbol]:[Industry]],2,FALSE),"-")</f>
        <v>-</v>
      </c>
      <c r="E2930">
        <v>90.174999999999997</v>
      </c>
      <c r="F2930">
        <v>180.35</v>
      </c>
      <c r="G2930">
        <v>145.80945389544101</v>
      </c>
      <c r="H2930">
        <v>-13.6343281101892</v>
      </c>
      <c r="I2930">
        <v>61.781948237667102</v>
      </c>
      <c r="J2930">
        <v>-4.4152855469372803</v>
      </c>
      <c r="K2930">
        <v>161.19958074680599</v>
      </c>
      <c r="L2930">
        <v>125.039261897732</v>
      </c>
      <c r="M2930">
        <v>59.075377244055503</v>
      </c>
      <c r="N2930">
        <v>0.58685939328703096</v>
      </c>
      <c r="O2930">
        <v>14.0837260881619</v>
      </c>
      <c r="P2930">
        <v>184.19476835802001</v>
      </c>
      <c r="Q2930">
        <v>0.15175298831018599</v>
      </c>
    </row>
    <row r="2931" spans="1:17" hidden="1" x14ac:dyDescent="0.3">
      <c r="A2931" t="s">
        <v>6026</v>
      </c>
      <c r="B2931" t="s">
        <v>6027</v>
      </c>
      <c r="C2931" t="str">
        <f>IFERROR(VLOOKUP(Table1[[#This Row],[Ticker]],[1]!Table1[[Symbol]:[Industry]],2,FALSE),"-")</f>
        <v>-</v>
      </c>
      <c r="E2931">
        <v>90.129874999999998</v>
      </c>
      <c r="F2931">
        <v>277.75</v>
      </c>
      <c r="G2931">
        <v>932.483043547541</v>
      </c>
      <c r="H2931">
        <v>-2.8890477255583402</v>
      </c>
      <c r="I2931">
        <v>434.21218707375903</v>
      </c>
      <c r="J2931">
        <v>-7.4782330728537003</v>
      </c>
      <c r="K2931">
        <v>260.15272135839598</v>
      </c>
      <c r="L2931">
        <v>158.94055976044999</v>
      </c>
      <c r="M2931">
        <v>37.515266030944296</v>
      </c>
      <c r="N2931">
        <v>1.1196755215119401</v>
      </c>
      <c r="O2931">
        <v>13.033303330333</v>
      </c>
      <c r="P2931">
        <v>1215.72714353387</v>
      </c>
      <c r="Q2931">
        <v>0.18001528951329601</v>
      </c>
    </row>
    <row r="2932" spans="1:17" hidden="1" x14ac:dyDescent="0.3">
      <c r="A2932" t="s">
        <v>6028</v>
      </c>
      <c r="B2932" t="s">
        <v>6029</v>
      </c>
      <c r="C2932" t="str">
        <f>IFERROR(VLOOKUP(Table1[[#This Row],[Ticker]],[1]!Table1[[Symbol]:[Industry]],2,FALSE),"-")</f>
        <v>-</v>
      </c>
      <c r="E2932">
        <v>89.877031000000002</v>
      </c>
      <c r="F2932">
        <v>599.79999999999995</v>
      </c>
      <c r="G2932">
        <v>77.899255172344297</v>
      </c>
      <c r="H2932">
        <v>16.549163537880698</v>
      </c>
      <c r="I2932">
        <v>-0.125889070064335</v>
      </c>
      <c r="J2932">
        <v>4.5853238375843501</v>
      </c>
      <c r="K2932">
        <v>497.49464541237001</v>
      </c>
      <c r="L2932">
        <v>472.19329539671702</v>
      </c>
      <c r="M2932">
        <v>92.5788629024741</v>
      </c>
      <c r="N2932">
        <v>1.4892191722658501</v>
      </c>
      <c r="O2932">
        <v>9.1863954651550497</v>
      </c>
      <c r="P2932">
        <v>116.300036062026</v>
      </c>
      <c r="Q2932">
        <v>8.8173841782464998E-2</v>
      </c>
    </row>
    <row r="2933" spans="1:17" hidden="1" x14ac:dyDescent="0.3">
      <c r="A2933" t="s">
        <v>6030</v>
      </c>
      <c r="B2933" t="s">
        <v>6031</v>
      </c>
      <c r="C2933" t="str">
        <f>IFERROR(VLOOKUP(Table1[[#This Row],[Ticker]],[1]!Table1[[Symbol]:[Industry]],2,FALSE),"-")</f>
        <v>-</v>
      </c>
      <c r="D2933" t="s">
        <v>226</v>
      </c>
      <c r="E2933">
        <v>89.847250200000005</v>
      </c>
      <c r="F2933">
        <v>37.08</v>
      </c>
      <c r="G2933">
        <v>37.636233641030103</v>
      </c>
      <c r="H2933">
        <v>0.50930713302395902</v>
      </c>
      <c r="I2933">
        <v>-29.264066842769399</v>
      </c>
      <c r="J2933">
        <v>-1.8451101083407799</v>
      </c>
      <c r="K2933">
        <v>35.419501893815102</v>
      </c>
      <c r="L2933">
        <v>33.604032299933401</v>
      </c>
      <c r="M2933">
        <v>59.365758565723901</v>
      </c>
      <c r="N2933">
        <v>1.5853427519962799</v>
      </c>
      <c r="O2933">
        <v>37.5404530744336</v>
      </c>
      <c r="P2933">
        <v>83.564356435643504</v>
      </c>
      <c r="Q2933">
        <v>5.4809051488355999E-2</v>
      </c>
    </row>
    <row r="2934" spans="1:17" hidden="1" x14ac:dyDescent="0.3">
      <c r="A2934" t="s">
        <v>6032</v>
      </c>
      <c r="B2934" t="s">
        <v>6033</v>
      </c>
      <c r="C2934" t="str">
        <f>IFERROR(VLOOKUP(Table1[[#This Row],[Ticker]],[1]!Table1[[Symbol]:[Industry]],2,FALSE),"-")</f>
        <v>-</v>
      </c>
      <c r="D2934" t="s">
        <v>140</v>
      </c>
      <c r="E2934">
        <v>89.659545300000005</v>
      </c>
      <c r="F2934">
        <v>18.07</v>
      </c>
      <c r="G2934">
        <v>61.513820376941602</v>
      </c>
      <c r="H2934">
        <v>-6.93933721917952</v>
      </c>
      <c r="I2934">
        <v>6.8995906762654098</v>
      </c>
      <c r="J2934">
        <v>-1.42480935646108</v>
      </c>
      <c r="K2934">
        <v>16.252615563747302</v>
      </c>
      <c r="L2934">
        <v>14.616729121955499</v>
      </c>
      <c r="M2934">
        <v>79.042024575039505</v>
      </c>
      <c r="N2934">
        <v>1.68561648735908</v>
      </c>
      <c r="O2934">
        <v>8.7437742114000905</v>
      </c>
      <c r="P2934">
        <v>100.777777777777</v>
      </c>
      <c r="Q2934">
        <v>7.0980093192100996E-2</v>
      </c>
    </row>
    <row r="2935" spans="1:17" hidden="1" x14ac:dyDescent="0.3">
      <c r="A2935" t="s">
        <v>6034</v>
      </c>
      <c r="B2935" t="s">
        <v>6035</v>
      </c>
      <c r="C2935" t="str">
        <f>IFERROR(VLOOKUP(Table1[[#This Row],[Ticker]],[1]!Table1[[Symbol]:[Industry]],2,FALSE),"-")</f>
        <v>-</v>
      </c>
      <c r="D2935" t="s">
        <v>72</v>
      </c>
      <c r="E2935">
        <v>89.608613051999995</v>
      </c>
      <c r="F2935">
        <v>17.43</v>
      </c>
      <c r="G2935">
        <v>12.2162834254998</v>
      </c>
      <c r="H2935">
        <v>10.257229638103601</v>
      </c>
      <c r="I2935">
        <v>14.1788521092968</v>
      </c>
      <c r="J2935">
        <v>10.2388025033771</v>
      </c>
      <c r="K2935">
        <v>15.482104243910801</v>
      </c>
      <c r="L2935">
        <v>14.487582350278201</v>
      </c>
      <c r="M2935">
        <v>66.593367691442396</v>
      </c>
      <c r="N2935">
        <v>4.4243252812921696</v>
      </c>
      <c r="O2935">
        <v>12.048192771084301</v>
      </c>
      <c r="P2935">
        <v>74.299999999999898</v>
      </c>
      <c r="Q2935">
        <v>8.6278778696208994E-2</v>
      </c>
    </row>
    <row r="2936" spans="1:17" hidden="1" x14ac:dyDescent="0.3">
      <c r="A2936" t="s">
        <v>6036</v>
      </c>
      <c r="B2936" t="s">
        <v>6037</v>
      </c>
      <c r="C2936" t="str">
        <f>IFERROR(VLOOKUP(Table1[[#This Row],[Ticker]],[1]!Table1[[Symbol]:[Industry]],2,FALSE),"-")</f>
        <v>-</v>
      </c>
      <c r="D2936" t="s">
        <v>46</v>
      </c>
      <c r="E2936">
        <v>89.595500000000001</v>
      </c>
      <c r="F2936">
        <v>290</v>
      </c>
      <c r="G2936">
        <v>34.514918352129399</v>
      </c>
      <c r="H2936">
        <v>-1.25184887521213</v>
      </c>
      <c r="I2936">
        <v>29.800542797733002</v>
      </c>
      <c r="J2936">
        <v>-5.6872153714986799</v>
      </c>
      <c r="K2936">
        <v>266.51992712475499</v>
      </c>
      <c r="L2936">
        <v>210.07012576639801</v>
      </c>
      <c r="M2936">
        <v>45.237934861594297</v>
      </c>
      <c r="N2936">
        <v>0.32372372372372299</v>
      </c>
      <c r="O2936">
        <v>11.2068965517241</v>
      </c>
      <c r="P2936">
        <v>69.392523364485996</v>
      </c>
      <c r="Q2936">
        <v>0.131848191925625</v>
      </c>
    </row>
    <row r="2937" spans="1:17" hidden="1" x14ac:dyDescent="0.3">
      <c r="A2937" t="s">
        <v>6038</v>
      </c>
      <c r="B2937" t="s">
        <v>6039</v>
      </c>
      <c r="C2937" t="str">
        <f>IFERROR(VLOOKUP(Table1[[#This Row],[Ticker]],[1]!Table1[[Symbol]:[Industry]],2,FALSE),"-")</f>
        <v>-</v>
      </c>
      <c r="D2937" t="s">
        <v>2841</v>
      </c>
      <c r="E2937">
        <v>89.583079560000002</v>
      </c>
      <c r="F2937">
        <v>127.1</v>
      </c>
      <c r="G2937">
        <v>-24.5997056079887</v>
      </c>
      <c r="H2937">
        <v>1.48145272179086</v>
      </c>
      <c r="I2937">
        <v>-11.4640152370055</v>
      </c>
      <c r="J2937">
        <v>-1.1227518872065501</v>
      </c>
      <c r="K2937">
        <v>121.420987509006</v>
      </c>
      <c r="M2937">
        <v>60.103841131773997</v>
      </c>
      <c r="O2937">
        <v>15.381589299763901</v>
      </c>
      <c r="P2937">
        <v>21.047619047619001</v>
      </c>
    </row>
    <row r="2938" spans="1:17" hidden="1" x14ac:dyDescent="0.3">
      <c r="A2938" t="s">
        <v>6040</v>
      </c>
      <c r="B2938" t="s">
        <v>6041</v>
      </c>
      <c r="C2938" t="str">
        <f>IFERROR(VLOOKUP(Table1[[#This Row],[Ticker]],[1]!Table1[[Symbol]:[Industry]],2,FALSE),"-")</f>
        <v>-</v>
      </c>
      <c r="D2938" t="s">
        <v>243</v>
      </c>
      <c r="E2938">
        <v>89.445286479999993</v>
      </c>
      <c r="F2938">
        <v>37.4</v>
      </c>
      <c r="G2938">
        <v>-64.141648051745094</v>
      </c>
      <c r="H2938">
        <v>-0.84597424680734601</v>
      </c>
      <c r="I2938">
        <v>-32.302557062467599</v>
      </c>
      <c r="J2938">
        <v>0.619618467024319</v>
      </c>
      <c r="K2938">
        <v>38.775614070520596</v>
      </c>
      <c r="M2938">
        <v>44.184864731670601</v>
      </c>
      <c r="N2938">
        <v>1.35709300296632</v>
      </c>
      <c r="O2938">
        <v>68.449197860962499</v>
      </c>
      <c r="P2938">
        <v>20.2572347266881</v>
      </c>
    </row>
    <row r="2939" spans="1:17" hidden="1" x14ac:dyDescent="0.3">
      <c r="A2939" t="s">
        <v>6042</v>
      </c>
      <c r="B2939" t="s">
        <v>6043</v>
      </c>
      <c r="C2939" t="str">
        <f>IFERROR(VLOOKUP(Table1[[#This Row],[Ticker]],[1]!Table1[[Symbol]:[Industry]],2,FALSE),"-")</f>
        <v>-</v>
      </c>
      <c r="D2939" t="s">
        <v>936</v>
      </c>
      <c r="E2939">
        <v>89.387056424999997</v>
      </c>
      <c r="F2939">
        <v>54.75</v>
      </c>
      <c r="G2939">
        <v>-49.521752417232904</v>
      </c>
      <c r="H2939">
        <v>-1.5965888098318399</v>
      </c>
      <c r="I2939">
        <v>-29.388040078359101</v>
      </c>
      <c r="J2939">
        <v>3.5847144530627202</v>
      </c>
      <c r="K2939">
        <v>54.628440251906603</v>
      </c>
      <c r="M2939">
        <v>61.8256402667187</v>
      </c>
      <c r="N2939">
        <v>1.4132721877529</v>
      </c>
      <c r="O2939">
        <v>47.397260273972599</v>
      </c>
      <c r="P2939">
        <v>13.589211618257201</v>
      </c>
    </row>
    <row r="2940" spans="1:17" hidden="1" x14ac:dyDescent="0.3">
      <c r="A2940" t="s">
        <v>6044</v>
      </c>
      <c r="B2940" t="s">
        <v>6045</v>
      </c>
      <c r="C2940" t="str">
        <f>IFERROR(VLOOKUP(Table1[[#This Row],[Ticker]],[1]!Table1[[Symbol]:[Industry]],2,FALSE),"-")</f>
        <v>-</v>
      </c>
      <c r="D2940" t="s">
        <v>6046</v>
      </c>
      <c r="E2940">
        <v>89.175543599999997</v>
      </c>
      <c r="F2940">
        <v>115.7</v>
      </c>
      <c r="G2940">
        <v>-46.645294354783502</v>
      </c>
      <c r="H2940">
        <v>-0.61396259305975298</v>
      </c>
      <c r="I2940">
        <v>-36.620876588235703</v>
      </c>
      <c r="J2940">
        <v>3.2125263140034099</v>
      </c>
      <c r="K2940">
        <v>117.49232529341199</v>
      </c>
      <c r="M2940">
        <v>68.247682834444902</v>
      </c>
      <c r="N2940">
        <v>0.59374157000269701</v>
      </c>
      <c r="O2940">
        <v>81.503889369057902</v>
      </c>
      <c r="P2940">
        <v>28.341652800887399</v>
      </c>
    </row>
    <row r="2941" spans="1:17" hidden="1" x14ac:dyDescent="0.3">
      <c r="A2941" t="s">
        <v>6047</v>
      </c>
      <c r="B2941" t="s">
        <v>6048</v>
      </c>
      <c r="C2941" t="str">
        <f>IFERROR(VLOOKUP(Table1[[#This Row],[Ticker]],[1]!Table1[[Symbol]:[Industry]],2,FALSE),"-")</f>
        <v>-</v>
      </c>
      <c r="E2941">
        <v>89.149505450000007</v>
      </c>
      <c r="F2941">
        <v>7.57</v>
      </c>
      <c r="G2941">
        <v>106.145693600031</v>
      </c>
      <c r="H2941">
        <v>34.876987584025599</v>
      </c>
      <c r="I2941">
        <v>50.229264954332798</v>
      </c>
      <c r="J2941">
        <v>-8.6268623932446609</v>
      </c>
      <c r="K2941">
        <v>5.9154976957818901</v>
      </c>
      <c r="L2941">
        <v>4.7164015872452003</v>
      </c>
      <c r="M2941">
        <v>60.773908743004199</v>
      </c>
      <c r="N2941">
        <v>1.84830029525208</v>
      </c>
      <c r="O2941">
        <v>10.3038309114927</v>
      </c>
      <c r="P2941">
        <v>157.48299319727801</v>
      </c>
      <c r="Q2941">
        <v>5.8374590645089999E-2</v>
      </c>
    </row>
    <row r="2942" spans="1:17" hidden="1" x14ac:dyDescent="0.3">
      <c r="A2942" t="s">
        <v>6049</v>
      </c>
      <c r="B2942" t="s">
        <v>6050</v>
      </c>
      <c r="C2942" t="str">
        <f>IFERROR(VLOOKUP(Table1[[#This Row],[Ticker]],[1]!Table1[[Symbol]:[Industry]],2,FALSE),"-")</f>
        <v>-</v>
      </c>
      <c r="D2942" t="s">
        <v>539</v>
      </c>
      <c r="E2942">
        <v>88.89</v>
      </c>
      <c r="F2942">
        <v>148.15</v>
      </c>
      <c r="G2942">
        <v>467.72168221967303</v>
      </c>
      <c r="H2942">
        <v>46.718292111523503</v>
      </c>
      <c r="I2942">
        <v>82.717123549318103</v>
      </c>
      <c r="J2942">
        <v>21.613699960308999</v>
      </c>
      <c r="K2942">
        <v>107.82883259646501</v>
      </c>
      <c r="L2942">
        <v>85.888368437843098</v>
      </c>
      <c r="M2942">
        <v>92.7781740487099</v>
      </c>
      <c r="N2942">
        <v>1.7412519232739001</v>
      </c>
      <c r="O2942">
        <v>0</v>
      </c>
      <c r="P2942">
        <v>596.84854186265204</v>
      </c>
      <c r="Q2942">
        <v>0.12419566617057901</v>
      </c>
    </row>
    <row r="2943" spans="1:17" hidden="1" x14ac:dyDescent="0.3">
      <c r="A2943" t="s">
        <v>6051</v>
      </c>
      <c r="B2943" t="s">
        <v>6052</v>
      </c>
      <c r="C2943" t="str">
        <f>IFERROR(VLOOKUP(Table1[[#This Row],[Ticker]],[1]!Table1[[Symbol]:[Industry]],2,FALSE),"-")</f>
        <v>-</v>
      </c>
      <c r="D2943" t="s">
        <v>184</v>
      </c>
      <c r="E2943">
        <v>88.857749999999996</v>
      </c>
      <c r="F2943">
        <v>115.25</v>
      </c>
      <c r="G2943">
        <v>-32.0329392913006</v>
      </c>
      <c r="H2943">
        <v>-5.5031846486985998</v>
      </c>
      <c r="I2943">
        <v>-14.630296121790099</v>
      </c>
      <c r="J2943">
        <v>-3.6460547777065102</v>
      </c>
      <c r="K2943">
        <v>118.112214664823</v>
      </c>
      <c r="L2943">
        <v>122.206399789605</v>
      </c>
      <c r="M2943">
        <v>48.406629481692597</v>
      </c>
      <c r="N2943">
        <v>1.25249169435215</v>
      </c>
      <c r="O2943">
        <v>44.642082429501002</v>
      </c>
      <c r="P2943">
        <v>14.5057128663685</v>
      </c>
    </row>
    <row r="2944" spans="1:17" hidden="1" x14ac:dyDescent="0.3">
      <c r="A2944" t="s">
        <v>6053</v>
      </c>
      <c r="B2944" t="s">
        <v>6054</v>
      </c>
      <c r="C2944" t="str">
        <f>IFERROR(VLOOKUP(Table1[[#This Row],[Ticker]],[1]!Table1[[Symbol]:[Industry]],2,FALSE),"-")</f>
        <v>-</v>
      </c>
      <c r="E2944">
        <v>88.609499999999997</v>
      </c>
      <c r="F2944">
        <v>43.5</v>
      </c>
      <c r="G2944">
        <v>54.771446254503601</v>
      </c>
      <c r="H2944">
        <v>-12.195103840617699</v>
      </c>
      <c r="I2944">
        <v>0.71126193265970605</v>
      </c>
      <c r="J2944">
        <v>-8.5287607242422396</v>
      </c>
      <c r="K2944">
        <v>44.8496165683448</v>
      </c>
      <c r="L2944">
        <v>39.636823542840602</v>
      </c>
      <c r="M2944">
        <v>39.2929131682533</v>
      </c>
      <c r="N2944">
        <v>1.7163636363636301</v>
      </c>
      <c r="O2944">
        <v>20.229885057471201</v>
      </c>
      <c r="P2944">
        <v>81.25</v>
      </c>
    </row>
    <row r="2945" spans="1:17" hidden="1" x14ac:dyDescent="0.3">
      <c r="A2945" t="s">
        <v>6055</v>
      </c>
      <c r="B2945" t="s">
        <v>6056</v>
      </c>
      <c r="C2945" t="str">
        <f>IFERROR(VLOOKUP(Table1[[#This Row],[Ticker]],[1]!Table1[[Symbol]:[Industry]],2,FALSE),"-")</f>
        <v>-</v>
      </c>
      <c r="E2945">
        <v>88.467558500999999</v>
      </c>
      <c r="F2945">
        <v>70.61</v>
      </c>
      <c r="G2945">
        <v>844.56480506960099</v>
      </c>
      <c r="H2945">
        <v>-10.309676533842101</v>
      </c>
      <c r="I2945">
        <v>261.77655709079897</v>
      </c>
      <c r="J2945">
        <v>10.3513535030489</v>
      </c>
      <c r="K2945">
        <v>59.278957944842098</v>
      </c>
      <c r="L2945">
        <v>38.0786061754062</v>
      </c>
      <c r="M2945">
        <v>73.579576184798</v>
      </c>
      <c r="N2945">
        <v>2.1934800952521001</v>
      </c>
      <c r="O2945">
        <v>0.43903129868290097</v>
      </c>
      <c r="P2945">
        <v>961.80451127819504</v>
      </c>
      <c r="Q2945">
        <v>0.20456646121805599</v>
      </c>
    </row>
    <row r="2946" spans="1:17" hidden="1" x14ac:dyDescent="0.3">
      <c r="A2946" t="s">
        <v>6057</v>
      </c>
      <c r="B2946" t="s">
        <v>6058</v>
      </c>
      <c r="C2946" t="str">
        <f>IFERROR(VLOOKUP(Table1[[#This Row],[Ticker]],[1]!Table1[[Symbol]:[Industry]],2,FALSE),"-")</f>
        <v>-</v>
      </c>
      <c r="D2946" t="s">
        <v>699</v>
      </c>
      <c r="E2946">
        <v>88.415180395999997</v>
      </c>
      <c r="F2946">
        <v>43.79</v>
      </c>
      <c r="G2946">
        <v>-44.1850294332449</v>
      </c>
      <c r="H2946">
        <v>-1.4748814400675101</v>
      </c>
      <c r="I2946">
        <v>-10.142494902405501</v>
      </c>
      <c r="J2946">
        <v>-5.7759640583067302</v>
      </c>
      <c r="K2946">
        <v>41.514286272543799</v>
      </c>
      <c r="L2946">
        <v>42.8075283720773</v>
      </c>
      <c r="M2946">
        <v>58.221796738132298</v>
      </c>
      <c r="N2946">
        <v>1.61077336003448</v>
      </c>
      <c r="O2946">
        <v>35.647408084037401</v>
      </c>
      <c r="P2946">
        <v>38.795562599049099</v>
      </c>
      <c r="Q2946">
        <v>9.7955827981539997E-2</v>
      </c>
    </row>
    <row r="2947" spans="1:17" hidden="1" x14ac:dyDescent="0.3">
      <c r="A2947" t="s">
        <v>6059</v>
      </c>
      <c r="B2947" t="s">
        <v>6060</v>
      </c>
      <c r="C2947" t="str">
        <f>IFERROR(VLOOKUP(Table1[[#This Row],[Ticker]],[1]!Table1[[Symbol]:[Industry]],2,FALSE),"-")</f>
        <v>-</v>
      </c>
      <c r="D2947" t="s">
        <v>716</v>
      </c>
      <c r="E2947">
        <v>88.390709483999998</v>
      </c>
      <c r="F2947">
        <v>98.1</v>
      </c>
      <c r="G2947">
        <v>28.4150434259499</v>
      </c>
      <c r="H2947">
        <v>-8.5455406266406406</v>
      </c>
      <c r="I2947">
        <v>27.486701117562301</v>
      </c>
      <c r="J2947">
        <v>2.5363635084581699</v>
      </c>
      <c r="K2947">
        <v>93.9983167095764</v>
      </c>
      <c r="L2947">
        <v>81.776746181867694</v>
      </c>
      <c r="M2947">
        <v>50.698257281001702</v>
      </c>
      <c r="N2947">
        <v>1.0793553302069001</v>
      </c>
      <c r="O2947">
        <v>1.7227319062181601</v>
      </c>
      <c r="P2947">
        <v>66.271186440677894</v>
      </c>
    </row>
    <row r="2948" spans="1:17" hidden="1" x14ac:dyDescent="0.3">
      <c r="A2948" t="s">
        <v>6061</v>
      </c>
      <c r="B2948" t="s">
        <v>6062</v>
      </c>
      <c r="C2948" t="str">
        <f>IFERROR(VLOOKUP(Table1[[#This Row],[Ticker]],[1]!Table1[[Symbol]:[Industry]],2,FALSE),"-")</f>
        <v>-</v>
      </c>
      <c r="D2948" t="s">
        <v>410</v>
      </c>
      <c r="E2948">
        <v>88.221000000000004</v>
      </c>
      <c r="F2948">
        <v>210.05</v>
      </c>
      <c r="G2948">
        <v>33.628354727490802</v>
      </c>
      <c r="H2948">
        <v>-16.786846110567801</v>
      </c>
      <c r="I2948">
        <v>12.738296723180801</v>
      </c>
      <c r="J2948">
        <v>-3.5061946378463702</v>
      </c>
      <c r="K2948">
        <v>182.213963825018</v>
      </c>
      <c r="L2948">
        <v>169.228585728594</v>
      </c>
      <c r="M2948">
        <v>80.814130428230797</v>
      </c>
      <c r="N2948">
        <v>2.5981937829740001</v>
      </c>
      <c r="O2948">
        <v>5.7605332063794297</v>
      </c>
      <c r="P2948">
        <v>73.523337463857899</v>
      </c>
      <c r="Q2948">
        <v>3.4395897059210999E-2</v>
      </c>
    </row>
    <row r="2949" spans="1:17" hidden="1" x14ac:dyDescent="0.3">
      <c r="A2949" t="s">
        <v>6063</v>
      </c>
      <c r="B2949" t="s">
        <v>6064</v>
      </c>
      <c r="C2949" t="str">
        <f>IFERROR(VLOOKUP(Table1[[#This Row],[Ticker]],[1]!Table1[[Symbol]:[Industry]],2,FALSE),"-")</f>
        <v>-</v>
      </c>
      <c r="E2949">
        <v>88.16</v>
      </c>
      <c r="F2949">
        <v>190</v>
      </c>
      <c r="G2949">
        <v>147.43975675108501</v>
      </c>
      <c r="H2949">
        <v>1.90202079455678</v>
      </c>
      <c r="I2949">
        <v>22.822003285973199</v>
      </c>
      <c r="J2949">
        <v>-10.541089692755699</v>
      </c>
      <c r="K2949">
        <v>191.67050454377099</v>
      </c>
      <c r="L2949">
        <v>179.155348250251</v>
      </c>
      <c r="M2949">
        <v>45.082134534209303</v>
      </c>
      <c r="N2949">
        <v>1.16204846975496</v>
      </c>
      <c r="O2949">
        <v>44.368421052631497</v>
      </c>
      <c r="P2949">
        <v>215.56219897027</v>
      </c>
      <c r="Q2949">
        <v>0.12957264210285099</v>
      </c>
    </row>
    <row r="2950" spans="1:17" hidden="1" x14ac:dyDescent="0.3">
      <c r="A2950" t="s">
        <v>6065</v>
      </c>
      <c r="B2950" t="s">
        <v>6066</v>
      </c>
      <c r="C2950" t="str">
        <f>IFERROR(VLOOKUP(Table1[[#This Row],[Ticker]],[1]!Table1[[Symbol]:[Industry]],2,FALSE),"-")</f>
        <v>-</v>
      </c>
      <c r="D2950" t="s">
        <v>240</v>
      </c>
      <c r="E2950">
        <v>88.030264000000003</v>
      </c>
      <c r="F2950">
        <v>96.04</v>
      </c>
      <c r="G2950">
        <v>-48.796380377075998</v>
      </c>
      <c r="H2950">
        <v>-11.868456803444399</v>
      </c>
      <c r="I2950">
        <v>6.3508142575702999</v>
      </c>
      <c r="J2950">
        <v>-5.4721961160429702</v>
      </c>
      <c r="K2950">
        <v>117.108404552734</v>
      </c>
      <c r="L2950">
        <v>131.37638495152399</v>
      </c>
      <c r="M2950">
        <v>36.789226981420001</v>
      </c>
      <c r="N2950">
        <v>2.43875884594447</v>
      </c>
      <c r="O2950">
        <v>123.39650145772499</v>
      </c>
      <c r="P2950">
        <v>33.3888888888888</v>
      </c>
    </row>
    <row r="2951" spans="1:17" hidden="1" x14ac:dyDescent="0.3">
      <c r="A2951" t="s">
        <v>6067</v>
      </c>
      <c r="B2951" t="s">
        <v>6068</v>
      </c>
      <c r="C2951" t="str">
        <f>IFERROR(VLOOKUP(Table1[[#This Row],[Ticker]],[1]!Table1[[Symbol]:[Industry]],2,FALSE),"-")</f>
        <v>-</v>
      </c>
      <c r="D2951" t="s">
        <v>410</v>
      </c>
      <c r="E2951">
        <v>87.977111273999995</v>
      </c>
      <c r="F2951">
        <v>18.989999999999998</v>
      </c>
      <c r="G2951">
        <v>-7.47568237591378</v>
      </c>
      <c r="H2951">
        <v>-1.3097618037871299</v>
      </c>
      <c r="I2951">
        <v>-32.893778706320902</v>
      </c>
      <c r="J2951">
        <v>-5.3101743226207496</v>
      </c>
      <c r="K2951">
        <v>18.401335186141299</v>
      </c>
      <c r="L2951">
        <v>18.8861477465293</v>
      </c>
      <c r="M2951">
        <v>57.8990253617878</v>
      </c>
      <c r="N2951">
        <v>1.6210967317473499</v>
      </c>
      <c r="O2951">
        <v>33.228014744602397</v>
      </c>
      <c r="P2951">
        <v>22.753716871363899</v>
      </c>
      <c r="Q2951">
        <v>7.6998290897619004E-2</v>
      </c>
    </row>
    <row r="2952" spans="1:17" hidden="1" x14ac:dyDescent="0.3">
      <c r="A2952" t="s">
        <v>6069</v>
      </c>
      <c r="B2952" t="s">
        <v>6070</v>
      </c>
      <c r="C2952" t="str">
        <f>IFERROR(VLOOKUP(Table1[[#This Row],[Ticker]],[1]!Table1[[Symbol]:[Industry]],2,FALSE),"-")</f>
        <v>-</v>
      </c>
      <c r="D2952" t="s">
        <v>21</v>
      </c>
      <c r="E2952">
        <v>87.922418149999999</v>
      </c>
      <c r="F2952">
        <v>5.3</v>
      </c>
      <c r="G2952">
        <v>153.594591073071</v>
      </c>
      <c r="H2952">
        <v>-9.1356632811772407</v>
      </c>
      <c r="I2952">
        <v>84.079209319298599</v>
      </c>
      <c r="J2952">
        <v>-1.0819522136039399</v>
      </c>
      <c r="K2952">
        <v>4.4695989700445402</v>
      </c>
      <c r="L2952">
        <v>3.6243354653050002</v>
      </c>
      <c r="M2952">
        <v>58.939888837138803</v>
      </c>
      <c r="N2952">
        <v>0.89815137100729503</v>
      </c>
      <c r="O2952">
        <v>35.849056603773597</v>
      </c>
      <c r="P2952">
        <v>221.21212121212099</v>
      </c>
      <c r="Q2952">
        <v>-4.2935468697158002E-2</v>
      </c>
    </row>
    <row r="2953" spans="1:17" hidden="1" x14ac:dyDescent="0.3">
      <c r="A2953" t="s">
        <v>6071</v>
      </c>
      <c r="B2953" t="s">
        <v>6072</v>
      </c>
      <c r="C2953" t="str">
        <f>IFERROR(VLOOKUP(Table1[[#This Row],[Ticker]],[1]!Table1[[Symbol]:[Industry]],2,FALSE),"-")</f>
        <v>-</v>
      </c>
      <c r="D2953" t="s">
        <v>243</v>
      </c>
      <c r="E2953">
        <v>87.789519999999996</v>
      </c>
      <c r="F2953">
        <v>80.599999999999994</v>
      </c>
      <c r="G2953">
        <v>-19.647859315193902</v>
      </c>
      <c r="H2953">
        <v>-7.5051242441544099</v>
      </c>
      <c r="I2953">
        <v>-30.5554861664606</v>
      </c>
      <c r="J2953">
        <v>-1.0819522136039399</v>
      </c>
      <c r="K2953">
        <v>85.761224937218003</v>
      </c>
      <c r="M2953">
        <v>39.132373193975198</v>
      </c>
      <c r="N2953">
        <v>1.0220343680709501</v>
      </c>
      <c r="O2953">
        <v>54.652605459057</v>
      </c>
      <c r="P2953">
        <v>14.8966500356378</v>
      </c>
    </row>
    <row r="2954" spans="1:17" hidden="1" x14ac:dyDescent="0.3">
      <c r="A2954" t="s">
        <v>6073</v>
      </c>
      <c r="B2954" t="s">
        <v>6074</v>
      </c>
      <c r="C2954" t="str">
        <f>IFERROR(VLOOKUP(Table1[[#This Row],[Ticker]],[1]!Table1[[Symbol]:[Industry]],2,FALSE),"-")</f>
        <v>-</v>
      </c>
      <c r="E2954">
        <v>87.671075000000002</v>
      </c>
      <c r="F2954">
        <v>121.85</v>
      </c>
      <c r="G2954">
        <v>25.079321417451201</v>
      </c>
      <c r="H2954">
        <v>-7.3399008090763802</v>
      </c>
      <c r="I2954">
        <v>-52.148070462331503</v>
      </c>
      <c r="J2954">
        <v>4.9330853803810104</v>
      </c>
      <c r="K2954">
        <v>143.79934469962001</v>
      </c>
      <c r="L2954">
        <v>157.682146059692</v>
      </c>
      <c r="M2954">
        <v>40.2738453463406</v>
      </c>
      <c r="N2954">
        <v>0.95473098330241102</v>
      </c>
      <c r="O2954">
        <v>114.15675010258499</v>
      </c>
      <c r="P2954">
        <v>73.947180585296195</v>
      </c>
      <c r="Q2954">
        <v>0.10455233417934801</v>
      </c>
    </row>
    <row r="2955" spans="1:17" hidden="1" x14ac:dyDescent="0.3">
      <c r="A2955" t="s">
        <v>6075</v>
      </c>
      <c r="B2955" t="s">
        <v>6076</v>
      </c>
      <c r="C2955" t="str">
        <f>IFERROR(VLOOKUP(Table1[[#This Row],[Ticker]],[1]!Table1[[Symbol]:[Industry]],2,FALSE),"-")</f>
        <v>-</v>
      </c>
      <c r="D2955" t="s">
        <v>1576</v>
      </c>
      <c r="E2955">
        <v>87.659099999999995</v>
      </c>
      <c r="F2955">
        <v>25.95</v>
      </c>
      <c r="G2955">
        <v>-27.432172433046901</v>
      </c>
      <c r="H2955">
        <v>-10.2910634365773</v>
      </c>
      <c r="I2955">
        <v>-17.853450613361201</v>
      </c>
      <c r="J2955">
        <v>-11.401980980234599</v>
      </c>
      <c r="K2955">
        <v>27.262847945042001</v>
      </c>
      <c r="L2955">
        <v>28.3527398486567</v>
      </c>
      <c r="M2955">
        <v>49.705125135970697</v>
      </c>
      <c r="N2955">
        <v>2.2319806535892401</v>
      </c>
      <c r="O2955">
        <v>63.776493256262</v>
      </c>
      <c r="P2955">
        <v>17.9545454545454</v>
      </c>
      <c r="Q2955">
        <v>1.1439066693168E-2</v>
      </c>
    </row>
    <row r="2956" spans="1:17" hidden="1" x14ac:dyDescent="0.3">
      <c r="A2956" t="s">
        <v>6077</v>
      </c>
      <c r="B2956" t="s">
        <v>6078</v>
      </c>
      <c r="C2956" t="str">
        <f>IFERROR(VLOOKUP(Table1[[#This Row],[Ticker]],[1]!Table1[[Symbol]:[Industry]],2,FALSE),"-")</f>
        <v>-</v>
      </c>
      <c r="E2956">
        <v>87.374988000000002</v>
      </c>
      <c r="F2956">
        <v>93</v>
      </c>
      <c r="G2956">
        <v>249.04335791771899</v>
      </c>
      <c r="H2956">
        <v>18.482041152839699</v>
      </c>
      <c r="I2956">
        <v>226.334059728499</v>
      </c>
      <c r="J2956">
        <v>6.3044114227596797</v>
      </c>
      <c r="K2956">
        <v>69.076281292487707</v>
      </c>
      <c r="L2956">
        <v>43.869301026244301</v>
      </c>
      <c r="M2956">
        <v>65.906242878494396</v>
      </c>
      <c r="N2956">
        <v>0.284056157909368</v>
      </c>
      <c r="O2956">
        <v>8.6021505376343992</v>
      </c>
      <c r="P2956">
        <v>306.46853146853101</v>
      </c>
    </row>
    <row r="2957" spans="1:17" hidden="1" x14ac:dyDescent="0.3">
      <c r="A2957" t="s">
        <v>6079</v>
      </c>
      <c r="B2957" t="s">
        <v>6080</v>
      </c>
      <c r="C2957" t="str">
        <f>IFERROR(VLOOKUP(Table1[[#This Row],[Ticker]],[1]!Table1[[Symbol]:[Industry]],2,FALSE),"-")</f>
        <v>-</v>
      </c>
      <c r="E2957">
        <v>87.338250000000002</v>
      </c>
      <c r="F2957">
        <v>102.15</v>
      </c>
      <c r="G2957">
        <v>60.882409525309903</v>
      </c>
      <c r="H2957">
        <v>9.9165829449820393</v>
      </c>
      <c r="I2957">
        <v>31.010619136294601</v>
      </c>
      <c r="J2957">
        <v>-4.6868211274616201</v>
      </c>
      <c r="K2957">
        <v>93.517722628934493</v>
      </c>
      <c r="L2957">
        <v>77.135336224625107</v>
      </c>
      <c r="M2957">
        <v>50.332005381389202</v>
      </c>
      <c r="N2957">
        <v>0.34873155614483498</v>
      </c>
      <c r="O2957">
        <v>23.837493881546699</v>
      </c>
      <c r="P2957">
        <v>119.206008583691</v>
      </c>
      <c r="Q2957">
        <v>0.140749682322661</v>
      </c>
    </row>
    <row r="2958" spans="1:17" hidden="1" x14ac:dyDescent="0.3">
      <c r="A2958" t="s">
        <v>6081</v>
      </c>
      <c r="B2958" t="s">
        <v>6082</v>
      </c>
      <c r="C2958" t="str">
        <f>IFERROR(VLOOKUP(Table1[[#This Row],[Ticker]],[1]!Table1[[Symbol]:[Industry]],2,FALSE),"-")</f>
        <v>-</v>
      </c>
      <c r="D2958" t="s">
        <v>240</v>
      </c>
      <c r="E2958">
        <v>87.290499999999994</v>
      </c>
      <c r="F2958">
        <v>13.45</v>
      </c>
      <c r="G2958">
        <v>11.0846338916215</v>
      </c>
      <c r="H2958">
        <v>15.3301486846347</v>
      </c>
      <c r="I2958">
        <v>63.2558419205888</v>
      </c>
      <c r="J2958">
        <v>-2.1689087353430798</v>
      </c>
      <c r="K2958">
        <v>11.810218600142401</v>
      </c>
      <c r="L2958">
        <v>9.2609462167308898</v>
      </c>
      <c r="M2958">
        <v>56.197143821408197</v>
      </c>
      <c r="N2958">
        <v>0.85277859672266598</v>
      </c>
      <c r="O2958">
        <v>7.0631970260223103</v>
      </c>
      <c r="P2958">
        <v>121.25349564072999</v>
      </c>
    </row>
    <row r="2959" spans="1:17" hidden="1" x14ac:dyDescent="0.3">
      <c r="A2959" t="s">
        <v>6083</v>
      </c>
      <c r="B2959" t="s">
        <v>6084</v>
      </c>
      <c r="C2959" t="str">
        <f>IFERROR(VLOOKUP(Table1[[#This Row],[Ticker]],[1]!Table1[[Symbol]:[Industry]],2,FALSE),"-")</f>
        <v>-</v>
      </c>
      <c r="E2959">
        <v>87.058800000000005</v>
      </c>
      <c r="F2959">
        <v>268.7</v>
      </c>
      <c r="G2959">
        <v>313.05479321818001</v>
      </c>
      <c r="H2959">
        <v>2.96116459886137</v>
      </c>
      <c r="I2959">
        <v>132.05564029572901</v>
      </c>
      <c r="J2959">
        <v>-2.1519728631252599</v>
      </c>
      <c r="K2959">
        <v>224.67777256301301</v>
      </c>
      <c r="L2959">
        <v>149.927805235146</v>
      </c>
      <c r="M2959">
        <v>68.507106941026706</v>
      </c>
      <c r="N2959">
        <v>0.87710429458475403</v>
      </c>
      <c r="O2959">
        <v>4.9497580945292201</v>
      </c>
      <c r="P2959">
        <v>361.68384879724999</v>
      </c>
      <c r="Q2959">
        <v>0.133560988106707</v>
      </c>
    </row>
    <row r="2960" spans="1:17" hidden="1" x14ac:dyDescent="0.3">
      <c r="A2960" t="s">
        <v>6085</v>
      </c>
      <c r="B2960" t="s">
        <v>6086</v>
      </c>
      <c r="C2960" t="str">
        <f>IFERROR(VLOOKUP(Table1[[#This Row],[Ticker]],[1]!Table1[[Symbol]:[Industry]],2,FALSE),"-")</f>
        <v>-</v>
      </c>
      <c r="D2960" t="s">
        <v>46</v>
      </c>
      <c r="E2960">
        <v>87.010365455999903</v>
      </c>
      <c r="F2960">
        <v>52.92</v>
      </c>
      <c r="G2960">
        <v>51.701279642070801</v>
      </c>
      <c r="H2960">
        <v>-7.4970963686377203</v>
      </c>
      <c r="I2960">
        <v>36.000291097800002</v>
      </c>
      <c r="J2960">
        <v>-8.2398469504460508</v>
      </c>
      <c r="K2960">
        <v>53.809954773913901</v>
      </c>
      <c r="L2960">
        <v>43.839093594290098</v>
      </c>
      <c r="M2960">
        <v>32.139003813457599</v>
      </c>
      <c r="N2960">
        <v>0.51917260647862096</v>
      </c>
      <c r="O2960">
        <v>56.3114134542706</v>
      </c>
      <c r="P2960">
        <v>108.171307506053</v>
      </c>
      <c r="Q2960">
        <v>0.17136308366259201</v>
      </c>
    </row>
    <row r="2961" spans="1:17" hidden="1" x14ac:dyDescent="0.3">
      <c r="A2961" t="s">
        <v>6087</v>
      </c>
      <c r="B2961" t="s">
        <v>6088</v>
      </c>
      <c r="C2961" t="str">
        <f>IFERROR(VLOOKUP(Table1[[#This Row],[Ticker]],[1]!Table1[[Symbol]:[Industry]],2,FALSE),"-")</f>
        <v>-</v>
      </c>
      <c r="D2961" t="s">
        <v>716</v>
      </c>
      <c r="E2961">
        <v>86.967899709999998</v>
      </c>
      <c r="F2961">
        <v>53.7</v>
      </c>
      <c r="G2961">
        <v>-7.6670442776323604</v>
      </c>
      <c r="H2961">
        <v>-6.3681991376912999</v>
      </c>
      <c r="I2961">
        <v>-1.6094659677287899</v>
      </c>
      <c r="J2961">
        <v>0.31295824822451801</v>
      </c>
      <c r="K2961">
        <v>50.683549980082397</v>
      </c>
      <c r="L2961">
        <v>47.741469408323397</v>
      </c>
      <c r="M2961">
        <v>73.635405148885695</v>
      </c>
      <c r="N2961">
        <v>0.43946653926205997</v>
      </c>
      <c r="O2961">
        <v>3.1657355679701902</v>
      </c>
      <c r="P2961">
        <v>34.283570892723098</v>
      </c>
      <c r="Q2961">
        <v>-4.1911912161719999E-3</v>
      </c>
    </row>
    <row r="2962" spans="1:17" hidden="1" x14ac:dyDescent="0.3">
      <c r="A2962" t="s">
        <v>6089</v>
      </c>
      <c r="B2962" t="s">
        <v>6090</v>
      </c>
      <c r="C2962" t="str">
        <f>IFERROR(VLOOKUP(Table1[[#This Row],[Ticker]],[1]!Table1[[Symbol]:[Industry]],2,FALSE),"-")</f>
        <v>-</v>
      </c>
      <c r="D2962" t="s">
        <v>285</v>
      </c>
      <c r="E2962">
        <v>86.93965</v>
      </c>
      <c r="F2962">
        <v>139.55000000000001</v>
      </c>
      <c r="G2962">
        <v>-23.849017949484502</v>
      </c>
      <c r="H2962">
        <v>-1.9678311133450599</v>
      </c>
      <c r="I2962">
        <v>-53.173295989055902</v>
      </c>
      <c r="J2962">
        <v>10.4882957202803</v>
      </c>
      <c r="K2962">
        <v>142.83721478530899</v>
      </c>
      <c r="L2962">
        <v>168.65118670316099</v>
      </c>
      <c r="M2962">
        <v>73.551712370536805</v>
      </c>
      <c r="N2962">
        <v>0.98495172162506806</v>
      </c>
      <c r="O2962">
        <v>96.345395915442495</v>
      </c>
      <c r="P2962">
        <v>32.904761904761898</v>
      </c>
    </row>
    <row r="2963" spans="1:17" hidden="1" x14ac:dyDescent="0.3">
      <c r="A2963" t="s">
        <v>6091</v>
      </c>
      <c r="B2963" t="s">
        <v>6092</v>
      </c>
      <c r="C2963" t="str">
        <f>IFERROR(VLOOKUP(Table1[[#This Row],[Ticker]],[1]!Table1[[Symbol]:[Industry]],2,FALSE),"-")</f>
        <v>-</v>
      </c>
      <c r="D2963" t="s">
        <v>243</v>
      </c>
      <c r="E2963">
        <v>86.822391975000002</v>
      </c>
      <c r="F2963">
        <v>152.85</v>
      </c>
      <c r="G2963">
        <v>-27.309159644324598</v>
      </c>
      <c r="H2963">
        <v>-9.6754743473040801</v>
      </c>
      <c r="I2963">
        <v>-13.3810055027008</v>
      </c>
      <c r="J2963">
        <v>2.0055263455727199</v>
      </c>
      <c r="K2963">
        <v>152.21119846414001</v>
      </c>
      <c r="L2963">
        <v>158.30013431385299</v>
      </c>
      <c r="M2963">
        <v>66.4220297609683</v>
      </c>
      <c r="N2963">
        <v>0.757194815560574</v>
      </c>
      <c r="O2963">
        <v>30.716388616290399</v>
      </c>
      <c r="P2963">
        <v>14.2803738317756</v>
      </c>
      <c r="Q2963">
        <v>-3.9855803606574002E-2</v>
      </c>
    </row>
    <row r="2964" spans="1:17" hidden="1" x14ac:dyDescent="0.3">
      <c r="A2964" t="s">
        <v>6093</v>
      </c>
      <c r="B2964" t="s">
        <v>6094</v>
      </c>
      <c r="C2964" t="str">
        <f>IFERROR(VLOOKUP(Table1[[#This Row],[Ticker]],[1]!Table1[[Symbol]:[Industry]],2,FALSE),"-")</f>
        <v>-</v>
      </c>
      <c r="D2964" t="s">
        <v>392</v>
      </c>
      <c r="E2964">
        <v>86.677397499999998</v>
      </c>
      <c r="F2964">
        <v>7.55</v>
      </c>
      <c r="G2964">
        <v>208.718019112196</v>
      </c>
      <c r="H2964">
        <v>-9.3414350523386993</v>
      </c>
      <c r="I2964">
        <v>198.48250150036799</v>
      </c>
      <c r="J2964">
        <v>-8.6449774236879797</v>
      </c>
      <c r="K2964">
        <v>7.22309630476561</v>
      </c>
      <c r="L2964">
        <v>4.7494006216369202</v>
      </c>
      <c r="M2964">
        <v>19.011919248444201</v>
      </c>
      <c r="N2964">
        <v>0.88195920055828503</v>
      </c>
      <c r="O2964">
        <v>23.708609271523098</v>
      </c>
      <c r="P2964">
        <v>297.36842105263099</v>
      </c>
      <c r="Q2964">
        <v>0.105982775358299</v>
      </c>
    </row>
    <row r="2965" spans="1:17" hidden="1" x14ac:dyDescent="0.3">
      <c r="A2965" t="s">
        <v>6095</v>
      </c>
      <c r="B2965" t="s">
        <v>6096</v>
      </c>
      <c r="C2965" t="str">
        <f>IFERROR(VLOOKUP(Table1[[#This Row],[Ticker]],[1]!Table1[[Symbol]:[Industry]],2,FALSE),"-")</f>
        <v>-</v>
      </c>
      <c r="E2965">
        <v>86.486665650000006</v>
      </c>
      <c r="F2965">
        <v>253.55</v>
      </c>
      <c r="G2965">
        <v>667.73449196700199</v>
      </c>
      <c r="H2965">
        <v>-10.4337402042541</v>
      </c>
      <c r="I2965">
        <v>218.01213938403299</v>
      </c>
      <c r="J2965">
        <v>4.6073256857395899</v>
      </c>
      <c r="K2965">
        <v>230.25697533704701</v>
      </c>
      <c r="L2965">
        <v>153.046387948438</v>
      </c>
      <c r="M2965">
        <v>67.953300872140105</v>
      </c>
      <c r="N2965">
        <v>0.87479602196318496</v>
      </c>
      <c r="O2965">
        <v>4.8708341549989997</v>
      </c>
      <c r="P2965">
        <v>693.087269314982</v>
      </c>
      <c r="Q2965">
        <v>0.30767710368803503</v>
      </c>
    </row>
    <row r="2966" spans="1:17" hidden="1" x14ac:dyDescent="0.3">
      <c r="A2966" t="s">
        <v>6097</v>
      </c>
      <c r="B2966" t="s">
        <v>6098</v>
      </c>
      <c r="C2966" t="str">
        <f>IFERROR(VLOOKUP(Table1[[#This Row],[Ticker]],[1]!Table1[[Symbol]:[Industry]],2,FALSE),"-")</f>
        <v>-</v>
      </c>
      <c r="D2966" t="s">
        <v>716</v>
      </c>
      <c r="E2966">
        <v>86.396236028999994</v>
      </c>
      <c r="F2966">
        <v>999.99</v>
      </c>
      <c r="G2966">
        <v>-25.335774287429899</v>
      </c>
      <c r="H2966">
        <v>-11.057740194254</v>
      </c>
      <c r="I2966">
        <v>-12.217086976997599</v>
      </c>
      <c r="J2966">
        <v>-1.0819522136039399</v>
      </c>
      <c r="K2966">
        <v>999.98682892538397</v>
      </c>
      <c r="L2966">
        <v>999.98377007260297</v>
      </c>
      <c r="M2966">
        <v>51.871899376974604</v>
      </c>
      <c r="N2966">
        <v>0.98388099479358304</v>
      </c>
      <c r="O2966">
        <v>3.10103101031009</v>
      </c>
      <c r="P2966">
        <v>3.09175257731959</v>
      </c>
      <c r="Q2966">
        <v>-0.10191571481775601</v>
      </c>
    </row>
    <row r="2967" spans="1:17" hidden="1" x14ac:dyDescent="0.3">
      <c r="A2967" t="s">
        <v>6099</v>
      </c>
      <c r="B2967" t="s">
        <v>6100</v>
      </c>
      <c r="C2967" t="str">
        <f>IFERROR(VLOOKUP(Table1[[#This Row],[Ticker]],[1]!Table1[[Symbol]:[Industry]],2,FALSE),"-")</f>
        <v>-</v>
      </c>
      <c r="D2967" t="s">
        <v>561</v>
      </c>
      <c r="E2967">
        <v>86.065964570000006</v>
      </c>
      <c r="F2967">
        <v>120.58</v>
      </c>
      <c r="G2967">
        <v>131.74743587163499</v>
      </c>
      <c r="H2967">
        <v>-1.1088906556082101</v>
      </c>
      <c r="I2967">
        <v>49.635262016290902</v>
      </c>
      <c r="J2967">
        <v>-4.4152855469372803</v>
      </c>
      <c r="K2967">
        <v>100.34729497848301</v>
      </c>
      <c r="L2967">
        <v>83.771641353129496</v>
      </c>
      <c r="M2967">
        <v>77.481897149146107</v>
      </c>
      <c r="N2967">
        <v>1.3972053869844301</v>
      </c>
      <c r="O2967">
        <v>0</v>
      </c>
      <c r="P2967">
        <v>162.13043478260801</v>
      </c>
      <c r="Q2967">
        <v>0.118890769676099</v>
      </c>
    </row>
    <row r="2968" spans="1:17" hidden="1" x14ac:dyDescent="0.3">
      <c r="A2968" t="s">
        <v>6101</v>
      </c>
      <c r="B2968" t="s">
        <v>6102</v>
      </c>
      <c r="C2968" t="str">
        <f>IFERROR(VLOOKUP(Table1[[#This Row],[Ticker]],[1]!Table1[[Symbol]:[Industry]],2,FALSE),"-")</f>
        <v>-</v>
      </c>
      <c r="D2968" t="s">
        <v>130</v>
      </c>
      <c r="E2968">
        <v>85.957274319999996</v>
      </c>
      <c r="F2968">
        <v>103.1</v>
      </c>
      <c r="G2968">
        <v>-76.187302860617905</v>
      </c>
      <c r="H2968">
        <v>5.98671434120038</v>
      </c>
      <c r="I2968">
        <v>-63.051612489634699</v>
      </c>
      <c r="J2968">
        <v>-1.51694496372478</v>
      </c>
      <c r="K2968">
        <v>103.838058041651</v>
      </c>
      <c r="M2968">
        <v>70.0282152280286</v>
      </c>
      <c r="N2968">
        <v>0.83401320901320897</v>
      </c>
      <c r="O2968">
        <v>103.68574199806</v>
      </c>
      <c r="P2968">
        <v>24.969696969696901</v>
      </c>
    </row>
    <row r="2969" spans="1:17" hidden="1" x14ac:dyDescent="0.3">
      <c r="A2969" t="s">
        <v>6103</v>
      </c>
      <c r="B2969" t="s">
        <v>6104</v>
      </c>
      <c r="C2969" t="str">
        <f>IFERROR(VLOOKUP(Table1[[#This Row],[Ticker]],[1]!Table1[[Symbol]:[Industry]],2,FALSE),"-")</f>
        <v>-</v>
      </c>
      <c r="D2969" t="s">
        <v>936</v>
      </c>
      <c r="E2969">
        <v>85.892049999999998</v>
      </c>
      <c r="F2969">
        <v>55.45</v>
      </c>
      <c r="G2969">
        <v>-58.505278854912703</v>
      </c>
      <c r="H2969">
        <v>16.224913641899601</v>
      </c>
      <c r="I2969">
        <v>-45.369588483929398</v>
      </c>
      <c r="J2969">
        <v>16.8467782986455</v>
      </c>
      <c r="K2969">
        <v>46.6647417772067</v>
      </c>
      <c r="M2969">
        <v>88.647535073015405</v>
      </c>
      <c r="N2969">
        <v>1.7298788900812501</v>
      </c>
      <c r="O2969">
        <v>56.898106402164103</v>
      </c>
      <c r="P2969">
        <v>54.0277777777777</v>
      </c>
    </row>
    <row r="2970" spans="1:17" hidden="1" x14ac:dyDescent="0.3">
      <c r="A2970" t="s">
        <v>6105</v>
      </c>
      <c r="B2970" t="s">
        <v>6106</v>
      </c>
      <c r="C2970" t="str">
        <f>IFERROR(VLOOKUP(Table1[[#This Row],[Ticker]],[1]!Table1[[Symbol]:[Industry]],2,FALSE),"-")</f>
        <v>-</v>
      </c>
      <c r="E2970">
        <v>85.753845814000002</v>
      </c>
      <c r="F2970">
        <v>77.14</v>
      </c>
      <c r="G2970">
        <v>14.901768106564599</v>
      </c>
      <c r="H2970">
        <v>-16.0574485483512</v>
      </c>
      <c r="I2970">
        <v>39.782913023002301</v>
      </c>
      <c r="J2970">
        <v>-1.0819522136039399</v>
      </c>
      <c r="K2970">
        <v>76.477438746696706</v>
      </c>
      <c r="L2970">
        <v>68.518730988821105</v>
      </c>
      <c r="M2970">
        <v>85.285821289464295</v>
      </c>
      <c r="N2970">
        <v>0.40559440559440502</v>
      </c>
      <c r="O2970">
        <v>13.4301270417422</v>
      </c>
      <c r="P2970">
        <v>68.391180964854797</v>
      </c>
    </row>
    <row r="2971" spans="1:17" hidden="1" x14ac:dyDescent="0.3">
      <c r="A2971" t="s">
        <v>6107</v>
      </c>
      <c r="B2971" t="s">
        <v>6108</v>
      </c>
      <c r="C2971" t="str">
        <f>IFERROR(VLOOKUP(Table1[[#This Row],[Ticker]],[1]!Table1[[Symbol]:[Industry]],2,FALSE),"-")</f>
        <v>-</v>
      </c>
      <c r="D2971" t="s">
        <v>916</v>
      </c>
      <c r="E2971">
        <v>85.670999543999997</v>
      </c>
      <c r="F2971">
        <v>68.02</v>
      </c>
      <c r="G2971">
        <v>6.7248925549317899</v>
      </c>
      <c r="H2971">
        <v>-1.57540687092082</v>
      </c>
      <c r="I2971">
        <v>-29.517998831100901</v>
      </c>
      <c r="J2971">
        <v>-2.7141774307348299</v>
      </c>
      <c r="K2971">
        <v>64.000333769598399</v>
      </c>
      <c r="L2971">
        <v>62.155484172670697</v>
      </c>
      <c r="M2971">
        <v>69.385911605116206</v>
      </c>
      <c r="N2971">
        <v>0.46990961784853502</v>
      </c>
      <c r="O2971">
        <v>43.193178476918497</v>
      </c>
      <c r="P2971">
        <v>52.8539325842696</v>
      </c>
      <c r="Q2971">
        <v>2.0654807618356998E-2</v>
      </c>
    </row>
    <row r="2972" spans="1:17" hidden="1" x14ac:dyDescent="0.3">
      <c r="A2972" t="s">
        <v>6109</v>
      </c>
      <c r="B2972" t="s">
        <v>6110</v>
      </c>
      <c r="C2972" t="str">
        <f>IFERROR(VLOOKUP(Table1[[#This Row],[Ticker]],[1]!Table1[[Symbol]:[Industry]],2,FALSE),"-")</f>
        <v>-</v>
      </c>
      <c r="E2972">
        <v>85.342687999999995</v>
      </c>
      <c r="F2972">
        <v>50.24</v>
      </c>
      <c r="G2972">
        <v>-19.3612161665462</v>
      </c>
      <c r="H2972">
        <v>-9.4695227429787607</v>
      </c>
      <c r="I2972">
        <v>-6.2255257955629899</v>
      </c>
      <c r="J2972">
        <v>0.24228534658865999</v>
      </c>
      <c r="M2972">
        <v>55.922901745748803</v>
      </c>
      <c r="O2972">
        <v>19.1679936305732</v>
      </c>
      <c r="P2972">
        <v>11.3968957871396</v>
      </c>
    </row>
    <row r="2973" spans="1:17" hidden="1" x14ac:dyDescent="0.3">
      <c r="A2973" t="s">
        <v>6111</v>
      </c>
      <c r="B2973" t="s">
        <v>6112</v>
      </c>
      <c r="C2973" t="str">
        <f>IFERROR(VLOOKUP(Table1[[#This Row],[Ticker]],[1]!Table1[[Symbol]:[Industry]],2,FALSE),"-")</f>
        <v>-</v>
      </c>
      <c r="D2973" t="s">
        <v>610</v>
      </c>
      <c r="E2973">
        <v>85.315112999999997</v>
      </c>
      <c r="F2973">
        <v>152.55000000000001</v>
      </c>
      <c r="G2973">
        <v>187.313752678664</v>
      </c>
      <c r="H2973">
        <v>88.941259795745793</v>
      </c>
      <c r="I2973">
        <v>76.302438480244106</v>
      </c>
      <c r="J2973">
        <v>22.5544114227596</v>
      </c>
      <c r="K2973">
        <v>101.741583503515</v>
      </c>
      <c r="L2973">
        <v>79.015179158317494</v>
      </c>
      <c r="M2973">
        <v>88.619165606434905</v>
      </c>
      <c r="N2973">
        <v>2.17372412030331</v>
      </c>
      <c r="O2973">
        <v>0</v>
      </c>
      <c r="P2973">
        <v>272.07317073170702</v>
      </c>
      <c r="Q2973">
        <v>7.8400797491304006E-2</v>
      </c>
    </row>
    <row r="2974" spans="1:17" hidden="1" x14ac:dyDescent="0.3">
      <c r="A2974" t="s">
        <v>6113</v>
      </c>
      <c r="B2974" t="s">
        <v>6114</v>
      </c>
      <c r="C2974" t="str">
        <f>IFERROR(VLOOKUP(Table1[[#This Row],[Ticker]],[1]!Table1[[Symbol]:[Industry]],2,FALSE),"-")</f>
        <v>-</v>
      </c>
      <c r="D2974" t="s">
        <v>243</v>
      </c>
      <c r="E2974">
        <v>85.136393600000005</v>
      </c>
      <c r="F2974">
        <v>207.95</v>
      </c>
      <c r="G2974">
        <v>-37.739547939933601</v>
      </c>
      <c r="H2974">
        <v>-5.2586893266148902</v>
      </c>
      <c r="I2974">
        <v>-27.8902418837291</v>
      </c>
      <c r="J2974">
        <v>2.89304778639604</v>
      </c>
      <c r="K2974">
        <v>211.23278763068001</v>
      </c>
      <c r="L2974">
        <v>221.332081778564</v>
      </c>
      <c r="M2974">
        <v>54.3188532329997</v>
      </c>
      <c r="N2974">
        <v>1.0823970037453099</v>
      </c>
      <c r="O2974">
        <v>62.322673719644101</v>
      </c>
      <c r="P2974">
        <v>11.203208556149701</v>
      </c>
      <c r="Q2974">
        <v>0.129594348873253</v>
      </c>
    </row>
    <row r="2975" spans="1:17" hidden="1" x14ac:dyDescent="0.3">
      <c r="A2975" t="s">
        <v>6115</v>
      </c>
      <c r="B2975" t="s">
        <v>6116</v>
      </c>
      <c r="C2975" t="str">
        <f>IFERROR(VLOOKUP(Table1[[#This Row],[Ticker]],[1]!Table1[[Symbol]:[Industry]],2,FALSE),"-")</f>
        <v>-</v>
      </c>
      <c r="D2975" t="s">
        <v>392</v>
      </c>
      <c r="E2975">
        <v>85.104486449999996</v>
      </c>
      <c r="F2975">
        <v>67.05</v>
      </c>
      <c r="G2975">
        <v>233.395216231473</v>
      </c>
      <c r="H2975">
        <v>22.448566685098601</v>
      </c>
      <c r="I2975">
        <v>94.3448353889912</v>
      </c>
      <c r="J2975">
        <v>17.343973712321901</v>
      </c>
      <c r="K2975">
        <v>50.739999404109497</v>
      </c>
      <c r="L2975">
        <v>41.172908761790303</v>
      </c>
      <c r="M2975">
        <v>91.576037692777206</v>
      </c>
      <c r="N2975">
        <v>1.0518879680977</v>
      </c>
      <c r="O2975">
        <v>0.13422818791946001</v>
      </c>
      <c r="P2975">
        <v>335.38961038961003</v>
      </c>
      <c r="Q2975">
        <v>0.140420004045897</v>
      </c>
    </row>
    <row r="2976" spans="1:17" hidden="1" x14ac:dyDescent="0.3">
      <c r="A2976" t="s">
        <v>6117</v>
      </c>
      <c r="B2976" t="s">
        <v>6118</v>
      </c>
      <c r="C2976" t="str">
        <f>IFERROR(VLOOKUP(Table1[[#This Row],[Ticker]],[1]!Table1[[Symbol]:[Industry]],2,FALSE),"-")</f>
        <v>-</v>
      </c>
      <c r="D2976" t="s">
        <v>670</v>
      </c>
      <c r="E2976">
        <v>85.067999999999998</v>
      </c>
      <c r="F2976">
        <v>1.39</v>
      </c>
      <c r="G2976">
        <v>13.647222652019099</v>
      </c>
      <c r="H2976">
        <v>36.7190375735236</v>
      </c>
      <c r="I2976">
        <v>-9.2541240140346499</v>
      </c>
      <c r="J2976">
        <v>34.632333500681703</v>
      </c>
      <c r="K2976">
        <v>1.0135605022171501</v>
      </c>
      <c r="L2976">
        <v>1.0634391834485299</v>
      </c>
      <c r="M2976">
        <v>95.630021736176204</v>
      </c>
      <c r="N2976">
        <v>2.12153302921732</v>
      </c>
      <c r="O2976">
        <v>22.302158273381199</v>
      </c>
      <c r="P2976">
        <v>63.529411764705799</v>
      </c>
      <c r="Q2976">
        <v>-8.3132559128610006E-3</v>
      </c>
    </row>
    <row r="2977" spans="1:17" hidden="1" x14ac:dyDescent="0.3">
      <c r="A2977" t="s">
        <v>6119</v>
      </c>
      <c r="B2977" t="s">
        <v>6120</v>
      </c>
      <c r="C2977" t="str">
        <f>IFERROR(VLOOKUP(Table1[[#This Row],[Ticker]],[1]!Table1[[Symbol]:[Industry]],2,FALSE),"-")</f>
        <v>-</v>
      </c>
      <c r="D2977" t="s">
        <v>302</v>
      </c>
      <c r="E2977">
        <v>85.000809200000006</v>
      </c>
      <c r="F2977">
        <v>42.86</v>
      </c>
      <c r="G2977">
        <v>-19.993878626250201</v>
      </c>
      <c r="H2977">
        <v>-4.5260768876712403</v>
      </c>
      <c r="I2977">
        <v>26.174905273567401</v>
      </c>
      <c r="J2977">
        <v>4.6537086342763399</v>
      </c>
      <c r="K2977">
        <v>41.982498360782202</v>
      </c>
      <c r="L2977">
        <v>38.631144283553702</v>
      </c>
      <c r="M2977">
        <v>67.638678889062405</v>
      </c>
      <c r="N2977">
        <v>0.59580946622252695</v>
      </c>
      <c r="O2977">
        <v>18.9920671955202</v>
      </c>
      <c r="P2977">
        <v>53.071428571428498</v>
      </c>
      <c r="Q2977">
        <v>3.8912961884351997E-2</v>
      </c>
    </row>
    <row r="2978" spans="1:17" hidden="1" x14ac:dyDescent="0.3">
      <c r="A2978" t="s">
        <v>6121</v>
      </c>
      <c r="B2978" t="s">
        <v>6122</v>
      </c>
      <c r="C2978" t="str">
        <f>IFERROR(VLOOKUP(Table1[[#This Row],[Ticker]],[1]!Table1[[Symbol]:[Industry]],2,FALSE),"-")</f>
        <v>-</v>
      </c>
      <c r="D2978" t="s">
        <v>137</v>
      </c>
      <c r="E2978">
        <v>84.9577575</v>
      </c>
      <c r="F2978">
        <v>393.05</v>
      </c>
      <c r="G2978">
        <v>194.55764610478701</v>
      </c>
      <c r="H2978">
        <v>17.146388000874001</v>
      </c>
      <c r="I2978">
        <v>75.083365727314998</v>
      </c>
      <c r="J2978">
        <v>-9.6324780480803902</v>
      </c>
      <c r="K2978">
        <v>340.43336255504198</v>
      </c>
      <c r="L2978">
        <v>272.97746713959498</v>
      </c>
      <c r="M2978">
        <v>61.074244775613202</v>
      </c>
      <c r="N2978">
        <v>1.55541818649457</v>
      </c>
      <c r="O2978">
        <v>11.2835517109782</v>
      </c>
      <c r="P2978">
        <v>240.00865051903099</v>
      </c>
      <c r="Q2978">
        <v>0.12987525129105701</v>
      </c>
    </row>
    <row r="2979" spans="1:17" hidden="1" x14ac:dyDescent="0.3">
      <c r="A2979" t="s">
        <v>6123</v>
      </c>
      <c r="B2979" t="s">
        <v>6124</v>
      </c>
      <c r="C2979" t="str">
        <f>IFERROR(VLOOKUP(Table1[[#This Row],[Ticker]],[1]!Table1[[Symbol]:[Industry]],2,FALSE),"-")</f>
        <v>-</v>
      </c>
      <c r="D2979" t="s">
        <v>821</v>
      </c>
      <c r="E2979">
        <v>84.894342499999993</v>
      </c>
      <c r="F2979">
        <v>46.45</v>
      </c>
      <c r="G2979">
        <v>-81.511342709000104</v>
      </c>
      <c r="H2979">
        <v>-1.9246951271485799</v>
      </c>
      <c r="I2979">
        <v>-49.446816706727297</v>
      </c>
      <c r="J2979">
        <v>7.0261558945041598</v>
      </c>
      <c r="K2979">
        <v>46.214639717855</v>
      </c>
      <c r="M2979">
        <v>71.911893175795001</v>
      </c>
      <c r="N2979">
        <v>1.07784891165172</v>
      </c>
      <c r="O2979">
        <v>141.11948331539199</v>
      </c>
      <c r="P2979">
        <v>23.537234042553099</v>
      </c>
    </row>
    <row r="2980" spans="1:17" hidden="1" x14ac:dyDescent="0.3">
      <c r="A2980" t="s">
        <v>6125</v>
      </c>
      <c r="B2980" t="s">
        <v>6126</v>
      </c>
      <c r="C2980" t="str">
        <f>IFERROR(VLOOKUP(Table1[[#This Row],[Ticker]],[1]!Table1[[Symbol]:[Industry]],2,FALSE),"-")</f>
        <v>-</v>
      </c>
      <c r="D2980" t="s">
        <v>218</v>
      </c>
      <c r="E2980">
        <v>84.822050000000004</v>
      </c>
      <c r="F2980">
        <v>28.55</v>
      </c>
      <c r="G2980">
        <v>36.4952952143774</v>
      </c>
      <c r="H2980">
        <v>-3.6513327968467499</v>
      </c>
      <c r="I2980">
        <v>-23.386968744265801</v>
      </c>
      <c r="J2980">
        <v>6.2856894006130002</v>
      </c>
      <c r="K2980">
        <v>27.9380966235104</v>
      </c>
      <c r="L2980">
        <v>25.8204808586359</v>
      </c>
      <c r="M2980">
        <v>53.700387105942298</v>
      </c>
      <c r="N2980">
        <v>0.16220349382687199</v>
      </c>
      <c r="O2980">
        <v>27.3555166374781</v>
      </c>
      <c r="P2980">
        <v>98.126301179736302</v>
      </c>
      <c r="Q2980">
        <v>-1.9570339436533999E-2</v>
      </c>
    </row>
    <row r="2981" spans="1:17" hidden="1" x14ac:dyDescent="0.3">
      <c r="A2981" t="s">
        <v>6127</v>
      </c>
      <c r="B2981" t="s">
        <v>6128</v>
      </c>
      <c r="C2981" t="str">
        <f>IFERROR(VLOOKUP(Table1[[#This Row],[Ticker]],[1]!Table1[[Symbol]:[Industry]],2,FALSE),"-")</f>
        <v>-</v>
      </c>
      <c r="D2981" t="s">
        <v>95</v>
      </c>
      <c r="E2981">
        <v>84.629950649999998</v>
      </c>
      <c r="F2981">
        <v>4.41</v>
      </c>
      <c r="G2981">
        <v>135.59396821414899</v>
      </c>
      <c r="H2981">
        <v>-10.361065785649499</v>
      </c>
      <c r="I2981">
        <v>-13.9988241707615</v>
      </c>
      <c r="J2981">
        <v>2.25933656921227</v>
      </c>
      <c r="K2981">
        <v>4.5269145425265398</v>
      </c>
      <c r="L2981">
        <v>4.4326501697833098</v>
      </c>
      <c r="M2981">
        <v>61.486836228835699</v>
      </c>
      <c r="N2981">
        <v>2.18677486959248</v>
      </c>
      <c r="O2981">
        <v>48.072562358276599</v>
      </c>
      <c r="P2981">
        <v>160.94674556212999</v>
      </c>
    </row>
    <row r="2982" spans="1:17" hidden="1" x14ac:dyDescent="0.3">
      <c r="A2982" t="s">
        <v>6129</v>
      </c>
      <c r="B2982" t="s">
        <v>6130</v>
      </c>
      <c r="C2982" t="str">
        <f>IFERROR(VLOOKUP(Table1[[#This Row],[Ticker]],[1]!Table1[[Symbol]:[Industry]],2,FALSE),"-")</f>
        <v>-</v>
      </c>
      <c r="E2982">
        <v>84.598612154999998</v>
      </c>
      <c r="F2982">
        <v>16.11</v>
      </c>
      <c r="G2982">
        <v>-35.803027486946903</v>
      </c>
      <c r="H2982">
        <v>-11.7319348186972</v>
      </c>
      <c r="I2982">
        <v>-34.4285790098319</v>
      </c>
      <c r="J2982">
        <v>-8.0733562250652593</v>
      </c>
      <c r="K2982">
        <v>17.4025195087074</v>
      </c>
      <c r="L2982">
        <v>18.469740155444001</v>
      </c>
      <c r="M2982">
        <v>29.0168083536113</v>
      </c>
      <c r="N2982">
        <v>0.87113178541671499</v>
      </c>
      <c r="O2982">
        <v>73.184357541899402</v>
      </c>
      <c r="P2982">
        <v>5.2941176470588003</v>
      </c>
      <c r="Q2982">
        <v>6.8879966040014007E-2</v>
      </c>
    </row>
    <row r="2983" spans="1:17" hidden="1" x14ac:dyDescent="0.3">
      <c r="A2983" t="s">
        <v>6131</v>
      </c>
      <c r="B2983" t="s">
        <v>6132</v>
      </c>
      <c r="C2983" t="str">
        <f>IFERROR(VLOOKUP(Table1[[#This Row],[Ticker]],[1]!Table1[[Symbol]:[Industry]],2,FALSE),"-")</f>
        <v>-</v>
      </c>
      <c r="D2983" t="s">
        <v>156</v>
      </c>
      <c r="E2983">
        <v>84.368532000000002</v>
      </c>
      <c r="F2983">
        <v>69.150000000000006</v>
      </c>
      <c r="G2983">
        <v>-16.7970473636794</v>
      </c>
      <c r="H2983">
        <v>-2.9653549902463698</v>
      </c>
      <c r="I2983">
        <v>-17.6853029715293</v>
      </c>
      <c r="J2983">
        <v>2.5747642043065002</v>
      </c>
      <c r="K2983">
        <v>73.869023846120896</v>
      </c>
      <c r="L2983">
        <v>75.715502261713198</v>
      </c>
      <c r="M2983">
        <v>50.626568085925101</v>
      </c>
      <c r="N2983">
        <v>1.0407292799197101</v>
      </c>
      <c r="O2983">
        <v>70.643528561099004</v>
      </c>
      <c r="P2983">
        <v>25.385312783318199</v>
      </c>
    </row>
    <row r="2984" spans="1:17" hidden="1" x14ac:dyDescent="0.3">
      <c r="A2984" t="s">
        <v>6133</v>
      </c>
      <c r="B2984" t="s">
        <v>6134</v>
      </c>
      <c r="C2984" t="str">
        <f>IFERROR(VLOOKUP(Table1[[#This Row],[Ticker]],[1]!Table1[[Symbol]:[Industry]],2,FALSE),"-")</f>
        <v>-</v>
      </c>
      <c r="D2984" t="s">
        <v>496</v>
      </c>
      <c r="E2984">
        <v>84.189114000000004</v>
      </c>
      <c r="F2984">
        <v>171</v>
      </c>
      <c r="G2984">
        <v>-47.977211737121003</v>
      </c>
      <c r="H2984">
        <v>12.1970737492342</v>
      </c>
      <c r="I2984">
        <v>-19.8844735860688</v>
      </c>
      <c r="J2984">
        <v>8.0640199244941702</v>
      </c>
      <c r="K2984">
        <v>160.25342296909599</v>
      </c>
      <c r="L2984">
        <v>173.55382970871699</v>
      </c>
      <c r="M2984">
        <v>52.307848139027001</v>
      </c>
      <c r="N2984">
        <v>1.0795295356201799</v>
      </c>
      <c r="O2984">
        <v>42.923976608187097</v>
      </c>
      <c r="P2984">
        <v>31.538461538461501</v>
      </c>
      <c r="Q2984">
        <v>0.11732346012679901</v>
      </c>
    </row>
    <row r="2985" spans="1:17" hidden="1" x14ac:dyDescent="0.3">
      <c r="A2985" t="s">
        <v>6135</v>
      </c>
      <c r="B2985" t="s">
        <v>6136</v>
      </c>
      <c r="C2985" t="str">
        <f>IFERROR(VLOOKUP(Table1[[#This Row],[Ticker]],[1]!Table1[[Symbol]:[Industry]],2,FALSE),"-")</f>
        <v>-</v>
      </c>
      <c r="D2985" t="s">
        <v>1147</v>
      </c>
      <c r="E2985">
        <v>84.145760636000006</v>
      </c>
      <c r="F2985">
        <v>0.92</v>
      </c>
      <c r="G2985">
        <v>66.313889318685796</v>
      </c>
      <c r="H2985">
        <v>6.9968153513013904</v>
      </c>
      <c r="I2985">
        <v>25.096345858823199</v>
      </c>
      <c r="J2985">
        <v>-16.081952213603898</v>
      </c>
      <c r="K2985">
        <v>0.79550310558425297</v>
      </c>
      <c r="L2985">
        <v>0.73522377214231205</v>
      </c>
      <c r="M2985">
        <v>69.768341249368902</v>
      </c>
      <c r="N2985">
        <v>3.6585570622836499</v>
      </c>
      <c r="O2985">
        <v>30.434782608695599</v>
      </c>
      <c r="P2985">
        <v>129.99999999999901</v>
      </c>
      <c r="Q2985">
        <v>1.9294634262881999E-2</v>
      </c>
    </row>
    <row r="2986" spans="1:17" hidden="1" x14ac:dyDescent="0.3">
      <c r="A2986" t="s">
        <v>6137</v>
      </c>
      <c r="B2986" t="s">
        <v>6138</v>
      </c>
      <c r="C2986" t="str">
        <f>IFERROR(VLOOKUP(Table1[[#This Row],[Ticker]],[1]!Table1[[Symbol]:[Industry]],2,FALSE),"-")</f>
        <v>-</v>
      </c>
      <c r="E2986">
        <v>84.127499999999998</v>
      </c>
      <c r="F2986">
        <v>50</v>
      </c>
      <c r="G2986">
        <v>-21.1426898115072</v>
      </c>
      <c r="H2986">
        <v>-20.3146385708603</v>
      </c>
      <c r="I2986">
        <v>-18.232124570982499</v>
      </c>
      <c r="J2986">
        <v>0.75104167641641495</v>
      </c>
      <c r="K2986">
        <v>50.649676947617301</v>
      </c>
      <c r="L2986">
        <v>49.470700077928498</v>
      </c>
      <c r="M2986">
        <v>45.434158809611802</v>
      </c>
      <c r="N2986">
        <v>4.8601903511650804</v>
      </c>
      <c r="O2986">
        <v>21.58</v>
      </c>
      <c r="P2986">
        <v>24.285359184688001</v>
      </c>
    </row>
    <row r="2987" spans="1:17" hidden="1" x14ac:dyDescent="0.3">
      <c r="A2987" t="s">
        <v>6139</v>
      </c>
      <c r="B2987" t="s">
        <v>6140</v>
      </c>
      <c r="C2987" t="str">
        <f>IFERROR(VLOOKUP(Table1[[#This Row],[Ticker]],[1]!Table1[[Symbol]:[Industry]],2,FALSE),"-")</f>
        <v>-</v>
      </c>
      <c r="E2987">
        <v>83.981966</v>
      </c>
      <c r="F2987">
        <v>41.53</v>
      </c>
      <c r="G2987">
        <v>-38.651315970110197</v>
      </c>
      <c r="H2987">
        <v>3.9215488890441299</v>
      </c>
      <c r="I2987">
        <v>-16.238348821231401</v>
      </c>
      <c r="J2987">
        <v>-1.65013403178576</v>
      </c>
      <c r="K2987">
        <v>43.159304950151402</v>
      </c>
      <c r="L2987">
        <v>45.604585236836797</v>
      </c>
      <c r="M2987">
        <v>41.3116810189278</v>
      </c>
      <c r="N2987">
        <v>4.5662434923603499</v>
      </c>
      <c r="O2987">
        <v>64.916927522272999</v>
      </c>
      <c r="P2987">
        <v>18.657142857142802</v>
      </c>
      <c r="Q2987">
        <v>0.12278229194937899</v>
      </c>
    </row>
    <row r="2988" spans="1:17" hidden="1" x14ac:dyDescent="0.3">
      <c r="A2988" t="s">
        <v>6141</v>
      </c>
      <c r="B2988" t="s">
        <v>6142</v>
      </c>
      <c r="C2988" t="str">
        <f>IFERROR(VLOOKUP(Table1[[#This Row],[Ticker]],[1]!Table1[[Symbol]:[Industry]],2,FALSE),"-")</f>
        <v>-</v>
      </c>
      <c r="D2988" t="s">
        <v>140</v>
      </c>
      <c r="E2988">
        <v>83.895364020000002</v>
      </c>
      <c r="F2988">
        <v>75.66</v>
      </c>
      <c r="G2988">
        <v>25.3949793818297</v>
      </c>
      <c r="H2988">
        <v>-23.1605769863978</v>
      </c>
      <c r="I2988">
        <v>-13.7655580244927</v>
      </c>
      <c r="J2988">
        <v>-3.5206618910233001</v>
      </c>
      <c r="K2988">
        <v>83.177701786479801</v>
      </c>
      <c r="L2988">
        <v>79.090353970784804</v>
      </c>
      <c r="M2988">
        <v>39.320673402076601</v>
      </c>
      <c r="N2988">
        <v>1.1290298297068899</v>
      </c>
      <c r="O2988">
        <v>66.997092254824196</v>
      </c>
      <c r="P2988">
        <v>66.285714285714207</v>
      </c>
      <c r="Q2988">
        <v>0.109760052967834</v>
      </c>
    </row>
    <row r="2989" spans="1:17" hidden="1" x14ac:dyDescent="0.3">
      <c r="A2989" t="s">
        <v>6143</v>
      </c>
      <c r="B2989" t="s">
        <v>6144</v>
      </c>
      <c r="C2989" t="str">
        <f>IFERROR(VLOOKUP(Table1[[#This Row],[Ticker]],[1]!Table1[[Symbol]:[Industry]],2,FALSE),"-")</f>
        <v>-</v>
      </c>
      <c r="E2989">
        <v>83.807647500000002</v>
      </c>
      <c r="F2989">
        <v>168.95</v>
      </c>
      <c r="G2989">
        <v>123.10310500496</v>
      </c>
      <c r="H2989">
        <v>20.436357834961498</v>
      </c>
      <c r="I2989">
        <v>160.72313919424599</v>
      </c>
      <c r="J2989">
        <v>22.535559307133301</v>
      </c>
      <c r="K2989">
        <v>123.350547365579</v>
      </c>
      <c r="L2989">
        <v>95.752852824806794</v>
      </c>
      <c r="M2989">
        <v>95.814747665718201</v>
      </c>
      <c r="N2989">
        <v>1.45300025753283</v>
      </c>
      <c r="O2989">
        <v>0</v>
      </c>
      <c r="P2989">
        <v>224.90384615384599</v>
      </c>
    </row>
    <row r="2990" spans="1:17" hidden="1" x14ac:dyDescent="0.3">
      <c r="A2990" t="s">
        <v>6145</v>
      </c>
      <c r="B2990" t="s">
        <v>6146</v>
      </c>
      <c r="C2990" t="str">
        <f>IFERROR(VLOOKUP(Table1[[#This Row],[Ticker]],[1]!Table1[[Symbol]:[Industry]],2,FALSE),"-")</f>
        <v>-</v>
      </c>
      <c r="D2990" t="s">
        <v>130</v>
      </c>
      <c r="E2990">
        <v>83.807472672000003</v>
      </c>
      <c r="F2990">
        <v>23.19</v>
      </c>
      <c r="G2990">
        <v>27.8344736480351</v>
      </c>
      <c r="H2990">
        <v>-19.3664325119464</v>
      </c>
      <c r="I2990">
        <v>-22.298513886652501</v>
      </c>
      <c r="J2990">
        <v>-7.5550789299633001</v>
      </c>
      <c r="K2990">
        <v>25.312580235297698</v>
      </c>
      <c r="L2990">
        <v>23.686858246784499</v>
      </c>
      <c r="M2990">
        <v>35.512648956954102</v>
      </c>
      <c r="N2990">
        <v>1.5325141297289899</v>
      </c>
      <c r="O2990">
        <v>71.151358344113802</v>
      </c>
      <c r="P2990">
        <v>62.167832167832103</v>
      </c>
      <c r="Q2990">
        <v>-1.1343641556008E-2</v>
      </c>
    </row>
    <row r="2991" spans="1:17" hidden="1" x14ac:dyDescent="0.3">
      <c r="A2991" t="s">
        <v>6147</v>
      </c>
      <c r="B2991" t="s">
        <v>6148</v>
      </c>
      <c r="C2991" t="str">
        <f>IFERROR(VLOOKUP(Table1[[#This Row],[Ticker]],[1]!Table1[[Symbol]:[Industry]],2,FALSE),"-")</f>
        <v>-</v>
      </c>
      <c r="E2991">
        <v>83.726914649999998</v>
      </c>
      <c r="F2991">
        <v>11984.1</v>
      </c>
      <c r="G2991">
        <v>196.36802802114599</v>
      </c>
      <c r="H2991">
        <v>10.723483609899199</v>
      </c>
      <c r="I2991">
        <v>169.76173655241399</v>
      </c>
      <c r="J2991">
        <v>11.712713239804</v>
      </c>
      <c r="K2991">
        <v>9889.6907488394609</v>
      </c>
      <c r="L2991">
        <v>6918.1624013983601</v>
      </c>
      <c r="M2991">
        <v>67.305306769491295</v>
      </c>
      <c r="N2991">
        <v>0.66941129355226203</v>
      </c>
      <c r="O2991">
        <v>2.1353293113374998</v>
      </c>
      <c r="P2991">
        <v>242.40285714285699</v>
      </c>
      <c r="Q2991">
        <v>0.170079519291266</v>
      </c>
    </row>
    <row r="2992" spans="1:17" hidden="1" x14ac:dyDescent="0.3">
      <c r="A2992" t="s">
        <v>6149</v>
      </c>
      <c r="B2992" t="s">
        <v>6150</v>
      </c>
      <c r="C2992" t="str">
        <f>IFERROR(VLOOKUP(Table1[[#This Row],[Ticker]],[1]!Table1[[Symbol]:[Industry]],2,FALSE),"-")</f>
        <v>-</v>
      </c>
      <c r="D2992" t="s">
        <v>148</v>
      </c>
      <c r="E2992">
        <v>83.691799169999996</v>
      </c>
      <c r="F2992">
        <v>91.46</v>
      </c>
      <c r="G2992">
        <v>125.566289867382</v>
      </c>
      <c r="H2992">
        <v>-1.41090454761439</v>
      </c>
      <c r="I2992">
        <v>-11.178642434355</v>
      </c>
      <c r="J2992">
        <v>1.1621630815441E-2</v>
      </c>
      <c r="K2992">
        <v>94.847577345574805</v>
      </c>
      <c r="L2992">
        <v>83.969891150125605</v>
      </c>
      <c r="M2992">
        <v>48.228350938555401</v>
      </c>
      <c r="N2992">
        <v>0.83670020567079095</v>
      </c>
      <c r="O2992">
        <v>38.1587579269626</v>
      </c>
      <c r="P2992">
        <v>175.481927710843</v>
      </c>
      <c r="Q2992">
        <v>0.16486548534095</v>
      </c>
    </row>
    <row r="2993" spans="1:17" hidden="1" x14ac:dyDescent="0.3">
      <c r="A2993" t="s">
        <v>6151</v>
      </c>
      <c r="B2993" t="s">
        <v>6152</v>
      </c>
      <c r="C2993" t="str">
        <f>IFERROR(VLOOKUP(Table1[[#This Row],[Ticker]],[1]!Table1[[Symbol]:[Industry]],2,FALSE),"-")</f>
        <v>-</v>
      </c>
      <c r="D2993" t="s">
        <v>875</v>
      </c>
      <c r="E2993">
        <v>83.434820854999998</v>
      </c>
      <c r="F2993">
        <v>158.35</v>
      </c>
      <c r="G2993">
        <v>15.277773273688799</v>
      </c>
      <c r="H2993">
        <v>77.058366569569003</v>
      </c>
      <c r="I2993">
        <v>28.413463644671999</v>
      </c>
      <c r="J2993">
        <v>-1.83906911245313</v>
      </c>
      <c r="M2993">
        <v>69.160458726217598</v>
      </c>
      <c r="O2993">
        <v>11.7777076097252</v>
      </c>
      <c r="P2993">
        <v>97.320872274143298</v>
      </c>
    </row>
    <row r="2994" spans="1:17" hidden="1" x14ac:dyDescent="0.3">
      <c r="A2994" t="s">
        <v>6153</v>
      </c>
      <c r="B2994" t="s">
        <v>6154</v>
      </c>
      <c r="C2994" t="str">
        <f>IFERROR(VLOOKUP(Table1[[#This Row],[Ticker]],[1]!Table1[[Symbol]:[Industry]],2,FALSE),"-")</f>
        <v>-</v>
      </c>
      <c r="D2994" t="s">
        <v>631</v>
      </c>
      <c r="E2994">
        <v>83.287234755</v>
      </c>
      <c r="F2994">
        <v>69.27</v>
      </c>
      <c r="G2994">
        <v>90.1510986210114</v>
      </c>
      <c r="H2994">
        <v>23.730531826397101</v>
      </c>
      <c r="I2994">
        <v>32.396691728639098</v>
      </c>
      <c r="J2994">
        <v>-1.8295893979741</v>
      </c>
      <c r="K2994">
        <v>60.023670865092903</v>
      </c>
      <c r="L2994">
        <v>50.5719961238865</v>
      </c>
      <c r="M2994">
        <v>56.6746062573201</v>
      </c>
      <c r="N2994">
        <v>1.3398522226169001</v>
      </c>
      <c r="O2994">
        <v>11.736682546556899</v>
      </c>
      <c r="P2994">
        <v>156.46057015919999</v>
      </c>
      <c r="Q2994">
        <v>4.4267432402211003E-2</v>
      </c>
    </row>
    <row r="2995" spans="1:17" hidden="1" x14ac:dyDescent="0.3">
      <c r="A2995" t="s">
        <v>6155</v>
      </c>
      <c r="B2995" t="s">
        <v>6156</v>
      </c>
      <c r="C2995" t="str">
        <f>IFERROR(VLOOKUP(Table1[[#This Row],[Ticker]],[1]!Table1[[Symbol]:[Industry]],2,FALSE),"-")</f>
        <v>-</v>
      </c>
      <c r="D2995" t="s">
        <v>496</v>
      </c>
      <c r="E2995">
        <v>83.265000000000001</v>
      </c>
      <c r="F2995">
        <v>175</v>
      </c>
      <c r="G2995">
        <v>1.8736857563448699</v>
      </c>
      <c r="H2995">
        <v>28.9412597957458</v>
      </c>
      <c r="I2995">
        <v>15.009376127328</v>
      </c>
      <c r="J2995">
        <v>52.494177667922997</v>
      </c>
      <c r="K2995">
        <v>145.79629679343299</v>
      </c>
      <c r="M2995">
        <v>80.314123171019901</v>
      </c>
      <c r="N2995">
        <v>2.0432432432432401</v>
      </c>
      <c r="O2995">
        <v>13.1428571428571</v>
      </c>
      <c r="P2995">
        <v>53.576129881526903</v>
      </c>
    </row>
    <row r="2996" spans="1:17" hidden="1" x14ac:dyDescent="0.3">
      <c r="A2996" t="s">
        <v>6157</v>
      </c>
      <c r="B2996" t="s">
        <v>6158</v>
      </c>
      <c r="C2996" t="str">
        <f>IFERROR(VLOOKUP(Table1[[#This Row],[Ticker]],[1]!Table1[[Symbol]:[Industry]],2,FALSE),"-")</f>
        <v>-</v>
      </c>
      <c r="E2996">
        <v>83.149984410000002</v>
      </c>
      <c r="F2996">
        <v>165.35</v>
      </c>
      <c r="G2996">
        <v>307.50062579337998</v>
      </c>
      <c r="H2996">
        <v>191.24452275159899</v>
      </c>
      <c r="I2996">
        <v>239.59142366130001</v>
      </c>
      <c r="J2996">
        <v>20.427074171213199</v>
      </c>
      <c r="K2996">
        <v>87.362038002016803</v>
      </c>
      <c r="L2996">
        <v>61.4136099964769</v>
      </c>
      <c r="M2996">
        <v>98.869726005246207</v>
      </c>
      <c r="N2996">
        <v>1.65486058779201</v>
      </c>
      <c r="O2996">
        <v>0</v>
      </c>
      <c r="P2996">
        <v>345.687331536388</v>
      </c>
    </row>
    <row r="2997" spans="1:17" hidden="1" x14ac:dyDescent="0.3">
      <c r="A2997" t="s">
        <v>6159</v>
      </c>
      <c r="B2997" t="s">
        <v>6160</v>
      </c>
      <c r="C2997" t="str">
        <f>IFERROR(VLOOKUP(Table1[[#This Row],[Ticker]],[1]!Table1[[Symbol]:[Industry]],2,FALSE),"-")</f>
        <v>-</v>
      </c>
      <c r="D2997" t="s">
        <v>610</v>
      </c>
      <c r="E2997">
        <v>83.099144999999993</v>
      </c>
      <c r="F2997">
        <v>48.35</v>
      </c>
      <c r="G2997">
        <v>-27.676009671213102</v>
      </c>
      <c r="H2997">
        <v>16.4412597957458</v>
      </c>
      <c r="I2997">
        <v>-14.5403193002299</v>
      </c>
      <c r="J2997">
        <v>29.687278555626801</v>
      </c>
      <c r="K2997">
        <v>44.257391431524198</v>
      </c>
      <c r="M2997">
        <v>74.7865182020833</v>
      </c>
      <c r="N2997">
        <v>1.2093352192361999</v>
      </c>
      <c r="O2997">
        <v>20.7859358841778</v>
      </c>
      <c r="P2997">
        <v>36.197183098591502</v>
      </c>
    </row>
    <row r="2998" spans="1:17" hidden="1" x14ac:dyDescent="0.3">
      <c r="A2998" t="s">
        <v>6161</v>
      </c>
      <c r="B2998" t="s">
        <v>6162</v>
      </c>
      <c r="C2998" t="str">
        <f>IFERROR(VLOOKUP(Table1[[#This Row],[Ticker]],[1]!Table1[[Symbol]:[Industry]],2,FALSE),"-")</f>
        <v>-</v>
      </c>
      <c r="D2998" t="s">
        <v>936</v>
      </c>
      <c r="E2998">
        <v>83.087500000000006</v>
      </c>
      <c r="F2998">
        <v>144.5</v>
      </c>
      <c r="G2998">
        <v>-58.655339083498902</v>
      </c>
      <c r="H2998">
        <v>-9.7041031775087401</v>
      </c>
      <c r="I2998">
        <v>-31.6708216481235</v>
      </c>
      <c r="J2998">
        <v>0.94601981436808302</v>
      </c>
      <c r="K2998">
        <v>150.27294624197</v>
      </c>
      <c r="L2998">
        <v>174.84512819950399</v>
      </c>
      <c r="M2998">
        <v>46.288690669998203</v>
      </c>
      <c r="N2998">
        <v>0.76130127222835897</v>
      </c>
      <c r="O2998">
        <v>53.217993079584701</v>
      </c>
      <c r="P2998">
        <v>5.47445255474452</v>
      </c>
      <c r="Q2998">
        <v>0.20767563377972001</v>
      </c>
    </row>
    <row r="2999" spans="1:17" hidden="1" x14ac:dyDescent="0.3">
      <c r="A2999" t="s">
        <v>6163</v>
      </c>
      <c r="B2999" t="s">
        <v>6164</v>
      </c>
      <c r="C2999" t="str">
        <f>IFERROR(VLOOKUP(Table1[[#This Row],[Ticker]],[1]!Table1[[Symbol]:[Industry]],2,FALSE),"-")</f>
        <v>-</v>
      </c>
      <c r="E2999">
        <v>82.845833040000002</v>
      </c>
      <c r="F2999">
        <v>5.16</v>
      </c>
      <c r="G2999">
        <v>-93.559801377555601</v>
      </c>
      <c r="H2999">
        <v>-18.576222721736599</v>
      </c>
      <c r="I2999">
        <v>-88.328198088108707</v>
      </c>
      <c r="J2999">
        <v>-0.12775374032150899</v>
      </c>
      <c r="K2999">
        <v>6.1093932008216001</v>
      </c>
      <c r="L2999">
        <v>10.9427002193614</v>
      </c>
      <c r="M2999">
        <v>33.712813906317002</v>
      </c>
      <c r="N2999">
        <v>0.93630714067958398</v>
      </c>
      <c r="O2999">
        <v>357.36434108527101</v>
      </c>
      <c r="P2999">
        <v>3.2</v>
      </c>
      <c r="Q2999">
        <v>0.14615040103453</v>
      </c>
    </row>
    <row r="3000" spans="1:17" hidden="1" x14ac:dyDescent="0.3">
      <c r="A3000" t="s">
        <v>6165</v>
      </c>
      <c r="B3000" t="s">
        <v>6166</v>
      </c>
      <c r="C3000" t="str">
        <f>IFERROR(VLOOKUP(Table1[[#This Row],[Ticker]],[1]!Table1[[Symbol]:[Industry]],2,FALSE),"-")</f>
        <v>-</v>
      </c>
      <c r="D3000" t="s">
        <v>610</v>
      </c>
      <c r="E3000">
        <v>82.655000000000001</v>
      </c>
      <c r="F3000">
        <v>30.5</v>
      </c>
      <c r="G3000">
        <v>51.4588168549177</v>
      </c>
      <c r="H3000">
        <v>-19.080453111371099</v>
      </c>
      <c r="I3000">
        <v>-9.0021969600771303</v>
      </c>
      <c r="J3000">
        <v>-2.5995498887734598</v>
      </c>
      <c r="K3000">
        <v>32.199708917505298</v>
      </c>
      <c r="L3000">
        <v>29.5653745291342</v>
      </c>
      <c r="M3000">
        <v>40.471869963418797</v>
      </c>
      <c r="N3000">
        <v>0.78364798997436202</v>
      </c>
      <c r="O3000">
        <v>31.1475409836065</v>
      </c>
      <c r="P3000">
        <v>88.971499380421307</v>
      </c>
      <c r="Q3000">
        <v>2.6151927250689998E-2</v>
      </c>
    </row>
    <row r="3001" spans="1:17" hidden="1" x14ac:dyDescent="0.3">
      <c r="A3001" t="s">
        <v>6167</v>
      </c>
      <c r="B3001" t="s">
        <v>6168</v>
      </c>
      <c r="C3001" t="str">
        <f>IFERROR(VLOOKUP(Table1[[#This Row],[Ticker]],[1]!Table1[[Symbol]:[Industry]],2,FALSE),"-")</f>
        <v>-</v>
      </c>
      <c r="D3001" t="s">
        <v>1498</v>
      </c>
      <c r="E3001">
        <v>82.378857329999903</v>
      </c>
      <c r="F3001">
        <v>80.849999999999994</v>
      </c>
      <c r="G3001">
        <v>-27.884422917601</v>
      </c>
      <c r="H3001">
        <v>-6.2968354423493897</v>
      </c>
      <c r="I3001">
        <v>-32.246760567502001</v>
      </c>
      <c r="J3001">
        <v>12.470621153156101</v>
      </c>
      <c r="K3001">
        <v>73.862400664020896</v>
      </c>
      <c r="L3001">
        <v>75.965170444012003</v>
      </c>
      <c r="M3001">
        <v>84.642319260662404</v>
      </c>
      <c r="N3001">
        <v>1.57058509878698</v>
      </c>
      <c r="O3001">
        <v>73.964131106988205</v>
      </c>
      <c r="P3001">
        <v>42.466960352422902</v>
      </c>
      <c r="Q3001">
        <v>0.104488420771952</v>
      </c>
    </row>
    <row r="3002" spans="1:17" hidden="1" x14ac:dyDescent="0.3">
      <c r="A3002" t="s">
        <v>6169</v>
      </c>
      <c r="B3002" t="s">
        <v>6170</v>
      </c>
      <c r="C3002" t="str">
        <f>IFERROR(VLOOKUP(Table1[[#This Row],[Ticker]],[1]!Table1[[Symbol]:[Industry]],2,FALSE),"-")</f>
        <v>-</v>
      </c>
      <c r="D3002" t="s">
        <v>1120</v>
      </c>
      <c r="E3002">
        <v>82.303055999999998</v>
      </c>
      <c r="F3002">
        <v>69.900000000000006</v>
      </c>
      <c r="G3002">
        <v>71.548631102723405</v>
      </c>
      <c r="H3002">
        <v>3.6133909432868201</v>
      </c>
      <c r="I3002">
        <v>-21.790178826932902</v>
      </c>
      <c r="J3002">
        <v>1.86281529778531E-3</v>
      </c>
      <c r="K3002">
        <v>69.483526154007393</v>
      </c>
      <c r="L3002">
        <v>66.571756680008704</v>
      </c>
      <c r="M3002">
        <v>60.511235523281997</v>
      </c>
      <c r="N3002">
        <v>0.39230211772284401</v>
      </c>
      <c r="O3002">
        <v>41.201716738197398</v>
      </c>
      <c r="P3002">
        <v>125.18120805369099</v>
      </c>
    </row>
    <row r="3003" spans="1:17" hidden="1" x14ac:dyDescent="0.3">
      <c r="A3003" t="s">
        <v>6171</v>
      </c>
      <c r="B3003" t="s">
        <v>6172</v>
      </c>
      <c r="C3003" t="str">
        <f>IFERROR(VLOOKUP(Table1[[#This Row],[Ticker]],[1]!Table1[[Symbol]:[Industry]],2,FALSE),"-")</f>
        <v>-</v>
      </c>
      <c r="D3003" t="s">
        <v>46</v>
      </c>
      <c r="E3003">
        <v>82.226182199999997</v>
      </c>
      <c r="F3003">
        <v>106</v>
      </c>
      <c r="G3003">
        <v>45.614964587503003</v>
      </c>
      <c r="H3003">
        <v>16.4217168011577</v>
      </c>
      <c r="I3003">
        <v>84.079209319298599</v>
      </c>
      <c r="J3003">
        <v>-2.3854903886505001</v>
      </c>
      <c r="K3003">
        <v>93.650711439161498</v>
      </c>
      <c r="M3003">
        <v>48.215990304333303</v>
      </c>
      <c r="N3003">
        <v>1.19117647058823</v>
      </c>
      <c r="O3003">
        <v>7.5471698113207504</v>
      </c>
      <c r="P3003">
        <v>135.555555555555</v>
      </c>
    </row>
    <row r="3004" spans="1:17" hidden="1" x14ac:dyDescent="0.3">
      <c r="A3004" t="s">
        <v>6173</v>
      </c>
      <c r="B3004" t="s">
        <v>6174</v>
      </c>
      <c r="C3004" t="str">
        <f>IFERROR(VLOOKUP(Table1[[#This Row],[Ticker]],[1]!Table1[[Symbol]:[Industry]],2,FALSE),"-")</f>
        <v>-</v>
      </c>
      <c r="E3004">
        <v>82.082700000000003</v>
      </c>
      <c r="F3004">
        <v>129</v>
      </c>
      <c r="G3004">
        <v>-2.49563449083796</v>
      </c>
      <c r="H3004">
        <v>-13.7624721159068</v>
      </c>
      <c r="I3004">
        <v>-0.77963016981032496</v>
      </c>
      <c r="J3004">
        <v>0.30693667528494001</v>
      </c>
      <c r="K3004">
        <v>123.95035648549</v>
      </c>
      <c r="M3004">
        <v>56.972643414373401</v>
      </c>
      <c r="N3004">
        <v>0.76859504132231404</v>
      </c>
      <c r="O3004">
        <v>17.984496124030901</v>
      </c>
      <c r="P3004">
        <v>33.678756476683901</v>
      </c>
    </row>
    <row r="3005" spans="1:17" hidden="1" x14ac:dyDescent="0.3">
      <c r="A3005" t="s">
        <v>6175</v>
      </c>
      <c r="B3005" t="s">
        <v>6176</v>
      </c>
      <c r="C3005" t="str">
        <f>IFERROR(VLOOKUP(Table1[[#This Row],[Ticker]],[1]!Table1[[Symbol]:[Industry]],2,FALSE),"-")</f>
        <v>-</v>
      </c>
      <c r="D3005" t="s">
        <v>539</v>
      </c>
      <c r="E3005">
        <v>82.074426799999998</v>
      </c>
      <c r="F3005">
        <v>101.05</v>
      </c>
      <c r="G3005">
        <v>-6.4704244068043497</v>
      </c>
      <c r="H3005">
        <v>-22.7201539818318</v>
      </c>
      <c r="I3005">
        <v>-12.414617841195099</v>
      </c>
      <c r="J3005">
        <v>-7.6533807850325202</v>
      </c>
      <c r="K3005">
        <v>117.64987889936801</v>
      </c>
      <c r="L3005">
        <v>109.15170449608701</v>
      </c>
      <c r="M3005">
        <v>34.169565711461402</v>
      </c>
      <c r="N3005">
        <v>2</v>
      </c>
      <c r="O3005">
        <v>57.694210786739198</v>
      </c>
      <c r="P3005">
        <v>27.588383838383798</v>
      </c>
      <c r="Q3005">
        <v>-1.387340785739E-2</v>
      </c>
    </row>
    <row r="3006" spans="1:17" hidden="1" x14ac:dyDescent="0.3">
      <c r="A3006" t="s">
        <v>6177</v>
      </c>
      <c r="B3006" t="s">
        <v>6178</v>
      </c>
      <c r="C3006" t="str">
        <f>IFERROR(VLOOKUP(Table1[[#This Row],[Ticker]],[1]!Table1[[Symbol]:[Industry]],2,FALSE),"-")</f>
        <v>-</v>
      </c>
      <c r="D3006" t="s">
        <v>610</v>
      </c>
      <c r="E3006">
        <v>82.059047870000001</v>
      </c>
      <c r="F3006">
        <v>85.01</v>
      </c>
      <c r="G3006">
        <v>34.590778625678603</v>
      </c>
      <c r="H3006">
        <v>12.59565073059</v>
      </c>
      <c r="I3006">
        <v>-7.0197104146909499</v>
      </c>
      <c r="J3006">
        <v>13.7864688390276</v>
      </c>
      <c r="K3006">
        <v>78.580244554012907</v>
      </c>
      <c r="L3006">
        <v>72.3847062102856</v>
      </c>
      <c r="M3006">
        <v>62.012417268318302</v>
      </c>
      <c r="N3006">
        <v>1.4277826207776301</v>
      </c>
      <c r="O3006">
        <v>11.6339254205387</v>
      </c>
      <c r="P3006">
        <v>81.645299145299106</v>
      </c>
      <c r="Q3006">
        <v>2.5951275227818E-2</v>
      </c>
    </row>
    <row r="3007" spans="1:17" hidden="1" x14ac:dyDescent="0.3">
      <c r="A3007" t="s">
        <v>6179</v>
      </c>
      <c r="B3007" t="s">
        <v>6180</v>
      </c>
      <c r="C3007" t="str">
        <f>IFERROR(VLOOKUP(Table1[[#This Row],[Ticker]],[1]!Table1[[Symbol]:[Industry]],2,FALSE),"-")</f>
        <v>-</v>
      </c>
      <c r="D3007" t="s">
        <v>392</v>
      </c>
      <c r="E3007">
        <v>81.969611450000002</v>
      </c>
      <c r="F3007">
        <v>76.150000000000006</v>
      </c>
      <c r="G3007">
        <v>83.620877975839093</v>
      </c>
      <c r="H3007">
        <v>-1.3485952767179199</v>
      </c>
      <c r="I3007">
        <v>0.198029645382099</v>
      </c>
      <c r="J3007">
        <v>-2.6296177097672899</v>
      </c>
      <c r="K3007">
        <v>72.068131276118507</v>
      </c>
      <c r="L3007">
        <v>66.707049483652796</v>
      </c>
      <c r="M3007">
        <v>62.068212844863403</v>
      </c>
      <c r="N3007">
        <v>1.7709108358052601</v>
      </c>
      <c r="O3007">
        <v>28.6933683519369</v>
      </c>
      <c r="P3007">
        <v>117.509283061982</v>
      </c>
      <c r="Q3007">
        <v>7.5097623709519001E-2</v>
      </c>
    </row>
    <row r="3008" spans="1:17" hidden="1" x14ac:dyDescent="0.3">
      <c r="A3008" t="s">
        <v>6181</v>
      </c>
      <c r="B3008" t="s">
        <v>6182</v>
      </c>
      <c r="C3008" t="str">
        <f>IFERROR(VLOOKUP(Table1[[#This Row],[Ticker]],[1]!Table1[[Symbol]:[Industry]],2,FALSE),"-")</f>
        <v>-</v>
      </c>
      <c r="D3008" t="s">
        <v>95</v>
      </c>
      <c r="E3008">
        <v>81.885243930000001</v>
      </c>
      <c r="F3008">
        <v>15.26</v>
      </c>
      <c r="G3008">
        <v>13.2835862883828</v>
      </c>
      <c r="H3008">
        <v>-0.300119514598995</v>
      </c>
      <c r="I3008">
        <v>-6.9757076666527702</v>
      </c>
      <c r="J3008">
        <v>7.5049308154697396</v>
      </c>
      <c r="K3008">
        <v>15.6622696634397</v>
      </c>
      <c r="L3008">
        <v>16.1117783228568</v>
      </c>
      <c r="M3008">
        <v>52.207958117698197</v>
      </c>
      <c r="N3008">
        <v>1.3930302321044701</v>
      </c>
      <c r="O3008">
        <v>92.988204456094294</v>
      </c>
      <c r="P3008">
        <v>43.962264150943398</v>
      </c>
      <c r="Q3008">
        <v>-2.6551481549907E-2</v>
      </c>
    </row>
    <row r="3009" spans="1:17" hidden="1" x14ac:dyDescent="0.3">
      <c r="A3009" t="s">
        <v>6183</v>
      </c>
      <c r="B3009" t="s">
        <v>6184</v>
      </c>
      <c r="C3009" t="str">
        <f>IFERROR(VLOOKUP(Table1[[#This Row],[Ticker]],[1]!Table1[[Symbol]:[Industry]],2,FALSE),"-")</f>
        <v>-</v>
      </c>
      <c r="E3009">
        <v>81.807932149999999</v>
      </c>
      <c r="F3009">
        <v>30.1</v>
      </c>
      <c r="G3009">
        <v>33.068275283598098</v>
      </c>
      <c r="H3009">
        <v>-22.563164983015199</v>
      </c>
      <c r="I3009">
        <v>7.4172532455779097</v>
      </c>
      <c r="J3009">
        <v>-3.4892391361803901</v>
      </c>
      <c r="K3009">
        <v>30.341781374244299</v>
      </c>
      <c r="L3009">
        <v>27.578178758393001</v>
      </c>
      <c r="M3009">
        <v>41.782715417528699</v>
      </c>
      <c r="N3009">
        <v>1.3490831323400101</v>
      </c>
      <c r="O3009">
        <v>21.262458471760699</v>
      </c>
      <c r="P3009">
        <v>76.954732510287997</v>
      </c>
      <c r="Q3009">
        <v>1.395710082558E-3</v>
      </c>
    </row>
    <row r="3010" spans="1:17" hidden="1" x14ac:dyDescent="0.3">
      <c r="A3010" t="s">
        <v>6185</v>
      </c>
      <c r="B3010" t="s">
        <v>6186</v>
      </c>
      <c r="C3010" t="str">
        <f>IFERROR(VLOOKUP(Table1[[#This Row],[Ticker]],[1]!Table1[[Symbol]:[Industry]],2,FALSE),"-")</f>
        <v>-</v>
      </c>
      <c r="D3010" t="s">
        <v>302</v>
      </c>
      <c r="E3010">
        <v>81.795000000000002</v>
      </c>
      <c r="F3010">
        <v>116.85</v>
      </c>
      <c r="G3010">
        <v>153.19311061387799</v>
      </c>
      <c r="H3010">
        <v>8.4400066629137598</v>
      </c>
      <c r="I3010">
        <v>102.304668117549</v>
      </c>
      <c r="J3010">
        <v>-8.1384824280288903</v>
      </c>
      <c r="K3010">
        <v>105.619185185335</v>
      </c>
      <c r="L3010">
        <v>78.727713699625596</v>
      </c>
      <c r="M3010">
        <v>51.2678549886582</v>
      </c>
      <c r="N3010">
        <v>0.46847842842571902</v>
      </c>
      <c r="O3010">
        <v>21.5233204963628</v>
      </c>
      <c r="P3010">
        <v>192.19804951237799</v>
      </c>
      <c r="Q3010">
        <v>0.100242142188374</v>
      </c>
    </row>
    <row r="3011" spans="1:17" hidden="1" x14ac:dyDescent="0.3">
      <c r="A3011" t="s">
        <v>6187</v>
      </c>
      <c r="B3011" t="s">
        <v>6188</v>
      </c>
      <c r="C3011" t="str">
        <f>IFERROR(VLOOKUP(Table1[[#This Row],[Ticker]],[1]!Table1[[Symbol]:[Industry]],2,FALSE),"-")</f>
        <v>-</v>
      </c>
      <c r="E3011">
        <v>81.743651999999997</v>
      </c>
      <c r="F3011">
        <v>27.59</v>
      </c>
      <c r="G3011">
        <v>-97.1132686478784</v>
      </c>
      <c r="H3011">
        <v>-6.0997543727851102</v>
      </c>
      <c r="I3011">
        <v>-80.146878910044194</v>
      </c>
      <c r="J3011">
        <v>-6.2369387365150004</v>
      </c>
      <c r="K3011">
        <v>33.064487573517503</v>
      </c>
      <c r="L3011">
        <v>56.348311010398298</v>
      </c>
      <c r="M3011">
        <v>44.652898503634603</v>
      </c>
      <c r="N3011">
        <v>0.59391031248762205</v>
      </c>
      <c r="O3011">
        <v>295.07067778180499</v>
      </c>
      <c r="P3011">
        <v>22.513321492007101</v>
      </c>
      <c r="Q3011">
        <v>-4.3624026114669999E-2</v>
      </c>
    </row>
    <row r="3012" spans="1:17" hidden="1" x14ac:dyDescent="0.3">
      <c r="A3012" t="s">
        <v>6189</v>
      </c>
      <c r="B3012" t="s">
        <v>6190</v>
      </c>
      <c r="C3012" t="str">
        <f>IFERROR(VLOOKUP(Table1[[#This Row],[Ticker]],[1]!Table1[[Symbol]:[Industry]],2,FALSE),"-")</f>
        <v>-</v>
      </c>
      <c r="D3012" t="s">
        <v>936</v>
      </c>
      <c r="E3012">
        <v>81.586399999999998</v>
      </c>
      <c r="F3012">
        <v>47.6</v>
      </c>
      <c r="G3012">
        <v>-36.9238027477926</v>
      </c>
      <c r="H3012">
        <v>16.7708203816313</v>
      </c>
      <c r="I3012">
        <v>-15.469119497322801</v>
      </c>
      <c r="J3012">
        <v>5.58471445306271</v>
      </c>
      <c r="K3012">
        <v>43.087537997759704</v>
      </c>
      <c r="L3012">
        <v>43.457434886469201</v>
      </c>
      <c r="M3012">
        <v>67.503787151884396</v>
      </c>
      <c r="N3012">
        <v>1.96031379787724</v>
      </c>
      <c r="O3012">
        <v>17.5420168067226</v>
      </c>
      <c r="P3012">
        <v>30.410958904109499</v>
      </c>
    </row>
    <row r="3013" spans="1:17" hidden="1" x14ac:dyDescent="0.3">
      <c r="A3013" t="s">
        <v>6191</v>
      </c>
      <c r="B3013" t="s">
        <v>6192</v>
      </c>
      <c r="C3013" t="str">
        <f>IFERROR(VLOOKUP(Table1[[#This Row],[Ticker]],[1]!Table1[[Symbol]:[Industry]],2,FALSE),"-")</f>
        <v>-</v>
      </c>
      <c r="D3013" t="s">
        <v>496</v>
      </c>
      <c r="E3013">
        <v>81.146649999999994</v>
      </c>
      <c r="F3013">
        <v>49.15</v>
      </c>
      <c r="G3013">
        <v>113.23945566172701</v>
      </c>
      <c r="H3013">
        <v>27.1089948384808</v>
      </c>
      <c r="I3013">
        <v>32.341736552414098</v>
      </c>
      <c r="J3013">
        <v>4.5110259452039596</v>
      </c>
      <c r="K3013">
        <v>40.088347097892502</v>
      </c>
      <c r="L3013">
        <v>34.536551718155003</v>
      </c>
      <c r="M3013">
        <v>61.392268910651403</v>
      </c>
      <c r="N3013">
        <v>2.7482669646472502</v>
      </c>
      <c r="O3013">
        <v>16.419125127161699</v>
      </c>
      <c r="P3013">
        <v>201.16421568627399</v>
      </c>
      <c r="Q3013">
        <v>0.25321415610948</v>
      </c>
    </row>
    <row r="3014" spans="1:17" hidden="1" x14ac:dyDescent="0.3">
      <c r="A3014" t="s">
        <v>6193</v>
      </c>
      <c r="B3014" t="s">
        <v>6194</v>
      </c>
      <c r="C3014" t="str">
        <f>IFERROR(VLOOKUP(Table1[[#This Row],[Ticker]],[1]!Table1[[Symbol]:[Industry]],2,FALSE),"-")</f>
        <v>-</v>
      </c>
      <c r="D3014" t="s">
        <v>670</v>
      </c>
      <c r="E3014">
        <v>81.125603448000007</v>
      </c>
      <c r="F3014">
        <v>25.14</v>
      </c>
      <c r="G3014">
        <v>4.0477694046333799</v>
      </c>
      <c r="H3014">
        <v>-9.1558275828949398</v>
      </c>
      <c r="I3014">
        <v>-12.0475177277287</v>
      </c>
      <c r="J3014">
        <v>-0.73778395356570803</v>
      </c>
      <c r="K3014">
        <v>25.380486776041899</v>
      </c>
      <c r="L3014">
        <v>24.6039844955543</v>
      </c>
      <c r="M3014">
        <v>46.2598274862045</v>
      </c>
      <c r="N3014">
        <v>1.0607824976531</v>
      </c>
      <c r="O3014">
        <v>55.658915359578799</v>
      </c>
      <c r="P3014">
        <v>45.446214549938297</v>
      </c>
      <c r="Q3014">
        <v>6.2882622826982995E-2</v>
      </c>
    </row>
    <row r="3015" spans="1:17" hidden="1" x14ac:dyDescent="0.3">
      <c r="A3015" t="s">
        <v>6195</v>
      </c>
      <c r="B3015" t="s">
        <v>6196</v>
      </c>
      <c r="C3015" t="str">
        <f>IFERROR(VLOOKUP(Table1[[#This Row],[Ticker]],[1]!Table1[[Symbol]:[Industry]],2,FALSE),"-")</f>
        <v>-</v>
      </c>
      <c r="D3015" t="s">
        <v>556</v>
      </c>
      <c r="E3015">
        <v>80.959258320000004</v>
      </c>
      <c r="F3015">
        <v>48.22</v>
      </c>
      <c r="G3015">
        <v>62.712745272924003</v>
      </c>
      <c r="H3015">
        <v>1.44125979574584</v>
      </c>
      <c r="I3015">
        <v>8.3932181755786903</v>
      </c>
      <c r="J3015">
        <v>7.7092565776048403</v>
      </c>
      <c r="K3015">
        <v>44.2144436299426</v>
      </c>
      <c r="L3015">
        <v>37.810013525373598</v>
      </c>
      <c r="M3015">
        <v>59.927103413643998</v>
      </c>
      <c r="N3015">
        <v>0.78953738441042098</v>
      </c>
      <c r="O3015">
        <v>11.3645790128577</v>
      </c>
      <c r="P3015">
        <v>98.763396537510204</v>
      </c>
      <c r="Q3015">
        <v>8.2547115546490996E-2</v>
      </c>
    </row>
    <row r="3016" spans="1:17" hidden="1" x14ac:dyDescent="0.3">
      <c r="A3016" t="s">
        <v>6197</v>
      </c>
      <c r="B3016" t="s">
        <v>6198</v>
      </c>
      <c r="C3016" t="str">
        <f>IFERROR(VLOOKUP(Table1[[#This Row],[Ticker]],[1]!Table1[[Symbol]:[Industry]],2,FALSE),"-")</f>
        <v>-</v>
      </c>
      <c r="D3016" t="s">
        <v>1435</v>
      </c>
      <c r="E3016">
        <v>80.943177479999903</v>
      </c>
      <c r="F3016">
        <v>18.84</v>
      </c>
      <c r="G3016">
        <v>334.15941777397001</v>
      </c>
      <c r="H3016">
        <v>-11.9166490514391</v>
      </c>
      <c r="I3016">
        <v>347.29510814495302</v>
      </c>
      <c r="J3016">
        <v>-0.26406780793329099</v>
      </c>
      <c r="K3016">
        <v>17.898855935302699</v>
      </c>
      <c r="M3016">
        <v>58.388301916203197</v>
      </c>
      <c r="N3016">
        <v>0.22476761230888401</v>
      </c>
      <c r="O3016">
        <v>14.0127388535031</v>
      </c>
      <c r="P3016">
        <v>359.51219512195098</v>
      </c>
    </row>
    <row r="3017" spans="1:17" hidden="1" x14ac:dyDescent="0.3">
      <c r="A3017" t="s">
        <v>6199</v>
      </c>
      <c r="B3017" t="s">
        <v>6200</v>
      </c>
      <c r="C3017" t="str">
        <f>IFERROR(VLOOKUP(Table1[[#This Row],[Ticker]],[1]!Table1[[Symbol]:[Industry]],2,FALSE),"-")</f>
        <v>-</v>
      </c>
      <c r="E3017">
        <v>80.764635097999999</v>
      </c>
      <c r="F3017">
        <v>97.49</v>
      </c>
      <c r="G3017">
        <v>10.996873001669501</v>
      </c>
      <c r="H3017">
        <v>-7.9754810769166697</v>
      </c>
      <c r="I3017">
        <v>13.398168789011899</v>
      </c>
      <c r="J3017">
        <v>-5.8041744358261704</v>
      </c>
      <c r="K3017">
        <v>92.344633932864497</v>
      </c>
      <c r="L3017">
        <v>87.425612724274004</v>
      </c>
      <c r="M3017">
        <v>62.151641762669101</v>
      </c>
      <c r="N3017">
        <v>0.51933517624419101</v>
      </c>
      <c r="O3017">
        <v>12.7295107190481</v>
      </c>
      <c r="P3017">
        <v>44.558125741399699</v>
      </c>
      <c r="Q3017">
        <v>1.1843675182547E-2</v>
      </c>
    </row>
    <row r="3018" spans="1:17" hidden="1" x14ac:dyDescent="0.3">
      <c r="A3018" t="s">
        <v>6201</v>
      </c>
      <c r="B3018" t="s">
        <v>6202</v>
      </c>
      <c r="C3018" t="str">
        <f>IFERROR(VLOOKUP(Table1[[#This Row],[Ticker]],[1]!Table1[[Symbol]:[Industry]],2,FALSE),"-")</f>
        <v>-</v>
      </c>
      <c r="E3018">
        <v>80.699256000000005</v>
      </c>
      <c r="F3018">
        <v>35.4</v>
      </c>
      <c r="G3018">
        <v>185.503356809124</v>
      </c>
      <c r="H3018">
        <v>19.217824570127199</v>
      </c>
      <c r="I3018">
        <v>92.525538818259704</v>
      </c>
      <c r="J3018">
        <v>-4.4296843950294402</v>
      </c>
      <c r="K3018">
        <v>31.061701246816799</v>
      </c>
      <c r="L3018">
        <v>23.534502375307401</v>
      </c>
      <c r="M3018">
        <v>59.8575587380192</v>
      </c>
      <c r="N3018">
        <v>0.42013161573736602</v>
      </c>
      <c r="O3018">
        <v>7.5423728813559299</v>
      </c>
      <c r="P3018">
        <v>254</v>
      </c>
      <c r="Q3018">
        <v>0.13137387708650899</v>
      </c>
    </row>
    <row r="3019" spans="1:17" hidden="1" x14ac:dyDescent="0.3">
      <c r="A3019" t="s">
        <v>6203</v>
      </c>
      <c r="B3019" t="s">
        <v>6204</v>
      </c>
      <c r="C3019" t="str">
        <f>IFERROR(VLOOKUP(Table1[[#This Row],[Ticker]],[1]!Table1[[Symbol]:[Industry]],2,FALSE),"-")</f>
        <v>-</v>
      </c>
      <c r="E3019">
        <v>80.588755500000005</v>
      </c>
      <c r="F3019">
        <v>107.85</v>
      </c>
      <c r="G3019">
        <v>14.5008487331901</v>
      </c>
      <c r="H3019">
        <v>-3.1640033621488901</v>
      </c>
      <c r="I3019">
        <v>8.5150298930348498</v>
      </c>
      <c r="J3019">
        <v>-0.39432942382005598</v>
      </c>
      <c r="K3019">
        <v>100.110583368894</v>
      </c>
      <c r="L3019">
        <v>92.562078256080497</v>
      </c>
      <c r="M3019">
        <v>60.697193047509003</v>
      </c>
      <c r="N3019">
        <v>3.8727595823555401</v>
      </c>
      <c r="O3019">
        <v>33.518776077885903</v>
      </c>
      <c r="P3019">
        <v>55.179856115107803</v>
      </c>
      <c r="Q3019">
        <v>0.113435495003643</v>
      </c>
    </row>
    <row r="3020" spans="1:17" hidden="1" x14ac:dyDescent="0.3">
      <c r="A3020" t="s">
        <v>6205</v>
      </c>
      <c r="B3020" t="s">
        <v>6206</v>
      </c>
      <c r="C3020" t="str">
        <f>IFERROR(VLOOKUP(Table1[[#This Row],[Ticker]],[1]!Table1[[Symbol]:[Industry]],2,FALSE),"-")</f>
        <v>-</v>
      </c>
      <c r="D3020" t="s">
        <v>936</v>
      </c>
      <c r="E3020">
        <v>80.512</v>
      </c>
      <c r="F3020">
        <v>217.6</v>
      </c>
      <c r="G3020">
        <v>-35.0810494906898</v>
      </c>
      <c r="H3020">
        <v>-9.1614704217460599</v>
      </c>
      <c r="I3020">
        <v>-29.036658842441</v>
      </c>
      <c r="J3020">
        <v>-1.21800663537266</v>
      </c>
      <c r="K3020">
        <v>221.11186158560699</v>
      </c>
      <c r="L3020">
        <v>234.134879360247</v>
      </c>
      <c r="M3020">
        <v>43.206021234335502</v>
      </c>
      <c r="N3020">
        <v>1.79954835281615</v>
      </c>
      <c r="O3020">
        <v>39.682904411764603</v>
      </c>
      <c r="P3020">
        <v>4.0650406504065097</v>
      </c>
      <c r="Q3020">
        <v>-2.8105750674752999E-2</v>
      </c>
    </row>
    <row r="3021" spans="1:17" hidden="1" x14ac:dyDescent="0.3">
      <c r="A3021" t="s">
        <v>6207</v>
      </c>
      <c r="B3021" t="s">
        <v>6208</v>
      </c>
      <c r="C3021" t="str">
        <f>IFERROR(VLOOKUP(Table1[[#This Row],[Ticker]],[1]!Table1[[Symbol]:[Industry]],2,FALSE),"-")</f>
        <v>-</v>
      </c>
      <c r="D3021" t="s">
        <v>49</v>
      </c>
      <c r="E3021">
        <v>80.399366255999993</v>
      </c>
      <c r="F3021">
        <v>90.42</v>
      </c>
      <c r="G3021">
        <v>200.133183775129</v>
      </c>
      <c r="H3021">
        <v>-17.8548567091085</v>
      </c>
      <c r="I3021">
        <v>-28.222660595204701</v>
      </c>
      <c r="J3021">
        <v>5.4072324785757404</v>
      </c>
      <c r="K3021">
        <v>98.175464983415793</v>
      </c>
      <c r="L3021">
        <v>87.561155705763696</v>
      </c>
      <c r="M3021">
        <v>39.852616778824597</v>
      </c>
      <c r="N3021">
        <v>0.39659769021226698</v>
      </c>
      <c r="O3021">
        <v>31.4421588144215</v>
      </c>
      <c r="P3021">
        <v>225.48596112311</v>
      </c>
    </row>
    <row r="3022" spans="1:17" hidden="1" x14ac:dyDescent="0.3">
      <c r="A3022" t="s">
        <v>6209</v>
      </c>
      <c r="B3022" t="s">
        <v>6210</v>
      </c>
      <c r="C3022" t="str">
        <f>IFERROR(VLOOKUP(Table1[[#This Row],[Ticker]],[1]!Table1[[Symbol]:[Industry]],2,FALSE),"-")</f>
        <v>-</v>
      </c>
      <c r="D3022" t="s">
        <v>916</v>
      </c>
      <c r="E3022">
        <v>80.332865999999996</v>
      </c>
      <c r="F3022">
        <v>77.48</v>
      </c>
      <c r="G3022">
        <v>41.990635179016998</v>
      </c>
      <c r="H3022">
        <v>-3.7131869116540202</v>
      </c>
      <c r="I3022">
        <v>-18.016479074262001</v>
      </c>
      <c r="J3022">
        <v>2.9443635758697302</v>
      </c>
      <c r="K3022">
        <v>77.167169285367805</v>
      </c>
      <c r="L3022">
        <v>73.372446670414405</v>
      </c>
      <c r="M3022">
        <v>63.236583671311699</v>
      </c>
      <c r="N3022">
        <v>7.7337809097353896E-2</v>
      </c>
      <c r="O3022">
        <v>48.038203407330897</v>
      </c>
      <c r="P3022">
        <v>77.706422018348604</v>
      </c>
      <c r="Q3022">
        <v>0.132236691792399</v>
      </c>
    </row>
    <row r="3023" spans="1:17" hidden="1" x14ac:dyDescent="0.3">
      <c r="A3023" t="s">
        <v>6211</v>
      </c>
      <c r="B3023" t="s">
        <v>6212</v>
      </c>
      <c r="C3023" t="str">
        <f>IFERROR(VLOOKUP(Table1[[#This Row],[Ticker]],[1]!Table1[[Symbol]:[Industry]],2,FALSE),"-")</f>
        <v>-</v>
      </c>
      <c r="D3023" t="s">
        <v>610</v>
      </c>
      <c r="E3023">
        <v>80.291038127999997</v>
      </c>
      <c r="F3023">
        <v>92.91</v>
      </c>
      <c r="G3023">
        <v>1.83408096824094</v>
      </c>
      <c r="H3023">
        <v>-12.583356403301201</v>
      </c>
      <c r="I3023">
        <v>-15.0816975363285</v>
      </c>
      <c r="J3023">
        <v>1.5873873352578501E-2</v>
      </c>
      <c r="K3023">
        <v>93.299603137738004</v>
      </c>
      <c r="L3023">
        <v>90.905887835743201</v>
      </c>
      <c r="M3023">
        <v>52.325055272697902</v>
      </c>
      <c r="N3023">
        <v>0.41994108044621198</v>
      </c>
      <c r="O3023">
        <v>28.457647185448199</v>
      </c>
      <c r="P3023">
        <v>36.231671554252202</v>
      </c>
      <c r="Q3023">
        <v>8.5542964014400005E-3</v>
      </c>
    </row>
    <row r="3024" spans="1:17" hidden="1" x14ac:dyDescent="0.3">
      <c r="A3024" t="s">
        <v>6213</v>
      </c>
      <c r="B3024" t="s">
        <v>6214</v>
      </c>
      <c r="C3024" t="str">
        <f>IFERROR(VLOOKUP(Table1[[#This Row],[Ticker]],[1]!Table1[[Symbol]:[Industry]],2,FALSE),"-")</f>
        <v>-</v>
      </c>
      <c r="D3024" t="s">
        <v>243</v>
      </c>
      <c r="E3024">
        <v>80.084993999999995</v>
      </c>
      <c r="F3024">
        <v>224.4</v>
      </c>
      <c r="G3024">
        <v>164.607165797128</v>
      </c>
      <c r="H3024">
        <v>-3.5318584838240401</v>
      </c>
      <c r="I3024">
        <v>142.72497164604201</v>
      </c>
      <c r="J3024">
        <v>-0.187661913214135</v>
      </c>
      <c r="K3024">
        <v>179.57015901687299</v>
      </c>
      <c r="L3024">
        <v>112.30615602848501</v>
      </c>
      <c r="M3024">
        <v>52.319386702383902</v>
      </c>
      <c r="N3024">
        <v>1.61659896612107</v>
      </c>
      <c r="O3024">
        <v>11.8538324420677</v>
      </c>
      <c r="P3024">
        <v>395.14563106796101</v>
      </c>
      <c r="Q3024">
        <v>0.18919517690205601</v>
      </c>
    </row>
    <row r="3025" spans="1:17" hidden="1" x14ac:dyDescent="0.3">
      <c r="A3025" t="s">
        <v>6215</v>
      </c>
      <c r="B3025" t="s">
        <v>6216</v>
      </c>
      <c r="C3025" t="str">
        <f>IFERROR(VLOOKUP(Table1[[#This Row],[Ticker]],[1]!Table1[[Symbol]:[Industry]],2,FALSE),"-")</f>
        <v>-</v>
      </c>
      <c r="D3025" t="s">
        <v>387</v>
      </c>
      <c r="E3025">
        <v>79.886555999999999</v>
      </c>
      <c r="F3025">
        <v>129.75</v>
      </c>
      <c r="G3025">
        <v>-59.086178778011401</v>
      </c>
      <c r="H3025">
        <v>-15.390330943611801</v>
      </c>
      <c r="I3025">
        <v>-4.6300223003806797</v>
      </c>
      <c r="J3025">
        <v>-5.0909443454885404</v>
      </c>
      <c r="K3025">
        <v>134.72289440746499</v>
      </c>
      <c r="L3025">
        <v>141.74628633791201</v>
      </c>
      <c r="M3025">
        <v>40.440814390460297</v>
      </c>
      <c r="N3025">
        <v>0.60303643311060695</v>
      </c>
      <c r="O3025">
        <v>80.809248554913296</v>
      </c>
      <c r="P3025">
        <v>75.337837837837796</v>
      </c>
      <c r="Q3025">
        <v>0.12426859258593199</v>
      </c>
    </row>
    <row r="3026" spans="1:17" hidden="1" x14ac:dyDescent="0.3">
      <c r="A3026" t="s">
        <v>6217</v>
      </c>
      <c r="B3026" t="s">
        <v>6218</v>
      </c>
      <c r="C3026" t="str">
        <f>IFERROR(VLOOKUP(Table1[[#This Row],[Ticker]],[1]!Table1[[Symbol]:[Industry]],2,FALSE),"-")</f>
        <v>-</v>
      </c>
      <c r="E3026">
        <v>79.870050000000006</v>
      </c>
      <c r="F3026">
        <v>184.5</v>
      </c>
      <c r="G3026">
        <v>206.578565645309</v>
      </c>
      <c r="H3026">
        <v>2.5545344317092602</v>
      </c>
      <c r="I3026">
        <v>36.513263688056803</v>
      </c>
      <c r="J3026">
        <v>14.8876295354454</v>
      </c>
      <c r="K3026">
        <v>151.25775769208801</v>
      </c>
      <c r="L3026">
        <v>133.15036707379801</v>
      </c>
      <c r="M3026">
        <v>86.385784660440095</v>
      </c>
      <c r="N3026">
        <v>0.97123780174627605</v>
      </c>
      <c r="O3026">
        <v>12.710027100271001</v>
      </c>
      <c r="P3026">
        <v>267.01612903225799</v>
      </c>
    </row>
    <row r="3027" spans="1:17" hidden="1" x14ac:dyDescent="0.3">
      <c r="A3027" t="s">
        <v>6219</v>
      </c>
      <c r="B3027" t="s">
        <v>6220</v>
      </c>
      <c r="C3027" t="str">
        <f>IFERROR(VLOOKUP(Table1[[#This Row],[Ticker]],[1]!Table1[[Symbol]:[Industry]],2,FALSE),"-")</f>
        <v>-</v>
      </c>
      <c r="D3027" t="s">
        <v>665</v>
      </c>
      <c r="E3027">
        <v>79.850399999999993</v>
      </c>
      <c r="F3027">
        <v>291</v>
      </c>
      <c r="G3027">
        <v>171.58599816222301</v>
      </c>
      <c r="H3027">
        <v>-7.8528427243981502</v>
      </c>
      <c r="I3027">
        <v>45.080210320299599</v>
      </c>
      <c r="J3027">
        <v>-7.5240804207975506E-2</v>
      </c>
      <c r="K3027">
        <v>294.47806809204798</v>
      </c>
      <c r="L3027">
        <v>230.511262496955</v>
      </c>
      <c r="M3027">
        <v>38.302723424527301</v>
      </c>
      <c r="N3027">
        <v>0.64802105856914505</v>
      </c>
      <c r="O3027">
        <v>37.835051546391703</v>
      </c>
      <c r="P3027">
        <v>196.93877551020401</v>
      </c>
      <c r="Q3027">
        <v>0.12302298814979699</v>
      </c>
    </row>
    <row r="3028" spans="1:17" hidden="1" x14ac:dyDescent="0.3">
      <c r="A3028" t="s">
        <v>6221</v>
      </c>
      <c r="B3028" t="s">
        <v>6222</v>
      </c>
      <c r="C3028" t="str">
        <f>IFERROR(VLOOKUP(Table1[[#This Row],[Ticker]],[1]!Table1[[Symbol]:[Industry]],2,FALSE),"-")</f>
        <v>-</v>
      </c>
      <c r="D3028" t="s">
        <v>59</v>
      </c>
      <c r="E3028">
        <v>79.77308352</v>
      </c>
      <c r="F3028">
        <v>135.19999999999999</v>
      </c>
      <c r="G3028">
        <v>-11.115346000283299</v>
      </c>
      <c r="H3028">
        <v>-5.1044172026228196</v>
      </c>
      <c r="I3028">
        <v>-23.6774668067291</v>
      </c>
      <c r="J3028">
        <v>-4.0692561717816904</v>
      </c>
      <c r="K3028">
        <v>131.930814193705</v>
      </c>
      <c r="L3028">
        <v>127.613633405534</v>
      </c>
      <c r="M3028">
        <v>55.705109820326001</v>
      </c>
      <c r="N3028">
        <v>1.8071011876670999</v>
      </c>
      <c r="O3028">
        <v>16.124260355029499</v>
      </c>
      <c r="P3028">
        <v>37.888832228454802</v>
      </c>
      <c r="Q3028">
        <v>-7.6923474265740005E-2</v>
      </c>
    </row>
    <row r="3029" spans="1:17" hidden="1" x14ac:dyDescent="0.3">
      <c r="A3029" t="s">
        <v>6223</v>
      </c>
      <c r="B3029" t="s">
        <v>6224</v>
      </c>
      <c r="C3029" t="str">
        <f>IFERROR(VLOOKUP(Table1[[#This Row],[Ticker]],[1]!Table1[[Symbol]:[Industry]],2,FALSE),"-")</f>
        <v>-</v>
      </c>
      <c r="D3029" t="s">
        <v>207</v>
      </c>
      <c r="E3029">
        <v>79.645706175000001</v>
      </c>
      <c r="F3029">
        <v>51.45</v>
      </c>
      <c r="G3029">
        <v>-11.4245222549781</v>
      </c>
      <c r="H3029">
        <v>-9.6807874483486405</v>
      </c>
      <c r="I3029">
        <v>-27.914285076293002</v>
      </c>
      <c r="J3029">
        <v>-0.65293505291752296</v>
      </c>
      <c r="K3029">
        <v>51.616845324781202</v>
      </c>
      <c r="L3029">
        <v>54.2384919335394</v>
      </c>
      <c r="M3029">
        <v>43.165576518958403</v>
      </c>
      <c r="N3029">
        <v>0.94385125717908003</v>
      </c>
      <c r="O3029">
        <v>37.881438289601498</v>
      </c>
      <c r="P3029">
        <v>22.035104364326301</v>
      </c>
      <c r="Q3029">
        <v>-4.7844174894841003E-2</v>
      </c>
    </row>
    <row r="3030" spans="1:17" hidden="1" x14ac:dyDescent="0.3">
      <c r="A3030" t="s">
        <v>6225</v>
      </c>
      <c r="B3030" t="s">
        <v>6226</v>
      </c>
      <c r="C3030" t="str">
        <f>IFERROR(VLOOKUP(Table1[[#This Row],[Ticker]],[1]!Table1[[Symbol]:[Industry]],2,FALSE),"-")</f>
        <v>-</v>
      </c>
      <c r="D3030" t="s">
        <v>913</v>
      </c>
      <c r="E3030">
        <v>79.366650000000007</v>
      </c>
      <c r="F3030">
        <v>46.7</v>
      </c>
      <c r="G3030">
        <v>59.597717701524097</v>
      </c>
      <c r="H3030">
        <v>39.343836285278798</v>
      </c>
      <c r="I3030">
        <v>31.696626428241199</v>
      </c>
      <c r="J3030">
        <v>4.9339388193131999</v>
      </c>
      <c r="K3030">
        <v>37.279565845463502</v>
      </c>
      <c r="L3030">
        <v>31.984284303611499</v>
      </c>
      <c r="M3030">
        <v>96.827926323744194</v>
      </c>
      <c r="N3030">
        <v>1.40298507462686</v>
      </c>
      <c r="O3030">
        <v>3.53319057815846</v>
      </c>
      <c r="P3030">
        <v>111.791383219954</v>
      </c>
      <c r="Q3030">
        <v>0.13788470495746399</v>
      </c>
    </row>
    <row r="3031" spans="1:17" hidden="1" x14ac:dyDescent="0.3">
      <c r="A3031" t="s">
        <v>6227</v>
      </c>
      <c r="B3031" t="s">
        <v>6228</v>
      </c>
      <c r="C3031" t="str">
        <f>IFERROR(VLOOKUP(Table1[[#This Row],[Ticker]],[1]!Table1[[Symbol]:[Industry]],2,FALSE),"-")</f>
        <v>-</v>
      </c>
      <c r="D3031" t="s">
        <v>610</v>
      </c>
      <c r="E3031">
        <v>79.284155967999993</v>
      </c>
      <c r="F3031">
        <v>100.48</v>
      </c>
      <c r="G3031">
        <v>17.1316242402211</v>
      </c>
      <c r="H3031">
        <v>-14.2502295659562</v>
      </c>
      <c r="I3031">
        <v>27.1062629952708</v>
      </c>
      <c r="J3031">
        <v>1.46481361916594</v>
      </c>
      <c r="K3031">
        <v>88.659284710390594</v>
      </c>
      <c r="L3031">
        <v>81.400991340253597</v>
      </c>
      <c r="M3031">
        <v>83.770376504068594</v>
      </c>
      <c r="N3031">
        <v>2.3743644219698399</v>
      </c>
      <c r="O3031">
        <v>2.3089171974522298</v>
      </c>
      <c r="P3031">
        <v>81.045045045045001</v>
      </c>
      <c r="Q3031">
        <v>1.7835077423331999E-2</v>
      </c>
    </row>
    <row r="3032" spans="1:17" hidden="1" x14ac:dyDescent="0.3">
      <c r="A3032" t="s">
        <v>6229</v>
      </c>
      <c r="B3032" t="s">
        <v>6230</v>
      </c>
      <c r="C3032" t="str">
        <f>IFERROR(VLOOKUP(Table1[[#This Row],[Ticker]],[1]!Table1[[Symbol]:[Industry]],2,FALSE),"-")</f>
        <v>-</v>
      </c>
      <c r="E3032">
        <v>79.172808219999993</v>
      </c>
      <c r="F3032">
        <v>105.16</v>
      </c>
      <c r="G3032">
        <v>-28.198305803265299</v>
      </c>
      <c r="H3032">
        <v>-6.7064085980365302</v>
      </c>
      <c r="I3032">
        <v>-29.250617548989698</v>
      </c>
      <c r="J3032">
        <v>4.9180477863960501</v>
      </c>
      <c r="K3032">
        <v>97.764365065337799</v>
      </c>
      <c r="L3032">
        <v>114.19022053560001</v>
      </c>
      <c r="M3032">
        <v>70.729779379953499</v>
      </c>
      <c r="N3032">
        <v>2.0073126142595901</v>
      </c>
      <c r="O3032">
        <v>66.317991631799103</v>
      </c>
      <c r="P3032">
        <v>55.792592592592499</v>
      </c>
    </row>
    <row r="3033" spans="1:17" hidden="1" x14ac:dyDescent="0.3">
      <c r="A3033" t="s">
        <v>6231</v>
      </c>
      <c r="B3033" t="s">
        <v>6232</v>
      </c>
      <c r="C3033" t="str">
        <f>IFERROR(VLOOKUP(Table1[[#This Row],[Ticker]],[1]!Table1[[Symbol]:[Industry]],2,FALSE),"-")</f>
        <v>-</v>
      </c>
      <c r="D3033" t="s">
        <v>302</v>
      </c>
      <c r="E3033">
        <v>79.102250775000002</v>
      </c>
      <c r="F3033">
        <v>208.85</v>
      </c>
      <c r="G3033">
        <v>11.195114119819101</v>
      </c>
      <c r="H3033">
        <v>-9.4618372282077097</v>
      </c>
      <c r="I3033">
        <v>-3.21395545298925</v>
      </c>
      <c r="J3033">
        <v>0.83552351455138496</v>
      </c>
      <c r="K3033">
        <v>200.07890739908601</v>
      </c>
      <c r="L3033">
        <v>182.414572230678</v>
      </c>
      <c r="M3033">
        <v>59.298145356088</v>
      </c>
      <c r="N3033">
        <v>1.3214767248400301</v>
      </c>
      <c r="O3033">
        <v>14.388316973904701</v>
      </c>
      <c r="P3033">
        <v>42.9500342231348</v>
      </c>
      <c r="Q3033">
        <v>-3.1143401469502001E-2</v>
      </c>
    </row>
    <row r="3034" spans="1:17" hidden="1" x14ac:dyDescent="0.3">
      <c r="A3034" t="s">
        <v>6233</v>
      </c>
      <c r="B3034" t="s">
        <v>6234</v>
      </c>
      <c r="C3034" t="str">
        <f>IFERROR(VLOOKUP(Table1[[#This Row],[Ticker]],[1]!Table1[[Symbol]:[Industry]],2,FALSE),"-")</f>
        <v>-</v>
      </c>
      <c r="D3034" t="s">
        <v>1309</v>
      </c>
      <c r="E3034">
        <v>78.936803689999905</v>
      </c>
      <c r="F3034">
        <v>76.87</v>
      </c>
      <c r="G3034">
        <v>-9.6195644602963792</v>
      </c>
      <c r="H3034">
        <v>-9.1490865759122801</v>
      </c>
      <c r="I3034">
        <v>-11.7728167561691</v>
      </c>
      <c r="J3034">
        <v>-4.2116467554166599</v>
      </c>
      <c r="K3034">
        <v>75.875888501880596</v>
      </c>
      <c r="L3034">
        <v>75.590900758526104</v>
      </c>
      <c r="M3034">
        <v>52.041348422957299</v>
      </c>
      <c r="N3034">
        <v>1.8677097976536901</v>
      </c>
      <c r="O3034">
        <v>27.878235982828102</v>
      </c>
      <c r="P3034">
        <v>27.585062240663898</v>
      </c>
      <c r="Q3034">
        <v>3.203258695652E-3</v>
      </c>
    </row>
    <row r="3035" spans="1:17" hidden="1" x14ac:dyDescent="0.3">
      <c r="A3035" t="s">
        <v>6235</v>
      </c>
      <c r="B3035" t="s">
        <v>6236</v>
      </c>
      <c r="C3035" t="str">
        <f>IFERROR(VLOOKUP(Table1[[#This Row],[Ticker]],[1]!Table1[[Symbol]:[Industry]],2,FALSE),"-")</f>
        <v>-</v>
      </c>
      <c r="E3035">
        <v>78.915000000000006</v>
      </c>
      <c r="F3035">
        <v>52.61</v>
      </c>
      <c r="G3035">
        <v>-64.6955905685803</v>
      </c>
      <c r="H3035">
        <v>-6.2510478965618503</v>
      </c>
      <c r="I3035">
        <v>-38.013984015079402</v>
      </c>
      <c r="J3035">
        <v>-1.99104312269485</v>
      </c>
      <c r="K3035">
        <v>56.751307707829099</v>
      </c>
      <c r="L3035">
        <v>64.855385909400596</v>
      </c>
      <c r="M3035">
        <v>41.013255635916302</v>
      </c>
      <c r="N3035">
        <v>2.0653409090908998</v>
      </c>
      <c r="O3035">
        <v>80.954191218399501</v>
      </c>
      <c r="P3035">
        <v>11.9361702127659</v>
      </c>
      <c r="Q3035">
        <v>1.7143239072518E-2</v>
      </c>
    </row>
    <row r="3036" spans="1:17" hidden="1" x14ac:dyDescent="0.3">
      <c r="A3036" t="s">
        <v>6237</v>
      </c>
      <c r="B3036" t="s">
        <v>6238</v>
      </c>
      <c r="C3036" t="str">
        <f>IFERROR(VLOOKUP(Table1[[#This Row],[Ticker]],[1]!Table1[[Symbol]:[Industry]],2,FALSE),"-")</f>
        <v>-</v>
      </c>
      <c r="D3036" t="s">
        <v>226</v>
      </c>
      <c r="E3036">
        <v>78.824337</v>
      </c>
      <c r="F3036">
        <v>226.65</v>
      </c>
      <c r="G3036">
        <v>-11.2863455412369</v>
      </c>
      <c r="H3036">
        <v>-5.55182776185785</v>
      </c>
      <c r="I3036">
        <v>2.62963205011159</v>
      </c>
      <c r="J3036">
        <v>-1.75440340666252</v>
      </c>
      <c r="K3036">
        <v>213.63419718299201</v>
      </c>
      <c r="L3036">
        <v>195.94201159775301</v>
      </c>
      <c r="M3036">
        <v>57.475960822506302</v>
      </c>
      <c r="N3036">
        <v>1.46031766082901</v>
      </c>
      <c r="O3036">
        <v>18.155746746084201</v>
      </c>
      <c r="P3036">
        <v>54.5516535969996</v>
      </c>
      <c r="Q3036">
        <v>0.106383391621219</v>
      </c>
    </row>
    <row r="3037" spans="1:17" hidden="1" x14ac:dyDescent="0.3">
      <c r="A3037" t="s">
        <v>6239</v>
      </c>
      <c r="B3037" t="s">
        <v>6240</v>
      </c>
      <c r="C3037" t="str">
        <f>IFERROR(VLOOKUP(Table1[[#This Row],[Ticker]],[1]!Table1[[Symbol]:[Industry]],2,FALSE),"-")</f>
        <v>-</v>
      </c>
      <c r="E3037">
        <v>78.824034800000007</v>
      </c>
      <c r="F3037">
        <v>48.08</v>
      </c>
      <c r="G3037">
        <v>-15.6311890321433</v>
      </c>
      <c r="H3037">
        <v>6.9131473459466299</v>
      </c>
      <c r="I3037">
        <v>3.6941955688075998</v>
      </c>
      <c r="J3037">
        <v>15.3988408471147</v>
      </c>
      <c r="K3037">
        <v>42.0244392929201</v>
      </c>
      <c r="L3037">
        <v>42.0482675208602</v>
      </c>
      <c r="M3037">
        <v>71.571961330632107</v>
      </c>
      <c r="N3037">
        <v>2.17834282644217</v>
      </c>
      <c r="O3037">
        <v>12.728785357737101</v>
      </c>
      <c r="P3037">
        <v>49.548989113530297</v>
      </c>
      <c r="Q3037">
        <v>7.1137248712496007E-2</v>
      </c>
    </row>
    <row r="3038" spans="1:17" hidden="1" x14ac:dyDescent="0.3">
      <c r="A3038" t="s">
        <v>6241</v>
      </c>
      <c r="B3038" t="s">
        <v>6242</v>
      </c>
      <c r="C3038" t="str">
        <f>IFERROR(VLOOKUP(Table1[[#This Row],[Ticker]],[1]!Table1[[Symbol]:[Industry]],2,FALSE),"-")</f>
        <v>-</v>
      </c>
      <c r="D3038" t="s">
        <v>392</v>
      </c>
      <c r="E3038">
        <v>78.749651567999905</v>
      </c>
      <c r="F3038">
        <v>1.1200000000000001</v>
      </c>
      <c r="G3038">
        <v>274.64722265201902</v>
      </c>
      <c r="H3038">
        <v>-10.115343977839</v>
      </c>
      <c r="I3038">
        <v>43.338468578557901</v>
      </c>
      <c r="J3038">
        <v>11.5496267337644</v>
      </c>
      <c r="K3038">
        <v>0.91417784118627998</v>
      </c>
      <c r="L3038">
        <v>0.72720415275884298</v>
      </c>
      <c r="M3038">
        <v>76.129033319052596</v>
      </c>
      <c r="N3038">
        <v>2.1630041008017402</v>
      </c>
      <c r="O3038">
        <v>0</v>
      </c>
      <c r="P3038">
        <v>489.47368421052602</v>
      </c>
      <c r="Q3038">
        <v>0.14872330861642999</v>
      </c>
    </row>
    <row r="3039" spans="1:17" hidden="1" x14ac:dyDescent="0.3">
      <c r="A3039" t="s">
        <v>6243</v>
      </c>
      <c r="B3039" t="s">
        <v>6244</v>
      </c>
      <c r="C3039" t="str">
        <f>IFERROR(VLOOKUP(Table1[[#This Row],[Ticker]],[1]!Table1[[Symbol]:[Industry]],2,FALSE),"-")</f>
        <v>-</v>
      </c>
      <c r="E3039">
        <v>78.663520000000005</v>
      </c>
      <c r="F3039">
        <v>52</v>
      </c>
      <c r="G3039">
        <v>-60.075348274418097</v>
      </c>
      <c r="H3039">
        <v>-11.636774886334999</v>
      </c>
      <c r="I3039">
        <v>-31.3587445730168</v>
      </c>
      <c r="J3039">
        <v>-1.8511829828347099</v>
      </c>
      <c r="K3039">
        <v>53.831345859877302</v>
      </c>
      <c r="L3039">
        <v>57.533692093909501</v>
      </c>
      <c r="M3039">
        <v>46.553154056659999</v>
      </c>
      <c r="N3039">
        <v>3.2128235961384402</v>
      </c>
      <c r="O3039">
        <v>65.096153846153797</v>
      </c>
      <c r="P3039">
        <v>25.120307988450399</v>
      </c>
      <c r="Q3039">
        <v>4.2614151522172003E-2</v>
      </c>
    </row>
    <row r="3040" spans="1:17" hidden="1" x14ac:dyDescent="0.3">
      <c r="A3040" t="s">
        <v>6245</v>
      </c>
      <c r="B3040" t="s">
        <v>6246</v>
      </c>
      <c r="C3040" t="str">
        <f>IFERROR(VLOOKUP(Table1[[#This Row],[Ticker]],[1]!Table1[[Symbol]:[Industry]],2,FALSE),"-")</f>
        <v>-</v>
      </c>
      <c r="D3040" t="s">
        <v>130</v>
      </c>
      <c r="E3040">
        <v>78.654180683999996</v>
      </c>
      <c r="F3040">
        <v>27.66</v>
      </c>
      <c r="G3040">
        <v>-4.9348409091475496</v>
      </c>
      <c r="H3040">
        <v>-10.6978596557157</v>
      </c>
      <c r="I3040">
        <v>-32.574127000032398</v>
      </c>
      <c r="J3040">
        <v>-2.0082080027026299</v>
      </c>
      <c r="K3040">
        <v>29.836587961402401</v>
      </c>
      <c r="L3040">
        <v>30.2840376138587</v>
      </c>
      <c r="M3040">
        <v>37.459360303626802</v>
      </c>
      <c r="N3040">
        <v>1.3833478736462701</v>
      </c>
      <c r="O3040">
        <v>57.9537237888647</v>
      </c>
      <c r="P3040">
        <v>24.5945945945946</v>
      </c>
      <c r="Q3040">
        <v>1.9521260354404001E-2</v>
      </c>
    </row>
    <row r="3041" spans="1:17" hidden="1" x14ac:dyDescent="0.3">
      <c r="A3041" t="s">
        <v>6247</v>
      </c>
      <c r="B3041" t="s">
        <v>6248</v>
      </c>
      <c r="C3041" t="str">
        <f>IFERROR(VLOOKUP(Table1[[#This Row],[Ticker]],[1]!Table1[[Symbol]:[Industry]],2,FALSE),"-")</f>
        <v>-</v>
      </c>
      <c r="D3041" t="s">
        <v>169</v>
      </c>
      <c r="E3041">
        <v>78.61258411</v>
      </c>
      <c r="F3041">
        <v>48.35</v>
      </c>
      <c r="G3041">
        <v>2.0517022304117898</v>
      </c>
      <c r="H3041">
        <v>0.30489615938220399</v>
      </c>
      <c r="I3041">
        <v>-10.105154558834901</v>
      </c>
      <c r="J3041">
        <v>-2.6883779164151802</v>
      </c>
      <c r="K3041">
        <v>48.261737209965098</v>
      </c>
      <c r="L3041">
        <v>45.816352049765001</v>
      </c>
      <c r="M3041">
        <v>44.628909855877801</v>
      </c>
      <c r="N3041">
        <v>1.7641668676151401</v>
      </c>
      <c r="O3041">
        <v>43.329886246122001</v>
      </c>
      <c r="P3041">
        <v>44.113263785394899</v>
      </c>
      <c r="Q3041">
        <v>-1.6728483829923001E-2</v>
      </c>
    </row>
    <row r="3042" spans="1:17" hidden="1" x14ac:dyDescent="0.3">
      <c r="A3042" t="s">
        <v>6249</v>
      </c>
      <c r="B3042" t="s">
        <v>6250</v>
      </c>
      <c r="C3042" t="str">
        <f>IFERROR(VLOOKUP(Table1[[#This Row],[Ticker]],[1]!Table1[[Symbol]:[Industry]],2,FALSE),"-")</f>
        <v>-</v>
      </c>
      <c r="D3042" t="s">
        <v>875</v>
      </c>
      <c r="E3042">
        <v>78.286467372000004</v>
      </c>
      <c r="F3042">
        <v>6.46</v>
      </c>
      <c r="G3042">
        <v>-17.686110681314101</v>
      </c>
      <c r="H3042">
        <v>-20.9198513153652</v>
      </c>
      <c r="I3042">
        <v>-23.1136387011355</v>
      </c>
      <c r="J3042">
        <v>-5.6407757430157002</v>
      </c>
      <c r="K3042">
        <v>6.9885571366808703</v>
      </c>
      <c r="L3042">
        <v>8.2113863974344401</v>
      </c>
      <c r="M3042">
        <v>23.980987015469001</v>
      </c>
      <c r="N3042">
        <v>1.05141912850511</v>
      </c>
      <c r="O3042">
        <v>91.176470588235205</v>
      </c>
      <c r="P3042">
        <v>40.434782608695599</v>
      </c>
      <c r="Q3042">
        <v>-0.13537729484636801</v>
      </c>
    </row>
    <row r="3043" spans="1:17" hidden="1" x14ac:dyDescent="0.3">
      <c r="A3043" t="s">
        <v>6251</v>
      </c>
      <c r="B3043" t="s">
        <v>6252</v>
      </c>
      <c r="C3043" t="str">
        <f>IFERROR(VLOOKUP(Table1[[#This Row],[Ticker]],[1]!Table1[[Symbol]:[Industry]],2,FALSE),"-")</f>
        <v>-</v>
      </c>
      <c r="E3043">
        <v>78.256339839999995</v>
      </c>
      <c r="F3043">
        <v>310.10000000000002</v>
      </c>
      <c r="G3043">
        <v>290.60966396657301</v>
      </c>
      <c r="H3043">
        <v>-26.575758451957</v>
      </c>
      <c r="I3043">
        <v>303.74535433755602</v>
      </c>
      <c r="J3043">
        <v>3.6677268621341601</v>
      </c>
      <c r="K3043">
        <v>255.78529636978701</v>
      </c>
      <c r="M3043">
        <v>45.374020402871899</v>
      </c>
      <c r="N3043">
        <v>0.61612072138387897</v>
      </c>
      <c r="O3043">
        <v>25.282167042889299</v>
      </c>
      <c r="P3043">
        <v>336.76056338028098</v>
      </c>
    </row>
    <row r="3044" spans="1:17" hidden="1" x14ac:dyDescent="0.3">
      <c r="A3044" t="s">
        <v>6253</v>
      </c>
      <c r="B3044" t="s">
        <v>6254</v>
      </c>
      <c r="C3044" t="str">
        <f>IFERROR(VLOOKUP(Table1[[#This Row],[Ticker]],[1]!Table1[[Symbol]:[Industry]],2,FALSE),"-")</f>
        <v>-</v>
      </c>
      <c r="D3044" t="s">
        <v>184</v>
      </c>
      <c r="E3044">
        <v>78.149829600000004</v>
      </c>
      <c r="F3044">
        <v>68.489999999999995</v>
      </c>
      <c r="G3044">
        <v>-55.121030014100498</v>
      </c>
      <c r="H3044">
        <v>-16.2092418764949</v>
      </c>
      <c r="I3044">
        <v>-36.336298144735203</v>
      </c>
      <c r="J3044">
        <v>2.40658960510864</v>
      </c>
      <c r="K3044">
        <v>72.596133357387501</v>
      </c>
      <c r="L3044">
        <v>79.604287849419705</v>
      </c>
      <c r="M3044">
        <v>37.724050277902499</v>
      </c>
      <c r="N3044">
        <v>0.868436980802342</v>
      </c>
      <c r="O3044">
        <v>64.695575996495805</v>
      </c>
      <c r="P3044">
        <v>5.0460122699386298</v>
      </c>
      <c r="Q3044">
        <v>7.7259962627110004E-2</v>
      </c>
    </row>
    <row r="3045" spans="1:17" hidden="1" x14ac:dyDescent="0.3">
      <c r="A3045" t="s">
        <v>6255</v>
      </c>
      <c r="B3045" t="s">
        <v>6256</v>
      </c>
      <c r="C3045" t="str">
        <f>IFERROR(VLOOKUP(Table1[[#This Row],[Ticker]],[1]!Table1[[Symbol]:[Industry]],2,FALSE),"-")</f>
        <v>-</v>
      </c>
      <c r="D3045" t="s">
        <v>46</v>
      </c>
      <c r="E3045">
        <v>78.059614608000004</v>
      </c>
      <c r="F3045">
        <v>11.28</v>
      </c>
      <c r="G3045">
        <v>-3.53852248836959</v>
      </c>
      <c r="H3045">
        <v>-4.1885111966205804</v>
      </c>
      <c r="I3045">
        <v>-42.328611140566302</v>
      </c>
      <c r="J3045">
        <v>15.5847144530627</v>
      </c>
      <c r="K3045">
        <v>10.527976846493701</v>
      </c>
      <c r="L3045">
        <v>11.197366934727899</v>
      </c>
      <c r="M3045">
        <v>74.307345889172097</v>
      </c>
      <c r="N3045">
        <v>1.7936105660491299</v>
      </c>
      <c r="O3045">
        <v>50.177304964538997</v>
      </c>
      <c r="P3045">
        <v>46.1139896373056</v>
      </c>
      <c r="Q3045">
        <v>-3.7998012302319001E-2</v>
      </c>
    </row>
    <row r="3046" spans="1:17" hidden="1" x14ac:dyDescent="0.3">
      <c r="A3046" t="s">
        <v>6257</v>
      </c>
      <c r="B3046" t="s">
        <v>6258</v>
      </c>
      <c r="C3046" t="str">
        <f>IFERROR(VLOOKUP(Table1[[#This Row],[Ticker]],[1]!Table1[[Symbol]:[Industry]],2,FALSE),"-")</f>
        <v>-</v>
      </c>
      <c r="D3046" t="s">
        <v>59</v>
      </c>
      <c r="E3046">
        <v>78.015979999999999</v>
      </c>
      <c r="F3046">
        <v>103.6</v>
      </c>
      <c r="G3046">
        <v>-15.1724337347058</v>
      </c>
      <c r="H3046">
        <v>-1.6788548472974101</v>
      </c>
      <c r="I3046">
        <v>-14.6928471200833</v>
      </c>
      <c r="J3046">
        <v>2.82893887550496</v>
      </c>
      <c r="K3046">
        <v>98.780020468418897</v>
      </c>
      <c r="L3046">
        <v>96.652934465455701</v>
      </c>
      <c r="M3046">
        <v>68.901936951074902</v>
      </c>
      <c r="N3046">
        <v>2.0292818500109702</v>
      </c>
      <c r="O3046">
        <v>10.038610038610001</v>
      </c>
      <c r="P3046">
        <v>26.187576126674699</v>
      </c>
      <c r="Q3046">
        <v>1.2819678013981E-2</v>
      </c>
    </row>
    <row r="3047" spans="1:17" hidden="1" x14ac:dyDescent="0.3">
      <c r="A3047" t="s">
        <v>6259</v>
      </c>
      <c r="B3047" t="s">
        <v>6260</v>
      </c>
      <c r="C3047" t="str">
        <f>IFERROR(VLOOKUP(Table1[[#This Row],[Ticker]],[1]!Table1[[Symbol]:[Industry]],2,FALSE),"-")</f>
        <v>-</v>
      </c>
      <c r="D3047" t="s">
        <v>107</v>
      </c>
      <c r="E3047">
        <v>78.015957073999999</v>
      </c>
      <c r="F3047">
        <v>67.430000000000007</v>
      </c>
      <c r="G3047">
        <v>29.6587169048927</v>
      </c>
      <c r="H3047">
        <v>-9.28377982390551</v>
      </c>
      <c r="I3047">
        <v>-19.081727860975501</v>
      </c>
      <c r="J3047">
        <v>10.9361883759652</v>
      </c>
      <c r="K3047">
        <v>67.127665999085494</v>
      </c>
      <c r="L3047">
        <v>66.150560674844499</v>
      </c>
      <c r="M3047">
        <v>64.711328957710805</v>
      </c>
      <c r="N3047">
        <v>3.7354763992265498</v>
      </c>
      <c r="O3047">
        <v>55.865341835978001</v>
      </c>
      <c r="Q3047">
        <v>0.10532204096850201</v>
      </c>
    </row>
    <row r="3048" spans="1:17" hidden="1" x14ac:dyDescent="0.3">
      <c r="A3048" t="s">
        <v>6261</v>
      </c>
      <c r="B3048" t="s">
        <v>6262</v>
      </c>
      <c r="C3048" t="str">
        <f>IFERROR(VLOOKUP(Table1[[#This Row],[Ticker]],[1]!Table1[[Symbol]:[Industry]],2,FALSE),"-")</f>
        <v>-</v>
      </c>
      <c r="D3048" t="s">
        <v>226</v>
      </c>
      <c r="E3048">
        <v>78.013572288000006</v>
      </c>
      <c r="F3048">
        <v>33.29</v>
      </c>
      <c r="G3048">
        <v>-67.084901111812698</v>
      </c>
      <c r="H3048">
        <v>-1.3717550312722799</v>
      </c>
      <c r="I3048">
        <v>-42.935089058163001</v>
      </c>
      <c r="J3048">
        <v>9.2594465268667108</v>
      </c>
      <c r="K3048">
        <v>29.668153624726902</v>
      </c>
      <c r="L3048">
        <v>36.462551387400502</v>
      </c>
      <c r="M3048">
        <v>80.985838365241406</v>
      </c>
      <c r="N3048">
        <v>1.19064009484471</v>
      </c>
      <c r="O3048">
        <v>83.935951406030298</v>
      </c>
      <c r="P3048">
        <v>49.282511210762301</v>
      </c>
      <c r="Q3048">
        <v>3.9985603662870003E-2</v>
      </c>
    </row>
    <row r="3049" spans="1:17" hidden="1" x14ac:dyDescent="0.3">
      <c r="A3049" t="s">
        <v>6263</v>
      </c>
      <c r="B3049" t="s">
        <v>6264</v>
      </c>
      <c r="C3049" t="str">
        <f>IFERROR(VLOOKUP(Table1[[#This Row],[Ticker]],[1]!Table1[[Symbol]:[Industry]],2,FALSE),"-")</f>
        <v>-</v>
      </c>
      <c r="D3049" t="s">
        <v>1435</v>
      </c>
      <c r="E3049">
        <v>77.916150000000002</v>
      </c>
      <c r="F3049">
        <v>117</v>
      </c>
      <c r="G3049">
        <v>15.611078073705899</v>
      </c>
      <c r="H3049">
        <v>-6.6122792242178603</v>
      </c>
      <c r="I3049">
        <v>-2.9325736200015302</v>
      </c>
      <c r="J3049">
        <v>-2.7058838375355698</v>
      </c>
      <c r="K3049">
        <v>115.793971673294</v>
      </c>
      <c r="L3049">
        <v>104.561494581348</v>
      </c>
      <c r="M3049">
        <v>53.256546481058798</v>
      </c>
      <c r="N3049">
        <v>0.163639013043029</v>
      </c>
      <c r="O3049">
        <v>53.803418803418701</v>
      </c>
      <c r="P3049">
        <v>56</v>
      </c>
      <c r="Q3049">
        <v>0.12014766672574401</v>
      </c>
    </row>
    <row r="3050" spans="1:17" hidden="1" x14ac:dyDescent="0.3">
      <c r="A3050" t="s">
        <v>6265</v>
      </c>
      <c r="B3050" t="s">
        <v>6266</v>
      </c>
      <c r="C3050" t="str">
        <f>IFERROR(VLOOKUP(Table1[[#This Row],[Ticker]],[1]!Table1[[Symbol]:[Industry]],2,FALSE),"-")</f>
        <v>-</v>
      </c>
      <c r="E3050">
        <v>77.884600000000006</v>
      </c>
      <c r="F3050">
        <v>225.1</v>
      </c>
      <c r="G3050">
        <v>-18.162301157504601</v>
      </c>
      <c r="H3050">
        <v>-13.752050369328</v>
      </c>
      <c r="I3050">
        <v>-5.0266107865214096</v>
      </c>
      <c r="J3050">
        <v>-7.9426590743108099</v>
      </c>
      <c r="K3050">
        <v>247.951756077742</v>
      </c>
      <c r="M3050">
        <v>44.405532786902</v>
      </c>
      <c r="N3050">
        <v>1.03525046382189</v>
      </c>
      <c r="O3050">
        <v>102.11017325633</v>
      </c>
      <c r="P3050">
        <v>19.353128313891801</v>
      </c>
    </row>
    <row r="3051" spans="1:17" hidden="1" x14ac:dyDescent="0.3">
      <c r="A3051" t="s">
        <v>6267</v>
      </c>
      <c r="B3051" t="s">
        <v>6268</v>
      </c>
      <c r="C3051" t="str">
        <f>IFERROR(VLOOKUP(Table1[[#This Row],[Ticker]],[1]!Table1[[Symbol]:[Industry]],2,FALSE),"-")</f>
        <v>-</v>
      </c>
      <c r="D3051" t="s">
        <v>1309</v>
      </c>
      <c r="E3051">
        <v>77.734305000000006</v>
      </c>
      <c r="F3051">
        <v>262.35000000000002</v>
      </c>
      <c r="G3051">
        <v>30.807936937733398</v>
      </c>
      <c r="H3051">
        <v>-9.0319715618067296</v>
      </c>
      <c r="I3051">
        <v>-38.698801983302701</v>
      </c>
      <c r="J3051">
        <v>0.86684411807355299</v>
      </c>
      <c r="K3051">
        <v>267.23335534760201</v>
      </c>
      <c r="L3051">
        <v>250.01156280589001</v>
      </c>
      <c r="M3051">
        <v>42.835348360859001</v>
      </c>
      <c r="N3051">
        <v>0.47602068651269602</v>
      </c>
      <c r="O3051">
        <v>38.745950066704701</v>
      </c>
      <c r="P3051">
        <v>81.619937694704007</v>
      </c>
      <c r="Q3051">
        <v>5.3458531210234E-2</v>
      </c>
    </row>
    <row r="3052" spans="1:17" hidden="1" x14ac:dyDescent="0.3">
      <c r="A3052" t="s">
        <v>6269</v>
      </c>
      <c r="B3052" t="s">
        <v>6270</v>
      </c>
      <c r="C3052" t="str">
        <f>IFERROR(VLOOKUP(Table1[[#This Row],[Ticker]],[1]!Table1[[Symbol]:[Industry]],2,FALSE),"-")</f>
        <v>-</v>
      </c>
      <c r="D3052" t="s">
        <v>410</v>
      </c>
      <c r="E3052">
        <v>77.716326539999997</v>
      </c>
      <c r="F3052">
        <v>51.85</v>
      </c>
      <c r="G3052">
        <v>0.64965278567653995</v>
      </c>
      <c r="H3052">
        <v>-14.1241607650018</v>
      </c>
      <c r="I3052">
        <v>-2.48163724154786</v>
      </c>
      <c r="J3052">
        <v>-3.5090453462474001</v>
      </c>
      <c r="K3052">
        <v>53.757859217385402</v>
      </c>
      <c r="L3052">
        <v>50.565463464440697</v>
      </c>
      <c r="M3052">
        <v>36.564781287690899</v>
      </c>
      <c r="N3052">
        <v>0.10475603079407</v>
      </c>
      <c r="O3052">
        <v>60.462873674059701</v>
      </c>
      <c r="P3052">
        <v>32.439335887611698</v>
      </c>
      <c r="Q3052">
        <v>-2.3091006405080002E-2</v>
      </c>
    </row>
    <row r="3053" spans="1:17" hidden="1" x14ac:dyDescent="0.3">
      <c r="A3053" t="s">
        <v>6271</v>
      </c>
      <c r="B3053" t="s">
        <v>6272</v>
      </c>
      <c r="C3053" t="str">
        <f>IFERROR(VLOOKUP(Table1[[#This Row],[Ticker]],[1]!Table1[[Symbol]:[Industry]],2,FALSE),"-")</f>
        <v>-</v>
      </c>
      <c r="D3053" t="s">
        <v>104</v>
      </c>
      <c r="E3053">
        <v>77.64</v>
      </c>
      <c r="F3053">
        <v>1941</v>
      </c>
      <c r="G3053">
        <v>140.501215255772</v>
      </c>
      <c r="H3053">
        <v>-9.7289529702115995</v>
      </c>
      <c r="I3053">
        <v>31.411742385145299</v>
      </c>
      <c r="J3053">
        <v>-2.26977315867371</v>
      </c>
      <c r="K3053">
        <v>1828.5101887615101</v>
      </c>
      <c r="L3053">
        <v>1497.05863389929</v>
      </c>
      <c r="M3053">
        <v>53.289195250665102</v>
      </c>
      <c r="N3053">
        <v>0.87594925476876495</v>
      </c>
      <c r="O3053">
        <v>27.460072127769099</v>
      </c>
      <c r="P3053">
        <v>210.286947486212</v>
      </c>
      <c r="Q3053">
        <v>8.1857358086049006E-2</v>
      </c>
    </row>
    <row r="3054" spans="1:17" hidden="1" x14ac:dyDescent="0.3">
      <c r="A3054" t="s">
        <v>6273</v>
      </c>
      <c r="B3054" t="s">
        <v>6274</v>
      </c>
      <c r="C3054" t="str">
        <f>IFERROR(VLOOKUP(Table1[[#This Row],[Ticker]],[1]!Table1[[Symbol]:[Industry]],2,FALSE),"-")</f>
        <v>-</v>
      </c>
      <c r="D3054" t="s">
        <v>1120</v>
      </c>
      <c r="E3054">
        <v>77.520878721000003</v>
      </c>
      <c r="F3054">
        <v>124.41</v>
      </c>
      <c r="G3054">
        <v>-8.9185237214014901</v>
      </c>
      <c r="H3054">
        <v>17.330448984935</v>
      </c>
      <c r="I3054">
        <v>-1.1367298341404599</v>
      </c>
      <c r="J3054">
        <v>28.005004308135099</v>
      </c>
      <c r="K3054">
        <v>97.489875607628903</v>
      </c>
      <c r="L3054">
        <v>105.101589938667</v>
      </c>
      <c r="M3054">
        <v>90.982645948606503</v>
      </c>
      <c r="N3054">
        <v>4.3262136345358302</v>
      </c>
      <c r="O3054">
        <v>24.9095731854352</v>
      </c>
      <c r="P3054">
        <v>46.192714453584003</v>
      </c>
      <c r="Q3054">
        <v>5.8800235794984002E-2</v>
      </c>
    </row>
    <row r="3055" spans="1:17" hidden="1" x14ac:dyDescent="0.3">
      <c r="A3055" t="s">
        <v>6275</v>
      </c>
      <c r="B3055" t="s">
        <v>6276</v>
      </c>
      <c r="C3055" t="str">
        <f>IFERROR(VLOOKUP(Table1[[#This Row],[Ticker]],[1]!Table1[[Symbol]:[Industry]],2,FALSE),"-")</f>
        <v>-</v>
      </c>
      <c r="E3055">
        <v>77.420229172999996</v>
      </c>
      <c r="F3055">
        <v>45.71</v>
      </c>
      <c r="G3055">
        <v>-29.6049767614705</v>
      </c>
      <c r="H3055">
        <v>18.894024452594898</v>
      </c>
      <c r="I3055">
        <v>-18.529855987040602</v>
      </c>
      <c r="J3055">
        <v>-6.6833423107175605E-2</v>
      </c>
      <c r="K3055">
        <v>41.211707449191401</v>
      </c>
      <c r="L3055">
        <v>41.7704535926853</v>
      </c>
      <c r="M3055">
        <v>58.960277577320099</v>
      </c>
      <c r="N3055">
        <v>1.9779688285380299</v>
      </c>
      <c r="O3055">
        <v>34.106322467731303</v>
      </c>
      <c r="P3055">
        <v>47.119407788863803</v>
      </c>
      <c r="Q3055">
        <v>-1.7159333490137998E-2</v>
      </c>
    </row>
    <row r="3056" spans="1:17" hidden="1" x14ac:dyDescent="0.3">
      <c r="A3056" t="s">
        <v>6277</v>
      </c>
      <c r="B3056" t="s">
        <v>6278</v>
      </c>
      <c r="C3056" t="str">
        <f>IFERROR(VLOOKUP(Table1[[#This Row],[Ticker]],[1]!Table1[[Symbol]:[Industry]],2,FALSE),"-")</f>
        <v>-</v>
      </c>
      <c r="D3056" t="s">
        <v>130</v>
      </c>
      <c r="E3056">
        <v>77.209927895999996</v>
      </c>
      <c r="F3056">
        <v>47.28</v>
      </c>
      <c r="G3056">
        <v>74.225103614450504</v>
      </c>
      <c r="H3056">
        <v>11.140483599109301</v>
      </c>
      <c r="I3056">
        <v>29.7648950049843</v>
      </c>
      <c r="J3056">
        <v>-4.6941971115631302</v>
      </c>
      <c r="K3056">
        <v>43.799284684946997</v>
      </c>
      <c r="L3056">
        <v>37.431657056454299</v>
      </c>
      <c r="M3056">
        <v>50.5896532035704</v>
      </c>
      <c r="N3056">
        <v>1.7469628131661701</v>
      </c>
      <c r="O3056">
        <v>19.331641285956</v>
      </c>
      <c r="P3056">
        <v>113.93665158371</v>
      </c>
      <c r="Q3056">
        <v>4.5559190561063001E-2</v>
      </c>
    </row>
    <row r="3057" spans="1:17" hidden="1" x14ac:dyDescent="0.3">
      <c r="A3057" t="s">
        <v>6279</v>
      </c>
      <c r="B3057" t="s">
        <v>6280</v>
      </c>
      <c r="C3057" t="str">
        <f>IFERROR(VLOOKUP(Table1[[#This Row],[Ticker]],[1]!Table1[[Symbol]:[Industry]],2,FALSE),"-")</f>
        <v>-</v>
      </c>
      <c r="D3057" t="s">
        <v>610</v>
      </c>
      <c r="E3057">
        <v>77.096915999999993</v>
      </c>
      <c r="F3057">
        <v>2.57</v>
      </c>
      <c r="G3057">
        <v>-79.562131468247998</v>
      </c>
      <c r="H3057">
        <v>-16.5132856587996</v>
      </c>
      <c r="I3057">
        <v>-42.126177886088499</v>
      </c>
      <c r="J3057">
        <v>8.5362961493337303E-2</v>
      </c>
      <c r="K3057">
        <v>2.6311949782814499</v>
      </c>
      <c r="L3057">
        <v>3.6560838078851199</v>
      </c>
      <c r="M3057">
        <v>43.895181941741797</v>
      </c>
      <c r="N3057">
        <v>1.0977014821031601</v>
      </c>
      <c r="O3057">
        <v>175.61608300907901</v>
      </c>
      <c r="P3057">
        <v>19.5348837209302</v>
      </c>
      <c r="Q3057">
        <v>-7.0147041163154997E-2</v>
      </c>
    </row>
    <row r="3058" spans="1:17" hidden="1" x14ac:dyDescent="0.3">
      <c r="A3058" t="s">
        <v>6281</v>
      </c>
      <c r="B3058" t="s">
        <v>6282</v>
      </c>
      <c r="C3058" t="str">
        <f>IFERROR(VLOOKUP(Table1[[#This Row],[Ticker]],[1]!Table1[[Symbol]:[Industry]],2,FALSE),"-")</f>
        <v>-</v>
      </c>
      <c r="D3058" t="s">
        <v>716</v>
      </c>
      <c r="E3058">
        <v>77.053211959999999</v>
      </c>
      <c r="F3058">
        <v>60.54</v>
      </c>
      <c r="G3058">
        <v>34.721062314466401</v>
      </c>
      <c r="H3058">
        <v>-2.8236562456975101</v>
      </c>
      <c r="I3058">
        <v>8.1407659057061696</v>
      </c>
      <c r="J3058">
        <v>1.6303719091287101</v>
      </c>
      <c r="K3058">
        <v>56.744894599074499</v>
      </c>
      <c r="L3058">
        <v>50.562844873395001</v>
      </c>
      <c r="M3058">
        <v>51.880968766981397</v>
      </c>
      <c r="N3058">
        <v>0.85978782770739004</v>
      </c>
      <c r="O3058">
        <v>0.92500825900232397</v>
      </c>
      <c r="P3058">
        <v>63.843031123139298</v>
      </c>
      <c r="Q3058">
        <v>6.5320406444950005E-2</v>
      </c>
    </row>
    <row r="3059" spans="1:17" hidden="1" x14ac:dyDescent="0.3">
      <c r="A3059" t="s">
        <v>6283</v>
      </c>
      <c r="B3059" t="s">
        <v>6284</v>
      </c>
      <c r="C3059" t="str">
        <f>IFERROR(VLOOKUP(Table1[[#This Row],[Ticker]],[1]!Table1[[Symbol]:[Industry]],2,FALSE),"-")</f>
        <v>-</v>
      </c>
      <c r="E3059">
        <v>76.913916</v>
      </c>
      <c r="F3059">
        <v>197.2</v>
      </c>
      <c r="G3059">
        <v>101.053652043523</v>
      </c>
      <c r="H3059">
        <v>-3.16549772838817</v>
      </c>
      <c r="I3059">
        <v>22.482366574914899</v>
      </c>
      <c r="J3059">
        <v>-6.5310689092993899</v>
      </c>
      <c r="K3059">
        <v>181.67196444837001</v>
      </c>
      <c r="L3059">
        <v>158.19659037348501</v>
      </c>
      <c r="M3059">
        <v>64.739038769044001</v>
      </c>
      <c r="N3059">
        <v>1.48687525422572</v>
      </c>
      <c r="O3059">
        <v>15.517241379310301</v>
      </c>
      <c r="P3059">
        <v>140.341255332114</v>
      </c>
      <c r="Q3059">
        <v>0.11627220328224799</v>
      </c>
    </row>
    <row r="3060" spans="1:17" hidden="1" x14ac:dyDescent="0.3">
      <c r="A3060" t="s">
        <v>6285</v>
      </c>
      <c r="B3060" t="s">
        <v>6286</v>
      </c>
      <c r="C3060" t="str">
        <f>IFERROR(VLOOKUP(Table1[[#This Row],[Ticker]],[1]!Table1[[Symbol]:[Industry]],2,FALSE),"-")</f>
        <v>-</v>
      </c>
      <c r="D3060" t="s">
        <v>410</v>
      </c>
      <c r="E3060">
        <v>76.587536201999995</v>
      </c>
      <c r="F3060">
        <v>42.99</v>
      </c>
      <c r="G3060">
        <v>-36.275644155041597</v>
      </c>
      <c r="H3060">
        <v>-16.858078682754702</v>
      </c>
      <c r="I3060">
        <v>-10.2581696318466</v>
      </c>
      <c r="J3060">
        <v>-5.5114824149462303</v>
      </c>
      <c r="K3060">
        <v>45.219453844778599</v>
      </c>
      <c r="L3060">
        <v>45.785212812619399</v>
      </c>
      <c r="M3060">
        <v>38.9276574937373</v>
      </c>
      <c r="N3060">
        <v>0.22335475407483399</v>
      </c>
      <c r="O3060">
        <v>38.417546922663902</v>
      </c>
      <c r="P3060">
        <v>38.552391789574997</v>
      </c>
      <c r="Q3060">
        <v>9.9938389387270003E-3</v>
      </c>
    </row>
    <row r="3061" spans="1:17" hidden="1" x14ac:dyDescent="0.3">
      <c r="A3061" t="s">
        <v>6287</v>
      </c>
      <c r="B3061" t="s">
        <v>6288</v>
      </c>
      <c r="C3061" t="str">
        <f>IFERROR(VLOOKUP(Table1[[#This Row],[Ticker]],[1]!Table1[[Symbol]:[Industry]],2,FALSE),"-")</f>
        <v>-</v>
      </c>
      <c r="D3061" t="s">
        <v>119</v>
      </c>
      <c r="E3061">
        <v>76.537499999999994</v>
      </c>
      <c r="F3061">
        <v>97.5</v>
      </c>
      <c r="G3061">
        <v>-23.4718996050341</v>
      </c>
      <c r="H3061">
        <v>-3.5862127317266799</v>
      </c>
      <c r="I3061">
        <v>-31.705113401440201</v>
      </c>
      <c r="J3061">
        <v>-2.29407342572516</v>
      </c>
      <c r="K3061">
        <v>97.392667602638596</v>
      </c>
      <c r="L3061">
        <v>99.133321936046798</v>
      </c>
      <c r="M3061">
        <v>49.339543480843801</v>
      </c>
      <c r="N3061">
        <v>1.4046762589927999</v>
      </c>
      <c r="O3061">
        <v>46.717948717948701</v>
      </c>
      <c r="P3061">
        <v>30.609511051574</v>
      </c>
    </row>
    <row r="3062" spans="1:17" hidden="1" x14ac:dyDescent="0.3">
      <c r="A3062" t="s">
        <v>6289</v>
      </c>
      <c r="B3062" t="s">
        <v>6290</v>
      </c>
      <c r="C3062" t="str">
        <f>IFERROR(VLOOKUP(Table1[[#This Row],[Ticker]],[1]!Table1[[Symbol]:[Industry]],2,FALSE),"-")</f>
        <v>-</v>
      </c>
      <c r="D3062" t="s">
        <v>539</v>
      </c>
      <c r="E3062">
        <v>76.257990000000007</v>
      </c>
      <c r="F3062">
        <v>65.7</v>
      </c>
      <c r="G3062">
        <v>-13.427734758543</v>
      </c>
      <c r="H3062">
        <v>9.0535142391508892</v>
      </c>
      <c r="I3062">
        <v>-0.29204438755978501</v>
      </c>
      <c r="J3062">
        <v>7.1811169263623302</v>
      </c>
      <c r="M3062">
        <v>63.622881726749704</v>
      </c>
      <c r="O3062">
        <v>14.003044140030401</v>
      </c>
      <c r="P3062">
        <v>42.5162689804772</v>
      </c>
    </row>
    <row r="3063" spans="1:17" hidden="1" x14ac:dyDescent="0.3">
      <c r="A3063" t="s">
        <v>6291</v>
      </c>
      <c r="B3063" t="s">
        <v>6292</v>
      </c>
      <c r="C3063" t="str">
        <f>IFERROR(VLOOKUP(Table1[[#This Row],[Ticker]],[1]!Table1[[Symbol]:[Industry]],2,FALSE),"-")</f>
        <v>-</v>
      </c>
      <c r="E3063">
        <v>76.23</v>
      </c>
      <c r="F3063">
        <v>14.52</v>
      </c>
      <c r="G3063">
        <v>-19.457419941937999</v>
      </c>
      <c r="H3063">
        <v>-27.628844491623799</v>
      </c>
      <c r="I3063">
        <v>-14.108978868889499</v>
      </c>
      <c r="J3063">
        <v>-7.0257797772878101</v>
      </c>
      <c r="K3063">
        <v>16.063918983043699</v>
      </c>
      <c r="L3063">
        <v>15.354419491377501</v>
      </c>
      <c r="M3063">
        <v>34.630849802714401</v>
      </c>
      <c r="N3063">
        <v>1.7715703768868001</v>
      </c>
      <c r="O3063">
        <v>39.8071625344352</v>
      </c>
      <c r="P3063">
        <v>32</v>
      </c>
      <c r="Q3063">
        <v>-7.2914806143487998E-2</v>
      </c>
    </row>
    <row r="3064" spans="1:17" hidden="1" x14ac:dyDescent="0.3">
      <c r="A3064" t="s">
        <v>6293</v>
      </c>
      <c r="B3064" t="s">
        <v>6294</v>
      </c>
      <c r="C3064" t="str">
        <f>IFERROR(VLOOKUP(Table1[[#This Row],[Ticker]],[1]!Table1[[Symbol]:[Industry]],2,FALSE),"-")</f>
        <v>-</v>
      </c>
      <c r="E3064">
        <v>76.019919999999999</v>
      </c>
      <c r="F3064">
        <v>68</v>
      </c>
      <c r="G3064">
        <v>-50.504125724425499</v>
      </c>
      <c r="H3064">
        <v>-18.068475948343099</v>
      </c>
      <c r="I3064">
        <v>-19.0153325910326</v>
      </c>
      <c r="J3064">
        <v>-5.5540196518093996</v>
      </c>
      <c r="K3064">
        <v>70.277381321703203</v>
      </c>
      <c r="L3064">
        <v>71.958832837369201</v>
      </c>
      <c r="M3064">
        <v>47.4972327232867</v>
      </c>
      <c r="N3064">
        <v>1.0462269756387399</v>
      </c>
      <c r="O3064">
        <v>54.411764705882298</v>
      </c>
      <c r="P3064">
        <v>13.2389675270607</v>
      </c>
      <c r="Q3064">
        <v>0.195515534733675</v>
      </c>
    </row>
    <row r="3065" spans="1:17" hidden="1" x14ac:dyDescent="0.3">
      <c r="A3065" t="s">
        <v>6295</v>
      </c>
      <c r="B3065" t="s">
        <v>6296</v>
      </c>
      <c r="C3065" t="str">
        <f>IFERROR(VLOOKUP(Table1[[#This Row],[Ticker]],[1]!Table1[[Symbol]:[Industry]],2,FALSE),"-")</f>
        <v>-</v>
      </c>
      <c r="E3065">
        <v>75.872</v>
      </c>
      <c r="F3065">
        <v>64</v>
      </c>
      <c r="G3065">
        <v>-16.1563944781633</v>
      </c>
      <c r="H3065">
        <v>-6.2469250541826904</v>
      </c>
      <c r="I3065">
        <v>-29.742860172873801</v>
      </c>
      <c r="J3065">
        <v>1.72178610415305</v>
      </c>
      <c r="K3065">
        <v>64.8728361393852</v>
      </c>
      <c r="L3065">
        <v>66.070076655297299</v>
      </c>
      <c r="M3065">
        <v>46.562561732155999</v>
      </c>
      <c r="N3065">
        <v>1.8504434396109799</v>
      </c>
      <c r="O3065">
        <v>81.21875</v>
      </c>
      <c r="P3065">
        <v>15.7114445850659</v>
      </c>
      <c r="Q3065">
        <v>0.14961573227328101</v>
      </c>
    </row>
    <row r="3066" spans="1:17" hidden="1" x14ac:dyDescent="0.3">
      <c r="A3066" t="s">
        <v>6297</v>
      </c>
      <c r="B3066" t="s">
        <v>6298</v>
      </c>
      <c r="C3066" t="str">
        <f>IFERROR(VLOOKUP(Table1[[#This Row],[Ticker]],[1]!Table1[[Symbol]:[Industry]],2,FALSE),"-")</f>
        <v>-</v>
      </c>
      <c r="D3066" t="s">
        <v>561</v>
      </c>
      <c r="E3066">
        <v>75.652500000000003</v>
      </c>
      <c r="F3066">
        <v>72.05</v>
      </c>
      <c r="G3066">
        <v>196.29900836630401</v>
      </c>
      <c r="H3066">
        <v>27.044876609039999</v>
      </c>
      <c r="I3066">
        <v>124.40031860592499</v>
      </c>
      <c r="J3066">
        <v>7.1288321001215396</v>
      </c>
      <c r="K3066">
        <v>55.242477968420097</v>
      </c>
      <c r="L3066">
        <v>41.9732593477015</v>
      </c>
      <c r="M3066">
        <v>98.329079154909493</v>
      </c>
      <c r="N3066">
        <v>0.51963663367869894</v>
      </c>
      <c r="O3066">
        <v>0</v>
      </c>
      <c r="P3066">
        <v>307.06214689265499</v>
      </c>
      <c r="Q3066">
        <v>9.5505091463272004E-2</v>
      </c>
    </row>
    <row r="3067" spans="1:17" hidden="1" x14ac:dyDescent="0.3">
      <c r="A3067" t="s">
        <v>6299</v>
      </c>
      <c r="B3067" t="s">
        <v>6300</v>
      </c>
      <c r="C3067" t="str">
        <f>IFERROR(VLOOKUP(Table1[[#This Row],[Ticker]],[1]!Table1[[Symbol]:[Industry]],2,FALSE),"-")</f>
        <v>-</v>
      </c>
      <c r="E3067">
        <v>75.497787680000002</v>
      </c>
      <c r="F3067">
        <v>16.52</v>
      </c>
      <c r="G3067">
        <v>-38.129968477864601</v>
      </c>
      <c r="H3067">
        <v>-4.2929409477485798</v>
      </c>
      <c r="I3067">
        <v>13.1243394266442</v>
      </c>
      <c r="J3067">
        <v>-1.35972999138173</v>
      </c>
      <c r="K3067">
        <v>13.526996108539301</v>
      </c>
      <c r="L3067">
        <v>14.5936055909633</v>
      </c>
      <c r="M3067">
        <v>88.952365242461497</v>
      </c>
      <c r="N3067">
        <v>1.42699986414762</v>
      </c>
      <c r="O3067">
        <v>57.0823244552058</v>
      </c>
      <c r="P3067">
        <v>59.6135265700483</v>
      </c>
      <c r="Q3067">
        <v>0.15569575278432399</v>
      </c>
    </row>
    <row r="3068" spans="1:17" hidden="1" x14ac:dyDescent="0.3">
      <c r="A3068" t="s">
        <v>6301</v>
      </c>
      <c r="B3068" t="s">
        <v>6302</v>
      </c>
      <c r="C3068" t="str">
        <f>IFERROR(VLOOKUP(Table1[[#This Row],[Ticker]],[1]!Table1[[Symbol]:[Industry]],2,FALSE),"-")</f>
        <v>-</v>
      </c>
      <c r="D3068" t="s">
        <v>43</v>
      </c>
      <c r="E3068">
        <v>75.383281362000005</v>
      </c>
      <c r="F3068">
        <v>42.81</v>
      </c>
      <c r="G3068">
        <v>-20.590872586075999</v>
      </c>
      <c r="H3068">
        <v>-8.0157954189780796</v>
      </c>
      <c r="I3068">
        <v>-27.9454334336905</v>
      </c>
      <c r="J3068">
        <v>-4.5532165814200303</v>
      </c>
      <c r="K3068">
        <v>45.2591924097161</v>
      </c>
      <c r="L3068">
        <v>50.191570393403097</v>
      </c>
      <c r="M3068">
        <v>43.701489728248298</v>
      </c>
      <c r="N3068">
        <v>0.547071448774617</v>
      </c>
      <c r="O3068">
        <v>48.329829479093597</v>
      </c>
      <c r="P3068">
        <v>16.016260162601601</v>
      </c>
      <c r="Q3068">
        <v>8.8874037029050001E-3</v>
      </c>
    </row>
    <row r="3069" spans="1:17" hidden="1" x14ac:dyDescent="0.3">
      <c r="A3069" t="s">
        <v>6303</v>
      </c>
      <c r="B3069" t="s">
        <v>6304</v>
      </c>
      <c r="C3069" t="str">
        <f>IFERROR(VLOOKUP(Table1[[#This Row],[Ticker]],[1]!Table1[[Symbol]:[Industry]],2,FALSE),"-")</f>
        <v>-</v>
      </c>
      <c r="D3069" t="s">
        <v>539</v>
      </c>
      <c r="E3069">
        <v>75.246841799999999</v>
      </c>
      <c r="F3069">
        <v>10.62</v>
      </c>
      <c r="G3069">
        <v>-24.879740451102801</v>
      </c>
      <c r="H3069">
        <v>-12.078202669499699</v>
      </c>
      <c r="I3069">
        <v>-9.4097297649937399</v>
      </c>
      <c r="J3069">
        <v>-6.1486188802706101</v>
      </c>
      <c r="K3069">
        <v>11.011948616741201</v>
      </c>
      <c r="L3069">
        <v>10.9628468481475</v>
      </c>
      <c r="M3069">
        <v>42.278118991050398</v>
      </c>
      <c r="N3069">
        <v>1.3541022519947901</v>
      </c>
      <c r="O3069">
        <v>34.274952919020699</v>
      </c>
      <c r="P3069">
        <v>36.855670103092699</v>
      </c>
      <c r="Q3069">
        <v>5.6228686758724999E-2</v>
      </c>
    </row>
    <row r="3070" spans="1:17" hidden="1" x14ac:dyDescent="0.3">
      <c r="A3070" t="s">
        <v>6305</v>
      </c>
      <c r="B3070" t="s">
        <v>6306</v>
      </c>
      <c r="C3070" t="str">
        <f>IFERROR(VLOOKUP(Table1[[#This Row],[Ticker]],[1]!Table1[[Symbol]:[Industry]],2,FALSE),"-")</f>
        <v>-</v>
      </c>
      <c r="D3070" t="s">
        <v>410</v>
      </c>
      <c r="E3070">
        <v>75.185306209999993</v>
      </c>
      <c r="F3070">
        <v>23.62</v>
      </c>
      <c r="G3070">
        <v>-67.132417476154302</v>
      </c>
      <c r="H3070">
        <v>-26.472274038840599</v>
      </c>
      <c r="I3070">
        <v>-43.112347363188299</v>
      </c>
      <c r="J3070">
        <v>-1.56846260723508</v>
      </c>
      <c r="K3070">
        <v>26.803333840704799</v>
      </c>
      <c r="L3070">
        <v>31.5692940862325</v>
      </c>
      <c r="M3070">
        <v>44.482980864615897</v>
      </c>
      <c r="N3070">
        <v>2.4890174785516899</v>
      </c>
      <c r="O3070">
        <v>91.955969517358099</v>
      </c>
      <c r="P3070">
        <v>21.815368746776699</v>
      </c>
      <c r="Q3070">
        <v>0.13212183171437999</v>
      </c>
    </row>
    <row r="3071" spans="1:17" hidden="1" x14ac:dyDescent="0.3">
      <c r="A3071" t="s">
        <v>6307</v>
      </c>
      <c r="B3071" t="s">
        <v>6308</v>
      </c>
      <c r="C3071" t="str">
        <f>IFERROR(VLOOKUP(Table1[[#This Row],[Ticker]],[1]!Table1[[Symbol]:[Industry]],2,FALSE),"-")</f>
        <v>-</v>
      </c>
      <c r="D3071" t="s">
        <v>107</v>
      </c>
      <c r="E3071">
        <v>74.967156079999995</v>
      </c>
      <c r="F3071">
        <v>182.3</v>
      </c>
      <c r="G3071">
        <v>60.099918481113797</v>
      </c>
      <c r="H3071">
        <v>7.8110227057815704</v>
      </c>
      <c r="I3071">
        <v>-40.8248802019829</v>
      </c>
      <c r="J3071">
        <v>-6.2141450596381604</v>
      </c>
      <c r="K3071">
        <v>170.59555967273801</v>
      </c>
      <c r="L3071">
        <v>159.363465031429</v>
      </c>
      <c r="M3071">
        <v>56.121443085058402</v>
      </c>
      <c r="N3071">
        <v>2.6935973478270601</v>
      </c>
      <c r="O3071">
        <v>70.213933077345004</v>
      </c>
      <c r="P3071">
        <v>100.439802089059</v>
      </c>
      <c r="Q3071">
        <v>6.4136312919399002E-2</v>
      </c>
    </row>
    <row r="3072" spans="1:17" hidden="1" x14ac:dyDescent="0.3">
      <c r="A3072" t="s">
        <v>6309</v>
      </c>
      <c r="B3072" t="s">
        <v>6310</v>
      </c>
      <c r="C3072" t="str">
        <f>IFERROR(VLOOKUP(Table1[[#This Row],[Ticker]],[1]!Table1[[Symbol]:[Industry]],2,FALSE),"-")</f>
        <v>-</v>
      </c>
      <c r="D3072" t="s">
        <v>716</v>
      </c>
      <c r="E3072">
        <v>74.910257103000006</v>
      </c>
      <c r="F3072">
        <v>724.44</v>
      </c>
      <c r="G3072">
        <v>42.602343560751002</v>
      </c>
      <c r="H3072">
        <v>-18.4590980404869</v>
      </c>
      <c r="I3072">
        <v>11.8011278345201</v>
      </c>
      <c r="J3072">
        <v>-1.6609712871734299</v>
      </c>
      <c r="K3072">
        <v>724.92125863503804</v>
      </c>
      <c r="L3072">
        <v>637.29337805409</v>
      </c>
      <c r="M3072">
        <v>87.496234820458398</v>
      </c>
      <c r="N3072">
        <v>1.1167128181549999</v>
      </c>
      <c r="O3072">
        <v>23.818397658881299</v>
      </c>
      <c r="P3072">
        <v>71.835195331957607</v>
      </c>
      <c r="Q3072">
        <v>2.3985275242898001E-2</v>
      </c>
    </row>
    <row r="3073" spans="1:17" hidden="1" x14ac:dyDescent="0.3">
      <c r="A3073" t="s">
        <v>6311</v>
      </c>
      <c r="B3073" t="s">
        <v>6312</v>
      </c>
      <c r="C3073" t="str">
        <f>IFERROR(VLOOKUP(Table1[[#This Row],[Ticker]],[1]!Table1[[Symbol]:[Industry]],2,FALSE),"-")</f>
        <v>-</v>
      </c>
      <c r="D3073" t="s">
        <v>1498</v>
      </c>
      <c r="E3073">
        <v>74.690892000000005</v>
      </c>
      <c r="F3073">
        <v>123.35</v>
      </c>
      <c r="G3073">
        <v>-2.0027773479808202</v>
      </c>
      <c r="H3073">
        <v>-21.286012931526798</v>
      </c>
      <c r="I3073">
        <v>-46.570466434155598</v>
      </c>
      <c r="J3073">
        <v>-2.3319522136039401</v>
      </c>
      <c r="K3073">
        <v>134.913833854252</v>
      </c>
      <c r="L3073">
        <v>138.477264415413</v>
      </c>
      <c r="M3073">
        <v>37.336330705662903</v>
      </c>
      <c r="N3073">
        <v>1.3868852459016301</v>
      </c>
      <c r="O3073">
        <v>62.140251317389499</v>
      </c>
      <c r="P3073">
        <v>35.178082191780803</v>
      </c>
    </row>
    <row r="3074" spans="1:17" hidden="1" x14ac:dyDescent="0.3">
      <c r="A3074" t="s">
        <v>6313</v>
      </c>
      <c r="B3074" t="s">
        <v>6314</v>
      </c>
      <c r="C3074" t="str">
        <f>IFERROR(VLOOKUP(Table1[[#This Row],[Ticker]],[1]!Table1[[Symbol]:[Industry]],2,FALSE),"-")</f>
        <v>-</v>
      </c>
      <c r="D3074" t="s">
        <v>1639</v>
      </c>
      <c r="E3074">
        <v>74.215319454999999</v>
      </c>
      <c r="F3074">
        <v>6415.6</v>
      </c>
      <c r="G3074">
        <v>-1.85829702536602</v>
      </c>
      <c r="H3074">
        <v>-10.5516869127181</v>
      </c>
      <c r="I3074">
        <v>2.9776844056592502</v>
      </c>
      <c r="J3074">
        <v>0.86238845141461495</v>
      </c>
      <c r="K3074">
        <v>6321.6857110603696</v>
      </c>
      <c r="L3074">
        <v>5877.6644220886901</v>
      </c>
      <c r="M3074">
        <v>54.002539861815002</v>
      </c>
      <c r="N3074">
        <v>0.73747207423955996</v>
      </c>
      <c r="O3074">
        <v>3.5133113036972299</v>
      </c>
      <c r="P3074">
        <v>28.183816183816202</v>
      </c>
      <c r="Q3074">
        <v>-2.6802431944266999E-2</v>
      </c>
    </row>
    <row r="3075" spans="1:17" hidden="1" x14ac:dyDescent="0.3">
      <c r="A3075" t="s">
        <v>6315</v>
      </c>
      <c r="B3075" t="s">
        <v>6316</v>
      </c>
      <c r="C3075" t="str">
        <f>IFERROR(VLOOKUP(Table1[[#This Row],[Ticker]],[1]!Table1[[Symbol]:[Industry]],2,FALSE),"-")</f>
        <v>-</v>
      </c>
      <c r="D3075" t="s">
        <v>189</v>
      </c>
      <c r="E3075">
        <v>73.924781039999999</v>
      </c>
      <c r="F3075">
        <v>36.28</v>
      </c>
      <c r="G3075">
        <v>3.0208021974737198</v>
      </c>
      <c r="H3075">
        <v>47.636911969658797</v>
      </c>
      <c r="I3075">
        <v>1.3708904807356399</v>
      </c>
      <c r="J3075">
        <v>12.980547786396</v>
      </c>
      <c r="K3075">
        <v>29.840687209096501</v>
      </c>
      <c r="L3075">
        <v>29.353301087297002</v>
      </c>
      <c r="M3075">
        <v>64.858190536115202</v>
      </c>
      <c r="N3075">
        <v>1.41770204349502</v>
      </c>
      <c r="O3075">
        <v>15.766262403528099</v>
      </c>
      <c r="P3075">
        <v>76.975609756097498</v>
      </c>
      <c r="Q3075">
        <v>9.1174172177470002E-3</v>
      </c>
    </row>
    <row r="3076" spans="1:17" hidden="1" x14ac:dyDescent="0.3">
      <c r="A3076" t="s">
        <v>6317</v>
      </c>
      <c r="B3076" t="s">
        <v>6318</v>
      </c>
      <c r="C3076" t="str">
        <f>IFERROR(VLOOKUP(Table1[[#This Row],[Ticker]],[1]!Table1[[Symbol]:[Industry]],2,FALSE),"-")</f>
        <v>-</v>
      </c>
      <c r="D3076" t="s">
        <v>251</v>
      </c>
      <c r="E3076">
        <v>73.883681999999993</v>
      </c>
      <c r="F3076">
        <v>107.4</v>
      </c>
      <c r="G3076">
        <v>27.966280467865001</v>
      </c>
      <c r="H3076">
        <v>8.7135515328668003</v>
      </c>
      <c r="I3076">
        <v>7.0764818333989297</v>
      </c>
      <c r="J3076">
        <v>-8.4489966774226009</v>
      </c>
      <c r="K3076">
        <v>96.820241384915306</v>
      </c>
      <c r="L3076">
        <v>86.463246858547294</v>
      </c>
      <c r="M3076">
        <v>63.129415707147103</v>
      </c>
      <c r="N3076">
        <v>1.5784508669742401</v>
      </c>
      <c r="O3076">
        <v>11.201117318435699</v>
      </c>
      <c r="P3076">
        <v>65.740740740740705</v>
      </c>
      <c r="Q3076">
        <v>5.4758587643397999E-2</v>
      </c>
    </row>
    <row r="3077" spans="1:17" hidden="1" x14ac:dyDescent="0.3">
      <c r="A3077" t="s">
        <v>6319</v>
      </c>
      <c r="B3077" t="s">
        <v>6320</v>
      </c>
      <c r="C3077" t="str">
        <f>IFERROR(VLOOKUP(Table1[[#This Row],[Ticker]],[1]!Table1[[Symbol]:[Industry]],2,FALSE),"-")</f>
        <v>-</v>
      </c>
      <c r="D3077" t="s">
        <v>804</v>
      </c>
      <c r="E3077">
        <v>73.805696999999995</v>
      </c>
      <c r="F3077">
        <v>205.05</v>
      </c>
      <c r="G3077">
        <v>-27.2896496578803</v>
      </c>
      <c r="H3077">
        <v>-4.7172767896200103</v>
      </c>
      <c r="I3077">
        <v>-18.1142875277089</v>
      </c>
      <c r="J3077">
        <v>-1.99104312269485</v>
      </c>
      <c r="K3077">
        <v>212.48428885611</v>
      </c>
      <c r="L3077">
        <v>208.89946444673299</v>
      </c>
      <c r="M3077">
        <v>37.130651432793002</v>
      </c>
      <c r="N3077">
        <v>0.97183221203374703</v>
      </c>
      <c r="O3077">
        <v>91.124116069251301</v>
      </c>
      <c r="P3077">
        <v>48.586956521739097</v>
      </c>
      <c r="Q3077">
        <v>0.184211442556386</v>
      </c>
    </row>
    <row r="3078" spans="1:17" hidden="1" x14ac:dyDescent="0.3">
      <c r="A3078" t="s">
        <v>6321</v>
      </c>
      <c r="B3078" t="s">
        <v>6322</v>
      </c>
      <c r="C3078" t="str">
        <f>IFERROR(VLOOKUP(Table1[[#This Row],[Ticker]],[1]!Table1[[Symbol]:[Industry]],2,FALSE),"-")</f>
        <v>-</v>
      </c>
      <c r="D3078" t="s">
        <v>49</v>
      </c>
      <c r="E3078">
        <v>73.77825</v>
      </c>
      <c r="F3078">
        <v>213.85</v>
      </c>
      <c r="G3078">
        <v>39.973855817848303</v>
      </c>
      <c r="H3078">
        <v>-14.6301687756827</v>
      </c>
      <c r="I3078">
        <v>3.8795471163791602</v>
      </c>
      <c r="J3078">
        <v>-2.9001340317857598</v>
      </c>
      <c r="K3078">
        <v>204.461506240337</v>
      </c>
      <c r="L3078">
        <v>185.53403399800499</v>
      </c>
      <c r="M3078">
        <v>52.890065135775203</v>
      </c>
      <c r="N3078">
        <v>0.39772914772325402</v>
      </c>
      <c r="O3078">
        <v>14.8234743979424</v>
      </c>
      <c r="P3078">
        <v>76.735537190082596</v>
      </c>
      <c r="Q3078">
        <v>7.5686456756100001E-2</v>
      </c>
    </row>
    <row r="3079" spans="1:17" hidden="1" x14ac:dyDescent="0.3">
      <c r="A3079" t="s">
        <v>6323</v>
      </c>
      <c r="B3079" t="s">
        <v>6324</v>
      </c>
      <c r="C3079" t="str">
        <f>IFERROR(VLOOKUP(Table1[[#This Row],[Ticker]],[1]!Table1[[Symbol]:[Industry]],2,FALSE),"-")</f>
        <v>-</v>
      </c>
      <c r="D3079" t="s">
        <v>1675</v>
      </c>
      <c r="E3079">
        <v>73.599999999999994</v>
      </c>
      <c r="F3079">
        <v>73.599999999999994</v>
      </c>
      <c r="G3079">
        <v>-37.314499836019003</v>
      </c>
      <c r="H3079">
        <v>-11.461424768012501</v>
      </c>
      <c r="I3079">
        <v>-24.178809465035801</v>
      </c>
      <c r="J3079">
        <v>0.42283574809236901</v>
      </c>
      <c r="K3079">
        <v>79.986712312473301</v>
      </c>
      <c r="M3079">
        <v>47.9961796822911</v>
      </c>
      <c r="N3079">
        <v>0.53526389537599195</v>
      </c>
      <c r="O3079">
        <v>31.385869565217401</v>
      </c>
      <c r="P3079">
        <v>5.1428571428571299</v>
      </c>
    </row>
    <row r="3080" spans="1:17" hidden="1" x14ac:dyDescent="0.3">
      <c r="A3080" t="s">
        <v>6325</v>
      </c>
      <c r="B3080" t="s">
        <v>6326</v>
      </c>
      <c r="C3080" t="str">
        <f>IFERROR(VLOOKUP(Table1[[#This Row],[Ticker]],[1]!Table1[[Symbol]:[Industry]],2,FALSE),"-")</f>
        <v>-</v>
      </c>
      <c r="E3080">
        <v>73.482568000000001</v>
      </c>
      <c r="F3080">
        <v>92.65</v>
      </c>
      <c r="G3080">
        <v>78.5726612485103</v>
      </c>
      <c r="H3080">
        <v>-2.5956710248090098</v>
      </c>
      <c r="I3080">
        <v>-16.286252435684599</v>
      </c>
      <c r="J3080">
        <v>-2.7272128016519201</v>
      </c>
      <c r="K3080">
        <v>93.868248410212402</v>
      </c>
      <c r="L3080">
        <v>82.910089556834095</v>
      </c>
      <c r="M3080">
        <v>48.530859763930401</v>
      </c>
      <c r="N3080">
        <v>0.96205633501463395</v>
      </c>
      <c r="O3080">
        <v>25.515380464112202</v>
      </c>
      <c r="P3080">
        <v>120.595238095238</v>
      </c>
      <c r="Q3080">
        <v>6.5405059569431004E-2</v>
      </c>
    </row>
    <row r="3081" spans="1:17" hidden="1" x14ac:dyDescent="0.3">
      <c r="A3081" t="s">
        <v>6327</v>
      </c>
      <c r="B3081" t="s">
        <v>6328</v>
      </c>
      <c r="C3081" t="str">
        <f>IFERROR(VLOOKUP(Table1[[#This Row],[Ticker]],[1]!Table1[[Symbol]:[Industry]],2,FALSE),"-")</f>
        <v>-</v>
      </c>
      <c r="D3081" t="s">
        <v>72</v>
      </c>
      <c r="E3081">
        <v>73.32167063</v>
      </c>
      <c r="F3081">
        <v>118.9</v>
      </c>
      <c r="G3081">
        <v>12.284110260088299</v>
      </c>
      <c r="H3081">
        <v>1.8106592237725301</v>
      </c>
      <c r="I3081">
        <v>-4.6639436029586996</v>
      </c>
      <c r="J3081">
        <v>-1.5861538942762099</v>
      </c>
      <c r="K3081">
        <v>114.205389500837</v>
      </c>
      <c r="L3081">
        <v>106.185053580963</v>
      </c>
      <c r="M3081">
        <v>54.185866403522297</v>
      </c>
      <c r="N3081">
        <v>0.88917987235428098</v>
      </c>
      <c r="O3081">
        <v>22.792262405382601</v>
      </c>
      <c r="P3081">
        <v>58.533333333333303</v>
      </c>
      <c r="Q3081">
        <v>1.7554098457319999E-3</v>
      </c>
    </row>
    <row r="3082" spans="1:17" hidden="1" x14ac:dyDescent="0.3">
      <c r="A3082" t="s">
        <v>6329</v>
      </c>
      <c r="B3082" t="s">
        <v>6330</v>
      </c>
      <c r="C3082" t="str">
        <f>IFERROR(VLOOKUP(Table1[[#This Row],[Ticker]],[1]!Table1[[Symbol]:[Industry]],2,FALSE),"-")</f>
        <v>-</v>
      </c>
      <c r="D3082" t="s">
        <v>392</v>
      </c>
      <c r="E3082">
        <v>73.307883000000004</v>
      </c>
      <c r="F3082">
        <v>36</v>
      </c>
      <c r="G3082">
        <v>38.2835862883828</v>
      </c>
      <c r="H3082">
        <v>11.4229142320366</v>
      </c>
      <c r="I3082">
        <v>-6.08501150529949</v>
      </c>
      <c r="J3082">
        <v>13.668047786396</v>
      </c>
      <c r="K3082">
        <v>32.987124561004798</v>
      </c>
      <c r="L3082">
        <v>30.173219706128702</v>
      </c>
      <c r="M3082">
        <v>27.071967311283601</v>
      </c>
      <c r="N3082">
        <v>1.23057688873013</v>
      </c>
      <c r="O3082">
        <v>8.8611111111110894</v>
      </c>
      <c r="P3082">
        <v>101.45495243424701</v>
      </c>
      <c r="Q3082">
        <v>9.4669027237661005E-2</v>
      </c>
    </row>
    <row r="3083" spans="1:17" hidden="1" x14ac:dyDescent="0.3">
      <c r="A3083" t="s">
        <v>6331</v>
      </c>
      <c r="B3083" t="s">
        <v>6332</v>
      </c>
      <c r="C3083" t="str">
        <f>IFERROR(VLOOKUP(Table1[[#This Row],[Ticker]],[1]!Table1[[Symbol]:[Industry]],2,FALSE),"-")</f>
        <v>-</v>
      </c>
      <c r="D3083" t="s">
        <v>561</v>
      </c>
      <c r="E3083">
        <v>73.23638278</v>
      </c>
      <c r="F3083">
        <v>52.93</v>
      </c>
      <c r="G3083">
        <v>30.7368717230896</v>
      </c>
      <c r="H3083">
        <v>12.689471526790101</v>
      </c>
      <c r="I3083">
        <v>-9.8577754318419295</v>
      </c>
      <c r="J3083">
        <v>2.16053833742051</v>
      </c>
      <c r="K3083">
        <v>49.068648778657</v>
      </c>
      <c r="L3083">
        <v>46.218202876209602</v>
      </c>
      <c r="M3083">
        <v>59.576737798192298</v>
      </c>
      <c r="N3083">
        <v>0.69619460365781605</v>
      </c>
      <c r="O3083">
        <v>34.895144530511999</v>
      </c>
      <c r="P3083">
        <v>80.957264957264897</v>
      </c>
      <c r="Q3083">
        <v>5.2836944363972002E-2</v>
      </c>
    </row>
    <row r="3084" spans="1:17" hidden="1" x14ac:dyDescent="0.3">
      <c r="A3084" t="s">
        <v>6333</v>
      </c>
      <c r="B3084" t="s">
        <v>6334</v>
      </c>
      <c r="C3084" t="str">
        <f>IFERROR(VLOOKUP(Table1[[#This Row],[Ticker]],[1]!Table1[[Symbol]:[Industry]],2,FALSE),"-")</f>
        <v>-</v>
      </c>
      <c r="E3084">
        <v>73.076040000000006</v>
      </c>
      <c r="F3084">
        <v>6.39</v>
      </c>
      <c r="G3084">
        <v>-76.377834295588997</v>
      </c>
      <c r="H3084">
        <v>11.9192009722164</v>
      </c>
      <c r="I3084">
        <v>-5.7170869769976003</v>
      </c>
      <c r="J3084">
        <v>13.277022145370401</v>
      </c>
      <c r="K3084">
        <v>5.7382798946062596</v>
      </c>
      <c r="L3084">
        <v>6.6558463640295198</v>
      </c>
      <c r="M3084">
        <v>67.331567779077801</v>
      </c>
      <c r="N3084">
        <v>2.7812118195212698</v>
      </c>
      <c r="O3084">
        <v>138.49765258215899</v>
      </c>
      <c r="P3084">
        <v>58.955223880597003</v>
      </c>
      <c r="Q3084">
        <v>0.105154370228718</v>
      </c>
    </row>
    <row r="3085" spans="1:17" hidden="1" x14ac:dyDescent="0.3">
      <c r="A3085" t="s">
        <v>6335</v>
      </c>
      <c r="B3085" t="s">
        <v>6336</v>
      </c>
      <c r="C3085" t="str">
        <f>IFERROR(VLOOKUP(Table1[[#This Row],[Ticker]],[1]!Table1[[Symbol]:[Industry]],2,FALSE),"-")</f>
        <v>-</v>
      </c>
      <c r="D3085" t="s">
        <v>1147</v>
      </c>
      <c r="E3085">
        <v>72.840295162000004</v>
      </c>
      <c r="F3085">
        <v>0.74</v>
      </c>
      <c r="G3085">
        <v>25.667630815284401</v>
      </c>
      <c r="H3085">
        <v>4.8142756687617103</v>
      </c>
      <c r="I3085">
        <v>7.1377517326798099</v>
      </c>
      <c r="J3085">
        <v>4.7151492356714098</v>
      </c>
      <c r="K3085">
        <v>0.60673378150780499</v>
      </c>
      <c r="L3085">
        <v>0.554006393607132</v>
      </c>
      <c r="M3085">
        <v>95.202351782479099</v>
      </c>
      <c r="N3085">
        <v>1.05652519838934</v>
      </c>
      <c r="O3085">
        <v>0</v>
      </c>
      <c r="P3085">
        <v>51.020408163265202</v>
      </c>
      <c r="Q3085">
        <v>1.4857208335727E-2</v>
      </c>
    </row>
    <row r="3086" spans="1:17" hidden="1" x14ac:dyDescent="0.3">
      <c r="A3086" t="s">
        <v>6337</v>
      </c>
      <c r="B3086" t="s">
        <v>6338</v>
      </c>
      <c r="C3086" t="str">
        <f>IFERROR(VLOOKUP(Table1[[#This Row],[Ticker]],[1]!Table1[[Symbol]:[Industry]],2,FALSE),"-")</f>
        <v>-</v>
      </c>
      <c r="D3086" t="s">
        <v>226</v>
      </c>
      <c r="E3086">
        <v>72.767482799999996</v>
      </c>
      <c r="F3086">
        <v>55.2</v>
      </c>
      <c r="G3086">
        <v>8.6278051762910195</v>
      </c>
      <c r="H3086">
        <v>4.3337164726061896</v>
      </c>
      <c r="I3086">
        <v>-34.960264023883497</v>
      </c>
      <c r="J3086">
        <v>-3.9979041861596798</v>
      </c>
      <c r="K3086">
        <v>57.0750952544619</v>
      </c>
      <c r="L3086">
        <v>60.617954135165903</v>
      </c>
      <c r="M3086">
        <v>44.509906202111203</v>
      </c>
      <c r="N3086">
        <v>1.21276254609587</v>
      </c>
      <c r="O3086">
        <v>73.913043478260803</v>
      </c>
      <c r="P3086">
        <v>53.3333333333333</v>
      </c>
    </row>
    <row r="3087" spans="1:17" hidden="1" x14ac:dyDescent="0.3">
      <c r="A3087" t="s">
        <v>6339</v>
      </c>
      <c r="B3087" t="s">
        <v>6340</v>
      </c>
      <c r="C3087" t="str">
        <f>IFERROR(VLOOKUP(Table1[[#This Row],[Ticker]],[1]!Table1[[Symbol]:[Industry]],2,FALSE),"-")</f>
        <v>-</v>
      </c>
      <c r="D3087" t="s">
        <v>539</v>
      </c>
      <c r="E3087">
        <v>72.733847499999996</v>
      </c>
      <c r="F3087">
        <v>56.9</v>
      </c>
      <c r="G3087">
        <v>0.25428666967923103</v>
      </c>
      <c r="H3087">
        <v>19.2963571611524</v>
      </c>
      <c r="I3087">
        <v>23.7446812428351</v>
      </c>
      <c r="J3087">
        <v>-6.09029945901296</v>
      </c>
      <c r="K3087">
        <v>42.803299882968702</v>
      </c>
      <c r="L3087">
        <v>38.216253630358402</v>
      </c>
      <c r="M3087">
        <v>74.194621783041498</v>
      </c>
      <c r="N3087">
        <v>2.4081920903954801</v>
      </c>
      <c r="O3087">
        <v>10.4569420035149</v>
      </c>
      <c r="P3087">
        <v>107.664233576642</v>
      </c>
      <c r="Q3087">
        <v>0.14234913254815099</v>
      </c>
    </row>
    <row r="3088" spans="1:17" hidden="1" x14ac:dyDescent="0.3">
      <c r="A3088" t="s">
        <v>6341</v>
      </c>
      <c r="B3088" t="s">
        <v>6342</v>
      </c>
      <c r="C3088" t="str">
        <f>IFERROR(VLOOKUP(Table1[[#This Row],[Ticker]],[1]!Table1[[Symbol]:[Industry]],2,FALSE),"-")</f>
        <v>-</v>
      </c>
      <c r="D3088" t="s">
        <v>280</v>
      </c>
      <c r="E3088">
        <v>72.695999999999998</v>
      </c>
      <c r="F3088">
        <v>30.29</v>
      </c>
      <c r="G3088">
        <v>136.38996124123</v>
      </c>
      <c r="H3088">
        <v>25.7742315961796</v>
      </c>
      <c r="I3088">
        <v>22.405135245224599</v>
      </c>
      <c r="J3088">
        <v>4.0513811197293803</v>
      </c>
      <c r="K3088">
        <v>26.262655588045199</v>
      </c>
      <c r="L3088">
        <v>22.933875511232301</v>
      </c>
      <c r="M3088">
        <v>57.986653456931499</v>
      </c>
      <c r="N3088">
        <v>2.0150603418748601</v>
      </c>
      <c r="O3088">
        <v>9.2109607131066298</v>
      </c>
      <c r="P3088">
        <v>185.75471698113199</v>
      </c>
      <c r="Q3088">
        <v>7.0401928443856995E-2</v>
      </c>
    </row>
    <row r="3089" spans="1:17" hidden="1" x14ac:dyDescent="0.3">
      <c r="A3089" t="s">
        <v>6343</v>
      </c>
      <c r="B3089" t="s">
        <v>6344</v>
      </c>
      <c r="C3089" t="str">
        <f>IFERROR(VLOOKUP(Table1[[#This Row],[Ticker]],[1]!Table1[[Symbol]:[Industry]],2,FALSE),"-")</f>
        <v>-</v>
      </c>
      <c r="D3089" t="s">
        <v>397</v>
      </c>
      <c r="E3089">
        <v>72.342155000000005</v>
      </c>
      <c r="F3089">
        <v>59.05</v>
      </c>
      <c r="G3089">
        <v>-4.34867898732508</v>
      </c>
      <c r="H3089">
        <v>-4.7798851719365203</v>
      </c>
      <c r="I3089">
        <v>-16.278825401043001</v>
      </c>
      <c r="J3089">
        <v>-4.1964303280820596</v>
      </c>
      <c r="K3089">
        <v>56.292232268039001</v>
      </c>
      <c r="L3089">
        <v>53.456428336338298</v>
      </c>
      <c r="M3089">
        <v>47.661763963356798</v>
      </c>
      <c r="N3089">
        <v>2.5059999999999998</v>
      </c>
      <c r="O3089">
        <v>23.4546994072819</v>
      </c>
      <c r="P3089">
        <v>58.736559139784902</v>
      </c>
    </row>
    <row r="3090" spans="1:17" hidden="1" x14ac:dyDescent="0.3">
      <c r="A3090" t="s">
        <v>6345</v>
      </c>
      <c r="B3090" t="s">
        <v>6346</v>
      </c>
      <c r="C3090" t="str">
        <f>IFERROR(VLOOKUP(Table1[[#This Row],[Ticker]],[1]!Table1[[Symbol]:[Industry]],2,FALSE),"-")</f>
        <v>-</v>
      </c>
      <c r="E3090">
        <v>72.277153499999997</v>
      </c>
      <c r="F3090">
        <v>147.5</v>
      </c>
      <c r="G3090">
        <v>-5.1800545192371201</v>
      </c>
      <c r="H3090">
        <v>15.925386779872801</v>
      </c>
      <c r="I3090">
        <v>7.9556358517460799</v>
      </c>
      <c r="J3090">
        <v>13.808448391082299</v>
      </c>
      <c r="K3090">
        <v>130.86878202480801</v>
      </c>
      <c r="M3090">
        <v>63.139788684345</v>
      </c>
      <c r="N3090">
        <v>1.2270313757039399</v>
      </c>
      <c r="O3090">
        <v>10.5084745762711</v>
      </c>
      <c r="P3090">
        <v>42.470781416014603</v>
      </c>
    </row>
    <row r="3091" spans="1:17" hidden="1" x14ac:dyDescent="0.3">
      <c r="A3091" t="s">
        <v>6347</v>
      </c>
      <c r="B3091" t="s">
        <v>6348</v>
      </c>
      <c r="C3091" t="str">
        <f>IFERROR(VLOOKUP(Table1[[#This Row],[Ticker]],[1]!Table1[[Symbol]:[Industry]],2,FALSE),"-")</f>
        <v>-</v>
      </c>
      <c r="D3091" t="s">
        <v>561</v>
      </c>
      <c r="E3091">
        <v>72.1554</v>
      </c>
      <c r="F3091">
        <v>4.99</v>
      </c>
      <c r="G3091">
        <v>519.59305571815503</v>
      </c>
      <c r="H3091">
        <v>-44.435703555039403</v>
      </c>
      <c r="I3091">
        <v>76.120972298030395</v>
      </c>
      <c r="J3091">
        <v>-8.3679267126931993</v>
      </c>
      <c r="K3091">
        <v>5.6197032684939101</v>
      </c>
      <c r="L3091">
        <v>3.8828282979138802</v>
      </c>
      <c r="M3091">
        <v>6.2357167657336996</v>
      </c>
      <c r="N3091">
        <v>0.70008107854563295</v>
      </c>
      <c r="O3091">
        <v>65.531062124248393</v>
      </c>
      <c r="P3091">
        <v>611.57021209582899</v>
      </c>
      <c r="Q3091">
        <v>0.144868802560256</v>
      </c>
    </row>
    <row r="3092" spans="1:17" hidden="1" x14ac:dyDescent="0.3">
      <c r="A3092" t="s">
        <v>6349</v>
      </c>
      <c r="B3092" t="s">
        <v>6350</v>
      </c>
      <c r="C3092" t="str">
        <f>IFERROR(VLOOKUP(Table1[[#This Row],[Ticker]],[1]!Table1[[Symbol]:[Industry]],2,FALSE),"-")</f>
        <v>-</v>
      </c>
      <c r="D3092" t="s">
        <v>166</v>
      </c>
      <c r="E3092">
        <v>71.998321799999999</v>
      </c>
      <c r="F3092">
        <v>102</v>
      </c>
      <c r="G3092">
        <v>-44.911136969431901</v>
      </c>
      <c r="H3092">
        <v>-11.0587402042541</v>
      </c>
      <c r="I3092">
        <v>-35.525357653689298</v>
      </c>
      <c r="J3092">
        <v>-9.1853203702958602E-2</v>
      </c>
      <c r="K3092">
        <v>114.77229944746701</v>
      </c>
      <c r="L3092">
        <v>114.010856467555</v>
      </c>
      <c r="M3092">
        <v>38.1315987703045</v>
      </c>
      <c r="N3092">
        <v>0.74809160305343503</v>
      </c>
      <c r="O3092">
        <v>59.803921568627402</v>
      </c>
      <c r="P3092">
        <v>3.0303030303030201</v>
      </c>
    </row>
    <row r="3093" spans="1:17" hidden="1" x14ac:dyDescent="0.3">
      <c r="A3093" t="s">
        <v>6351</v>
      </c>
      <c r="B3093" t="s">
        <v>6352</v>
      </c>
      <c r="C3093" t="str">
        <f>IFERROR(VLOOKUP(Table1[[#This Row],[Ticker]],[1]!Table1[[Symbol]:[Industry]],2,FALSE),"-")</f>
        <v>-</v>
      </c>
      <c r="D3093" t="s">
        <v>21</v>
      </c>
      <c r="E3093">
        <v>71.84348</v>
      </c>
      <c r="F3093">
        <v>30.85</v>
      </c>
      <c r="G3093">
        <v>-55.398128821903697</v>
      </c>
      <c r="H3093">
        <v>-9.7254068709208301</v>
      </c>
      <c r="I3093">
        <v>-23.312187841550902</v>
      </c>
      <c r="J3093">
        <v>-8.6807364081328195</v>
      </c>
      <c r="K3093">
        <v>30.841492836839102</v>
      </c>
      <c r="L3093">
        <v>34.6838330857912</v>
      </c>
      <c r="M3093">
        <v>43.133162799513201</v>
      </c>
      <c r="N3093">
        <v>1.8747063429913799</v>
      </c>
      <c r="O3093">
        <v>78.282009724473198</v>
      </c>
      <c r="P3093">
        <v>20.743639921722099</v>
      </c>
    </row>
    <row r="3094" spans="1:17" hidden="1" x14ac:dyDescent="0.3">
      <c r="A3094" t="s">
        <v>6353</v>
      </c>
      <c r="B3094" t="s">
        <v>6354</v>
      </c>
      <c r="C3094" t="str">
        <f>IFERROR(VLOOKUP(Table1[[#This Row],[Ticker]],[1]!Table1[[Symbol]:[Industry]],2,FALSE),"-")</f>
        <v>-</v>
      </c>
      <c r="D3094" t="s">
        <v>392</v>
      </c>
      <c r="E3094">
        <v>71.738152814999907</v>
      </c>
      <c r="F3094">
        <v>234.95</v>
      </c>
      <c r="G3094">
        <v>-19.567095222811901</v>
      </c>
      <c r="H3094">
        <v>3.99633935510936</v>
      </c>
      <c r="I3094">
        <v>1.28532848193958</v>
      </c>
      <c r="J3094">
        <v>7.2129786619720804</v>
      </c>
      <c r="K3094">
        <v>213.77994989352601</v>
      </c>
      <c r="L3094">
        <v>208.71684494254799</v>
      </c>
      <c r="M3094">
        <v>76.378457396851999</v>
      </c>
      <c r="N3094">
        <v>1.1129238571845299</v>
      </c>
      <c r="O3094">
        <v>2.3622047244094402</v>
      </c>
      <c r="P3094">
        <v>69.028776978417199</v>
      </c>
      <c r="Q3094">
        <v>5.1927328470961001E-2</v>
      </c>
    </row>
    <row r="3095" spans="1:17" hidden="1" x14ac:dyDescent="0.3">
      <c r="A3095" t="s">
        <v>6355</v>
      </c>
      <c r="B3095" t="s">
        <v>6356</v>
      </c>
      <c r="C3095" t="str">
        <f>IFERROR(VLOOKUP(Table1[[#This Row],[Ticker]],[1]!Table1[[Symbol]:[Industry]],2,FALSE),"-")</f>
        <v>-</v>
      </c>
      <c r="D3095" t="s">
        <v>561</v>
      </c>
      <c r="E3095">
        <v>71.615848</v>
      </c>
      <c r="F3095">
        <v>237.8</v>
      </c>
      <c r="G3095">
        <v>63.377381382177902</v>
      </c>
      <c r="H3095">
        <v>-17.947329775160402</v>
      </c>
      <c r="I3095">
        <v>-18.539718452278201</v>
      </c>
      <c r="J3095">
        <v>-3.2453165484199702</v>
      </c>
      <c r="K3095">
        <v>239.46954829708</v>
      </c>
      <c r="L3095">
        <v>220.81091005560799</v>
      </c>
      <c r="M3095">
        <v>51.8767608301237</v>
      </c>
      <c r="N3095">
        <v>2.5454139670774101</v>
      </c>
      <c r="O3095">
        <v>14.3608074011774</v>
      </c>
      <c r="P3095">
        <v>111.659991099243</v>
      </c>
      <c r="Q3095">
        <v>0.150339368709479</v>
      </c>
    </row>
    <row r="3096" spans="1:17" hidden="1" x14ac:dyDescent="0.3">
      <c r="A3096" t="s">
        <v>6357</v>
      </c>
      <c r="B3096" t="s">
        <v>6358</v>
      </c>
      <c r="C3096" t="str">
        <f>IFERROR(VLOOKUP(Table1[[#This Row],[Ticker]],[1]!Table1[[Symbol]:[Industry]],2,FALSE),"-")</f>
        <v>-</v>
      </c>
      <c r="E3096">
        <v>71.556726499999996</v>
      </c>
      <c r="F3096">
        <v>117.95</v>
      </c>
      <c r="G3096">
        <v>3161.5553006464402</v>
      </c>
      <c r="H3096">
        <v>-19.0894721088235</v>
      </c>
      <c r="I3096">
        <v>77.902190908237699</v>
      </c>
      <c r="J3096">
        <v>21.395161410520899</v>
      </c>
      <c r="K3096">
        <v>111.941188698266</v>
      </c>
      <c r="L3096">
        <v>85.016909366207599</v>
      </c>
      <c r="M3096">
        <v>66.908089755902694</v>
      </c>
      <c r="N3096">
        <v>1.8138672738666699</v>
      </c>
      <c r="O3096">
        <v>25.307333615938902</v>
      </c>
      <c r="P3096">
        <v>3185.5153203342602</v>
      </c>
      <c r="Q3096">
        <v>0.25152610758296001</v>
      </c>
    </row>
    <row r="3097" spans="1:17" hidden="1" x14ac:dyDescent="0.3">
      <c r="A3097" t="s">
        <v>6359</v>
      </c>
      <c r="B3097" t="s">
        <v>6360</v>
      </c>
      <c r="C3097" t="str">
        <f>IFERROR(VLOOKUP(Table1[[#This Row],[Ticker]],[1]!Table1[[Symbol]:[Industry]],2,FALSE),"-")</f>
        <v>-</v>
      </c>
      <c r="D3097" t="s">
        <v>1435</v>
      </c>
      <c r="E3097">
        <v>71.549099999999996</v>
      </c>
      <c r="F3097">
        <v>51.66</v>
      </c>
      <c r="G3097">
        <v>-57.646355329632101</v>
      </c>
      <c r="H3097">
        <v>1.72747607323393</v>
      </c>
      <c r="I3097">
        <v>-6.7885155484261803</v>
      </c>
      <c r="J3097">
        <v>4.7691116161832801</v>
      </c>
      <c r="K3097">
        <v>48.557994785903297</v>
      </c>
      <c r="L3097">
        <v>50.8082110597651</v>
      </c>
      <c r="M3097">
        <v>59.681740054128902</v>
      </c>
      <c r="N3097">
        <v>1.3743115074332899</v>
      </c>
      <c r="O3097">
        <v>56.794425087108003</v>
      </c>
      <c r="P3097">
        <v>22.388059701492502</v>
      </c>
      <c r="Q3097">
        <v>9.6899567016513005E-2</v>
      </c>
    </row>
    <row r="3098" spans="1:17" hidden="1" x14ac:dyDescent="0.3">
      <c r="A3098" t="s">
        <v>6361</v>
      </c>
      <c r="B3098" t="s">
        <v>6362</v>
      </c>
      <c r="C3098" t="str">
        <f>IFERROR(VLOOKUP(Table1[[#This Row],[Ticker]],[1]!Table1[[Symbol]:[Industry]],2,FALSE),"-")</f>
        <v>-</v>
      </c>
      <c r="D3098" t="s">
        <v>496</v>
      </c>
      <c r="E3098">
        <v>71.411631200000002</v>
      </c>
      <c r="F3098">
        <v>30.44</v>
      </c>
      <c r="G3098">
        <v>26.467671529824599</v>
      </c>
      <c r="H3098">
        <v>11.0175309821865</v>
      </c>
      <c r="I3098">
        <v>-12.739962793990999</v>
      </c>
      <c r="J3098">
        <v>7.8405430604981197</v>
      </c>
      <c r="K3098">
        <v>26.764356903495798</v>
      </c>
      <c r="L3098">
        <v>26.744694792155698</v>
      </c>
      <c r="M3098">
        <v>75.578458157906098</v>
      </c>
      <c r="N3098">
        <v>1.6957332106640799</v>
      </c>
      <c r="O3098">
        <v>40.275952693823903</v>
      </c>
      <c r="P3098">
        <v>52.964824120602998</v>
      </c>
      <c r="Q3098">
        <v>2.6409459045424001E-2</v>
      </c>
    </row>
    <row r="3099" spans="1:17" hidden="1" x14ac:dyDescent="0.3">
      <c r="A3099" t="s">
        <v>6363</v>
      </c>
      <c r="B3099" t="s">
        <v>6364</v>
      </c>
      <c r="C3099" t="str">
        <f>IFERROR(VLOOKUP(Table1[[#This Row],[Ticker]],[1]!Table1[[Symbol]:[Industry]],2,FALSE),"-")</f>
        <v>-</v>
      </c>
      <c r="D3099" t="s">
        <v>243</v>
      </c>
      <c r="E3099">
        <v>71.400171599999993</v>
      </c>
      <c r="F3099">
        <v>141.6</v>
      </c>
      <c r="G3099">
        <v>38.840172559254803</v>
      </c>
      <c r="H3099">
        <v>-9.7748600330701194</v>
      </c>
      <c r="I3099">
        <v>-1.8937523451316101</v>
      </c>
      <c r="J3099">
        <v>-0.40843218524521802</v>
      </c>
      <c r="K3099">
        <v>140.12228469552599</v>
      </c>
      <c r="L3099">
        <v>126.830716926552</v>
      </c>
      <c r="M3099">
        <v>47.629327320762101</v>
      </c>
      <c r="N3099">
        <v>0.30348049465792298</v>
      </c>
      <c r="O3099">
        <v>30.579096045197701</v>
      </c>
      <c r="P3099">
        <v>71.636363636363598</v>
      </c>
      <c r="Q3099">
        <v>9.2242098776499998E-2</v>
      </c>
    </row>
    <row r="3100" spans="1:17" hidden="1" x14ac:dyDescent="0.3">
      <c r="A3100" t="s">
        <v>6365</v>
      </c>
      <c r="B3100" t="s">
        <v>6366</v>
      </c>
      <c r="C3100" t="str">
        <f>IFERROR(VLOOKUP(Table1[[#This Row],[Ticker]],[1]!Table1[[Symbol]:[Industry]],2,FALSE),"-")</f>
        <v>-</v>
      </c>
      <c r="D3100" t="s">
        <v>470</v>
      </c>
      <c r="E3100">
        <v>71.389393901999995</v>
      </c>
      <c r="F3100">
        <v>7.83</v>
      </c>
      <c r="G3100">
        <v>-2.8254762559371098</v>
      </c>
      <c r="H3100">
        <v>21.640419375032199</v>
      </c>
      <c r="I3100">
        <v>12.2710749024187</v>
      </c>
      <c r="J3100">
        <v>5.8000702583061603</v>
      </c>
      <c r="K3100">
        <v>6.1046714971186899</v>
      </c>
      <c r="L3100">
        <v>7.26531219210045</v>
      </c>
      <c r="M3100">
        <v>76.0991911101721</v>
      </c>
      <c r="N3100">
        <v>1.87154176144503</v>
      </c>
      <c r="O3100">
        <v>2.04342273307791</v>
      </c>
      <c r="P3100">
        <v>90.229101298883407</v>
      </c>
      <c r="Q3100">
        <v>6.7244045791144999E-2</v>
      </c>
    </row>
    <row r="3101" spans="1:17" hidden="1" x14ac:dyDescent="0.3">
      <c r="A3101" t="s">
        <v>6367</v>
      </c>
      <c r="B3101" t="s">
        <v>6368</v>
      </c>
      <c r="C3101" t="str">
        <f>IFERROR(VLOOKUP(Table1[[#This Row],[Ticker]],[1]!Table1[[Symbol]:[Industry]],2,FALSE),"-")</f>
        <v>-</v>
      </c>
      <c r="E3101">
        <v>71.152037961999994</v>
      </c>
      <c r="F3101">
        <v>5.63</v>
      </c>
      <c r="G3101">
        <v>-83.649073644277095</v>
      </c>
      <c r="H3101">
        <v>-13.311773133196899</v>
      </c>
      <c r="I3101">
        <v>-44.3857616757927</v>
      </c>
      <c r="J3101">
        <v>-4.8362184252080498</v>
      </c>
      <c r="K3101">
        <v>5.9695514743460798</v>
      </c>
      <c r="L3101">
        <v>6.7229223607164199</v>
      </c>
      <c r="M3101">
        <v>33.962950074972703</v>
      </c>
      <c r="N3101">
        <v>0.55949922945572805</v>
      </c>
      <c r="O3101">
        <v>139.78685612788601</v>
      </c>
      <c r="P3101">
        <v>18.277310924369701</v>
      </c>
      <c r="Q3101">
        <v>8.3490764058755995E-2</v>
      </c>
    </row>
    <row r="3102" spans="1:17" hidden="1" x14ac:dyDescent="0.3">
      <c r="A3102" t="s">
        <v>6369</v>
      </c>
      <c r="B3102" t="s">
        <v>6370</v>
      </c>
      <c r="C3102" t="str">
        <f>IFERROR(VLOOKUP(Table1[[#This Row],[Ticker]],[1]!Table1[[Symbol]:[Industry]],2,FALSE),"-")</f>
        <v>-</v>
      </c>
      <c r="D3102" t="s">
        <v>561</v>
      </c>
      <c r="E3102">
        <v>71.072368999999995</v>
      </c>
      <c r="F3102">
        <v>236.9</v>
      </c>
      <c r="G3102">
        <v>232.642449382329</v>
      </c>
      <c r="H3102">
        <v>47.209233651954897</v>
      </c>
      <c r="I3102">
        <v>115.13416062377</v>
      </c>
      <c r="J3102">
        <v>12.603493795785701</v>
      </c>
      <c r="K3102">
        <v>173.28252488062199</v>
      </c>
      <c r="L3102">
        <v>134.136078654286</v>
      </c>
      <c r="M3102">
        <v>75.807747072900199</v>
      </c>
      <c r="N3102">
        <v>2.2366597436279698</v>
      </c>
      <c r="O3102">
        <v>12.4314056563951</v>
      </c>
      <c r="P3102">
        <v>328.70068765834202</v>
      </c>
      <c r="Q3102">
        <v>0.13111195300744599</v>
      </c>
    </row>
    <row r="3103" spans="1:17" hidden="1" x14ac:dyDescent="0.3">
      <c r="A3103" t="s">
        <v>6371</v>
      </c>
      <c r="B3103" t="s">
        <v>6372</v>
      </c>
      <c r="C3103" t="str">
        <f>IFERROR(VLOOKUP(Table1[[#This Row],[Ticker]],[1]!Table1[[Symbol]:[Industry]],2,FALSE),"-")</f>
        <v>-</v>
      </c>
      <c r="D3103" t="s">
        <v>226</v>
      </c>
      <c r="E3103">
        <v>71.019167435</v>
      </c>
      <c r="F3103">
        <v>23.35</v>
      </c>
      <c r="G3103">
        <v>11.1969302543583</v>
      </c>
      <c r="H3103">
        <v>3.7542273767932102</v>
      </c>
      <c r="I3103">
        <v>-14.7223061836781</v>
      </c>
      <c r="J3103">
        <v>1.96191528863418</v>
      </c>
      <c r="K3103">
        <v>22.362119280976099</v>
      </c>
      <c r="L3103">
        <v>22.446866202631</v>
      </c>
      <c r="M3103">
        <v>61.208637161308801</v>
      </c>
      <c r="N3103">
        <v>1.31159479832954</v>
      </c>
      <c r="O3103">
        <v>50.749464668094198</v>
      </c>
      <c r="Q3103">
        <v>4.0048418990479E-2</v>
      </c>
    </row>
    <row r="3104" spans="1:17" hidden="1" x14ac:dyDescent="0.3">
      <c r="A3104" t="s">
        <v>6373</v>
      </c>
      <c r="B3104" t="s">
        <v>6374</v>
      </c>
      <c r="C3104" t="str">
        <f>IFERROR(VLOOKUP(Table1[[#This Row],[Ticker]],[1]!Table1[[Symbol]:[Industry]],2,FALSE),"-")</f>
        <v>-</v>
      </c>
      <c r="E3104">
        <v>70.937757509999997</v>
      </c>
      <c r="F3104">
        <v>51.18</v>
      </c>
      <c r="G3104">
        <v>-42.663981366809303</v>
      </c>
      <c r="H3104">
        <v>-13.2427644711904</v>
      </c>
      <c r="I3104">
        <v>-30.000219507118</v>
      </c>
      <c r="J3104">
        <v>-5.09068410485221</v>
      </c>
      <c r="K3104">
        <v>51.362904645031897</v>
      </c>
      <c r="L3104">
        <v>56.334337955975599</v>
      </c>
      <c r="M3104">
        <v>60.929674984015897</v>
      </c>
      <c r="N3104">
        <v>1.02677380799971</v>
      </c>
      <c r="O3104">
        <v>58.890191481047196</v>
      </c>
      <c r="P3104">
        <v>13.4811529933481</v>
      </c>
      <c r="Q3104">
        <v>-2.3798993584069998E-3</v>
      </c>
    </row>
    <row r="3105" spans="1:17" hidden="1" x14ac:dyDescent="0.3">
      <c r="A3105" t="s">
        <v>6375</v>
      </c>
      <c r="B3105" t="s">
        <v>6376</v>
      </c>
      <c r="C3105" t="str">
        <f>IFERROR(VLOOKUP(Table1[[#This Row],[Ticker]],[1]!Table1[[Symbol]:[Industry]],2,FALSE),"-")</f>
        <v>-</v>
      </c>
      <c r="D3105" t="s">
        <v>716</v>
      </c>
      <c r="E3105">
        <v>70.753706170000001</v>
      </c>
      <c r="F3105">
        <v>24.42</v>
      </c>
      <c r="G3105">
        <v>-7.3247444818619201</v>
      </c>
      <c r="H3105">
        <v>-2.9757013349962098</v>
      </c>
      <c r="I3105">
        <v>-0.45507324702048801</v>
      </c>
      <c r="J3105">
        <v>0.49546580217022701</v>
      </c>
      <c r="K3105">
        <v>22.7859511030783</v>
      </c>
      <c r="L3105">
        <v>21.4375536720725</v>
      </c>
      <c r="M3105">
        <v>67.469215611950702</v>
      </c>
      <c r="N3105">
        <v>1.1620579239655699</v>
      </c>
      <c r="O3105">
        <v>2.17035217035215</v>
      </c>
      <c r="P3105">
        <v>28.5263157894736</v>
      </c>
    </row>
    <row r="3106" spans="1:17" hidden="1" x14ac:dyDescent="0.3">
      <c r="A3106" t="s">
        <v>6377</v>
      </c>
      <c r="B3106" t="s">
        <v>6378</v>
      </c>
      <c r="C3106" t="str">
        <f>IFERROR(VLOOKUP(Table1[[#This Row],[Ticker]],[1]!Table1[[Symbol]:[Industry]],2,FALSE),"-")</f>
        <v>-</v>
      </c>
      <c r="D3106" t="s">
        <v>610</v>
      </c>
      <c r="E3106">
        <v>70.728391000000002</v>
      </c>
      <c r="F3106">
        <v>165.85</v>
      </c>
      <c r="G3106">
        <v>-10.179166236869699</v>
      </c>
      <c r="H3106">
        <v>-5.0769456658926497</v>
      </c>
      <c r="I3106">
        <v>-16.3500349538762</v>
      </c>
      <c r="J3106">
        <v>-3.0368394316490601</v>
      </c>
      <c r="K3106">
        <v>156.59276391204401</v>
      </c>
      <c r="L3106">
        <v>160.70661694444101</v>
      </c>
      <c r="M3106">
        <v>64.217804130706298</v>
      </c>
      <c r="N3106">
        <v>1.93136366848472</v>
      </c>
      <c r="O3106">
        <v>25.3240880313536</v>
      </c>
      <c r="P3106">
        <v>20.0941346850108</v>
      </c>
      <c r="Q3106">
        <v>-3.6840000119209002E-2</v>
      </c>
    </row>
    <row r="3107" spans="1:17" hidden="1" x14ac:dyDescent="0.3">
      <c r="A3107" t="s">
        <v>6379</v>
      </c>
      <c r="B3107" t="s">
        <v>6380</v>
      </c>
      <c r="C3107" t="str">
        <f>IFERROR(VLOOKUP(Table1[[#This Row],[Ticker]],[1]!Table1[[Symbol]:[Industry]],2,FALSE),"-")</f>
        <v>-</v>
      </c>
      <c r="D3107" t="s">
        <v>501</v>
      </c>
      <c r="E3107">
        <v>70.621440000000007</v>
      </c>
      <c r="F3107">
        <v>1.06</v>
      </c>
      <c r="G3107">
        <v>-37.019444014647398</v>
      </c>
      <c r="H3107">
        <v>15.1912597957458</v>
      </c>
      <c r="I3107">
        <v>50.859836099925403</v>
      </c>
      <c r="J3107">
        <v>20.604794774347798</v>
      </c>
      <c r="K3107">
        <v>0.83441358275035404</v>
      </c>
      <c r="L3107">
        <v>0.89393011729221294</v>
      </c>
      <c r="M3107">
        <v>80.297748009784399</v>
      </c>
      <c r="N3107">
        <v>1.92518732208917</v>
      </c>
      <c r="O3107">
        <v>17.924528301886699</v>
      </c>
      <c r="P3107">
        <v>135.555555555555</v>
      </c>
      <c r="Q3107">
        <v>2.3025347546700001E-4</v>
      </c>
    </row>
    <row r="3108" spans="1:17" hidden="1" x14ac:dyDescent="0.3">
      <c r="A3108" t="s">
        <v>6381</v>
      </c>
      <c r="B3108" t="s">
        <v>6382</v>
      </c>
      <c r="C3108" t="str">
        <f>IFERROR(VLOOKUP(Table1[[#This Row],[Ticker]],[1]!Table1[[Symbol]:[Industry]],2,FALSE),"-")</f>
        <v>-</v>
      </c>
      <c r="D3108" t="s">
        <v>1939</v>
      </c>
      <c r="E3108">
        <v>70.462631999999999</v>
      </c>
      <c r="F3108">
        <v>47.44</v>
      </c>
      <c r="G3108">
        <v>482.85235085714697</v>
      </c>
      <c r="H3108">
        <v>-19.407534267333901</v>
      </c>
      <c r="I3108">
        <v>36.824697503052597</v>
      </c>
      <c r="J3108">
        <v>-2.2819522136039501</v>
      </c>
      <c r="K3108">
        <v>52.425431652286399</v>
      </c>
      <c r="L3108">
        <v>42.763201595720602</v>
      </c>
      <c r="M3108">
        <v>42.184157038435998</v>
      </c>
      <c r="N3108">
        <v>1.01358736902687</v>
      </c>
      <c r="O3108">
        <v>48.271500843170301</v>
      </c>
      <c r="P3108">
        <v>688.82607249750504</v>
      </c>
      <c r="Q3108">
        <v>0.19740057938540401</v>
      </c>
    </row>
    <row r="3109" spans="1:17" hidden="1" x14ac:dyDescent="0.3">
      <c r="A3109" t="s">
        <v>6383</v>
      </c>
      <c r="B3109" t="s">
        <v>6384</v>
      </c>
      <c r="C3109" t="str">
        <f>IFERROR(VLOOKUP(Table1[[#This Row],[Ticker]],[1]!Table1[[Symbol]:[Industry]],2,FALSE),"-")</f>
        <v>-</v>
      </c>
      <c r="E3109">
        <v>70.415125000000003</v>
      </c>
      <c r="F3109">
        <v>154.25</v>
      </c>
      <c r="G3109">
        <v>1379.5252714324999</v>
      </c>
      <c r="H3109">
        <v>-4.4341345260207197</v>
      </c>
      <c r="I3109">
        <v>127.935489700567</v>
      </c>
      <c r="J3109">
        <v>7.8722025141897403</v>
      </c>
      <c r="K3109">
        <v>133.43241550246199</v>
      </c>
      <c r="L3109">
        <v>91.396871093386906</v>
      </c>
      <c r="M3109">
        <v>71.231442962163101</v>
      </c>
      <c r="N3109">
        <v>0.43065358043191199</v>
      </c>
      <c r="O3109">
        <v>0.58346839546190499</v>
      </c>
      <c r="P3109">
        <v>1571.1809317443101</v>
      </c>
      <c r="Q3109">
        <v>0.17794846203982501</v>
      </c>
    </row>
    <row r="3110" spans="1:17" hidden="1" x14ac:dyDescent="0.3">
      <c r="A3110" t="s">
        <v>6385</v>
      </c>
      <c r="B3110" t="s">
        <v>6386</v>
      </c>
      <c r="C3110" t="str">
        <f>IFERROR(VLOOKUP(Table1[[#This Row],[Ticker]],[1]!Table1[[Symbol]:[Industry]],2,FALSE),"-")</f>
        <v>-</v>
      </c>
      <c r="D3110" t="s">
        <v>990</v>
      </c>
      <c r="E3110">
        <v>70.309359999999998</v>
      </c>
      <c r="F3110">
        <v>21.8</v>
      </c>
      <c r="G3110">
        <v>-55.815297284184901</v>
      </c>
      <c r="H3110">
        <v>-19.887192087099301</v>
      </c>
      <c r="I3110">
        <v>-51.661531421442</v>
      </c>
      <c r="J3110">
        <v>-10.7794242401269</v>
      </c>
      <c r="K3110">
        <v>24.1271674270203</v>
      </c>
      <c r="M3110">
        <v>28.208422583408101</v>
      </c>
      <c r="N3110">
        <v>1.0816574775311201</v>
      </c>
      <c r="O3110">
        <v>83.0275229357798</v>
      </c>
      <c r="P3110">
        <v>12.953367875647601</v>
      </c>
    </row>
    <row r="3111" spans="1:17" hidden="1" x14ac:dyDescent="0.3">
      <c r="A3111" t="s">
        <v>6387</v>
      </c>
      <c r="B3111" t="s">
        <v>6388</v>
      </c>
      <c r="C3111" t="str">
        <f>IFERROR(VLOOKUP(Table1[[#This Row],[Ticker]],[1]!Table1[[Symbol]:[Industry]],2,FALSE),"-")</f>
        <v>-</v>
      </c>
      <c r="E3111">
        <v>70.297889999999995</v>
      </c>
      <c r="F3111">
        <v>78.37</v>
      </c>
      <c r="G3111">
        <v>-23.7582738478511</v>
      </c>
      <c r="H3111">
        <v>30.056304043533402</v>
      </c>
      <c r="I3111">
        <v>-26.8374159888725</v>
      </c>
      <c r="J3111">
        <v>26.0791323159016</v>
      </c>
      <c r="K3111">
        <v>63.781538723413398</v>
      </c>
      <c r="L3111">
        <v>70.733743568597802</v>
      </c>
      <c r="M3111">
        <v>81.238222450339705</v>
      </c>
      <c r="N3111">
        <v>1.9770415799237799</v>
      </c>
      <c r="O3111">
        <v>26.744927906086499</v>
      </c>
      <c r="P3111">
        <v>68.356605800214794</v>
      </c>
      <c r="Q3111">
        <v>0.112721688152968</v>
      </c>
    </row>
    <row r="3112" spans="1:17" hidden="1" x14ac:dyDescent="0.3">
      <c r="A3112" t="s">
        <v>6389</v>
      </c>
      <c r="B3112" t="s">
        <v>6390</v>
      </c>
      <c r="C3112" t="str">
        <f>IFERROR(VLOOKUP(Table1[[#This Row],[Ticker]],[1]!Table1[[Symbol]:[Industry]],2,FALSE),"-")</f>
        <v>-</v>
      </c>
      <c r="E3112">
        <v>70.100197965999996</v>
      </c>
      <c r="F3112">
        <v>96.02</v>
      </c>
      <c r="G3112">
        <v>7.7824997005199199</v>
      </c>
      <c r="H3112">
        <v>5.3855439645161303</v>
      </c>
      <c r="I3112">
        <v>11.043503523644199</v>
      </c>
      <c r="J3112">
        <v>0.74712378765749199</v>
      </c>
      <c r="K3112">
        <v>98.087951838764994</v>
      </c>
      <c r="L3112">
        <v>92.935370455891203</v>
      </c>
      <c r="M3112">
        <v>43.475143650793598</v>
      </c>
      <c r="N3112">
        <v>0.62318107918161003</v>
      </c>
      <c r="O3112">
        <v>59.331389293897097</v>
      </c>
      <c r="P3112">
        <v>61.813279406808199</v>
      </c>
      <c r="Q3112">
        <v>4.6231388567669E-2</v>
      </c>
    </row>
    <row r="3113" spans="1:17" hidden="1" x14ac:dyDescent="0.3">
      <c r="A3113" t="s">
        <v>6391</v>
      </c>
      <c r="B3113" t="s">
        <v>6392</v>
      </c>
      <c r="C3113" t="str">
        <f>IFERROR(VLOOKUP(Table1[[#This Row],[Ticker]],[1]!Table1[[Symbol]:[Industry]],2,FALSE),"-")</f>
        <v>-</v>
      </c>
      <c r="D3113" t="s">
        <v>1111</v>
      </c>
      <c r="E3113">
        <v>70.08</v>
      </c>
      <c r="F3113">
        <v>233.6</v>
      </c>
      <c r="G3113">
        <v>112.79051225847699</v>
      </c>
      <c r="H3113">
        <v>-9.2026967456756097</v>
      </c>
      <c r="I3113">
        <v>-17.2191203238865</v>
      </c>
      <c r="J3113">
        <v>-0.85923506438345798</v>
      </c>
      <c r="K3113">
        <v>238.709263381743</v>
      </c>
      <c r="L3113">
        <v>212.29137090238601</v>
      </c>
      <c r="M3113">
        <v>57.018407736220801</v>
      </c>
      <c r="N3113">
        <v>0.72712404261399799</v>
      </c>
      <c r="O3113">
        <v>30.971746575342401</v>
      </c>
      <c r="P3113">
        <v>182.77448250817</v>
      </c>
      <c r="Q3113">
        <v>0.17499559386383101</v>
      </c>
    </row>
    <row r="3114" spans="1:17" hidden="1" x14ac:dyDescent="0.3">
      <c r="A3114" t="s">
        <v>6393</v>
      </c>
      <c r="B3114" t="s">
        <v>6394</v>
      </c>
      <c r="C3114" t="str">
        <f>IFERROR(VLOOKUP(Table1[[#This Row],[Ticker]],[1]!Table1[[Symbol]:[Industry]],2,FALSE),"-")</f>
        <v>-</v>
      </c>
      <c r="D3114" t="s">
        <v>119</v>
      </c>
      <c r="E3114">
        <v>69.946421999999998</v>
      </c>
      <c r="F3114">
        <v>182</v>
      </c>
      <c r="G3114">
        <v>4.9730371883600197</v>
      </c>
      <c r="H3114">
        <v>20.232288242135301</v>
      </c>
      <c r="I3114">
        <v>18.108727559343201</v>
      </c>
      <c r="J3114">
        <v>-2.7212964758990301</v>
      </c>
      <c r="M3114">
        <v>46.174960262899802</v>
      </c>
      <c r="O3114">
        <v>17.4725274725274</v>
      </c>
      <c r="P3114">
        <v>45.1355661881977</v>
      </c>
    </row>
    <row r="3115" spans="1:17" hidden="1" x14ac:dyDescent="0.3">
      <c r="A3115" t="s">
        <v>6395</v>
      </c>
      <c r="B3115" t="s">
        <v>6396</v>
      </c>
      <c r="C3115" t="str">
        <f>IFERROR(VLOOKUP(Table1[[#This Row],[Ticker]],[1]!Table1[[Symbol]:[Industry]],2,FALSE),"-")</f>
        <v>-</v>
      </c>
      <c r="E3115">
        <v>69.807943199999997</v>
      </c>
      <c r="F3115">
        <v>51</v>
      </c>
      <c r="G3115">
        <v>2.2110045429646599</v>
      </c>
      <c r="H3115">
        <v>-11.8207213552467</v>
      </c>
      <c r="I3115">
        <v>-8.1354543239363792</v>
      </c>
      <c r="J3115">
        <v>-2.06234437046668</v>
      </c>
      <c r="K3115">
        <v>49.445901693447503</v>
      </c>
      <c r="L3115">
        <v>47.896891232026498</v>
      </c>
      <c r="M3115">
        <v>61.548996930773697</v>
      </c>
      <c r="N3115">
        <v>1.9048072346501601</v>
      </c>
      <c r="O3115">
        <v>25.4901960784313</v>
      </c>
      <c r="P3115">
        <v>43.661971830985898</v>
      </c>
    </row>
    <row r="3116" spans="1:17" hidden="1" x14ac:dyDescent="0.3">
      <c r="A3116" t="s">
        <v>6397</v>
      </c>
      <c r="B3116" t="s">
        <v>6398</v>
      </c>
      <c r="C3116" t="str">
        <f>IFERROR(VLOOKUP(Table1[[#This Row],[Ticker]],[1]!Table1[[Symbol]:[Industry]],2,FALSE),"-")</f>
        <v>-</v>
      </c>
      <c r="D3116" t="s">
        <v>1576</v>
      </c>
      <c r="E3116">
        <v>69.790827800000002</v>
      </c>
      <c r="F3116">
        <v>39.5</v>
      </c>
      <c r="G3116">
        <v>4.3680765108040802</v>
      </c>
      <c r="H3116">
        <v>-7.1113717832015197</v>
      </c>
      <c r="I3116">
        <v>-31.85086113773</v>
      </c>
      <c r="J3116">
        <v>-1.3344774661292</v>
      </c>
      <c r="K3116">
        <v>43.5124640110648</v>
      </c>
      <c r="M3116">
        <v>42.4983152654629</v>
      </c>
      <c r="N3116">
        <v>1.24150767798976</v>
      </c>
      <c r="O3116">
        <v>89.873417721518905</v>
      </c>
      <c r="P3116">
        <v>40.569395017793497</v>
      </c>
    </row>
    <row r="3117" spans="1:17" hidden="1" x14ac:dyDescent="0.3">
      <c r="A3117" t="s">
        <v>6399</v>
      </c>
      <c r="B3117" t="s">
        <v>6400</v>
      </c>
      <c r="C3117" t="str">
        <f>IFERROR(VLOOKUP(Table1[[#This Row],[Ticker]],[1]!Table1[[Symbol]:[Industry]],2,FALSE),"-")</f>
        <v>-</v>
      </c>
      <c r="D3117" t="s">
        <v>384</v>
      </c>
      <c r="E3117">
        <v>69.646500000000003</v>
      </c>
      <c r="F3117">
        <v>73.7</v>
      </c>
      <c r="G3117">
        <v>1.9356509767169401</v>
      </c>
      <c r="H3117">
        <v>-5.3234460866070901</v>
      </c>
      <c r="I3117">
        <v>-6.9313726912833102</v>
      </c>
      <c r="J3117">
        <v>4.8090639866906004</v>
      </c>
      <c r="K3117">
        <v>70.525716408192494</v>
      </c>
      <c r="L3117">
        <v>67.173153388669604</v>
      </c>
      <c r="M3117">
        <v>66.651700825049502</v>
      </c>
      <c r="N3117">
        <v>0.58479899497487398</v>
      </c>
      <c r="O3117">
        <v>22.6594301221166</v>
      </c>
      <c r="P3117">
        <v>36.481481481481403</v>
      </c>
      <c r="Q3117">
        <v>8.6462580024533997E-2</v>
      </c>
    </row>
    <row r="3118" spans="1:17" hidden="1" x14ac:dyDescent="0.3">
      <c r="A3118" t="s">
        <v>6401</v>
      </c>
      <c r="B3118" t="s">
        <v>6402</v>
      </c>
      <c r="C3118" t="str">
        <f>IFERROR(VLOOKUP(Table1[[#This Row],[Ticker]],[1]!Table1[[Symbol]:[Industry]],2,FALSE),"-")</f>
        <v>-</v>
      </c>
      <c r="D3118" t="s">
        <v>387</v>
      </c>
      <c r="E3118">
        <v>69.559775999999999</v>
      </c>
      <c r="F3118">
        <v>64.349999999999994</v>
      </c>
      <c r="G3118">
        <v>-50.614101389792602</v>
      </c>
      <c r="H3118">
        <v>20.070456133487401</v>
      </c>
      <c r="I3118">
        <v>-5.7654740737718102</v>
      </c>
      <c r="J3118">
        <v>-2.3836367465289001</v>
      </c>
      <c r="K3118">
        <v>58.3781419333896</v>
      </c>
      <c r="M3118">
        <v>70.9552776420702</v>
      </c>
      <c r="N3118">
        <v>2.6879334257975001</v>
      </c>
      <c r="O3118">
        <v>35.198135198135198</v>
      </c>
      <c r="P3118">
        <v>30.9257375381485</v>
      </c>
    </row>
    <row r="3119" spans="1:17" hidden="1" x14ac:dyDescent="0.3">
      <c r="A3119" t="s">
        <v>6403</v>
      </c>
      <c r="B3119" t="s">
        <v>6404</v>
      </c>
      <c r="C3119" t="str">
        <f>IFERROR(VLOOKUP(Table1[[#This Row],[Ticker]],[1]!Table1[[Symbol]:[Industry]],2,FALSE),"-")</f>
        <v>-</v>
      </c>
      <c r="D3119" t="s">
        <v>1435</v>
      </c>
      <c r="E3119">
        <v>69.506709999999998</v>
      </c>
      <c r="F3119">
        <v>30.94</v>
      </c>
      <c r="G3119">
        <v>65.281849885537298</v>
      </c>
      <c r="H3119">
        <v>6.4506937580099901</v>
      </c>
      <c r="I3119">
        <v>-11.7625415224521</v>
      </c>
      <c r="J3119">
        <v>-0.63033931037813995</v>
      </c>
      <c r="K3119">
        <v>28.945261248573701</v>
      </c>
      <c r="L3119">
        <v>27.178084878954198</v>
      </c>
      <c r="M3119">
        <v>53.926218954625902</v>
      </c>
      <c r="N3119">
        <v>2.1671321783549198</v>
      </c>
      <c r="O3119">
        <v>27.310924369747799</v>
      </c>
      <c r="P3119">
        <v>103.552631578947</v>
      </c>
      <c r="Q3119">
        <v>3.5172142588888997E-2</v>
      </c>
    </row>
    <row r="3120" spans="1:17" hidden="1" x14ac:dyDescent="0.3">
      <c r="A3120" t="s">
        <v>6405</v>
      </c>
      <c r="B3120" t="s">
        <v>6406</v>
      </c>
      <c r="C3120" t="str">
        <f>IFERROR(VLOOKUP(Table1[[#This Row],[Ticker]],[1]!Table1[[Symbol]:[Industry]],2,FALSE),"-")</f>
        <v>-</v>
      </c>
      <c r="D3120" t="s">
        <v>1147</v>
      </c>
      <c r="E3120">
        <v>69.404799999999994</v>
      </c>
      <c r="F3120">
        <v>47.15</v>
      </c>
      <c r="G3120">
        <v>-31.071633576735</v>
      </c>
      <c r="H3120">
        <v>-2.7660572774248902</v>
      </c>
      <c r="I3120">
        <v>3.8016138104039601</v>
      </c>
      <c r="J3120">
        <v>2.17386173988442</v>
      </c>
      <c r="K3120">
        <v>41.116517495292001</v>
      </c>
      <c r="L3120">
        <v>39.693523864707302</v>
      </c>
      <c r="M3120">
        <v>71.785310332237202</v>
      </c>
      <c r="N3120">
        <v>1.5167240464835501</v>
      </c>
      <c r="O3120">
        <v>38.133616118769801</v>
      </c>
      <c r="P3120">
        <v>42.878787878787797</v>
      </c>
    </row>
    <row r="3121" spans="1:17" hidden="1" x14ac:dyDescent="0.3">
      <c r="A3121" t="s">
        <v>6407</v>
      </c>
      <c r="B3121" t="s">
        <v>6408</v>
      </c>
      <c r="C3121" t="str">
        <f>IFERROR(VLOOKUP(Table1[[#This Row],[Ticker]],[1]!Table1[[Symbol]:[Industry]],2,FALSE),"-")</f>
        <v>-</v>
      </c>
      <c r="D3121" t="s">
        <v>1147</v>
      </c>
      <c r="E3121">
        <v>69.3</v>
      </c>
      <c r="F3121">
        <v>13.2</v>
      </c>
      <c r="G3121">
        <v>-24.589418569354802</v>
      </c>
      <c r="H3121">
        <v>-8.36643251194646</v>
      </c>
      <c r="I3121">
        <v>-9.81212188778116</v>
      </c>
      <c r="J3121">
        <v>-3.20805192034882</v>
      </c>
      <c r="K3121">
        <v>13.5411074056884</v>
      </c>
      <c r="L3121">
        <v>13.854924057315699</v>
      </c>
      <c r="M3121">
        <v>44.561520291108501</v>
      </c>
      <c r="N3121">
        <v>0.84833309802796897</v>
      </c>
      <c r="O3121">
        <v>54.848484848484802</v>
      </c>
      <c r="P3121">
        <v>29.411764705882302</v>
      </c>
      <c r="Q3121">
        <v>-4.7013408432259998E-2</v>
      </c>
    </row>
    <row r="3122" spans="1:17" hidden="1" x14ac:dyDescent="0.3">
      <c r="A3122" t="s">
        <v>6409</v>
      </c>
      <c r="B3122" t="s">
        <v>6410</v>
      </c>
      <c r="C3122" t="str">
        <f>IFERROR(VLOOKUP(Table1[[#This Row],[Ticker]],[1]!Table1[[Symbol]:[Industry]],2,FALSE),"-")</f>
        <v>-</v>
      </c>
      <c r="D3122" t="s">
        <v>496</v>
      </c>
      <c r="E3122">
        <v>69.282157679999997</v>
      </c>
      <c r="F3122">
        <v>104.4</v>
      </c>
      <c r="G3122">
        <v>-2.4569562767624502</v>
      </c>
      <c r="H3122">
        <v>0.94125979574584795</v>
      </c>
      <c r="I3122">
        <v>-3.6931784530890699</v>
      </c>
      <c r="J3122">
        <v>-2.97171599313149</v>
      </c>
      <c r="K3122">
        <v>94.728281944815805</v>
      </c>
      <c r="L3122">
        <v>93.410639972650699</v>
      </c>
      <c r="M3122">
        <v>74.142030814786295</v>
      </c>
      <c r="N3122">
        <v>2.3468034657043502</v>
      </c>
      <c r="O3122">
        <v>14.894636015325601</v>
      </c>
      <c r="P3122">
        <v>27.784577723378199</v>
      </c>
      <c r="Q3122">
        <v>4.5790277247325997E-2</v>
      </c>
    </row>
    <row r="3123" spans="1:17" hidden="1" x14ac:dyDescent="0.3">
      <c r="A3123" t="s">
        <v>6411</v>
      </c>
      <c r="B3123" t="s">
        <v>6412</v>
      </c>
      <c r="C3123" t="str">
        <f>IFERROR(VLOOKUP(Table1[[#This Row],[Ticker]],[1]!Table1[[Symbol]:[Industry]],2,FALSE),"-")</f>
        <v>-</v>
      </c>
      <c r="D3123" t="s">
        <v>72</v>
      </c>
      <c r="E3123">
        <v>69.177605951999993</v>
      </c>
      <c r="F3123">
        <v>21.77</v>
      </c>
      <c r="G3123">
        <v>-47.602777347980798</v>
      </c>
      <c r="H3123">
        <v>-7.2015973471113002</v>
      </c>
      <c r="I3123">
        <v>-22.4438911007089</v>
      </c>
      <c r="J3123">
        <v>-4.9179310495827799</v>
      </c>
      <c r="K3123">
        <v>21.745018980417498</v>
      </c>
      <c r="L3123">
        <v>23.0661610722148</v>
      </c>
      <c r="M3123">
        <v>39.727590036611502</v>
      </c>
      <c r="N3123">
        <v>0.48861300581149397</v>
      </c>
      <c r="O3123">
        <v>49.747358750574101</v>
      </c>
      <c r="P3123">
        <v>23.693181818181799</v>
      </c>
      <c r="Q3123">
        <v>5.4441157952585001E-2</v>
      </c>
    </row>
    <row r="3124" spans="1:17" hidden="1" x14ac:dyDescent="0.3">
      <c r="A3124" t="s">
        <v>6413</v>
      </c>
      <c r="B3124" t="s">
        <v>4903</v>
      </c>
      <c r="C3124" t="str">
        <f>IFERROR(VLOOKUP(Table1[[#This Row],[Ticker]],[1]!Table1[[Symbol]:[Industry]],2,FALSE),"-")</f>
        <v>-</v>
      </c>
      <c r="E3124">
        <v>69.175792200000004</v>
      </c>
      <c r="F3124">
        <v>46.65</v>
      </c>
      <c r="G3124">
        <v>1208.6477945708</v>
      </c>
      <c r="H3124">
        <v>27.150215019626401</v>
      </c>
      <c r="I3124">
        <v>227.302563678024</v>
      </c>
      <c r="J3124">
        <v>6.6300403419386598</v>
      </c>
      <c r="K3124">
        <v>35.439946156515298</v>
      </c>
      <c r="L3124">
        <v>23.432867364174399</v>
      </c>
      <c r="M3124">
        <v>83.0799423805435</v>
      </c>
      <c r="N3124">
        <v>4.1690963240786001</v>
      </c>
      <c r="O3124">
        <v>4.0728831725616201</v>
      </c>
      <c r="P3124">
        <v>1234.00057191878</v>
      </c>
      <c r="Q3124">
        <v>0.23525615391420801</v>
      </c>
    </row>
    <row r="3125" spans="1:17" hidden="1" x14ac:dyDescent="0.3">
      <c r="A3125" t="s">
        <v>6414</v>
      </c>
      <c r="B3125" t="s">
        <v>6415</v>
      </c>
      <c r="C3125" t="str">
        <f>IFERROR(VLOOKUP(Table1[[#This Row],[Ticker]],[1]!Table1[[Symbol]:[Industry]],2,FALSE),"-")</f>
        <v>-</v>
      </c>
      <c r="D3125" t="s">
        <v>169</v>
      </c>
      <c r="E3125">
        <v>69.054788110000004</v>
      </c>
      <c r="F3125">
        <v>53.9</v>
      </c>
      <c r="G3125">
        <v>35.063889318685803</v>
      </c>
      <c r="H3125">
        <v>28.5358543903404</v>
      </c>
      <c r="I3125">
        <v>48.199579689669001</v>
      </c>
      <c r="J3125">
        <v>-3.9954860481904202</v>
      </c>
      <c r="M3125">
        <v>60.147755530481703</v>
      </c>
      <c r="O3125">
        <v>21.150278293135401</v>
      </c>
      <c r="P3125">
        <v>76.721311475409806</v>
      </c>
    </row>
    <row r="3126" spans="1:17" hidden="1" x14ac:dyDescent="0.3">
      <c r="A3126" t="s">
        <v>6416</v>
      </c>
      <c r="B3126" t="s">
        <v>6417</v>
      </c>
      <c r="C3126" t="str">
        <f>IFERROR(VLOOKUP(Table1[[#This Row],[Ticker]],[1]!Table1[[Symbol]:[Industry]],2,FALSE),"-")</f>
        <v>-</v>
      </c>
      <c r="D3126" t="s">
        <v>72</v>
      </c>
      <c r="E3126">
        <v>68.947239999999994</v>
      </c>
      <c r="F3126">
        <v>164</v>
      </c>
      <c r="G3126">
        <v>188.10288014437299</v>
      </c>
      <c r="H3126">
        <v>-11.51397540911</v>
      </c>
      <c r="I3126">
        <v>15.907913023002299</v>
      </c>
      <c r="J3126">
        <v>-1.6880128196645501</v>
      </c>
      <c r="K3126">
        <v>165.23440647227599</v>
      </c>
      <c r="L3126">
        <v>126.12460683259</v>
      </c>
      <c r="M3126">
        <v>48.632609371733302</v>
      </c>
      <c r="N3126">
        <v>0.51845964053598603</v>
      </c>
      <c r="O3126">
        <v>16.859756097560901</v>
      </c>
      <c r="P3126">
        <v>213.45565749235399</v>
      </c>
      <c r="Q3126">
        <v>0.277960472625845</v>
      </c>
    </row>
    <row r="3127" spans="1:17" hidden="1" x14ac:dyDescent="0.3">
      <c r="A3127" t="s">
        <v>6418</v>
      </c>
      <c r="B3127" t="s">
        <v>6419</v>
      </c>
      <c r="C3127" t="str">
        <f>IFERROR(VLOOKUP(Table1[[#This Row],[Ticker]],[1]!Table1[[Symbol]:[Industry]],2,FALSE),"-")</f>
        <v>-</v>
      </c>
      <c r="D3127" t="s">
        <v>610</v>
      </c>
      <c r="E3127">
        <v>68.709371000000004</v>
      </c>
      <c r="F3127">
        <v>26.8</v>
      </c>
      <c r="G3127">
        <v>-29.432949144687999</v>
      </c>
      <c r="H3127">
        <v>-11.7860129315268</v>
      </c>
      <c r="I3127">
        <v>-40.018811114928603</v>
      </c>
      <c r="J3127">
        <v>2.9158897507165001E-2</v>
      </c>
      <c r="K3127">
        <v>27.2544058577536</v>
      </c>
      <c r="L3127">
        <v>29.44619228418</v>
      </c>
      <c r="M3127">
        <v>46.1871307826829</v>
      </c>
      <c r="N3127">
        <v>1.14651468547149</v>
      </c>
      <c r="O3127">
        <v>56.343283582089498</v>
      </c>
      <c r="P3127">
        <v>18.5840707964601</v>
      </c>
      <c r="Q3127">
        <v>-4.9825903388575003E-2</v>
      </c>
    </row>
    <row r="3128" spans="1:17" hidden="1" x14ac:dyDescent="0.3">
      <c r="A3128" t="s">
        <v>6420</v>
      </c>
      <c r="B3128" t="s">
        <v>6421</v>
      </c>
      <c r="C3128" t="str">
        <f>IFERROR(VLOOKUP(Table1[[#This Row],[Ticker]],[1]!Table1[[Symbol]:[Industry]],2,FALSE),"-")</f>
        <v>-</v>
      </c>
      <c r="D3128" t="s">
        <v>610</v>
      </c>
      <c r="E3128">
        <v>68.510144412000002</v>
      </c>
      <c r="F3128">
        <v>45.72</v>
      </c>
      <c r="G3128">
        <v>-1.0882699255786501</v>
      </c>
      <c r="H3128">
        <v>-1.65822702487463</v>
      </c>
      <c r="I3128">
        <v>0.366020631965703</v>
      </c>
      <c r="J3128">
        <v>-0.200042125412947</v>
      </c>
      <c r="K3128">
        <v>42.840176186254297</v>
      </c>
      <c r="L3128">
        <v>42.249397342342398</v>
      </c>
      <c r="M3128">
        <v>55.722884676102503</v>
      </c>
      <c r="N3128">
        <v>1.7743246972448801</v>
      </c>
      <c r="O3128">
        <v>42.147856517935203</v>
      </c>
      <c r="P3128">
        <v>38.4196185286103</v>
      </c>
      <c r="Q3128">
        <v>3.5851203481994998E-2</v>
      </c>
    </row>
    <row r="3129" spans="1:17" hidden="1" x14ac:dyDescent="0.3">
      <c r="A3129" t="s">
        <v>6422</v>
      </c>
      <c r="B3129" t="s">
        <v>6423</v>
      </c>
      <c r="C3129" t="str">
        <f>IFERROR(VLOOKUP(Table1[[#This Row],[Ticker]],[1]!Table1[[Symbol]:[Industry]],2,FALSE),"-")</f>
        <v>-</v>
      </c>
      <c r="D3129" t="s">
        <v>539</v>
      </c>
      <c r="E3129">
        <v>68.500377</v>
      </c>
      <c r="F3129">
        <v>67.099999999999994</v>
      </c>
      <c r="G3129">
        <v>117.675111098234</v>
      </c>
      <c r="H3129">
        <v>23.778205704747901</v>
      </c>
      <c r="I3129">
        <v>56.928362985190397</v>
      </c>
      <c r="J3129">
        <v>8.5212223895706494</v>
      </c>
      <c r="K3129">
        <v>54.169296938391199</v>
      </c>
      <c r="L3129">
        <v>42.562938773455102</v>
      </c>
      <c r="M3129">
        <v>57.849891129578602</v>
      </c>
      <c r="N3129">
        <v>3.48001225967672</v>
      </c>
      <c r="O3129">
        <v>17.511177347242899</v>
      </c>
      <c r="P3129">
        <v>153.303133257833</v>
      </c>
      <c r="Q3129">
        <v>6.4410081463940005E-2</v>
      </c>
    </row>
    <row r="3130" spans="1:17" hidden="1" x14ac:dyDescent="0.3">
      <c r="A3130" t="s">
        <v>6424</v>
      </c>
      <c r="B3130" t="s">
        <v>6425</v>
      </c>
      <c r="C3130" t="str">
        <f>IFERROR(VLOOKUP(Table1[[#This Row],[Ticker]],[1]!Table1[[Symbol]:[Industry]],2,FALSE),"-")</f>
        <v>-</v>
      </c>
      <c r="E3130">
        <v>68.474000000000004</v>
      </c>
      <c r="F3130">
        <v>244.55</v>
      </c>
      <c r="G3130">
        <v>35.535380546756002</v>
      </c>
      <c r="H3130">
        <v>39.028723352597098</v>
      </c>
      <c r="I3130">
        <v>88.315918353055693</v>
      </c>
      <c r="J3130">
        <v>-9.3172463312510097</v>
      </c>
      <c r="K3130">
        <v>194.827794594137</v>
      </c>
      <c r="M3130">
        <v>49.344983464576899</v>
      </c>
      <c r="N3130">
        <v>0.80648180648180601</v>
      </c>
      <c r="O3130">
        <v>14.700470251482299</v>
      </c>
      <c r="P3130">
        <v>138.585365853658</v>
      </c>
    </row>
    <row r="3131" spans="1:17" hidden="1" x14ac:dyDescent="0.3">
      <c r="A3131" t="s">
        <v>6426</v>
      </c>
      <c r="B3131" t="s">
        <v>6427</v>
      </c>
      <c r="C3131" t="str">
        <f>IFERROR(VLOOKUP(Table1[[#This Row],[Ticker]],[1]!Table1[[Symbol]:[Industry]],2,FALSE),"-")</f>
        <v>-</v>
      </c>
      <c r="D3131" t="s">
        <v>384</v>
      </c>
      <c r="E3131">
        <v>68.455071610000005</v>
      </c>
      <c r="F3131">
        <v>33.979999999999997</v>
      </c>
      <c r="G3131">
        <v>75.474645819867803</v>
      </c>
      <c r="H3131">
        <v>-24.2387599866478</v>
      </c>
      <c r="I3131">
        <v>34.311589176516797</v>
      </c>
      <c r="J3131">
        <v>-8.6628945668548099</v>
      </c>
      <c r="K3131">
        <v>36.133460679596197</v>
      </c>
      <c r="L3131">
        <v>29.9025404047681</v>
      </c>
      <c r="M3131">
        <v>32.759113942119903</v>
      </c>
      <c r="N3131">
        <v>1.1986956541556599</v>
      </c>
      <c r="O3131">
        <v>43.908181283107702</v>
      </c>
      <c r="P3131">
        <v>132.73972602739701</v>
      </c>
      <c r="Q3131">
        <v>5.7167109637488001E-2</v>
      </c>
    </row>
    <row r="3132" spans="1:17" hidden="1" x14ac:dyDescent="0.3">
      <c r="A3132" t="s">
        <v>6428</v>
      </c>
      <c r="B3132" t="s">
        <v>6429</v>
      </c>
      <c r="C3132" t="str">
        <f>IFERROR(VLOOKUP(Table1[[#This Row],[Ticker]],[1]!Table1[[Symbol]:[Industry]],2,FALSE),"-")</f>
        <v>-</v>
      </c>
      <c r="D3132" t="s">
        <v>184</v>
      </c>
      <c r="E3132">
        <v>68.443624999999997</v>
      </c>
      <c r="F3132">
        <v>114.55</v>
      </c>
      <c r="G3132">
        <v>29.6959503185053</v>
      </c>
      <c r="H3132">
        <v>6.2467782419487001</v>
      </c>
      <c r="I3132">
        <v>-18.400543160453701</v>
      </c>
      <c r="J3132">
        <v>-8.2770741648234498</v>
      </c>
      <c r="K3132">
        <v>103.560542355153</v>
      </c>
      <c r="L3132">
        <v>98.691981142126494</v>
      </c>
      <c r="M3132">
        <v>53.1450180610695</v>
      </c>
      <c r="N3132">
        <v>1.8631489126880301</v>
      </c>
      <c r="O3132">
        <v>36.054124836315999</v>
      </c>
      <c r="P3132">
        <v>84.460547504025698</v>
      </c>
      <c r="Q3132">
        <v>3.3170507833833997E-2</v>
      </c>
    </row>
    <row r="3133" spans="1:17" hidden="1" x14ac:dyDescent="0.3">
      <c r="A3133" t="s">
        <v>6430</v>
      </c>
      <c r="B3133" t="s">
        <v>6431</v>
      </c>
      <c r="C3133" t="str">
        <f>IFERROR(VLOOKUP(Table1[[#This Row],[Ticker]],[1]!Table1[[Symbol]:[Industry]],2,FALSE),"-")</f>
        <v>-</v>
      </c>
      <c r="D3133" t="s">
        <v>539</v>
      </c>
      <c r="E3133">
        <v>68.437371499999998</v>
      </c>
      <c r="F3133">
        <v>63.95</v>
      </c>
      <c r="G3133">
        <v>-31.308659700921901</v>
      </c>
      <c r="H3133">
        <v>7.04863013241554</v>
      </c>
      <c r="I3133">
        <v>-18.172969329938699</v>
      </c>
      <c r="J3133">
        <v>11.7876130037873</v>
      </c>
      <c r="K3133">
        <v>58.4259097519896</v>
      </c>
      <c r="L3133">
        <v>61.863737057166198</v>
      </c>
      <c r="M3133">
        <v>86.540306324409499</v>
      </c>
      <c r="N3133">
        <v>2.1309734513274301</v>
      </c>
      <c r="O3133">
        <v>18.764659890539399</v>
      </c>
      <c r="P3133">
        <v>25.392156862745001</v>
      </c>
      <c r="Q3133">
        <v>1.8349361209132001E-2</v>
      </c>
    </row>
    <row r="3134" spans="1:17" hidden="1" x14ac:dyDescent="0.3">
      <c r="A3134" t="s">
        <v>6432</v>
      </c>
      <c r="B3134" t="s">
        <v>6433</v>
      </c>
      <c r="C3134" t="str">
        <f>IFERROR(VLOOKUP(Table1[[#This Row],[Ticker]],[1]!Table1[[Symbol]:[Industry]],2,FALSE),"-")</f>
        <v>-</v>
      </c>
      <c r="E3134">
        <v>68.42</v>
      </c>
      <c r="F3134">
        <v>34.21</v>
      </c>
      <c r="G3134">
        <v>-10.666026235348101</v>
      </c>
      <c r="H3134">
        <v>-14.497217044265501</v>
      </c>
      <c r="I3134">
        <v>1.8162463563357301</v>
      </c>
      <c r="J3134">
        <v>-2.5606416888141599</v>
      </c>
      <c r="K3134">
        <v>33.697553238720303</v>
      </c>
      <c r="L3134">
        <v>32.269993677072897</v>
      </c>
      <c r="M3134">
        <v>57.829818599647297</v>
      </c>
      <c r="N3134">
        <v>1.0041507647974199</v>
      </c>
      <c r="O3134">
        <v>28.295819935691298</v>
      </c>
      <c r="P3134">
        <v>72.7777777777777</v>
      </c>
      <c r="Q3134">
        <v>9.9220335393014003E-2</v>
      </c>
    </row>
    <row r="3135" spans="1:17" hidden="1" x14ac:dyDescent="0.3">
      <c r="A3135" t="s">
        <v>6434</v>
      </c>
      <c r="B3135" t="s">
        <v>6435</v>
      </c>
      <c r="C3135" t="str">
        <f>IFERROR(VLOOKUP(Table1[[#This Row],[Ticker]],[1]!Table1[[Symbol]:[Industry]],2,FALSE),"-")</f>
        <v>-</v>
      </c>
      <c r="D3135" t="s">
        <v>243</v>
      </c>
      <c r="E3135">
        <v>68.402647579999993</v>
      </c>
      <c r="F3135">
        <v>1006.7</v>
      </c>
      <c r="G3135">
        <v>131.45844714181499</v>
      </c>
      <c r="H3135">
        <v>44.099031228500799</v>
      </c>
      <c r="I3135">
        <v>98.941801329242494</v>
      </c>
      <c r="J3135">
        <v>-13.362581352676701</v>
      </c>
      <c r="K3135">
        <v>828.28361576131999</v>
      </c>
      <c r="L3135">
        <v>646.24521033624001</v>
      </c>
      <c r="M3135">
        <v>51.331690175607001</v>
      </c>
      <c r="N3135">
        <v>2.9177738794660399</v>
      </c>
      <c r="O3135">
        <v>34.573358498062902</v>
      </c>
      <c r="P3135">
        <v>175.808219178082</v>
      </c>
      <c r="Q3135">
        <v>0.10490451835436899</v>
      </c>
    </row>
    <row r="3136" spans="1:17" hidden="1" x14ac:dyDescent="0.3">
      <c r="A3136" t="s">
        <v>6436</v>
      </c>
      <c r="B3136" t="s">
        <v>6437</v>
      </c>
      <c r="C3136" t="str">
        <f>IFERROR(VLOOKUP(Table1[[#This Row],[Ticker]],[1]!Table1[[Symbol]:[Industry]],2,FALSE),"-")</f>
        <v>-</v>
      </c>
      <c r="D3136" t="s">
        <v>59</v>
      </c>
      <c r="E3136">
        <v>68.255666149000007</v>
      </c>
      <c r="F3136">
        <v>52.27</v>
      </c>
      <c r="G3136">
        <v>-46.549822425622899</v>
      </c>
      <c r="H3136">
        <v>-14.5095613889745</v>
      </c>
      <c r="I3136">
        <v>-44.430807635796697</v>
      </c>
      <c r="J3136">
        <v>-0.44721476409443101</v>
      </c>
      <c r="K3136">
        <v>53.807149725148697</v>
      </c>
      <c r="L3136">
        <v>63.691627972066399</v>
      </c>
      <c r="M3136">
        <v>50.0853182347808</v>
      </c>
      <c r="N3136">
        <v>0.83396610456460196</v>
      </c>
      <c r="O3136">
        <v>64.645111918882705</v>
      </c>
      <c r="P3136">
        <v>17.487075747358901</v>
      </c>
      <c r="Q3136">
        <v>7.6800477060510004E-3</v>
      </c>
    </row>
    <row r="3137" spans="1:17" hidden="1" x14ac:dyDescent="0.3">
      <c r="A3137" t="s">
        <v>6438</v>
      </c>
      <c r="B3137" t="s">
        <v>6439</v>
      </c>
      <c r="C3137" t="str">
        <f>IFERROR(VLOOKUP(Table1[[#This Row],[Ticker]],[1]!Table1[[Symbol]:[Industry]],2,FALSE),"-")</f>
        <v>-</v>
      </c>
      <c r="E3137">
        <v>68.186401259999997</v>
      </c>
      <c r="F3137">
        <v>30.26</v>
      </c>
      <c r="G3137">
        <v>23.491295450838599</v>
      </c>
      <c r="H3137">
        <v>-2.0524134457874701</v>
      </c>
      <c r="I3137">
        <v>-0.88522531401010696</v>
      </c>
      <c r="J3137">
        <v>-6.5980812458620104</v>
      </c>
      <c r="K3137">
        <v>26.816993299384801</v>
      </c>
      <c r="L3137">
        <v>24.723153266294499</v>
      </c>
      <c r="M3137">
        <v>56.3271611866057</v>
      </c>
      <c r="N3137">
        <v>1.37161034026138</v>
      </c>
      <c r="O3137">
        <v>18.2419035029742</v>
      </c>
      <c r="P3137">
        <v>91.518987341772103</v>
      </c>
    </row>
    <row r="3138" spans="1:17" hidden="1" x14ac:dyDescent="0.3">
      <c r="A3138" t="s">
        <v>6440</v>
      </c>
      <c r="B3138" t="s">
        <v>6441</v>
      </c>
      <c r="C3138" t="str">
        <f>IFERROR(VLOOKUP(Table1[[#This Row],[Ticker]],[1]!Table1[[Symbol]:[Industry]],2,FALSE),"-")</f>
        <v>-</v>
      </c>
      <c r="E3138">
        <v>68.049241499999994</v>
      </c>
      <c r="F3138">
        <v>151.15</v>
      </c>
      <c r="G3138">
        <v>-1.35769941524907</v>
      </c>
      <c r="H3138">
        <v>-9.0317131772271306</v>
      </c>
      <c r="I3138">
        <v>-3.3586066024927299</v>
      </c>
      <c r="J3138">
        <v>-2.2922891452362602</v>
      </c>
      <c r="K3138">
        <v>149.88853278315301</v>
      </c>
      <c r="L3138">
        <v>143.42580119908101</v>
      </c>
      <c r="M3138">
        <v>50.519449825621599</v>
      </c>
      <c r="N3138">
        <v>1.40515246911433</v>
      </c>
      <c r="O3138">
        <v>23.718160767449501</v>
      </c>
      <c r="P3138">
        <v>27.984758679085498</v>
      </c>
      <c r="Q3138">
        <v>8.1427610592492997E-2</v>
      </c>
    </row>
    <row r="3139" spans="1:17" hidden="1" x14ac:dyDescent="0.3">
      <c r="A3139" t="s">
        <v>6442</v>
      </c>
      <c r="B3139" t="s">
        <v>6443</v>
      </c>
      <c r="C3139" t="str">
        <f>IFERROR(VLOOKUP(Table1[[#This Row],[Ticker]],[1]!Table1[[Symbol]:[Industry]],2,FALSE),"-")</f>
        <v>-</v>
      </c>
      <c r="D3139" t="s">
        <v>670</v>
      </c>
      <c r="E3139">
        <v>67.929933500000004</v>
      </c>
      <c r="F3139">
        <v>39.82</v>
      </c>
      <c r="G3139">
        <v>-3.95033832359056</v>
      </c>
      <c r="H3139">
        <v>-1.14324724650767</v>
      </c>
      <c r="I3139">
        <v>-24.507835875676001</v>
      </c>
      <c r="J3139">
        <v>6.4111607340544596</v>
      </c>
      <c r="K3139">
        <v>37.735596038182599</v>
      </c>
      <c r="L3139">
        <v>39.783878896228899</v>
      </c>
      <c r="M3139">
        <v>75.434778116732105</v>
      </c>
      <c r="N3139">
        <v>1.7069670012223299</v>
      </c>
      <c r="O3139">
        <v>75.539929683576105</v>
      </c>
      <c r="P3139">
        <v>28.038585209003202</v>
      </c>
      <c r="Q3139">
        <v>-1.3110996823455999E-2</v>
      </c>
    </row>
    <row r="3140" spans="1:17" hidden="1" x14ac:dyDescent="0.3">
      <c r="A3140" t="s">
        <v>6444</v>
      </c>
      <c r="B3140" t="s">
        <v>6445</v>
      </c>
      <c r="C3140" t="str">
        <f>IFERROR(VLOOKUP(Table1[[#This Row],[Ticker]],[1]!Table1[[Symbol]:[Industry]],2,FALSE),"-")</f>
        <v>-</v>
      </c>
      <c r="D3140" t="s">
        <v>95</v>
      </c>
      <c r="E3140">
        <v>67.774203391999905</v>
      </c>
      <c r="F3140">
        <v>8.9600000000000009</v>
      </c>
      <c r="G3140">
        <v>-19.699067100630899</v>
      </c>
      <c r="H3140">
        <v>-12.2596135666995</v>
      </c>
      <c r="I3140">
        <v>-18.688903260922402</v>
      </c>
      <c r="J3140">
        <v>-0.414543982235756</v>
      </c>
      <c r="K3140">
        <v>9.0536325357331204</v>
      </c>
      <c r="L3140">
        <v>9.4202876415038403</v>
      </c>
      <c r="M3140">
        <v>48.535045101759003</v>
      </c>
      <c r="N3140">
        <v>0.51981456269070903</v>
      </c>
      <c r="O3140">
        <v>30.022321428571399</v>
      </c>
      <c r="P3140">
        <v>23.4159779614325</v>
      </c>
      <c r="Q3140">
        <v>2.9730893147586E-2</v>
      </c>
    </row>
    <row r="3141" spans="1:17" hidden="1" x14ac:dyDescent="0.3">
      <c r="A3141" t="s">
        <v>6446</v>
      </c>
      <c r="B3141" t="s">
        <v>6447</v>
      </c>
      <c r="C3141" t="str">
        <f>IFERROR(VLOOKUP(Table1[[#This Row],[Ticker]],[1]!Table1[[Symbol]:[Industry]],2,FALSE),"-")</f>
        <v>-</v>
      </c>
      <c r="E3141">
        <v>67.740920000000003</v>
      </c>
      <c r="F3141">
        <v>315.25</v>
      </c>
      <c r="G3141">
        <v>148.84918838220901</v>
      </c>
      <c r="H3141">
        <v>-2.3087402042541498</v>
      </c>
      <c r="I3141">
        <v>77.749770510197294</v>
      </c>
      <c r="J3141">
        <v>13.016408442133701</v>
      </c>
      <c r="K3141">
        <v>311.41125393068302</v>
      </c>
      <c r="L3141">
        <v>257.93504923442703</v>
      </c>
      <c r="M3141">
        <v>49.840833442058198</v>
      </c>
      <c r="N3141">
        <v>2.2351959966638799</v>
      </c>
      <c r="O3141">
        <v>28.453608247422601</v>
      </c>
      <c r="P3141">
        <v>187.89954337899499</v>
      </c>
    </row>
    <row r="3142" spans="1:17" hidden="1" x14ac:dyDescent="0.3">
      <c r="A3142" t="s">
        <v>6448</v>
      </c>
      <c r="B3142" t="s">
        <v>6449</v>
      </c>
      <c r="C3142" t="str">
        <f>IFERROR(VLOOKUP(Table1[[#This Row],[Ticker]],[1]!Table1[[Symbol]:[Industry]],2,FALSE),"-")</f>
        <v>-</v>
      </c>
      <c r="D3142" t="s">
        <v>1309</v>
      </c>
      <c r="E3142">
        <v>67.7226</v>
      </c>
      <c r="F3142">
        <v>36.409999999999997</v>
      </c>
      <c r="G3142">
        <v>59.001653031765997</v>
      </c>
      <c r="H3142">
        <v>28.218368229480699</v>
      </c>
      <c r="I3142">
        <v>57.131750232304697</v>
      </c>
      <c r="J3142">
        <v>7.9746515599809502</v>
      </c>
      <c r="K3142">
        <v>27.931125478251399</v>
      </c>
      <c r="L3142">
        <v>24.085651200455199</v>
      </c>
      <c r="M3142">
        <v>82.954472302961307</v>
      </c>
      <c r="N3142">
        <v>0.59761948009386301</v>
      </c>
      <c r="O3142">
        <v>2.3894534468552799</v>
      </c>
      <c r="P3142">
        <v>102.277777777777</v>
      </c>
      <c r="Q3142">
        <v>4.8717200075397003E-2</v>
      </c>
    </row>
    <row r="3143" spans="1:17" hidden="1" x14ac:dyDescent="0.3">
      <c r="A3143" t="s">
        <v>6450</v>
      </c>
      <c r="B3143" t="s">
        <v>6451</v>
      </c>
      <c r="C3143" t="str">
        <f>IFERROR(VLOOKUP(Table1[[#This Row],[Ticker]],[1]!Table1[[Symbol]:[Industry]],2,FALSE),"-")</f>
        <v>-</v>
      </c>
      <c r="D3143" t="s">
        <v>1199</v>
      </c>
      <c r="E3143">
        <v>67.6686725</v>
      </c>
      <c r="F3143">
        <v>58.85</v>
      </c>
      <c r="G3143">
        <v>-38.232125978624701</v>
      </c>
      <c r="H3143">
        <v>-11.234178800745299</v>
      </c>
      <c r="I3143">
        <v>-11.790465816588</v>
      </c>
      <c r="J3143">
        <v>3.0351566610529499</v>
      </c>
      <c r="K3143">
        <v>58.271677209236501</v>
      </c>
      <c r="M3143">
        <v>65.0735785425925</v>
      </c>
      <c r="N3143">
        <v>0.92545710267229198</v>
      </c>
      <c r="O3143">
        <v>25.7434154630416</v>
      </c>
      <c r="P3143">
        <v>19.492385786802</v>
      </c>
    </row>
    <row r="3144" spans="1:17" hidden="1" x14ac:dyDescent="0.3">
      <c r="A3144" t="s">
        <v>6452</v>
      </c>
      <c r="B3144" t="s">
        <v>6453</v>
      </c>
      <c r="C3144" t="str">
        <f>IFERROR(VLOOKUP(Table1[[#This Row],[Ticker]],[1]!Table1[[Symbol]:[Industry]],2,FALSE),"-")</f>
        <v>-</v>
      </c>
      <c r="D3144" t="s">
        <v>610</v>
      </c>
      <c r="E3144">
        <v>67.632660195</v>
      </c>
      <c r="F3144">
        <v>42.45</v>
      </c>
      <c r="G3144">
        <v>15.8405686751427</v>
      </c>
      <c r="H3144">
        <v>-7.4143176482334603</v>
      </c>
      <c r="I3144">
        <v>-13.040238253776501</v>
      </c>
      <c r="J3144">
        <v>9.5932401780671306E-2</v>
      </c>
      <c r="K3144">
        <v>45.386641596237801</v>
      </c>
      <c r="L3144">
        <v>43.6404345509332</v>
      </c>
      <c r="M3144">
        <v>45.565396499616597</v>
      </c>
      <c r="N3144">
        <v>0.19024843671045699</v>
      </c>
      <c r="O3144">
        <v>64.593639575971693</v>
      </c>
      <c r="P3144">
        <v>53.780517971080997</v>
      </c>
      <c r="Q3144">
        <v>4.7973238952706998E-2</v>
      </c>
    </row>
    <row r="3145" spans="1:17" hidden="1" x14ac:dyDescent="0.3">
      <c r="A3145" t="s">
        <v>6454</v>
      </c>
      <c r="B3145" t="s">
        <v>6455</v>
      </c>
      <c r="C3145" t="str">
        <f>IFERROR(VLOOKUP(Table1[[#This Row],[Ticker]],[1]!Table1[[Symbol]:[Industry]],2,FALSE),"-")</f>
        <v>-</v>
      </c>
      <c r="D3145" t="s">
        <v>1498</v>
      </c>
      <c r="E3145">
        <v>67.631598100000005</v>
      </c>
      <c r="F3145">
        <v>232.9</v>
      </c>
      <c r="G3145">
        <v>58.976466815058302</v>
      </c>
      <c r="H3145">
        <v>-3.5703681112308998</v>
      </c>
      <c r="I3145">
        <v>7.2800910630229101</v>
      </c>
      <c r="J3145">
        <v>3.0171468854951402</v>
      </c>
      <c r="K3145">
        <v>218.81065743707899</v>
      </c>
      <c r="L3145">
        <v>199.39545522571601</v>
      </c>
      <c r="M3145">
        <v>62.755350200052902</v>
      </c>
      <c r="N3145">
        <v>1.64082843709711</v>
      </c>
      <c r="O3145">
        <v>20.566766852726399</v>
      </c>
      <c r="P3145">
        <v>102.170138888888</v>
      </c>
      <c r="Q3145">
        <v>7.2335123621674005E-2</v>
      </c>
    </row>
    <row r="3146" spans="1:17" hidden="1" x14ac:dyDescent="0.3">
      <c r="A3146" t="s">
        <v>6456</v>
      </c>
      <c r="B3146" t="s">
        <v>6457</v>
      </c>
      <c r="C3146" t="str">
        <f>IFERROR(VLOOKUP(Table1[[#This Row],[Ticker]],[1]!Table1[[Symbol]:[Industry]],2,FALSE),"-")</f>
        <v>-</v>
      </c>
      <c r="D3146" t="s">
        <v>140</v>
      </c>
      <c r="E3146">
        <v>67.572000000000003</v>
      </c>
      <c r="F3146">
        <v>37.54</v>
      </c>
      <c r="G3146">
        <v>59.451144220646597</v>
      </c>
      <c r="H3146">
        <v>7.8373636918497196</v>
      </c>
      <c r="I3146">
        <v>22.818884246023899</v>
      </c>
      <c r="J3146">
        <v>0.35849099969243903</v>
      </c>
      <c r="K3146">
        <v>32.3757771008055</v>
      </c>
      <c r="L3146">
        <v>29.729663746446299</v>
      </c>
      <c r="M3146">
        <v>69.632912447923403</v>
      </c>
      <c r="N3146">
        <v>3.5282678421226401</v>
      </c>
      <c r="O3146">
        <v>10.602024507192301</v>
      </c>
      <c r="P3146">
        <v>104.577656675749</v>
      </c>
      <c r="Q3146">
        <v>6.6472933926152E-2</v>
      </c>
    </row>
    <row r="3147" spans="1:17" hidden="1" x14ac:dyDescent="0.3">
      <c r="A3147" t="s">
        <v>6458</v>
      </c>
      <c r="B3147" t="s">
        <v>6459</v>
      </c>
      <c r="C3147" t="str">
        <f>IFERROR(VLOOKUP(Table1[[#This Row],[Ticker]],[1]!Table1[[Symbol]:[Industry]],2,FALSE),"-")</f>
        <v>-</v>
      </c>
      <c r="D3147" t="s">
        <v>243</v>
      </c>
      <c r="E3147">
        <v>67.294841363999893</v>
      </c>
      <c r="F3147">
        <v>4.1399999999999997</v>
      </c>
      <c r="G3147">
        <v>30.118920765226701</v>
      </c>
      <c r="H3147">
        <v>-26.172611839864899</v>
      </c>
      <c r="I3147">
        <v>-7.40696039471913</v>
      </c>
      <c r="J3147">
        <v>1.4180477863960399</v>
      </c>
      <c r="K3147">
        <v>4.08429106722713</v>
      </c>
      <c r="L3147">
        <v>3.7671539489964401</v>
      </c>
      <c r="M3147">
        <v>51.418243637963101</v>
      </c>
      <c r="N3147">
        <v>0.79265232630920301</v>
      </c>
      <c r="O3147">
        <v>27.7777777777777</v>
      </c>
      <c r="P3147">
        <v>71.074380165289199</v>
      </c>
      <c r="Q3147">
        <v>6.5053784806369003E-2</v>
      </c>
    </row>
    <row r="3148" spans="1:17" hidden="1" x14ac:dyDescent="0.3">
      <c r="A3148" t="s">
        <v>6460</v>
      </c>
      <c r="B3148" t="s">
        <v>6461</v>
      </c>
      <c r="C3148" t="str">
        <f>IFERROR(VLOOKUP(Table1[[#This Row],[Ticker]],[1]!Table1[[Symbol]:[Industry]],2,FALSE),"-")</f>
        <v>-</v>
      </c>
      <c r="D3148" t="s">
        <v>1147</v>
      </c>
      <c r="E3148">
        <v>67.250680000000003</v>
      </c>
      <c r="F3148">
        <v>52.1</v>
      </c>
      <c r="G3148">
        <v>-68.225584365524597</v>
      </c>
      <c r="H3148">
        <v>-13.687756757321299</v>
      </c>
      <c r="I3148">
        <v>-56.821021054615898</v>
      </c>
      <c r="J3148">
        <v>-4.8355614532574602</v>
      </c>
      <c r="K3148">
        <v>59.919771141151003</v>
      </c>
      <c r="L3148">
        <v>84.527756674768298</v>
      </c>
      <c r="M3148">
        <v>53.608824776177002</v>
      </c>
      <c r="N3148">
        <v>1.27371273712737</v>
      </c>
      <c r="O3148">
        <v>214.68330134357001</v>
      </c>
      <c r="P3148">
        <v>8.20353063343717</v>
      </c>
    </row>
    <row r="3149" spans="1:17" hidden="1" x14ac:dyDescent="0.3">
      <c r="A3149" t="s">
        <v>6462</v>
      </c>
      <c r="B3149" t="s">
        <v>6463</v>
      </c>
      <c r="C3149" t="str">
        <f>IFERROR(VLOOKUP(Table1[[#This Row],[Ticker]],[1]!Table1[[Symbol]:[Industry]],2,FALSE),"-")</f>
        <v>-</v>
      </c>
      <c r="D3149" t="s">
        <v>21</v>
      </c>
      <c r="E3149">
        <v>67.075937499999995</v>
      </c>
      <c r="F3149">
        <v>65</v>
      </c>
      <c r="G3149">
        <v>-89.520362794507804</v>
      </c>
      <c r="H3149">
        <v>5.8477346158897197</v>
      </c>
      <c r="I3149">
        <v>-69.227668987579605</v>
      </c>
      <c r="J3149">
        <v>-5.5639507440962301</v>
      </c>
      <c r="K3149">
        <v>72.6136876863563</v>
      </c>
      <c r="L3149">
        <v>121.679441369286</v>
      </c>
      <c r="M3149">
        <v>45.2568822831077</v>
      </c>
      <c r="N3149">
        <v>0.34322954380883403</v>
      </c>
      <c r="O3149">
        <v>228.923076923076</v>
      </c>
      <c r="P3149">
        <v>29.096325719960198</v>
      </c>
    </row>
    <row r="3150" spans="1:17" hidden="1" x14ac:dyDescent="0.3">
      <c r="A3150" t="s">
        <v>6464</v>
      </c>
      <c r="B3150" t="s">
        <v>6465</v>
      </c>
      <c r="C3150" t="str">
        <f>IFERROR(VLOOKUP(Table1[[#This Row],[Ticker]],[1]!Table1[[Symbol]:[Industry]],2,FALSE),"-")</f>
        <v>-</v>
      </c>
      <c r="D3150" t="s">
        <v>936</v>
      </c>
      <c r="E3150">
        <v>67.017594149999994</v>
      </c>
      <c r="F3150">
        <v>58.5</v>
      </c>
      <c r="G3150">
        <v>-47.766570451429097</v>
      </c>
      <c r="H3150">
        <v>-17.259058169277999</v>
      </c>
      <c r="I3150">
        <v>-39.681439115869203</v>
      </c>
      <c r="J3150">
        <v>2.42681971622061</v>
      </c>
      <c r="K3150">
        <v>61.716931962626099</v>
      </c>
      <c r="M3150">
        <v>44.775657605770597</v>
      </c>
      <c r="N3150">
        <v>0.91132768812909404</v>
      </c>
      <c r="O3150">
        <v>57.094017094017097</v>
      </c>
      <c r="P3150">
        <v>6.1705989110707602</v>
      </c>
    </row>
    <row r="3151" spans="1:17" hidden="1" x14ac:dyDescent="0.3">
      <c r="A3151" t="s">
        <v>6466</v>
      </c>
      <c r="B3151" t="s">
        <v>6467</v>
      </c>
      <c r="C3151" t="str">
        <f>IFERROR(VLOOKUP(Table1[[#This Row],[Ticker]],[1]!Table1[[Symbol]:[Industry]],2,FALSE),"-")</f>
        <v>-</v>
      </c>
      <c r="D3151" t="s">
        <v>610</v>
      </c>
      <c r="E3151">
        <v>66.974999999999994</v>
      </c>
      <c r="F3151">
        <v>235</v>
      </c>
      <c r="G3151">
        <v>-23.1788643045025</v>
      </c>
      <c r="H3151">
        <v>-9.4499341077257792</v>
      </c>
      <c r="I3151">
        <v>-11.185272703566801</v>
      </c>
      <c r="J3151">
        <v>1.92233963188961</v>
      </c>
      <c r="K3151">
        <v>237.80561705297799</v>
      </c>
      <c r="L3151">
        <v>243.11739032001</v>
      </c>
      <c r="M3151">
        <v>50.6905605012169</v>
      </c>
      <c r="N3151">
        <v>1.4062163022890699</v>
      </c>
      <c r="O3151">
        <v>27.1914893617021</v>
      </c>
      <c r="P3151">
        <v>12.818050888142</v>
      </c>
      <c r="Q3151">
        <v>0.18164373596976</v>
      </c>
    </row>
    <row r="3152" spans="1:17" hidden="1" x14ac:dyDescent="0.3">
      <c r="A3152" t="s">
        <v>6468</v>
      </c>
      <c r="B3152" t="s">
        <v>6469</v>
      </c>
      <c r="C3152" t="str">
        <f>IFERROR(VLOOKUP(Table1[[#This Row],[Ticker]],[1]!Table1[[Symbol]:[Industry]],2,FALSE),"-")</f>
        <v>-</v>
      </c>
      <c r="D3152" t="s">
        <v>610</v>
      </c>
      <c r="E3152">
        <v>66.891590479999905</v>
      </c>
      <c r="F3152">
        <v>97.24</v>
      </c>
      <c r="G3152">
        <v>-13.4669184134508</v>
      </c>
      <c r="H3152">
        <v>8.56623067857835</v>
      </c>
      <c r="I3152">
        <v>-11.209504137068199</v>
      </c>
      <c r="J3152">
        <v>23.945436709098399</v>
      </c>
      <c r="K3152">
        <v>87.009910669406693</v>
      </c>
      <c r="L3152">
        <v>90.993078784780195</v>
      </c>
      <c r="M3152">
        <v>67.8882211989349</v>
      </c>
      <c r="N3152">
        <v>4.0264103037535399</v>
      </c>
      <c r="O3152">
        <v>17.595639654463099</v>
      </c>
      <c r="P3152">
        <v>35.620641562064101</v>
      </c>
      <c r="Q3152">
        <v>-1.1177740138365E-2</v>
      </c>
    </row>
    <row r="3153" spans="1:17" hidden="1" x14ac:dyDescent="0.3">
      <c r="A3153" t="s">
        <v>6470</v>
      </c>
      <c r="B3153" t="s">
        <v>6471</v>
      </c>
      <c r="C3153" t="str">
        <f>IFERROR(VLOOKUP(Table1[[#This Row],[Ticker]],[1]!Table1[[Symbol]:[Industry]],2,FALSE),"-")</f>
        <v>-</v>
      </c>
      <c r="D3153" t="s">
        <v>875</v>
      </c>
      <c r="E3153">
        <v>66.823679999999996</v>
      </c>
      <c r="F3153">
        <v>12.43</v>
      </c>
      <c r="G3153">
        <v>-77.434504410432595</v>
      </c>
      <c r="H3153">
        <v>-45.120102658752302</v>
      </c>
      <c r="I3153">
        <v>-64.298814039449397</v>
      </c>
      <c r="J3153">
        <v>-8.6621271407176508</v>
      </c>
      <c r="M3153">
        <v>1.18270094845242</v>
      </c>
      <c r="O3153">
        <v>130.57119871279099</v>
      </c>
      <c r="P3153">
        <v>0</v>
      </c>
    </row>
    <row r="3154" spans="1:17" hidden="1" x14ac:dyDescent="0.3">
      <c r="A3154" t="s">
        <v>6472</v>
      </c>
      <c r="B3154" t="s">
        <v>6473</v>
      </c>
      <c r="C3154" t="str">
        <f>IFERROR(VLOOKUP(Table1[[#This Row],[Ticker]],[1]!Table1[[Symbol]:[Industry]],2,FALSE),"-")</f>
        <v>-</v>
      </c>
      <c r="D3154" t="s">
        <v>21</v>
      </c>
      <c r="E3154">
        <v>66.724000000000004</v>
      </c>
      <c r="F3154">
        <v>39.94</v>
      </c>
      <c r="G3154">
        <v>-24.002836510097602</v>
      </c>
      <c r="H3154">
        <v>-13.5587402042541</v>
      </c>
      <c r="I3154">
        <v>-35.3109679468404</v>
      </c>
      <c r="J3154">
        <v>-5.6274067590584798</v>
      </c>
      <c r="K3154">
        <v>42.731336189996398</v>
      </c>
      <c r="L3154">
        <v>41.673412610024897</v>
      </c>
      <c r="M3154">
        <v>37.663717441527503</v>
      </c>
      <c r="N3154">
        <v>1.0757693856108099</v>
      </c>
      <c r="O3154">
        <v>50.375563345017497</v>
      </c>
      <c r="P3154">
        <v>49.314901969203</v>
      </c>
      <c r="Q3154">
        <v>0.22772719317305801</v>
      </c>
    </row>
    <row r="3155" spans="1:17" hidden="1" x14ac:dyDescent="0.3">
      <c r="A3155" t="s">
        <v>6474</v>
      </c>
      <c r="B3155" t="s">
        <v>6475</v>
      </c>
      <c r="C3155" t="str">
        <f>IFERROR(VLOOKUP(Table1[[#This Row],[Ticker]],[1]!Table1[[Symbol]:[Industry]],2,FALSE),"-")</f>
        <v>-</v>
      </c>
      <c r="D3155" t="s">
        <v>21</v>
      </c>
      <c r="E3155">
        <v>66.711876000000004</v>
      </c>
      <c r="F3155">
        <v>1.86</v>
      </c>
      <c r="G3155">
        <v>-67.4088521143359</v>
      </c>
      <c r="H3155">
        <v>-14.1356632811772</v>
      </c>
      <c r="I3155">
        <v>-67.9313726912833</v>
      </c>
      <c r="J3155">
        <v>-4.1588752905270203</v>
      </c>
      <c r="K3155">
        <v>2.3240090882013802</v>
      </c>
      <c r="L3155">
        <v>3.0730229540701002</v>
      </c>
      <c r="M3155">
        <v>24.479884370440701</v>
      </c>
      <c r="N3155">
        <v>0.291380507031262</v>
      </c>
      <c r="O3155">
        <v>184.94623655913901</v>
      </c>
      <c r="P3155">
        <v>1.63934426229508</v>
      </c>
      <c r="Q3155">
        <v>0.154159724294746</v>
      </c>
    </row>
    <row r="3156" spans="1:17" hidden="1" x14ac:dyDescent="0.3">
      <c r="A3156" t="s">
        <v>6476</v>
      </c>
      <c r="B3156" t="s">
        <v>6477</v>
      </c>
      <c r="C3156" t="str">
        <f>IFERROR(VLOOKUP(Table1[[#This Row],[Ticker]],[1]!Table1[[Symbol]:[Industry]],2,FALSE),"-")</f>
        <v>-</v>
      </c>
      <c r="D3156" t="s">
        <v>1435</v>
      </c>
      <c r="E3156">
        <v>66.702400940000004</v>
      </c>
      <c r="F3156">
        <v>32.9</v>
      </c>
      <c r="G3156">
        <v>-11.904501485911799</v>
      </c>
      <c r="H3156">
        <v>-0.48181712733108201</v>
      </c>
      <c r="I3156">
        <v>-6.4293056265152897</v>
      </c>
      <c r="J3156">
        <v>5.2027058270614797</v>
      </c>
      <c r="K3156">
        <v>27.302393716619601</v>
      </c>
      <c r="L3156">
        <v>29.268694963927398</v>
      </c>
      <c r="M3156">
        <v>81.072246170147594</v>
      </c>
      <c r="N3156">
        <v>2.84254807692307</v>
      </c>
      <c r="O3156">
        <v>42.553191489361602</v>
      </c>
      <c r="P3156">
        <v>36.798336798336699</v>
      </c>
    </row>
    <row r="3157" spans="1:17" hidden="1" x14ac:dyDescent="0.3">
      <c r="A3157" t="s">
        <v>6478</v>
      </c>
      <c r="B3157" t="s">
        <v>6479</v>
      </c>
      <c r="C3157" t="str">
        <f>IFERROR(VLOOKUP(Table1[[#This Row],[Ticker]],[1]!Table1[[Symbol]:[Industry]],2,FALSE),"-")</f>
        <v>-</v>
      </c>
      <c r="E3157">
        <v>66.377892000000003</v>
      </c>
      <c r="F3157">
        <v>176.05</v>
      </c>
      <c r="G3157">
        <v>-25.8895005118226</v>
      </c>
      <c r="H3157">
        <v>-6.7722039556925999</v>
      </c>
      <c r="I3157">
        <v>18.190320430409798</v>
      </c>
      <c r="J3157">
        <v>3.1446147789204799</v>
      </c>
      <c r="K3157">
        <v>165.961397148277</v>
      </c>
      <c r="L3157">
        <v>157.11829222473</v>
      </c>
      <c r="M3157">
        <v>56.010525669481602</v>
      </c>
      <c r="N3157">
        <v>2.0711668045868299</v>
      </c>
      <c r="O3157">
        <v>26.924169270093699</v>
      </c>
      <c r="P3157">
        <v>40.278884462151296</v>
      </c>
    </row>
    <row r="3158" spans="1:17" hidden="1" x14ac:dyDescent="0.3">
      <c r="A3158" t="s">
        <v>6480</v>
      </c>
      <c r="B3158" t="s">
        <v>6481</v>
      </c>
      <c r="C3158" t="str">
        <f>IFERROR(VLOOKUP(Table1[[#This Row],[Ticker]],[1]!Table1[[Symbol]:[Industry]],2,FALSE),"-")</f>
        <v>-</v>
      </c>
      <c r="D3158" t="s">
        <v>387</v>
      </c>
      <c r="E3158">
        <v>66.311007336000003</v>
      </c>
      <c r="F3158">
        <v>14.29</v>
      </c>
      <c r="G3158">
        <v>0.96301212570338901</v>
      </c>
      <c r="H3158">
        <v>-7.7994809449949001</v>
      </c>
      <c r="I3158">
        <v>-9.7798109913345197</v>
      </c>
      <c r="J3158">
        <v>-3.53121743403781</v>
      </c>
      <c r="K3158">
        <v>13.679600036840201</v>
      </c>
      <c r="L3158">
        <v>13.470103455063001</v>
      </c>
      <c r="M3158">
        <v>66.896100283341497</v>
      </c>
      <c r="N3158">
        <v>1.13263771195991</v>
      </c>
      <c r="O3158">
        <v>18.264520643806801</v>
      </c>
      <c r="P3158">
        <v>55.326086956521699</v>
      </c>
      <c r="Q3158">
        <v>1.0422066752238999E-2</v>
      </c>
    </row>
    <row r="3159" spans="1:17" hidden="1" x14ac:dyDescent="0.3">
      <c r="A3159" t="s">
        <v>6482</v>
      </c>
      <c r="B3159" t="s">
        <v>6483</v>
      </c>
      <c r="C3159" t="str">
        <f>IFERROR(VLOOKUP(Table1[[#This Row],[Ticker]],[1]!Table1[[Symbol]:[Industry]],2,FALSE),"-")</f>
        <v>-</v>
      </c>
      <c r="D3159" t="s">
        <v>493</v>
      </c>
      <c r="E3159">
        <v>66.298749999999998</v>
      </c>
      <c r="F3159">
        <v>8.75</v>
      </c>
      <c r="G3159">
        <v>80.529575593195602</v>
      </c>
      <c r="H3159">
        <v>31.798402652888701</v>
      </c>
      <c r="I3159">
        <v>-16.3791899342812</v>
      </c>
      <c r="J3159">
        <v>-3.4680693502633901</v>
      </c>
      <c r="K3159">
        <v>7.9123242366882902</v>
      </c>
      <c r="L3159">
        <v>7.5124517649876701</v>
      </c>
      <c r="M3159">
        <v>58.414750102069497</v>
      </c>
      <c r="N3159">
        <v>0.88501310779693798</v>
      </c>
      <c r="O3159">
        <v>42.4</v>
      </c>
      <c r="P3159">
        <v>141.71270718232</v>
      </c>
      <c r="Q3159">
        <v>5.7030024812431003E-2</v>
      </c>
    </row>
    <row r="3160" spans="1:17" hidden="1" x14ac:dyDescent="0.3">
      <c r="A3160" t="s">
        <v>6484</v>
      </c>
      <c r="B3160" t="s">
        <v>6485</v>
      </c>
      <c r="C3160" t="str">
        <f>IFERROR(VLOOKUP(Table1[[#This Row],[Ticker]],[1]!Table1[[Symbol]:[Industry]],2,FALSE),"-")</f>
        <v>-</v>
      </c>
      <c r="D3160" t="s">
        <v>375</v>
      </c>
      <c r="E3160">
        <v>66.035659999999993</v>
      </c>
      <c r="F3160">
        <v>97</v>
      </c>
      <c r="G3160">
        <v>33.663616094642101</v>
      </c>
      <c r="H3160">
        <v>4.9717941468908702</v>
      </c>
      <c r="I3160">
        <v>37.3588575102807</v>
      </c>
      <c r="J3160">
        <v>-3.30417443582617</v>
      </c>
      <c r="K3160">
        <v>81.317641091573606</v>
      </c>
      <c r="L3160">
        <v>75.796843680229102</v>
      </c>
      <c r="M3160">
        <v>73.025583908631205</v>
      </c>
      <c r="N3160">
        <v>1.4654939106901199</v>
      </c>
      <c r="O3160">
        <v>5.0515463917525798</v>
      </c>
      <c r="P3160">
        <v>82.674199623352095</v>
      </c>
    </row>
    <row r="3161" spans="1:17" hidden="1" x14ac:dyDescent="0.3">
      <c r="A3161" t="s">
        <v>6486</v>
      </c>
      <c r="B3161" t="s">
        <v>6487</v>
      </c>
      <c r="C3161" t="str">
        <f>IFERROR(VLOOKUP(Table1[[#This Row],[Ticker]],[1]!Table1[[Symbol]:[Industry]],2,FALSE),"-")</f>
        <v>-</v>
      </c>
      <c r="E3161">
        <v>66.028856700000006</v>
      </c>
      <c r="F3161">
        <v>199</v>
      </c>
      <c r="G3161">
        <v>123.397222652019</v>
      </c>
      <c r="H3161">
        <v>38.9412597957458</v>
      </c>
      <c r="I3161">
        <v>53.478166978039802</v>
      </c>
      <c r="J3161">
        <v>20.0360602087563</v>
      </c>
      <c r="K3161">
        <v>130.944528762956</v>
      </c>
      <c r="L3161">
        <v>98.592716793571995</v>
      </c>
      <c r="M3161">
        <v>93.147951816565296</v>
      </c>
      <c r="N3161">
        <v>1.48938053097345</v>
      </c>
      <c r="O3161">
        <v>0</v>
      </c>
      <c r="P3161">
        <v>195.690936106983</v>
      </c>
      <c r="Q3161">
        <v>0.179255421809522</v>
      </c>
    </row>
    <row r="3162" spans="1:17" hidden="1" x14ac:dyDescent="0.3">
      <c r="A3162" t="s">
        <v>6488</v>
      </c>
      <c r="B3162" t="s">
        <v>6489</v>
      </c>
      <c r="C3162" t="str">
        <f>IFERROR(VLOOKUP(Table1[[#This Row],[Ticker]],[1]!Table1[[Symbol]:[Industry]],2,FALSE),"-")</f>
        <v>-</v>
      </c>
      <c r="D3162" t="s">
        <v>539</v>
      </c>
      <c r="E3162">
        <v>65.987699129999996</v>
      </c>
      <c r="F3162">
        <v>27.18</v>
      </c>
      <c r="G3162">
        <v>4.0757940805906001</v>
      </c>
      <c r="H3162">
        <v>-16.016581688233899</v>
      </c>
      <c r="I3162">
        <v>9.7757316944565993</v>
      </c>
      <c r="J3162">
        <v>-7.1486188802706101</v>
      </c>
      <c r="K3162">
        <v>28.149371179446899</v>
      </c>
      <c r="L3162">
        <v>26.5360559902151</v>
      </c>
      <c r="M3162">
        <v>35.017504000722397</v>
      </c>
      <c r="N3162">
        <v>0.69362837225963903</v>
      </c>
      <c r="O3162">
        <v>32.487122884473798</v>
      </c>
      <c r="P3162">
        <v>42.303664921465902</v>
      </c>
      <c r="Q3162">
        <v>8.5167730875466002E-2</v>
      </c>
    </row>
    <row r="3163" spans="1:17" hidden="1" x14ac:dyDescent="0.3">
      <c r="A3163" t="s">
        <v>6490</v>
      </c>
      <c r="B3163" t="s">
        <v>6491</v>
      </c>
      <c r="C3163" t="str">
        <f>IFERROR(VLOOKUP(Table1[[#This Row],[Ticker]],[1]!Table1[[Symbol]:[Industry]],2,FALSE),"-")</f>
        <v>-</v>
      </c>
      <c r="D3163" t="s">
        <v>46</v>
      </c>
      <c r="E3163">
        <v>65.928226420000001</v>
      </c>
      <c r="F3163">
        <v>0.7</v>
      </c>
      <c r="G3163">
        <v>1.91994992474643</v>
      </c>
      <c r="K3163">
        <v>0.813046339516308</v>
      </c>
      <c r="L3163">
        <v>1.2524745064316301</v>
      </c>
      <c r="M3163">
        <v>70.989730741565694</v>
      </c>
      <c r="N3163">
        <v>1</v>
      </c>
      <c r="O3163">
        <v>7.1428571428571397</v>
      </c>
      <c r="P3163">
        <v>39.999999999999901</v>
      </c>
      <c r="Q3163">
        <v>3.7666979515126001E-2</v>
      </c>
    </row>
    <row r="3164" spans="1:17" hidden="1" x14ac:dyDescent="0.3">
      <c r="A3164" t="s">
        <v>6492</v>
      </c>
      <c r="B3164" t="s">
        <v>6493</v>
      </c>
      <c r="C3164" t="str">
        <f>IFERROR(VLOOKUP(Table1[[#This Row],[Ticker]],[1]!Table1[[Symbol]:[Industry]],2,FALSE),"-")</f>
        <v>-</v>
      </c>
      <c r="E3164">
        <v>65.917500000000004</v>
      </c>
      <c r="F3164">
        <v>117.5</v>
      </c>
      <c r="G3164">
        <v>297.613385359002</v>
      </c>
      <c r="H3164">
        <v>20.564052198278301</v>
      </c>
      <c r="I3164">
        <v>20.506283631835501</v>
      </c>
      <c r="J3164">
        <v>-8.4676497517047693</v>
      </c>
      <c r="K3164">
        <v>107.89584290345201</v>
      </c>
      <c r="L3164">
        <v>95.473258904267496</v>
      </c>
      <c r="M3164">
        <v>46.543571581974298</v>
      </c>
      <c r="N3164">
        <v>0.82098620367672104</v>
      </c>
      <c r="O3164">
        <v>36.153191489361603</v>
      </c>
      <c r="P3164">
        <v>322.96616270698303</v>
      </c>
    </row>
    <row r="3165" spans="1:17" hidden="1" x14ac:dyDescent="0.3">
      <c r="A3165" t="s">
        <v>6494</v>
      </c>
      <c r="B3165" t="s">
        <v>6495</v>
      </c>
      <c r="C3165" t="str">
        <f>IFERROR(VLOOKUP(Table1[[#This Row],[Ticker]],[1]!Table1[[Symbol]:[Industry]],2,FALSE),"-")</f>
        <v>-</v>
      </c>
      <c r="D3165" t="s">
        <v>561</v>
      </c>
      <c r="E3165">
        <v>65.785841603999998</v>
      </c>
      <c r="F3165">
        <v>62.76</v>
      </c>
      <c r="G3165">
        <v>85.180600713072494</v>
      </c>
      <c r="H3165">
        <v>-5.1229742718512599</v>
      </c>
      <c r="I3165">
        <v>10.793497107675</v>
      </c>
      <c r="J3165">
        <v>2.55351414599467</v>
      </c>
      <c r="K3165">
        <v>60.762436012765903</v>
      </c>
      <c r="L3165">
        <v>54.141899572895902</v>
      </c>
      <c r="M3165">
        <v>60.726721763336997</v>
      </c>
      <c r="N3165">
        <v>1.3690904257176</v>
      </c>
      <c r="O3165">
        <v>15.360101975780699</v>
      </c>
      <c r="P3165">
        <v>116.413793103448</v>
      </c>
      <c r="Q3165">
        <v>4.8365351420120002E-2</v>
      </c>
    </row>
    <row r="3166" spans="1:17" hidden="1" x14ac:dyDescent="0.3">
      <c r="A3166" t="s">
        <v>6496</v>
      </c>
      <c r="B3166" t="s">
        <v>6497</v>
      </c>
      <c r="C3166" t="str">
        <f>IFERROR(VLOOKUP(Table1[[#This Row],[Ticker]],[1]!Table1[[Symbol]:[Industry]],2,FALSE),"-")</f>
        <v>-</v>
      </c>
      <c r="D3166" t="s">
        <v>95</v>
      </c>
      <c r="E3166">
        <v>65.774627912</v>
      </c>
      <c r="F3166">
        <v>35.56</v>
      </c>
      <c r="G3166">
        <v>139.94964737890399</v>
      </c>
      <c r="H3166">
        <v>-0.74103975039635495</v>
      </c>
      <c r="I3166">
        <v>69.741977350487701</v>
      </c>
      <c r="J3166">
        <v>-6.3806535123052397</v>
      </c>
      <c r="K3166">
        <v>34.248876365060703</v>
      </c>
      <c r="L3166">
        <v>26.8203213936503</v>
      </c>
      <c r="M3166">
        <v>50.455760487235999</v>
      </c>
      <c r="N3166">
        <v>1.6939075928921301</v>
      </c>
      <c r="O3166">
        <v>15.298087739032599</v>
      </c>
      <c r="P3166">
        <v>172.49042145593799</v>
      </c>
      <c r="Q3166">
        <v>-1.1197531423121999E-2</v>
      </c>
    </row>
    <row r="3167" spans="1:17" hidden="1" x14ac:dyDescent="0.3">
      <c r="A3167" t="s">
        <v>6498</v>
      </c>
      <c r="B3167" t="s">
        <v>6499</v>
      </c>
      <c r="C3167" t="str">
        <f>IFERROR(VLOOKUP(Table1[[#This Row],[Ticker]],[1]!Table1[[Symbol]:[Industry]],2,FALSE),"-")</f>
        <v>-</v>
      </c>
      <c r="D3167" t="s">
        <v>610</v>
      </c>
      <c r="E3167">
        <v>65.690352000000004</v>
      </c>
      <c r="F3167">
        <v>65.52</v>
      </c>
      <c r="G3167">
        <v>780.87128904205997</v>
      </c>
      <c r="H3167">
        <v>-0.81139038093260696</v>
      </c>
      <c r="I3167">
        <v>267.60899997952401</v>
      </c>
      <c r="J3167">
        <v>-1.0819522136039399</v>
      </c>
      <c r="K3167">
        <v>57.179310451804398</v>
      </c>
      <c r="M3167">
        <v>100</v>
      </c>
      <c r="N3167">
        <v>3.9730639730639701</v>
      </c>
      <c r="O3167">
        <v>0</v>
      </c>
      <c r="P3167">
        <v>806.224066390041</v>
      </c>
    </row>
    <row r="3168" spans="1:17" hidden="1" x14ac:dyDescent="0.3">
      <c r="A3168" t="s">
        <v>6500</v>
      </c>
      <c r="B3168" t="s">
        <v>6501</v>
      </c>
      <c r="C3168" t="str">
        <f>IFERROR(VLOOKUP(Table1[[#This Row],[Ticker]],[1]!Table1[[Symbol]:[Industry]],2,FALSE),"-")</f>
        <v>-</v>
      </c>
      <c r="D3168" t="s">
        <v>665</v>
      </c>
      <c r="E3168">
        <v>65.662499999999994</v>
      </c>
      <c r="F3168">
        <v>106.25</v>
      </c>
      <c r="G3168">
        <v>-33.678920574900502</v>
      </c>
      <c r="H3168">
        <v>-10.2774902042541</v>
      </c>
      <c r="I3168">
        <v>23.652478240393599</v>
      </c>
      <c r="J3168">
        <v>-5.2157190505756104</v>
      </c>
      <c r="K3168">
        <v>99.155820948701304</v>
      </c>
      <c r="M3168">
        <v>49.639953272494701</v>
      </c>
      <c r="N3168">
        <v>0.70033222591362099</v>
      </c>
      <c r="O3168">
        <v>15.764705882352899</v>
      </c>
      <c r="P3168">
        <v>78.122380553227103</v>
      </c>
    </row>
    <row r="3169" spans="1:17" hidden="1" x14ac:dyDescent="0.3">
      <c r="A3169" t="s">
        <v>6502</v>
      </c>
      <c r="B3169" t="s">
        <v>6503</v>
      </c>
      <c r="C3169" t="str">
        <f>IFERROR(VLOOKUP(Table1[[#This Row],[Ticker]],[1]!Table1[[Symbol]:[Industry]],2,FALSE),"-")</f>
        <v>-</v>
      </c>
      <c r="D3169" t="s">
        <v>410</v>
      </c>
      <c r="E3169">
        <v>65.588344500000005</v>
      </c>
      <c r="F3169">
        <v>14.55</v>
      </c>
      <c r="G3169">
        <v>66.346827395102196</v>
      </c>
      <c r="H3169">
        <v>-19.904894050407901</v>
      </c>
      <c r="I3169">
        <v>103.658283942883</v>
      </c>
      <c r="J3169">
        <v>-9.3400167297329695</v>
      </c>
      <c r="K3169">
        <v>15.0710610461432</v>
      </c>
      <c r="L3169">
        <v>11.4068226526892</v>
      </c>
      <c r="M3169">
        <v>43.8737436029352</v>
      </c>
      <c r="N3169">
        <v>0.46287072430762999</v>
      </c>
      <c r="O3169">
        <v>24.742268041237001</v>
      </c>
      <c r="P3169">
        <v>191</v>
      </c>
    </row>
    <row r="3170" spans="1:17" hidden="1" x14ac:dyDescent="0.3">
      <c r="A3170" t="s">
        <v>6504</v>
      </c>
      <c r="B3170" t="s">
        <v>6505</v>
      </c>
      <c r="C3170" t="str">
        <f>IFERROR(VLOOKUP(Table1[[#This Row],[Ticker]],[1]!Table1[[Symbol]:[Industry]],2,FALSE),"-")</f>
        <v>-</v>
      </c>
      <c r="D3170" t="s">
        <v>496</v>
      </c>
      <c r="E3170">
        <v>65.52</v>
      </c>
      <c r="F3170">
        <v>7.28</v>
      </c>
      <c r="G3170">
        <v>-5.6159352427176499</v>
      </c>
      <c r="H3170">
        <v>-3.0529177879513898</v>
      </c>
      <c r="I3170">
        <v>-23.0014007024878</v>
      </c>
      <c r="J3170">
        <v>4.1662747367506601</v>
      </c>
      <c r="K3170">
        <v>7.2480065087040701</v>
      </c>
      <c r="L3170">
        <v>7.2069454931808403</v>
      </c>
      <c r="M3170">
        <v>55.927534996961697</v>
      </c>
      <c r="N3170">
        <v>1.31817125717496</v>
      </c>
      <c r="O3170">
        <v>45.604395604395599</v>
      </c>
      <c r="P3170">
        <v>45.599999999999902</v>
      </c>
      <c r="Q3170">
        <v>2.1073143448223999E-2</v>
      </c>
    </row>
    <row r="3171" spans="1:17" hidden="1" x14ac:dyDescent="0.3">
      <c r="A3171" t="s">
        <v>6506</v>
      </c>
      <c r="B3171" t="s">
        <v>6507</v>
      </c>
      <c r="C3171" t="str">
        <f>IFERROR(VLOOKUP(Table1[[#This Row],[Ticker]],[1]!Table1[[Symbol]:[Industry]],2,FALSE),"-")</f>
        <v>-</v>
      </c>
      <c r="D3171" t="s">
        <v>184</v>
      </c>
      <c r="E3171">
        <v>65.490558489999998</v>
      </c>
      <c r="F3171">
        <v>63.35</v>
      </c>
      <c r="G3171">
        <v>-28.4132211123266</v>
      </c>
      <c r="H3171">
        <v>12.8218568106712</v>
      </c>
      <c r="I3171">
        <v>-15.2775307413434</v>
      </c>
      <c r="J3171">
        <v>5.3283041966524598</v>
      </c>
      <c r="M3171">
        <v>65.410080043637606</v>
      </c>
      <c r="O3171">
        <v>5.9984214680347296</v>
      </c>
      <c r="P3171">
        <v>28.629441624365398</v>
      </c>
    </row>
    <row r="3172" spans="1:17" hidden="1" x14ac:dyDescent="0.3">
      <c r="A3172" t="s">
        <v>6508</v>
      </c>
      <c r="B3172" t="s">
        <v>6509</v>
      </c>
      <c r="C3172" t="str">
        <f>IFERROR(VLOOKUP(Table1[[#This Row],[Ticker]],[1]!Table1[[Symbol]:[Industry]],2,FALSE),"-")</f>
        <v>-</v>
      </c>
      <c r="D3172" t="s">
        <v>561</v>
      </c>
      <c r="E3172">
        <v>65.28</v>
      </c>
      <c r="F3172">
        <v>27.2</v>
      </c>
      <c r="G3172">
        <v>-16.134340474233301</v>
      </c>
      <c r="H3172">
        <v>-19.044280789203199</v>
      </c>
      <c r="I3172">
        <v>-14.900450125477001</v>
      </c>
      <c r="J3172">
        <v>-7.4051372253135499</v>
      </c>
      <c r="K3172">
        <v>29.596198565649399</v>
      </c>
      <c r="L3172">
        <v>28.9283474415429</v>
      </c>
      <c r="M3172">
        <v>19.449118087048099</v>
      </c>
      <c r="N3172">
        <v>1.30290523187292</v>
      </c>
      <c r="O3172">
        <v>35.661764705882298</v>
      </c>
      <c r="P3172">
        <v>15.991471215351799</v>
      </c>
      <c r="Q3172">
        <v>7.4806048373252998E-2</v>
      </c>
    </row>
    <row r="3173" spans="1:17" hidden="1" x14ac:dyDescent="0.3">
      <c r="A3173" t="s">
        <v>6510</v>
      </c>
      <c r="B3173" t="s">
        <v>6511</v>
      </c>
      <c r="C3173" t="str">
        <f>IFERROR(VLOOKUP(Table1[[#This Row],[Ticker]],[1]!Table1[[Symbol]:[Industry]],2,FALSE),"-")</f>
        <v>-</v>
      </c>
      <c r="D3173" t="s">
        <v>1576</v>
      </c>
      <c r="E3173">
        <v>65.212744000000001</v>
      </c>
      <c r="F3173">
        <v>34.9</v>
      </c>
      <c r="G3173">
        <v>-82.530691458410203</v>
      </c>
      <c r="H3173">
        <v>-7.93838359206989</v>
      </c>
      <c r="I3173">
        <v>-35.344840280962302</v>
      </c>
      <c r="J3173">
        <v>-1.93909507074679</v>
      </c>
      <c r="K3173">
        <v>36.3494740919176</v>
      </c>
      <c r="L3173">
        <v>43.376654757972297</v>
      </c>
      <c r="M3173">
        <v>47.499374251956098</v>
      </c>
      <c r="N3173">
        <v>0.96499922564658502</v>
      </c>
      <c r="O3173">
        <v>137.8223495702</v>
      </c>
      <c r="P3173">
        <v>15.9468438538205</v>
      </c>
    </row>
    <row r="3174" spans="1:17" hidden="1" x14ac:dyDescent="0.3">
      <c r="A3174" t="s">
        <v>6512</v>
      </c>
      <c r="B3174" t="s">
        <v>6513</v>
      </c>
      <c r="C3174" t="str">
        <f>IFERROR(VLOOKUP(Table1[[#This Row],[Ticker]],[1]!Table1[[Symbol]:[Industry]],2,FALSE),"-")</f>
        <v>-</v>
      </c>
      <c r="D3174" t="s">
        <v>80</v>
      </c>
      <c r="E3174">
        <v>65.105869999999996</v>
      </c>
      <c r="F3174">
        <v>97.61</v>
      </c>
      <c r="G3174">
        <v>79.323255363279401</v>
      </c>
      <c r="H3174">
        <v>-14.771611491382799</v>
      </c>
      <c r="I3174">
        <v>-20.288286826310099</v>
      </c>
      <c r="J3174">
        <v>-5.0799778799415503</v>
      </c>
      <c r="K3174">
        <v>101.739290697168</v>
      </c>
      <c r="L3174">
        <v>88.526527344228398</v>
      </c>
      <c r="M3174">
        <v>44.502393840600497</v>
      </c>
      <c r="N3174">
        <v>0.90062306289931604</v>
      </c>
      <c r="O3174">
        <v>61.458866919373001</v>
      </c>
      <c r="P3174">
        <v>164.382448537378</v>
      </c>
    </row>
    <row r="3175" spans="1:17" hidden="1" x14ac:dyDescent="0.3">
      <c r="A3175" t="s">
        <v>6514</v>
      </c>
      <c r="B3175" t="s">
        <v>6515</v>
      </c>
      <c r="C3175" t="str">
        <f>IFERROR(VLOOKUP(Table1[[#This Row],[Ticker]],[1]!Table1[[Symbol]:[Industry]],2,FALSE),"-")</f>
        <v>-</v>
      </c>
      <c r="D3175" t="s">
        <v>140</v>
      </c>
      <c r="E3175">
        <v>65.030924313</v>
      </c>
      <c r="F3175">
        <v>89.49</v>
      </c>
      <c r="G3175">
        <v>-38.469282202349703</v>
      </c>
      <c r="H3175">
        <v>-23.313642165038399</v>
      </c>
      <c r="I3175">
        <v>-41.108624521693599</v>
      </c>
      <c r="J3175">
        <v>-1.62645715859783</v>
      </c>
      <c r="K3175">
        <v>95.727025658992304</v>
      </c>
      <c r="L3175">
        <v>107.8207327651</v>
      </c>
      <c r="M3175">
        <v>39.106471209422899</v>
      </c>
      <c r="N3175">
        <v>1.8106600022005299</v>
      </c>
      <c r="O3175">
        <v>79.908369650240203</v>
      </c>
      <c r="P3175">
        <v>8.4070260448213006</v>
      </c>
      <c r="Q3175">
        <v>-4.3341659929864003E-2</v>
      </c>
    </row>
    <row r="3176" spans="1:17" hidden="1" x14ac:dyDescent="0.3">
      <c r="A3176" t="s">
        <v>6516</v>
      </c>
      <c r="B3176" t="s">
        <v>6517</v>
      </c>
      <c r="C3176" t="str">
        <f>IFERROR(VLOOKUP(Table1[[#This Row],[Ticker]],[1]!Table1[[Symbol]:[Industry]],2,FALSE),"-")</f>
        <v>-</v>
      </c>
      <c r="E3176">
        <v>65.003165433000007</v>
      </c>
      <c r="F3176">
        <v>3.73</v>
      </c>
      <c r="G3176">
        <v>-10.4459450498441</v>
      </c>
      <c r="H3176">
        <v>-7.9513955714857998</v>
      </c>
      <c r="I3176">
        <v>27.483287554837599</v>
      </c>
      <c r="J3176">
        <v>-4.00748412849756</v>
      </c>
      <c r="K3176">
        <v>3.6607918347391402</v>
      </c>
      <c r="L3176">
        <v>3.7021131629806399</v>
      </c>
      <c r="M3176">
        <v>62.530125276620304</v>
      </c>
      <c r="N3176">
        <v>2.1227018625646701</v>
      </c>
      <c r="O3176">
        <v>82.573726541554905</v>
      </c>
      <c r="P3176">
        <v>75.943396226415004</v>
      </c>
      <c r="Q3176">
        <v>2.3369694938075999E-2</v>
      </c>
    </row>
    <row r="3177" spans="1:17" hidden="1" x14ac:dyDescent="0.3">
      <c r="A3177" t="s">
        <v>6518</v>
      </c>
      <c r="B3177" t="s">
        <v>6519</v>
      </c>
      <c r="C3177" t="str">
        <f>IFERROR(VLOOKUP(Table1[[#This Row],[Ticker]],[1]!Table1[[Symbol]:[Industry]],2,FALSE),"-")</f>
        <v>-</v>
      </c>
      <c r="D3177" t="s">
        <v>392</v>
      </c>
      <c r="E3177">
        <v>64.882080000000002</v>
      </c>
      <c r="F3177">
        <v>64</v>
      </c>
      <c r="G3177">
        <v>-50.942825016856503</v>
      </c>
      <c r="H3177">
        <v>-4.7601522302735102</v>
      </c>
      <c r="I3177">
        <v>-13.7555485154591</v>
      </c>
      <c r="J3177">
        <v>1.50570664415136</v>
      </c>
      <c r="K3177">
        <v>66.317872734044101</v>
      </c>
      <c r="L3177">
        <v>69.964135867418705</v>
      </c>
      <c r="M3177">
        <v>33.734304108173099</v>
      </c>
      <c r="N3177">
        <v>0.219910682639084</v>
      </c>
      <c r="O3177">
        <v>55.6875</v>
      </c>
      <c r="P3177">
        <v>14.081996434937601</v>
      </c>
      <c r="Q3177">
        <v>-3.0195889949329001E-2</v>
      </c>
    </row>
    <row r="3178" spans="1:17" hidden="1" x14ac:dyDescent="0.3">
      <c r="A3178" t="s">
        <v>6520</v>
      </c>
      <c r="B3178" t="s">
        <v>6521</v>
      </c>
      <c r="C3178" t="str">
        <f>IFERROR(VLOOKUP(Table1[[#This Row],[Ticker]],[1]!Table1[[Symbol]:[Industry]],2,FALSE),"-")</f>
        <v>-</v>
      </c>
      <c r="D3178" t="s">
        <v>539</v>
      </c>
      <c r="E3178">
        <v>64.832117600000004</v>
      </c>
      <c r="F3178">
        <v>24.4</v>
      </c>
      <c r="G3178">
        <v>-25.352777347980801</v>
      </c>
      <c r="H3178">
        <v>8.2073148416173893</v>
      </c>
      <c r="I3178">
        <v>3.9733892134785802</v>
      </c>
      <c r="J3178">
        <v>-4.0670268404696204</v>
      </c>
      <c r="K3178">
        <v>23.729211308219899</v>
      </c>
      <c r="L3178">
        <v>24.1196276404259</v>
      </c>
      <c r="M3178">
        <v>48.068888702437803</v>
      </c>
      <c r="N3178">
        <v>1.4791289720458201</v>
      </c>
      <c r="O3178">
        <v>31.1475409836065</v>
      </c>
      <c r="Q3178">
        <v>-6.8680110630840993E-2</v>
      </c>
    </row>
    <row r="3179" spans="1:17" hidden="1" x14ac:dyDescent="0.3">
      <c r="A3179" t="s">
        <v>6522</v>
      </c>
      <c r="B3179" t="s">
        <v>6523</v>
      </c>
      <c r="C3179" t="str">
        <f>IFERROR(VLOOKUP(Table1[[#This Row],[Ticker]],[1]!Table1[[Symbol]:[Industry]],2,FALSE),"-")</f>
        <v>-</v>
      </c>
      <c r="D3179" t="s">
        <v>397</v>
      </c>
      <c r="E3179">
        <v>64.682069130000002</v>
      </c>
      <c r="F3179">
        <v>44.01</v>
      </c>
      <c r="G3179">
        <v>91.445252208669402</v>
      </c>
      <c r="H3179">
        <v>-3.8741323133627898</v>
      </c>
      <c r="I3179">
        <v>1.5332361039018501</v>
      </c>
      <c r="J3179">
        <v>3.08372825976882</v>
      </c>
      <c r="K3179">
        <v>43.292957994987603</v>
      </c>
      <c r="L3179">
        <v>36.6803981598649</v>
      </c>
      <c r="M3179">
        <v>58.143584282671299</v>
      </c>
      <c r="N3179">
        <v>0.22618861092326401</v>
      </c>
      <c r="O3179">
        <v>17.4505794137695</v>
      </c>
      <c r="P3179">
        <v>124.54081632653001</v>
      </c>
      <c r="Q3179">
        <v>9.0329804142195005E-2</v>
      </c>
    </row>
    <row r="3180" spans="1:17" hidden="1" x14ac:dyDescent="0.3">
      <c r="A3180" t="s">
        <v>6524</v>
      </c>
      <c r="B3180" t="s">
        <v>6525</v>
      </c>
      <c r="C3180" t="str">
        <f>IFERROR(VLOOKUP(Table1[[#This Row],[Ticker]],[1]!Table1[[Symbol]:[Industry]],2,FALSE),"-")</f>
        <v>-</v>
      </c>
      <c r="D3180" t="s">
        <v>610</v>
      </c>
      <c r="E3180">
        <v>64.472250000000003</v>
      </c>
      <c r="F3180">
        <v>43.71</v>
      </c>
      <c r="G3180">
        <v>26.946874219963401</v>
      </c>
      <c r="H3180">
        <v>-8.8123462576946796</v>
      </c>
      <c r="I3180">
        <v>11.818100310176</v>
      </c>
      <c r="J3180">
        <v>5.9212648118848001</v>
      </c>
      <c r="K3180">
        <v>42.192384191049399</v>
      </c>
      <c r="L3180">
        <v>38.797393406067002</v>
      </c>
      <c r="M3180">
        <v>54.219403899193402</v>
      </c>
      <c r="N3180">
        <v>2.9579116814721802</v>
      </c>
      <c r="O3180">
        <v>22.2832303820636</v>
      </c>
      <c r="P3180">
        <v>61.8888888888888</v>
      </c>
      <c r="Q3180">
        <v>4.2785401778849E-2</v>
      </c>
    </row>
    <row r="3181" spans="1:17" hidden="1" x14ac:dyDescent="0.3">
      <c r="A3181" t="s">
        <v>6526</v>
      </c>
      <c r="B3181" t="s">
        <v>6527</v>
      </c>
      <c r="C3181" t="str">
        <f>IFERROR(VLOOKUP(Table1[[#This Row],[Ticker]],[1]!Table1[[Symbol]:[Industry]],2,FALSE),"-")</f>
        <v>-</v>
      </c>
      <c r="E3181">
        <v>64.441239800000005</v>
      </c>
      <c r="F3181">
        <v>74.45</v>
      </c>
      <c r="G3181">
        <v>-57.452667978677098</v>
      </c>
      <c r="H3181">
        <v>4.2084353682649196</v>
      </c>
      <c r="I3181">
        <v>-44.362548150894703</v>
      </c>
      <c r="J3181">
        <v>-0.54932904449608499</v>
      </c>
      <c r="M3181">
        <v>46.564069663220899</v>
      </c>
      <c r="O3181">
        <v>62.471457353928798</v>
      </c>
      <c r="P3181">
        <v>29.2534722222222</v>
      </c>
    </row>
    <row r="3182" spans="1:17" hidden="1" x14ac:dyDescent="0.3">
      <c r="A3182" t="s">
        <v>6528</v>
      </c>
      <c r="B3182" t="s">
        <v>6529</v>
      </c>
      <c r="C3182" t="str">
        <f>IFERROR(VLOOKUP(Table1[[#This Row],[Ticker]],[1]!Table1[[Symbol]:[Industry]],2,FALSE),"-")</f>
        <v>-</v>
      </c>
      <c r="D3182" t="s">
        <v>21</v>
      </c>
      <c r="E3182">
        <v>64.307422000000003</v>
      </c>
      <c r="F3182">
        <v>11.53</v>
      </c>
      <c r="G3182">
        <v>38.981927727464999</v>
      </c>
      <c r="H3182">
        <v>0.30489615938220799</v>
      </c>
      <c r="I3182">
        <v>-1.4582012901580299</v>
      </c>
      <c r="J3182">
        <v>6.86823935727727</v>
      </c>
      <c r="K3182">
        <v>10.492854296082299</v>
      </c>
      <c r="L3182">
        <v>9.9048441676232901</v>
      </c>
      <c r="M3182">
        <v>70.405391432688305</v>
      </c>
      <c r="N3182">
        <v>1.9781445154003201</v>
      </c>
      <c r="O3182">
        <v>30.962705984388499</v>
      </c>
      <c r="P3182">
        <v>69.558823529411697</v>
      </c>
      <c r="Q3182">
        <v>8.9577128755114005E-2</v>
      </c>
    </row>
    <row r="3183" spans="1:17" hidden="1" x14ac:dyDescent="0.3">
      <c r="A3183" t="s">
        <v>6530</v>
      </c>
      <c r="B3183" t="s">
        <v>6531</v>
      </c>
      <c r="C3183" t="str">
        <f>IFERROR(VLOOKUP(Table1[[#This Row],[Ticker]],[1]!Table1[[Symbol]:[Industry]],2,FALSE),"-")</f>
        <v>-</v>
      </c>
      <c r="D3183" t="s">
        <v>496</v>
      </c>
      <c r="E3183">
        <v>64.111680000000007</v>
      </c>
      <c r="F3183">
        <v>47.28</v>
      </c>
      <c r="G3183">
        <v>-10.0357041772491</v>
      </c>
      <c r="H3183">
        <v>-10.1901191401933</v>
      </c>
      <c r="I3183">
        <v>-21.294010053920601</v>
      </c>
      <c r="J3183">
        <v>-0.147575855498777</v>
      </c>
      <c r="K3183">
        <v>47.917091698921901</v>
      </c>
      <c r="L3183">
        <v>49.5085303163847</v>
      </c>
      <c r="M3183">
        <v>55.217121696727098</v>
      </c>
      <c r="N3183">
        <v>1.23839988797945</v>
      </c>
      <c r="O3183">
        <v>60.321489001692001</v>
      </c>
      <c r="P3183">
        <v>21.230769230769202</v>
      </c>
      <c r="Q3183">
        <v>1.7772909878694999E-2</v>
      </c>
    </row>
    <row r="3184" spans="1:17" hidden="1" x14ac:dyDescent="0.3">
      <c r="A3184" t="s">
        <v>6532</v>
      </c>
      <c r="B3184" t="s">
        <v>6533</v>
      </c>
      <c r="C3184" t="str">
        <f>IFERROR(VLOOKUP(Table1[[#This Row],[Ticker]],[1]!Table1[[Symbol]:[Industry]],2,FALSE),"-")</f>
        <v>-</v>
      </c>
      <c r="D3184" t="s">
        <v>392</v>
      </c>
      <c r="E3184">
        <v>64.010999999999996</v>
      </c>
      <c r="F3184">
        <v>213.37</v>
      </c>
      <c r="G3184">
        <v>28.2060567650094</v>
      </c>
      <c r="H3184">
        <v>-11.4195172625335</v>
      </c>
      <c r="I3184">
        <v>4.9547966034527002</v>
      </c>
      <c r="J3184">
        <v>-4.4810553526173997</v>
      </c>
      <c r="K3184">
        <v>205.693780112593</v>
      </c>
      <c r="L3184">
        <v>181.504730137352</v>
      </c>
      <c r="M3184">
        <v>45.599564923750201</v>
      </c>
      <c r="N3184">
        <v>1.2948663866038399</v>
      </c>
      <c r="O3184">
        <v>16.511224633266099</v>
      </c>
      <c r="P3184">
        <v>77.364921030756406</v>
      </c>
      <c r="Q3184">
        <v>7.9377387994653006E-2</v>
      </c>
    </row>
    <row r="3185" spans="1:17" hidden="1" x14ac:dyDescent="0.3">
      <c r="A3185" t="s">
        <v>6534</v>
      </c>
      <c r="B3185" t="s">
        <v>6535</v>
      </c>
      <c r="C3185" t="str">
        <f>IFERROR(VLOOKUP(Table1[[#This Row],[Ticker]],[1]!Table1[[Symbol]:[Industry]],2,FALSE),"-")</f>
        <v>-</v>
      </c>
      <c r="E3185">
        <v>63.852760839999902</v>
      </c>
      <c r="F3185">
        <v>138.80000000000001</v>
      </c>
      <c r="G3185">
        <v>18.511235919017501</v>
      </c>
      <c r="H3185">
        <v>19.782381291072902</v>
      </c>
      <c r="I3185">
        <v>-11.1981641240136</v>
      </c>
      <c r="J3185">
        <v>0.73622960457786901</v>
      </c>
      <c r="K3185">
        <v>124.46628930281599</v>
      </c>
      <c r="L3185">
        <v>125.17090643756499</v>
      </c>
      <c r="M3185">
        <v>58.6720878291502</v>
      </c>
      <c r="N3185">
        <v>0.92749393338788899</v>
      </c>
      <c r="O3185">
        <v>55.907780979827002</v>
      </c>
      <c r="P3185">
        <v>63.294117647058798</v>
      </c>
      <c r="Q3185">
        <v>1.9088678144976001E-2</v>
      </c>
    </row>
    <row r="3186" spans="1:17" hidden="1" x14ac:dyDescent="0.3">
      <c r="A3186" t="s">
        <v>6536</v>
      </c>
      <c r="B3186" t="s">
        <v>6537</v>
      </c>
      <c r="C3186" t="str">
        <f>IFERROR(VLOOKUP(Table1[[#This Row],[Ticker]],[1]!Table1[[Symbol]:[Industry]],2,FALSE),"-")</f>
        <v>-</v>
      </c>
      <c r="D3186" t="s">
        <v>49</v>
      </c>
      <c r="E3186">
        <v>63.83</v>
      </c>
      <c r="F3186">
        <v>63.83</v>
      </c>
      <c r="G3186">
        <v>79.296148589819694</v>
      </c>
      <c r="H3186">
        <v>25.642416216926598</v>
      </c>
      <c r="I3186">
        <v>52.081497321586603</v>
      </c>
      <c r="J3186">
        <v>1.08635711164243</v>
      </c>
      <c r="K3186">
        <v>53.236844360695898</v>
      </c>
      <c r="L3186">
        <v>44.7103835052622</v>
      </c>
      <c r="M3186">
        <v>62.746908125669101</v>
      </c>
      <c r="N3186">
        <v>2.7280443553515501</v>
      </c>
      <c r="O3186">
        <v>15.932946890177</v>
      </c>
      <c r="P3186">
        <v>125.547703180212</v>
      </c>
      <c r="Q3186">
        <v>3.8996733812435E-2</v>
      </c>
    </row>
    <row r="3187" spans="1:17" hidden="1" x14ac:dyDescent="0.3">
      <c r="A3187" t="s">
        <v>6538</v>
      </c>
      <c r="B3187" t="s">
        <v>6539</v>
      </c>
      <c r="C3187" t="str">
        <f>IFERROR(VLOOKUP(Table1[[#This Row],[Ticker]],[1]!Table1[[Symbol]:[Industry]],2,FALSE),"-")</f>
        <v>-</v>
      </c>
      <c r="D3187" t="s">
        <v>1435</v>
      </c>
      <c r="E3187">
        <v>63.742919999999998</v>
      </c>
      <c r="F3187">
        <v>84.9</v>
      </c>
      <c r="G3187">
        <v>-26.516921701880701</v>
      </c>
      <c r="H3187">
        <v>5.8460217005077499</v>
      </c>
      <c r="I3187">
        <v>0.30776391763460398</v>
      </c>
      <c r="J3187">
        <v>14.3569192597502</v>
      </c>
      <c r="K3187">
        <v>67.778317112836604</v>
      </c>
      <c r="L3187">
        <v>69.070158160931499</v>
      </c>
      <c r="M3187">
        <v>81.979809528497995</v>
      </c>
      <c r="N3187">
        <v>2.3759999999999999</v>
      </c>
      <c r="O3187">
        <v>23.321554770317999</v>
      </c>
      <c r="P3187">
        <v>57.513914656771803</v>
      </c>
      <c r="Q3187">
        <v>7.4336385050944004E-2</v>
      </c>
    </row>
    <row r="3188" spans="1:17" hidden="1" x14ac:dyDescent="0.3">
      <c r="A3188" t="s">
        <v>6540</v>
      </c>
      <c r="B3188" t="s">
        <v>6541</v>
      </c>
      <c r="C3188" t="str">
        <f>IFERROR(VLOOKUP(Table1[[#This Row],[Ticker]],[1]!Table1[[Symbol]:[Industry]],2,FALSE),"-")</f>
        <v>-</v>
      </c>
      <c r="E3188">
        <v>63.671121100000001</v>
      </c>
      <c r="F3188">
        <v>1.45</v>
      </c>
      <c r="G3188">
        <v>-58.989140984344402</v>
      </c>
      <c r="H3188">
        <v>-1.68374020425416</v>
      </c>
      <c r="I3188">
        <v>-19.268369028279601</v>
      </c>
      <c r="J3188">
        <v>7.4451795693417697</v>
      </c>
      <c r="K3188">
        <v>1.3242926273875499</v>
      </c>
      <c r="L3188">
        <v>1.59532257817645</v>
      </c>
      <c r="M3188">
        <v>88.684002570318896</v>
      </c>
      <c r="N3188">
        <v>1.63943539397766</v>
      </c>
      <c r="O3188">
        <v>57.931034482758598</v>
      </c>
      <c r="P3188">
        <v>26.086956521739101</v>
      </c>
      <c r="Q3188">
        <v>-8.9980135997432001E-2</v>
      </c>
    </row>
    <row r="3189" spans="1:17" hidden="1" x14ac:dyDescent="0.3">
      <c r="A3189" t="s">
        <v>6542</v>
      </c>
      <c r="B3189" t="s">
        <v>6543</v>
      </c>
      <c r="C3189" t="str">
        <f>IFERROR(VLOOKUP(Table1[[#This Row],[Ticker]],[1]!Table1[[Symbol]:[Industry]],2,FALSE),"-")</f>
        <v>-</v>
      </c>
      <c r="D3189" t="s">
        <v>218</v>
      </c>
      <c r="E3189">
        <v>63.619680291999998</v>
      </c>
      <c r="F3189">
        <v>39.619999999999997</v>
      </c>
      <c r="G3189">
        <v>16.8861353844941</v>
      </c>
      <c r="H3189">
        <v>-19.4864701544127</v>
      </c>
      <c r="I3189">
        <v>-48.385928607414797</v>
      </c>
      <c r="J3189">
        <v>6.2752855021995098</v>
      </c>
      <c r="K3189">
        <v>42.354143446952698</v>
      </c>
      <c r="L3189">
        <v>40.002238841979299</v>
      </c>
      <c r="M3189">
        <v>49.500247418957699</v>
      </c>
      <c r="N3189">
        <v>0.93980838398422395</v>
      </c>
      <c r="O3189">
        <v>63.099444724886403</v>
      </c>
      <c r="P3189">
        <v>52.678227360308199</v>
      </c>
      <c r="Q3189">
        <v>9.5760112816528006E-2</v>
      </c>
    </row>
    <row r="3190" spans="1:17" hidden="1" x14ac:dyDescent="0.3">
      <c r="A3190" t="s">
        <v>6544</v>
      </c>
      <c r="B3190" t="s">
        <v>6545</v>
      </c>
      <c r="C3190" t="str">
        <f>IFERROR(VLOOKUP(Table1[[#This Row],[Ticker]],[1]!Table1[[Symbol]:[Industry]],2,FALSE),"-")</f>
        <v>-</v>
      </c>
      <c r="D3190" t="s">
        <v>107</v>
      </c>
      <c r="E3190">
        <v>63.444650000000003</v>
      </c>
      <c r="F3190">
        <v>1119.2</v>
      </c>
      <c r="G3190">
        <v>6.3178108873132999</v>
      </c>
      <c r="H3190">
        <v>-11.0498044523106</v>
      </c>
      <c r="I3190">
        <v>49.283634523723897</v>
      </c>
      <c r="K3190">
        <v>973.01112924469805</v>
      </c>
      <c r="M3190">
        <v>4.4042243621263001E-2</v>
      </c>
      <c r="N3190">
        <v>0.90909090909090895</v>
      </c>
      <c r="O3190">
        <v>21.9621157969978</v>
      </c>
      <c r="P3190">
        <v>106.285135010598</v>
      </c>
    </row>
    <row r="3191" spans="1:17" hidden="1" x14ac:dyDescent="0.3">
      <c r="A3191" t="s">
        <v>6546</v>
      </c>
      <c r="B3191" t="s">
        <v>6547</v>
      </c>
      <c r="C3191" t="str">
        <f>IFERROR(VLOOKUP(Table1[[#This Row],[Ticker]],[1]!Table1[[Symbol]:[Industry]],2,FALSE),"-")</f>
        <v>-</v>
      </c>
      <c r="D3191" t="s">
        <v>1509</v>
      </c>
      <c r="E3191">
        <v>63.444621701999999</v>
      </c>
      <c r="F3191">
        <v>5.39</v>
      </c>
      <c r="G3191">
        <v>48.518190393954598</v>
      </c>
      <c r="H3191">
        <v>7.1830180375040804</v>
      </c>
      <c r="I3191">
        <v>-3.3281980881087199</v>
      </c>
      <c r="J3191">
        <v>-2.3663558833287199</v>
      </c>
      <c r="K3191">
        <v>4.9194970441810604</v>
      </c>
      <c r="L3191">
        <v>4.5694994104593896</v>
      </c>
      <c r="M3191">
        <v>54.765873770347604</v>
      </c>
      <c r="N3191">
        <v>2.5689468501705601</v>
      </c>
      <c r="O3191">
        <v>26.159554730983299</v>
      </c>
      <c r="P3191">
        <v>96</v>
      </c>
      <c r="Q3191">
        <v>6.5419577329406994E-2</v>
      </c>
    </row>
    <row r="3192" spans="1:17" hidden="1" x14ac:dyDescent="0.3">
      <c r="A3192" t="s">
        <v>6548</v>
      </c>
      <c r="B3192" t="s">
        <v>6549</v>
      </c>
      <c r="C3192" t="str">
        <f>IFERROR(VLOOKUP(Table1[[#This Row],[Ticker]],[1]!Table1[[Symbol]:[Industry]],2,FALSE),"-")</f>
        <v>-</v>
      </c>
      <c r="D3192" t="s">
        <v>610</v>
      </c>
      <c r="E3192">
        <v>63.3298439</v>
      </c>
      <c r="F3192">
        <v>2.14</v>
      </c>
      <c r="G3192">
        <v>26.960389911805599</v>
      </c>
      <c r="H3192">
        <v>-13.3314674769814</v>
      </c>
      <c r="I3192">
        <v>-17.1059758658864</v>
      </c>
      <c r="J3192">
        <v>-0.61466249397779005</v>
      </c>
      <c r="K3192">
        <v>2.0167151828151701</v>
      </c>
      <c r="L3192">
        <v>1.9014981471230701</v>
      </c>
      <c r="M3192">
        <v>50.664818394705001</v>
      </c>
      <c r="N3192">
        <v>1.1731856949970401</v>
      </c>
      <c r="O3192">
        <v>51.869158878504599</v>
      </c>
      <c r="P3192">
        <v>1136.9942196531699</v>
      </c>
      <c r="Q3192">
        <v>6.0525660119989E-2</v>
      </c>
    </row>
    <row r="3193" spans="1:17" hidden="1" x14ac:dyDescent="0.3">
      <c r="A3193" t="s">
        <v>6550</v>
      </c>
      <c r="B3193" t="s">
        <v>6551</v>
      </c>
      <c r="C3193" t="str">
        <f>IFERROR(VLOOKUP(Table1[[#This Row],[Ticker]],[1]!Table1[[Symbol]:[Industry]],2,FALSE),"-")</f>
        <v>-</v>
      </c>
      <c r="D3193" t="s">
        <v>243</v>
      </c>
      <c r="E3193">
        <v>63.327336000000003</v>
      </c>
      <c r="F3193">
        <v>28.64</v>
      </c>
      <c r="G3193">
        <v>12.9861893347811</v>
      </c>
      <c r="H3193">
        <v>-6.1898263465762504</v>
      </c>
      <c r="I3193">
        <v>-19.829990202804002</v>
      </c>
      <c r="J3193">
        <v>-12.474357276895001</v>
      </c>
      <c r="K3193">
        <v>28.3691866100779</v>
      </c>
      <c r="L3193">
        <v>27.8011836763602</v>
      </c>
      <c r="M3193">
        <v>49.933497031812401</v>
      </c>
      <c r="N3193">
        <v>1.1435097382886099</v>
      </c>
      <c r="O3193">
        <v>40.712290502793202</v>
      </c>
      <c r="P3193">
        <v>56.076294277929101</v>
      </c>
      <c r="Q3193">
        <v>1.0356656100853999E-2</v>
      </c>
    </row>
    <row r="3194" spans="1:17" hidden="1" x14ac:dyDescent="0.3">
      <c r="A3194" t="s">
        <v>6552</v>
      </c>
      <c r="B3194" t="s">
        <v>6553</v>
      </c>
      <c r="C3194" t="str">
        <f>IFERROR(VLOOKUP(Table1[[#This Row],[Ticker]],[1]!Table1[[Symbol]:[Industry]],2,FALSE),"-")</f>
        <v>-</v>
      </c>
      <c r="E3194">
        <v>63.3</v>
      </c>
      <c r="F3194">
        <v>105.5</v>
      </c>
      <c r="G3194">
        <v>231.66921926792401</v>
      </c>
      <c r="H3194">
        <v>-7.9358760955184196E-2</v>
      </c>
      <c r="I3194">
        <v>88.010660223609705</v>
      </c>
      <c r="J3194">
        <v>2.42766317101144</v>
      </c>
      <c r="K3194">
        <v>97.569745546749004</v>
      </c>
      <c r="L3194">
        <v>70.9445590834559</v>
      </c>
      <c r="M3194">
        <v>44.249004253277</v>
      </c>
      <c r="N3194">
        <v>0.84104388680906295</v>
      </c>
      <c r="O3194">
        <v>20.094786729857798</v>
      </c>
      <c r="P3194">
        <v>322</v>
      </c>
      <c r="Q3194">
        <v>0.13110007914955399</v>
      </c>
    </row>
    <row r="3195" spans="1:17" hidden="1" x14ac:dyDescent="0.3">
      <c r="A3195" t="s">
        <v>6554</v>
      </c>
      <c r="B3195" t="s">
        <v>6555</v>
      </c>
      <c r="C3195" t="str">
        <f>IFERROR(VLOOKUP(Table1[[#This Row],[Ticker]],[1]!Table1[[Symbol]:[Industry]],2,FALSE),"-")</f>
        <v>-</v>
      </c>
      <c r="E3195">
        <v>63.25</v>
      </c>
      <c r="F3195">
        <v>1.1499999999999999</v>
      </c>
      <c r="G3195">
        <v>100.13741873044999</v>
      </c>
      <c r="H3195">
        <v>-3.2156029493521898</v>
      </c>
      <c r="I3195">
        <v>18.464731204820499</v>
      </c>
      <c r="J3195">
        <v>14.707521470606499</v>
      </c>
      <c r="K3195">
        <v>0.96103033957971895</v>
      </c>
      <c r="L3195">
        <v>0.83067366798555697</v>
      </c>
      <c r="M3195">
        <v>91.158954740835995</v>
      </c>
      <c r="N3195">
        <v>1.26734743767917</v>
      </c>
      <c r="O3195">
        <v>19.999999999999901</v>
      </c>
      <c r="P3195">
        <v>155.555555555555</v>
      </c>
      <c r="Q3195">
        <v>0.120116587537592</v>
      </c>
    </row>
    <row r="3196" spans="1:17" hidden="1" x14ac:dyDescent="0.3">
      <c r="A3196" t="s">
        <v>6556</v>
      </c>
      <c r="B3196" t="s">
        <v>6557</v>
      </c>
      <c r="C3196" t="str">
        <f>IFERROR(VLOOKUP(Table1[[#This Row],[Ticker]],[1]!Table1[[Symbol]:[Industry]],2,FALSE),"-")</f>
        <v>-</v>
      </c>
      <c r="D3196" t="s">
        <v>46</v>
      </c>
      <c r="E3196">
        <v>63.015289557999999</v>
      </c>
      <c r="F3196">
        <v>37.369999999999997</v>
      </c>
      <c r="G3196">
        <v>5.54039252942722</v>
      </c>
      <c r="H3196">
        <v>-18.353822171467201</v>
      </c>
      <c r="I3196">
        <v>-30.0852188451294</v>
      </c>
      <c r="J3196">
        <v>-0.54861888027061601</v>
      </c>
      <c r="K3196">
        <v>35.2805825324319</v>
      </c>
      <c r="L3196">
        <v>35.431251706600598</v>
      </c>
      <c r="M3196">
        <v>81.148938298119404</v>
      </c>
      <c r="N3196">
        <v>1.0147082880323599</v>
      </c>
      <c r="O3196">
        <v>35.402729462135397</v>
      </c>
      <c r="P3196">
        <v>47.707509881422901</v>
      </c>
      <c r="Q3196">
        <v>-9.464480446694E-2</v>
      </c>
    </row>
    <row r="3197" spans="1:17" hidden="1" x14ac:dyDescent="0.3">
      <c r="A3197" t="s">
        <v>6558</v>
      </c>
      <c r="B3197" t="s">
        <v>6559</v>
      </c>
      <c r="C3197" t="str">
        <f>IFERROR(VLOOKUP(Table1[[#This Row],[Ticker]],[1]!Table1[[Symbol]:[Industry]],2,FALSE),"-")</f>
        <v>-</v>
      </c>
      <c r="D3197" t="s">
        <v>95</v>
      </c>
      <c r="E3197">
        <v>62.985305599999997</v>
      </c>
      <c r="F3197">
        <v>30.17</v>
      </c>
      <c r="G3197">
        <v>21.317130284493601</v>
      </c>
      <c r="H3197">
        <v>4.0774465661738599</v>
      </c>
      <c r="I3197">
        <v>-22.1304939641579</v>
      </c>
      <c r="J3197">
        <v>0.11503821047266299</v>
      </c>
      <c r="K3197">
        <v>29.316863575844401</v>
      </c>
      <c r="L3197">
        <v>30.209458175879401</v>
      </c>
      <c r="M3197">
        <v>66.176548770971095</v>
      </c>
      <c r="N3197">
        <v>1.1053215641048699</v>
      </c>
      <c r="O3197">
        <v>40.503811733510098</v>
      </c>
      <c r="P3197">
        <v>53.771661569826698</v>
      </c>
      <c r="Q3197">
        <v>5.6261797033965999E-2</v>
      </c>
    </row>
    <row r="3198" spans="1:17" hidden="1" x14ac:dyDescent="0.3">
      <c r="A3198" t="s">
        <v>6560</v>
      </c>
      <c r="B3198" t="s">
        <v>6561</v>
      </c>
      <c r="C3198" t="str">
        <f>IFERROR(VLOOKUP(Table1[[#This Row],[Ticker]],[1]!Table1[[Symbol]:[Industry]],2,FALSE),"-")</f>
        <v>-</v>
      </c>
      <c r="D3198" t="s">
        <v>59</v>
      </c>
      <c r="E3198">
        <v>62.890529112000003</v>
      </c>
      <c r="F3198">
        <v>13.41</v>
      </c>
      <c r="G3198">
        <v>9.4210919987528605</v>
      </c>
      <c r="H3198">
        <v>-11.0587402042541</v>
      </c>
      <c r="I3198">
        <v>-33.008581365656703</v>
      </c>
      <c r="J3198">
        <v>-3.4400951760210399</v>
      </c>
      <c r="K3198">
        <v>13.334631727506601</v>
      </c>
      <c r="L3198">
        <v>13.7543627942649</v>
      </c>
      <c r="M3198">
        <v>61.5992779766081</v>
      </c>
      <c r="N3198">
        <v>0.69527612294585195</v>
      </c>
      <c r="O3198">
        <v>46.9052945563012</v>
      </c>
      <c r="P3198">
        <v>65.147783251231502</v>
      </c>
      <c r="Q3198">
        <v>2.1232943954792E-2</v>
      </c>
    </row>
    <row r="3199" spans="1:17" hidden="1" x14ac:dyDescent="0.3">
      <c r="A3199" t="s">
        <v>6562</v>
      </c>
      <c r="B3199" t="s">
        <v>6563</v>
      </c>
      <c r="C3199" t="str">
        <f>IFERROR(VLOOKUP(Table1[[#This Row],[Ticker]],[1]!Table1[[Symbol]:[Industry]],2,FALSE),"-")</f>
        <v>-</v>
      </c>
      <c r="E3199">
        <v>62.539144499999999</v>
      </c>
      <c r="F3199">
        <v>164.85</v>
      </c>
      <c r="G3199">
        <v>349.71926876152901</v>
      </c>
      <c r="H3199">
        <v>-11.691651596659201</v>
      </c>
      <c r="I3199">
        <v>33.6678687752147</v>
      </c>
      <c r="J3199">
        <v>-3.6269553172662601</v>
      </c>
      <c r="K3199">
        <v>160.519872698688</v>
      </c>
      <c r="L3199">
        <v>128.308364117785</v>
      </c>
      <c r="M3199">
        <v>51.187289614552199</v>
      </c>
      <c r="N3199">
        <v>0.94448130944481301</v>
      </c>
      <c r="O3199">
        <v>28.177130724901399</v>
      </c>
      <c r="P3199">
        <v>383.43108504398799</v>
      </c>
    </row>
    <row r="3200" spans="1:17" hidden="1" x14ac:dyDescent="0.3">
      <c r="A3200" t="s">
        <v>6564</v>
      </c>
      <c r="B3200" t="s">
        <v>6565</v>
      </c>
      <c r="C3200" t="str">
        <f>IFERROR(VLOOKUP(Table1[[#This Row],[Ticker]],[1]!Table1[[Symbol]:[Industry]],2,FALSE),"-")</f>
        <v>-</v>
      </c>
      <c r="E3200">
        <v>62.34319</v>
      </c>
      <c r="F3200">
        <v>50.96</v>
      </c>
      <c r="G3200">
        <v>-18.068566821665001</v>
      </c>
      <c r="H3200">
        <v>-11.079569198213701</v>
      </c>
      <c r="I3200">
        <v>-21.217086976997599</v>
      </c>
      <c r="J3200">
        <v>1.0457073608641301</v>
      </c>
      <c r="K3200">
        <v>48.876784133748799</v>
      </c>
      <c r="L3200">
        <v>50.927266405829997</v>
      </c>
      <c r="M3200">
        <v>78.789719232416402</v>
      </c>
      <c r="N3200">
        <v>0.219477092828016</v>
      </c>
      <c r="O3200">
        <v>23.626373626373599</v>
      </c>
      <c r="P3200">
        <v>21.622911694510702</v>
      </c>
      <c r="Q3200">
        <v>1.8438890424657E-2</v>
      </c>
    </row>
    <row r="3201" spans="1:17" hidden="1" x14ac:dyDescent="0.3">
      <c r="A3201" t="s">
        <v>6566</v>
      </c>
      <c r="B3201" t="s">
        <v>6567</v>
      </c>
      <c r="C3201" t="str">
        <f>IFERROR(VLOOKUP(Table1[[#This Row],[Ticker]],[1]!Table1[[Symbol]:[Industry]],2,FALSE),"-")</f>
        <v>-</v>
      </c>
      <c r="D3201" t="s">
        <v>610</v>
      </c>
      <c r="E3201">
        <v>62.298786</v>
      </c>
      <c r="F3201">
        <v>72.599999999999994</v>
      </c>
      <c r="G3201">
        <v>68.247222652019104</v>
      </c>
      <c r="H3201">
        <v>-4.3160315701218996</v>
      </c>
      <c r="I3201">
        <v>6.4297507415838497</v>
      </c>
      <c r="J3201">
        <v>1.3709302697663499</v>
      </c>
      <c r="K3201">
        <v>69.120419559130298</v>
      </c>
      <c r="L3201">
        <v>59.869690620141697</v>
      </c>
      <c r="M3201">
        <v>53.689747100425102</v>
      </c>
      <c r="N3201">
        <v>0.50517465809036</v>
      </c>
      <c r="O3201">
        <v>10.1928374655647</v>
      </c>
      <c r="P3201">
        <v>101.666666666666</v>
      </c>
      <c r="Q3201">
        <v>9.2183216313946006E-2</v>
      </c>
    </row>
    <row r="3202" spans="1:17" hidden="1" x14ac:dyDescent="0.3">
      <c r="A3202" t="s">
        <v>6568</v>
      </c>
      <c r="B3202" t="s">
        <v>6569</v>
      </c>
      <c r="C3202" t="str">
        <f>IFERROR(VLOOKUP(Table1[[#This Row],[Ticker]],[1]!Table1[[Symbol]:[Industry]],2,FALSE),"-")</f>
        <v>-</v>
      </c>
      <c r="E3202">
        <v>62.283323520000003</v>
      </c>
      <c r="F3202">
        <v>63.36</v>
      </c>
      <c r="G3202">
        <v>93.885976977278702</v>
      </c>
      <c r="H3202">
        <v>22.873794194325502</v>
      </c>
      <c r="I3202">
        <v>58.610629388599499</v>
      </c>
      <c r="J3202">
        <v>14.6419212283903</v>
      </c>
      <c r="K3202">
        <v>39.447945448059201</v>
      </c>
      <c r="L3202">
        <v>25.265600662169401</v>
      </c>
      <c r="M3202">
        <v>99.999999999998906</v>
      </c>
      <c r="N3202">
        <v>0.31313232209363701</v>
      </c>
      <c r="O3202">
        <v>0</v>
      </c>
      <c r="P3202">
        <v>182.73092369477899</v>
      </c>
      <c r="Q3202">
        <v>0.24662811102544999</v>
      </c>
    </row>
    <row r="3203" spans="1:17" hidden="1" x14ac:dyDescent="0.3">
      <c r="A3203" t="s">
        <v>6570</v>
      </c>
      <c r="B3203" t="s">
        <v>6571</v>
      </c>
      <c r="C3203" t="str">
        <f>IFERROR(VLOOKUP(Table1[[#This Row],[Ticker]],[1]!Table1[[Symbol]:[Industry]],2,FALSE),"-")</f>
        <v>-</v>
      </c>
      <c r="D3203" t="s">
        <v>226</v>
      </c>
      <c r="E3203">
        <v>62.279585775000001</v>
      </c>
      <c r="F3203">
        <v>115.95</v>
      </c>
      <c r="G3203">
        <v>93.185278416902307</v>
      </c>
      <c r="H3203">
        <v>-2.5681741665183</v>
      </c>
      <c r="I3203">
        <v>28.995919964909501</v>
      </c>
      <c r="J3203">
        <v>-4.4026752064580901</v>
      </c>
      <c r="K3203">
        <v>108.424152829967</v>
      </c>
      <c r="L3203">
        <v>96.292533966022603</v>
      </c>
      <c r="M3203">
        <v>64.422629854491603</v>
      </c>
      <c r="N3203">
        <v>1.2343538288567899</v>
      </c>
      <c r="O3203">
        <v>21.5610176800344</v>
      </c>
      <c r="P3203">
        <v>122.980769230769</v>
      </c>
      <c r="Q3203">
        <v>0.10198197296456001</v>
      </c>
    </row>
    <row r="3204" spans="1:17" hidden="1" x14ac:dyDescent="0.3">
      <c r="A3204" t="s">
        <v>6572</v>
      </c>
      <c r="B3204" t="s">
        <v>6573</v>
      </c>
      <c r="C3204" t="str">
        <f>IFERROR(VLOOKUP(Table1[[#This Row],[Ticker]],[1]!Table1[[Symbol]:[Industry]],2,FALSE),"-")</f>
        <v>-</v>
      </c>
      <c r="D3204" t="s">
        <v>184</v>
      </c>
      <c r="E3204">
        <v>62.2675482</v>
      </c>
      <c r="F3204">
        <v>42.9</v>
      </c>
      <c r="G3204">
        <v>75.302040238548599</v>
      </c>
      <c r="H3204">
        <v>-2.2563119481835199</v>
      </c>
      <c r="I3204">
        <v>52.024873206769598</v>
      </c>
      <c r="J3204">
        <v>6.2105647931987704</v>
      </c>
      <c r="K3204">
        <v>37.156706782829197</v>
      </c>
      <c r="L3204">
        <v>31.9271710153585</v>
      </c>
      <c r="M3204">
        <v>87.416050523313402</v>
      </c>
      <c r="N3204">
        <v>1.84380546321114</v>
      </c>
      <c r="O3204">
        <v>8.29836829836829</v>
      </c>
      <c r="P3204">
        <v>146.55172413793099</v>
      </c>
      <c r="Q3204">
        <v>8.2959463070941999E-2</v>
      </c>
    </row>
    <row r="3205" spans="1:17" hidden="1" x14ac:dyDescent="0.3">
      <c r="A3205" t="s">
        <v>6574</v>
      </c>
      <c r="B3205" t="s">
        <v>6575</v>
      </c>
      <c r="C3205" t="str">
        <f>IFERROR(VLOOKUP(Table1[[#This Row],[Ticker]],[1]!Table1[[Symbol]:[Industry]],2,FALSE),"-")</f>
        <v>-</v>
      </c>
      <c r="E3205">
        <v>62.240960000000001</v>
      </c>
      <c r="F3205">
        <v>176.5</v>
      </c>
      <c r="G3205">
        <v>24.923936147123399</v>
      </c>
      <c r="H3205">
        <v>9.2422748464983808</v>
      </c>
      <c r="I3205">
        <v>15.9135845293544</v>
      </c>
      <c r="J3205">
        <v>-3.9915567333779598</v>
      </c>
      <c r="K3205">
        <v>171.17840393338301</v>
      </c>
      <c r="L3205">
        <v>149.30951316995501</v>
      </c>
      <c r="M3205">
        <v>65.074597353537598</v>
      </c>
      <c r="N3205">
        <v>0.40363538250007103</v>
      </c>
      <c r="O3205">
        <v>19.3484419263456</v>
      </c>
      <c r="P3205">
        <v>95.027624309392195</v>
      </c>
      <c r="Q3205">
        <v>0.139148499147566</v>
      </c>
    </row>
    <row r="3206" spans="1:17" hidden="1" x14ac:dyDescent="0.3">
      <c r="A3206" t="s">
        <v>6576</v>
      </c>
      <c r="B3206" t="s">
        <v>6577</v>
      </c>
      <c r="C3206" t="str">
        <f>IFERROR(VLOOKUP(Table1[[#This Row],[Ticker]],[1]!Table1[[Symbol]:[Industry]],2,FALSE),"-")</f>
        <v>-</v>
      </c>
      <c r="D3206" t="s">
        <v>610</v>
      </c>
      <c r="E3206">
        <v>62.164200000000001</v>
      </c>
      <c r="F3206">
        <v>4.0999999999999996</v>
      </c>
      <c r="G3206">
        <v>111.641442305198</v>
      </c>
      <c r="H3206">
        <v>-7.0183361638501101</v>
      </c>
      <c r="I3206">
        <v>0.73057142520624396</v>
      </c>
      <c r="J3206">
        <v>-4.1407757430157099</v>
      </c>
      <c r="K3206">
        <v>4.0786293162565599</v>
      </c>
      <c r="L3206">
        <v>3.7655325658843202</v>
      </c>
      <c r="M3206">
        <v>50.801795313988102</v>
      </c>
      <c r="N3206">
        <v>1.30382318789717</v>
      </c>
      <c r="O3206">
        <v>86.585365853658502</v>
      </c>
      <c r="P3206">
        <v>171.52317880794601</v>
      </c>
      <c r="Q3206">
        <v>0.11389825295117</v>
      </c>
    </row>
    <row r="3207" spans="1:17" hidden="1" x14ac:dyDescent="0.3">
      <c r="A3207" t="s">
        <v>6578</v>
      </c>
      <c r="B3207" t="s">
        <v>6579</v>
      </c>
      <c r="C3207" t="str">
        <f>IFERROR(VLOOKUP(Table1[[#This Row],[Ticker]],[1]!Table1[[Symbol]:[Industry]],2,FALSE),"-")</f>
        <v>-</v>
      </c>
      <c r="D3207" t="s">
        <v>72</v>
      </c>
      <c r="E3207">
        <v>62.158968000000002</v>
      </c>
      <c r="F3207">
        <v>62</v>
      </c>
      <c r="G3207">
        <v>57.000163828489697</v>
      </c>
      <c r="H3207">
        <v>-32.795675321648702</v>
      </c>
      <c r="I3207">
        <v>8.6406128280706191</v>
      </c>
      <c r="J3207">
        <v>-3.3826140478302298</v>
      </c>
      <c r="K3207">
        <v>74.209945337468497</v>
      </c>
      <c r="L3207">
        <v>67.592094392645507</v>
      </c>
      <c r="M3207">
        <v>22.262158409941101</v>
      </c>
      <c r="N3207">
        <v>3.9816514156493499</v>
      </c>
      <c r="O3207">
        <v>45.161290322580598</v>
      </c>
      <c r="P3207">
        <v>100.777202072538</v>
      </c>
      <c r="Q3207">
        <v>1.3132411130373001E-2</v>
      </c>
    </row>
    <row r="3208" spans="1:17" hidden="1" x14ac:dyDescent="0.3">
      <c r="A3208" t="s">
        <v>6580</v>
      </c>
      <c r="B3208" t="s">
        <v>6581</v>
      </c>
      <c r="C3208" t="str">
        <f>IFERROR(VLOOKUP(Table1[[#This Row],[Ticker]],[1]!Table1[[Symbol]:[Industry]],2,FALSE),"-")</f>
        <v>-</v>
      </c>
      <c r="D3208" t="s">
        <v>130</v>
      </c>
      <c r="E3208">
        <v>62.131264000000002</v>
      </c>
      <c r="F3208">
        <v>84.8</v>
      </c>
      <c r="G3208">
        <v>-38.910371639520001</v>
      </c>
      <c r="H3208">
        <v>-9.3117522524469205</v>
      </c>
      <c r="I3208">
        <v>-21.102871870088801</v>
      </c>
      <c r="J3208">
        <v>1.2196831588975701</v>
      </c>
      <c r="K3208">
        <v>85.091982323235996</v>
      </c>
      <c r="L3208">
        <v>87.561452573338102</v>
      </c>
      <c r="M3208">
        <v>56.021807987298402</v>
      </c>
      <c r="N3208">
        <v>0.21541176880869001</v>
      </c>
      <c r="O3208">
        <v>29.7169811320754</v>
      </c>
      <c r="P3208">
        <v>17.7777777777777</v>
      </c>
      <c r="Q3208">
        <v>6.7666218214940996E-2</v>
      </c>
    </row>
    <row r="3209" spans="1:17" hidden="1" x14ac:dyDescent="0.3">
      <c r="A3209" t="s">
        <v>6582</v>
      </c>
      <c r="B3209" t="s">
        <v>6583</v>
      </c>
      <c r="C3209" t="str">
        <f>IFERROR(VLOOKUP(Table1[[#This Row],[Ticker]],[1]!Table1[[Symbol]:[Industry]],2,FALSE),"-")</f>
        <v>-</v>
      </c>
      <c r="D3209" t="s">
        <v>561</v>
      </c>
      <c r="E3209">
        <v>62.108849999999997</v>
      </c>
      <c r="F3209">
        <v>1.23</v>
      </c>
      <c r="G3209">
        <v>73.034319426212704</v>
      </c>
      <c r="H3209">
        <v>10.590744331828301</v>
      </c>
      <c r="I3209">
        <v>1.6718019118912699</v>
      </c>
      <c r="J3209">
        <v>-0.227251358903093</v>
      </c>
      <c r="K3209">
        <v>1.04783973996299</v>
      </c>
      <c r="L3209">
        <v>0.92952786725610403</v>
      </c>
      <c r="M3209">
        <v>68.966397868824302</v>
      </c>
      <c r="N3209">
        <v>1.7576887672980599</v>
      </c>
      <c r="O3209">
        <v>10.569105691056899</v>
      </c>
      <c r="P3209">
        <v>112.068965517241</v>
      </c>
      <c r="Q3209">
        <v>7.7295724799974E-2</v>
      </c>
    </row>
    <row r="3210" spans="1:17" hidden="1" x14ac:dyDescent="0.3">
      <c r="A3210" t="s">
        <v>6584</v>
      </c>
      <c r="B3210" t="s">
        <v>6585</v>
      </c>
      <c r="C3210" t="str">
        <f>IFERROR(VLOOKUP(Table1[[#This Row],[Ticker]],[1]!Table1[[Symbol]:[Industry]],2,FALSE),"-")</f>
        <v>-</v>
      </c>
      <c r="E3210">
        <v>62.08</v>
      </c>
      <c r="F3210">
        <v>194</v>
      </c>
      <c r="G3210">
        <v>-61.557973007303403</v>
      </c>
      <c r="H3210">
        <v>-16.708594714438401</v>
      </c>
      <c r="I3210">
        <v>-29.062350586084602</v>
      </c>
      <c r="J3210">
        <v>-0.669048987797491</v>
      </c>
      <c r="K3210">
        <v>204.257516093319</v>
      </c>
      <c r="L3210">
        <v>230.77908870857701</v>
      </c>
      <c r="M3210">
        <v>46.6814056921488</v>
      </c>
      <c r="N3210">
        <v>0.85720470241785296</v>
      </c>
      <c r="O3210">
        <v>60.025773195876198</v>
      </c>
      <c r="P3210">
        <v>3.1914893617021201</v>
      </c>
      <c r="Q3210">
        <v>7.2261331592300998E-2</v>
      </c>
    </row>
    <row r="3211" spans="1:17" hidden="1" x14ac:dyDescent="0.3">
      <c r="A3211" t="s">
        <v>6586</v>
      </c>
      <c r="B3211" t="s">
        <v>6587</v>
      </c>
      <c r="C3211" t="str">
        <f>IFERROR(VLOOKUP(Table1[[#This Row],[Ticker]],[1]!Table1[[Symbol]:[Industry]],2,FALSE),"-")</f>
        <v>-</v>
      </c>
      <c r="D3211" t="s">
        <v>561</v>
      </c>
      <c r="E3211">
        <v>62.076068999999997</v>
      </c>
      <c r="F3211">
        <v>1.32</v>
      </c>
      <c r="G3211">
        <v>12.9881646217389</v>
      </c>
      <c r="H3211">
        <v>-6.0587402042541498</v>
      </c>
      <c r="I3211">
        <v>12.8021346548973</v>
      </c>
      <c r="J3211">
        <v>-1.8693537884070901</v>
      </c>
      <c r="K3211">
        <v>1.2389783341504701</v>
      </c>
      <c r="L3211">
        <v>1.1381516939796701</v>
      </c>
      <c r="M3211">
        <v>55.954955007584701</v>
      </c>
      <c r="N3211">
        <v>4.4999670499844298</v>
      </c>
      <c r="O3211">
        <v>23.832809702374899</v>
      </c>
      <c r="P3211">
        <v>79.548882130912901</v>
      </c>
      <c r="Q3211">
        <v>0.11254380827519</v>
      </c>
    </row>
    <row r="3212" spans="1:17" hidden="1" x14ac:dyDescent="0.3">
      <c r="A3212" t="s">
        <v>6588</v>
      </c>
      <c r="B3212" t="s">
        <v>6589</v>
      </c>
      <c r="C3212" t="str">
        <f>IFERROR(VLOOKUP(Table1[[#This Row],[Ticker]],[1]!Table1[[Symbol]:[Industry]],2,FALSE),"-")</f>
        <v>-</v>
      </c>
      <c r="E3212">
        <v>62.035715199999999</v>
      </c>
      <c r="F3212">
        <v>1.18</v>
      </c>
      <c r="G3212">
        <v>59.022222652019103</v>
      </c>
      <c r="H3212">
        <v>-6.4291105746245396</v>
      </c>
      <c r="I3212">
        <v>-4.9443597042703402</v>
      </c>
      <c r="J3212">
        <v>7.5718939402421901</v>
      </c>
      <c r="K3212">
        <v>1.0086747418047499</v>
      </c>
      <c r="L3212">
        <v>0.93530377966929201</v>
      </c>
      <c r="M3212">
        <v>87.976951004856403</v>
      </c>
      <c r="N3212">
        <v>1.75641448155502</v>
      </c>
      <c r="O3212">
        <v>30.508474576271102</v>
      </c>
      <c r="P3212">
        <v>96.6666666666666</v>
      </c>
      <c r="Q3212">
        <v>1.3863923091461E-2</v>
      </c>
    </row>
    <row r="3213" spans="1:17" hidden="1" x14ac:dyDescent="0.3">
      <c r="A3213" t="s">
        <v>6590</v>
      </c>
      <c r="B3213" t="s">
        <v>6591</v>
      </c>
      <c r="C3213" t="str">
        <f>IFERROR(VLOOKUP(Table1[[#This Row],[Ticker]],[1]!Table1[[Symbol]:[Industry]],2,FALSE),"-")</f>
        <v>-</v>
      </c>
      <c r="D3213" t="s">
        <v>295</v>
      </c>
      <c r="E3213">
        <v>61.996454999999997</v>
      </c>
      <c r="F3213">
        <v>45</v>
      </c>
      <c r="G3213">
        <v>-17.8258956275507</v>
      </c>
      <c r="H3213">
        <v>-12.6160260774466</v>
      </c>
      <c r="I3213">
        <v>2.4325945516648102</v>
      </c>
      <c r="J3213">
        <v>-4.8863000396908998</v>
      </c>
      <c r="K3213">
        <v>44.935983550826101</v>
      </c>
      <c r="M3213">
        <v>42.061168563281598</v>
      </c>
      <c r="N3213">
        <v>1.37628865979381</v>
      </c>
      <c r="O3213">
        <v>10.3333333333333</v>
      </c>
      <c r="P3213">
        <v>25</v>
      </c>
    </row>
    <row r="3214" spans="1:17" hidden="1" x14ac:dyDescent="0.3">
      <c r="A3214" t="s">
        <v>6592</v>
      </c>
      <c r="B3214" t="s">
        <v>6593</v>
      </c>
      <c r="C3214" t="str">
        <f>IFERROR(VLOOKUP(Table1[[#This Row],[Ticker]],[1]!Table1[[Symbol]:[Industry]],2,FALSE),"-")</f>
        <v>-</v>
      </c>
      <c r="D3214" t="s">
        <v>21</v>
      </c>
      <c r="E3214">
        <v>61.773408000000003</v>
      </c>
      <c r="F3214">
        <v>43.2</v>
      </c>
      <c r="G3214">
        <v>-68.5106720848229</v>
      </c>
      <c r="H3214">
        <v>-20.297870639036699</v>
      </c>
      <c r="I3214">
        <v>-35.074229834140397</v>
      </c>
      <c r="J3214">
        <v>-4.5501603060894897</v>
      </c>
      <c r="K3214">
        <v>45.522245520028498</v>
      </c>
      <c r="M3214">
        <v>42.628977489878501</v>
      </c>
      <c r="N3214">
        <v>0.78019847154100597</v>
      </c>
      <c r="O3214">
        <v>87.037037037036995</v>
      </c>
      <c r="P3214">
        <v>5.6234718826406001</v>
      </c>
    </row>
    <row r="3215" spans="1:17" hidden="1" x14ac:dyDescent="0.3">
      <c r="A3215" t="s">
        <v>6594</v>
      </c>
      <c r="B3215" t="s">
        <v>6595</v>
      </c>
      <c r="C3215" t="str">
        <f>IFERROR(VLOOKUP(Table1[[#This Row],[Ticker]],[1]!Table1[[Symbol]:[Industry]],2,FALSE),"-")</f>
        <v>-</v>
      </c>
      <c r="D3215" t="s">
        <v>387</v>
      </c>
      <c r="E3215">
        <v>61.720713000000003</v>
      </c>
      <c r="F3215">
        <v>50.85</v>
      </c>
      <c r="G3215">
        <v>-61.642596211191297</v>
      </c>
      <c r="H3215">
        <v>-13.4116813807247</v>
      </c>
      <c r="I3215">
        <v>-36.037311696098698</v>
      </c>
      <c r="J3215">
        <v>4.8754945949066801</v>
      </c>
      <c r="K3215">
        <v>50.166020327896298</v>
      </c>
      <c r="M3215">
        <v>62.227364413997897</v>
      </c>
      <c r="N3215">
        <v>0.94417177914110395</v>
      </c>
      <c r="O3215">
        <v>65.1917404129793</v>
      </c>
      <c r="P3215">
        <v>33.639947437582101</v>
      </c>
    </row>
    <row r="3216" spans="1:17" hidden="1" x14ac:dyDescent="0.3">
      <c r="A3216" t="s">
        <v>6596</v>
      </c>
      <c r="B3216" t="s">
        <v>6597</v>
      </c>
      <c r="C3216" t="str">
        <f>IFERROR(VLOOKUP(Table1[[#This Row],[Ticker]],[1]!Table1[[Symbol]:[Industry]],2,FALSE),"-")</f>
        <v>-</v>
      </c>
      <c r="D3216" t="s">
        <v>59</v>
      </c>
      <c r="E3216">
        <v>61.701342287999999</v>
      </c>
      <c r="F3216">
        <v>49.48</v>
      </c>
      <c r="G3216">
        <v>5.62824376936749</v>
      </c>
      <c r="H3216">
        <v>-9.2503843530797702</v>
      </c>
      <c r="I3216">
        <v>-16.529599063634599</v>
      </c>
      <c r="J3216">
        <v>-3.1219522136039499</v>
      </c>
      <c r="K3216">
        <v>49.297925284908203</v>
      </c>
      <c r="L3216">
        <v>47.842370217797601</v>
      </c>
      <c r="M3216">
        <v>52.057140716583604</v>
      </c>
      <c r="N3216">
        <v>0.82965786272708797</v>
      </c>
      <c r="O3216">
        <v>28.3144704931285</v>
      </c>
      <c r="P3216">
        <v>37.406276034434804</v>
      </c>
      <c r="Q3216">
        <v>-6.1102579956579996E-3</v>
      </c>
    </row>
    <row r="3217" spans="1:17" hidden="1" x14ac:dyDescent="0.3">
      <c r="A3217" t="s">
        <v>6598</v>
      </c>
      <c r="B3217" t="s">
        <v>6599</v>
      </c>
      <c r="C3217" t="str">
        <f>IFERROR(VLOOKUP(Table1[[#This Row],[Ticker]],[1]!Table1[[Symbol]:[Industry]],2,FALSE),"-")</f>
        <v>-</v>
      </c>
      <c r="D3217" t="s">
        <v>46</v>
      </c>
      <c r="E3217">
        <v>61.622500000000002</v>
      </c>
      <c r="F3217">
        <v>78.5</v>
      </c>
      <c r="G3217">
        <v>68.474383145846303</v>
      </c>
      <c r="H3217">
        <v>42.862828423196802</v>
      </c>
      <c r="I3217">
        <v>9.4883393795915403</v>
      </c>
      <c r="J3217">
        <v>26.249759059713099</v>
      </c>
      <c r="K3217">
        <v>58.583728646593102</v>
      </c>
      <c r="L3217">
        <v>54.537616082594901</v>
      </c>
      <c r="M3217">
        <v>92.730598416897095</v>
      </c>
      <c r="N3217">
        <v>1.66772252138105</v>
      </c>
      <c r="O3217">
        <v>0</v>
      </c>
      <c r="P3217">
        <v>124.28571428571399</v>
      </c>
      <c r="Q3217">
        <v>0.109467136253609</v>
      </c>
    </row>
    <row r="3218" spans="1:17" hidden="1" x14ac:dyDescent="0.3">
      <c r="A3218" t="s">
        <v>6600</v>
      </c>
      <c r="B3218" t="s">
        <v>6601</v>
      </c>
      <c r="C3218" t="str">
        <f>IFERROR(VLOOKUP(Table1[[#This Row],[Ticker]],[1]!Table1[[Symbol]:[Industry]],2,FALSE),"-")</f>
        <v>-</v>
      </c>
      <c r="D3218" t="s">
        <v>95</v>
      </c>
      <c r="E3218">
        <v>61.339080000000003</v>
      </c>
      <c r="F3218">
        <v>3.1</v>
      </c>
      <c r="G3218">
        <v>-44.0455878054971</v>
      </c>
      <c r="H3218">
        <v>-25.0313429439801</v>
      </c>
      <c r="I3218">
        <v>-36.607330879436603</v>
      </c>
      <c r="J3218">
        <v>-2.9569522136039499</v>
      </c>
      <c r="K3218">
        <v>3.4206475088197901</v>
      </c>
      <c r="L3218">
        <v>3.9543806698011199</v>
      </c>
      <c r="M3218">
        <v>50.558613010746598</v>
      </c>
      <c r="N3218">
        <v>2.2290729610482498</v>
      </c>
      <c r="O3218">
        <v>143.54838709677401</v>
      </c>
      <c r="P3218">
        <v>14.814814814814801</v>
      </c>
      <c r="Q3218">
        <v>-2.0486627596007001E-2</v>
      </c>
    </row>
    <row r="3219" spans="1:17" hidden="1" x14ac:dyDescent="0.3">
      <c r="A3219" t="s">
        <v>6602</v>
      </c>
      <c r="B3219" t="s">
        <v>6603</v>
      </c>
      <c r="C3219" t="str">
        <f>IFERROR(VLOOKUP(Table1[[#This Row],[Ticker]],[1]!Table1[[Symbol]:[Industry]],2,FALSE),"-")</f>
        <v>-</v>
      </c>
      <c r="D3219" t="s">
        <v>561</v>
      </c>
      <c r="E3219">
        <v>61.334000000000003</v>
      </c>
      <c r="F3219">
        <v>113.75</v>
      </c>
      <c r="G3219">
        <v>84.092996910903295</v>
      </c>
      <c r="H3219">
        <v>8.0457374076861399</v>
      </c>
      <c r="I3219">
        <v>51.334314892161203</v>
      </c>
      <c r="J3219">
        <v>2.9597687772695802</v>
      </c>
      <c r="K3219">
        <v>118.884625760229</v>
      </c>
      <c r="L3219">
        <v>98.461917460899699</v>
      </c>
      <c r="M3219">
        <v>44.780427958974897</v>
      </c>
      <c r="N3219">
        <v>0.66872149665956804</v>
      </c>
      <c r="O3219">
        <v>48.131868131868103</v>
      </c>
      <c r="P3219">
        <v>129.14987912973399</v>
      </c>
      <c r="Q3219">
        <v>0.11445798248894599</v>
      </c>
    </row>
    <row r="3220" spans="1:17" hidden="1" x14ac:dyDescent="0.3">
      <c r="A3220" t="s">
        <v>6604</v>
      </c>
      <c r="B3220" t="s">
        <v>6605</v>
      </c>
      <c r="C3220" t="str">
        <f>IFERROR(VLOOKUP(Table1[[#This Row],[Ticker]],[1]!Table1[[Symbol]:[Industry]],2,FALSE),"-")</f>
        <v>-</v>
      </c>
      <c r="D3220" t="s">
        <v>392</v>
      </c>
      <c r="E3220">
        <v>61.311142725000003</v>
      </c>
      <c r="F3220">
        <v>1.05</v>
      </c>
      <c r="G3220">
        <v>-24.381903561573001</v>
      </c>
      <c r="H3220">
        <v>23.509161030313699</v>
      </c>
      <c r="I3220">
        <v>1.91334780561109</v>
      </c>
      <c r="J3220">
        <v>33.485949020963901</v>
      </c>
      <c r="K3220">
        <v>0.83989045598142997</v>
      </c>
      <c r="L3220">
        <v>0.85221769756889898</v>
      </c>
      <c r="M3220">
        <v>78.556988418294296</v>
      </c>
      <c r="N3220">
        <v>2.8011632561411299</v>
      </c>
      <c r="O3220">
        <v>28.571428571428498</v>
      </c>
      <c r="P3220">
        <v>59.090909090909001</v>
      </c>
      <c r="Q3220">
        <v>0.11118031191072</v>
      </c>
    </row>
    <row r="3221" spans="1:17" hidden="1" x14ac:dyDescent="0.3">
      <c r="A3221" t="s">
        <v>6606</v>
      </c>
      <c r="B3221" t="s">
        <v>6607</v>
      </c>
      <c r="C3221" t="str">
        <f>IFERROR(VLOOKUP(Table1[[#This Row],[Ticker]],[1]!Table1[[Symbol]:[Industry]],2,FALSE),"-")</f>
        <v>-</v>
      </c>
      <c r="D3221" t="s">
        <v>392</v>
      </c>
      <c r="E3221">
        <v>61.277358999999997</v>
      </c>
      <c r="F3221">
        <v>2.86</v>
      </c>
      <c r="G3221">
        <v>11.489327915177</v>
      </c>
      <c r="H3221">
        <v>0.52924262836386504</v>
      </c>
      <c r="I3221">
        <v>-19.359944119854699</v>
      </c>
      <c r="J3221">
        <v>17.0998659682142</v>
      </c>
      <c r="K3221">
        <v>2.2605416372407401</v>
      </c>
      <c r="L3221">
        <v>2.32412043207712</v>
      </c>
      <c r="M3221">
        <v>93.027593778272703</v>
      </c>
      <c r="N3221">
        <v>1.60473356038353</v>
      </c>
      <c r="O3221">
        <v>24.125874125874098</v>
      </c>
      <c r="P3221">
        <v>53.763440860214999</v>
      </c>
      <c r="Q3221">
        <v>9.4996720803017007E-2</v>
      </c>
    </row>
    <row r="3222" spans="1:17" hidden="1" x14ac:dyDescent="0.3">
      <c r="A3222" t="s">
        <v>6608</v>
      </c>
      <c r="B3222" t="s">
        <v>6609</v>
      </c>
      <c r="C3222" t="str">
        <f>IFERROR(VLOOKUP(Table1[[#This Row],[Ticker]],[1]!Table1[[Symbol]:[Industry]],2,FALSE),"-")</f>
        <v>-</v>
      </c>
      <c r="E3222">
        <v>61.253186399999997</v>
      </c>
      <c r="F3222">
        <v>123.9</v>
      </c>
      <c r="G3222">
        <v>181.71041967804101</v>
      </c>
      <c r="H3222">
        <v>8.2991445927241205</v>
      </c>
      <c r="I3222">
        <v>499.93706322063099</v>
      </c>
      <c r="J3222">
        <v>-2.7926831622820099</v>
      </c>
      <c r="K3222">
        <v>103.519842089476</v>
      </c>
      <c r="L3222">
        <v>60.795491198898297</v>
      </c>
      <c r="M3222">
        <v>41.759954156296502</v>
      </c>
      <c r="N3222">
        <v>1.80682638330467</v>
      </c>
      <c r="O3222">
        <v>8.1113801452784298</v>
      </c>
      <c r="P3222">
        <v>544.30577223088903</v>
      </c>
    </row>
    <row r="3223" spans="1:17" hidden="1" x14ac:dyDescent="0.3">
      <c r="A3223" t="s">
        <v>6610</v>
      </c>
      <c r="B3223" t="s">
        <v>6611</v>
      </c>
      <c r="C3223" t="str">
        <f>IFERROR(VLOOKUP(Table1[[#This Row],[Ticker]],[1]!Table1[[Symbol]:[Industry]],2,FALSE),"-")</f>
        <v>-</v>
      </c>
      <c r="E3223">
        <v>61.234270500000001</v>
      </c>
      <c r="F3223">
        <v>6.1</v>
      </c>
      <c r="G3223">
        <v>-1.1165248021559799</v>
      </c>
      <c r="H3223">
        <v>7.7625525714112404</v>
      </c>
      <c r="I3223">
        <v>-9.8680936884070007</v>
      </c>
      <c r="J3223">
        <v>-4.1827274074023997</v>
      </c>
      <c r="K3223">
        <v>6.1261995174742996</v>
      </c>
      <c r="L3223">
        <v>5.9227167231200104</v>
      </c>
      <c r="M3223">
        <v>41.3389051670611</v>
      </c>
      <c r="N3223">
        <v>1.41887821159556</v>
      </c>
      <c r="O3223">
        <v>51.147540983606497</v>
      </c>
      <c r="P3223">
        <v>61.375661375661302</v>
      </c>
      <c r="Q3223">
        <v>-3.5741218450706998E-2</v>
      </c>
    </row>
    <row r="3224" spans="1:17" hidden="1" x14ac:dyDescent="0.3">
      <c r="A3224" t="s">
        <v>6612</v>
      </c>
      <c r="B3224" t="s">
        <v>6613</v>
      </c>
      <c r="C3224" t="str">
        <f>IFERROR(VLOOKUP(Table1[[#This Row],[Ticker]],[1]!Table1[[Symbol]:[Industry]],2,FALSE),"-")</f>
        <v>-</v>
      </c>
      <c r="D3224" t="s">
        <v>387</v>
      </c>
      <c r="E3224">
        <v>61.214721599999997</v>
      </c>
      <c r="F3224">
        <v>113</v>
      </c>
      <c r="G3224">
        <v>-3.8212651948296101</v>
      </c>
      <c r="H3224">
        <v>-9.4371185826325394</v>
      </c>
      <c r="I3224">
        <v>-25.627048662821299</v>
      </c>
      <c r="J3224">
        <v>-2.09116678139684</v>
      </c>
      <c r="K3224">
        <v>114.96105335170699</v>
      </c>
      <c r="L3224">
        <v>112.155346187053</v>
      </c>
      <c r="M3224">
        <v>49.4108256384227</v>
      </c>
      <c r="N3224">
        <v>0.93544517464203203</v>
      </c>
      <c r="O3224">
        <v>42.185840707964502</v>
      </c>
      <c r="P3224">
        <v>39.5061728395061</v>
      </c>
      <c r="Q3224">
        <v>1.8079106777538E-2</v>
      </c>
    </row>
    <row r="3225" spans="1:17" hidden="1" x14ac:dyDescent="0.3">
      <c r="A3225" t="s">
        <v>6614</v>
      </c>
      <c r="B3225" t="s">
        <v>6615</v>
      </c>
      <c r="C3225" t="str">
        <f>IFERROR(VLOOKUP(Table1[[#This Row],[Ticker]],[1]!Table1[[Symbol]:[Industry]],2,FALSE),"-")</f>
        <v>-</v>
      </c>
      <c r="D3225" t="s">
        <v>59</v>
      </c>
      <c r="E3225">
        <v>61.164634507999999</v>
      </c>
      <c r="F3225">
        <v>24.47</v>
      </c>
      <c r="G3225">
        <v>-36.078789752212799</v>
      </c>
      <c r="H3225">
        <v>-7.0675121340787097</v>
      </c>
      <c r="I3225">
        <v>30.882328227680699</v>
      </c>
      <c r="J3225">
        <v>-2.29028554693727</v>
      </c>
      <c r="K3225">
        <v>23.201143980908</v>
      </c>
      <c r="L3225">
        <v>22.523570832176201</v>
      </c>
      <c r="M3225">
        <v>55.638459985202999</v>
      </c>
      <c r="N3225">
        <v>1.23232323232323</v>
      </c>
      <c r="O3225">
        <v>13.4041683694319</v>
      </c>
      <c r="P3225">
        <v>52.461059190031101</v>
      </c>
      <c r="Q3225">
        <v>7.6910569080189006E-2</v>
      </c>
    </row>
    <row r="3226" spans="1:17" hidden="1" x14ac:dyDescent="0.3">
      <c r="A3226" t="s">
        <v>6616</v>
      </c>
      <c r="B3226" t="s">
        <v>6617</v>
      </c>
      <c r="C3226" t="str">
        <f>IFERROR(VLOOKUP(Table1[[#This Row],[Ticker]],[1]!Table1[[Symbol]:[Industry]],2,FALSE),"-")</f>
        <v>-</v>
      </c>
      <c r="D3226" t="s">
        <v>326</v>
      </c>
      <c r="E3226">
        <v>61.152000000000001</v>
      </c>
      <c r="F3226">
        <v>65</v>
      </c>
      <c r="G3226">
        <v>-0.232469359530391</v>
      </c>
      <c r="H3226">
        <v>-11.245801778689</v>
      </c>
      <c r="I3226">
        <v>9.6198389836396903</v>
      </c>
      <c r="J3226">
        <v>-5.5147880344994604</v>
      </c>
      <c r="K3226">
        <v>65.542185787103506</v>
      </c>
      <c r="L3226">
        <v>59.049314082273298</v>
      </c>
      <c r="M3226">
        <v>44.737782666069897</v>
      </c>
      <c r="N3226">
        <v>0.236568626823637</v>
      </c>
      <c r="O3226">
        <v>24.230769230769202</v>
      </c>
      <c r="P3226">
        <v>107.336523125996</v>
      </c>
      <c r="Q3226">
        <v>2.0109156395929001E-2</v>
      </c>
    </row>
    <row r="3227" spans="1:17" hidden="1" x14ac:dyDescent="0.3">
      <c r="A3227" t="s">
        <v>6618</v>
      </c>
      <c r="B3227" t="s">
        <v>6619</v>
      </c>
      <c r="C3227" t="str">
        <f>IFERROR(VLOOKUP(Table1[[#This Row],[Ticker]],[1]!Table1[[Symbol]:[Industry]],2,FALSE),"-")</f>
        <v>-</v>
      </c>
      <c r="D3227" t="s">
        <v>21</v>
      </c>
      <c r="E3227">
        <v>60.931867548</v>
      </c>
      <c r="F3227">
        <v>56.01</v>
      </c>
      <c r="G3227">
        <v>11.290306330965199</v>
      </c>
      <c r="H3227">
        <v>-9.6642447914101197</v>
      </c>
      <c r="I3227">
        <v>-25.150399583868399</v>
      </c>
      <c r="J3227">
        <v>-6.6042637198443304</v>
      </c>
      <c r="K3227">
        <v>57.459216172673202</v>
      </c>
      <c r="L3227">
        <v>55.582646438611903</v>
      </c>
      <c r="M3227">
        <v>46.114667884737003</v>
      </c>
      <c r="N3227">
        <v>0.79544916410460897</v>
      </c>
      <c r="O3227">
        <v>37.4754508123549</v>
      </c>
      <c r="P3227">
        <v>46.8152031454783</v>
      </c>
      <c r="Q3227">
        <v>5.6675131874124998E-2</v>
      </c>
    </row>
    <row r="3228" spans="1:17" hidden="1" x14ac:dyDescent="0.3">
      <c r="A3228" t="s">
        <v>6620</v>
      </c>
      <c r="B3228" t="s">
        <v>6621</v>
      </c>
      <c r="C3228" t="str">
        <f>IFERROR(VLOOKUP(Table1[[#This Row],[Ticker]],[1]!Table1[[Symbol]:[Industry]],2,FALSE),"-")</f>
        <v>-</v>
      </c>
      <c r="D3228" t="s">
        <v>21</v>
      </c>
      <c r="E3228">
        <v>60.731441900999997</v>
      </c>
      <c r="F3228">
        <v>17.670000000000002</v>
      </c>
      <c r="G3228">
        <v>-13.966069849571801</v>
      </c>
      <c r="H3228">
        <v>-11.394874658035601</v>
      </c>
      <c r="I3228">
        <v>-9.6634015446122206</v>
      </c>
      <c r="J3228">
        <v>-8.7622843360741101</v>
      </c>
      <c r="K3228">
        <v>18.9033076087639</v>
      </c>
      <c r="L3228">
        <v>19.6085431633797</v>
      </c>
      <c r="M3228">
        <v>32.068037633043602</v>
      </c>
      <c r="N3228">
        <v>1.2200540736074801</v>
      </c>
      <c r="O3228">
        <v>52.744765138653001</v>
      </c>
      <c r="P3228">
        <v>16.225067605371098</v>
      </c>
      <c r="Q3228">
        <v>-3.6736166972168999E-2</v>
      </c>
    </row>
    <row r="3229" spans="1:17" hidden="1" x14ac:dyDescent="0.3">
      <c r="A3229" t="s">
        <v>6622</v>
      </c>
      <c r="B3229" t="s">
        <v>6623</v>
      </c>
      <c r="C3229" t="str">
        <f>IFERROR(VLOOKUP(Table1[[#This Row],[Ticker]],[1]!Table1[[Symbol]:[Industry]],2,FALSE),"-")</f>
        <v>-</v>
      </c>
      <c r="D3229" t="s">
        <v>130</v>
      </c>
      <c r="E3229">
        <v>60.499000000000002</v>
      </c>
      <c r="F3229">
        <v>5.99</v>
      </c>
      <c r="G3229">
        <v>-98.362224041638001</v>
      </c>
      <c r="H3229">
        <v>-15.045981033600199</v>
      </c>
      <c r="I3229">
        <v>-62.0495827893929</v>
      </c>
      <c r="J3229">
        <v>1.82403069237895</v>
      </c>
      <c r="K3229">
        <v>6.4261554531714404</v>
      </c>
      <c r="L3229">
        <v>9.9774247944812409</v>
      </c>
      <c r="M3229">
        <v>47.843405640988301</v>
      </c>
      <c r="N3229">
        <v>1.53887936540797</v>
      </c>
      <c r="O3229">
        <v>324.87479131886403</v>
      </c>
      <c r="P3229">
        <v>4.53752181500872</v>
      </c>
      <c r="Q3229">
        <v>0.15762352055555001</v>
      </c>
    </row>
    <row r="3230" spans="1:17" hidden="1" x14ac:dyDescent="0.3">
      <c r="A3230" t="s">
        <v>6624</v>
      </c>
      <c r="B3230" t="s">
        <v>6625</v>
      </c>
      <c r="C3230" t="str">
        <f>IFERROR(VLOOKUP(Table1[[#This Row],[Ticker]],[1]!Table1[[Symbol]:[Industry]],2,FALSE),"-")</f>
        <v>-</v>
      </c>
      <c r="D3230" t="s">
        <v>326</v>
      </c>
      <c r="E3230">
        <v>60.434373119999997</v>
      </c>
      <c r="F3230">
        <v>1.06</v>
      </c>
      <c r="G3230">
        <v>-52.249329072118698</v>
      </c>
      <c r="H3230">
        <v>21.4412597957458</v>
      </c>
      <c r="I3230">
        <v>-30.678625438535999</v>
      </c>
      <c r="K3230">
        <v>1.0740579266511801</v>
      </c>
      <c r="L3230">
        <v>1.7681056445472201</v>
      </c>
      <c r="M3230">
        <v>4.5782334131322697</v>
      </c>
      <c r="N3230">
        <v>1.21495901002425</v>
      </c>
      <c r="O3230">
        <v>36.792452830188601</v>
      </c>
      <c r="P3230">
        <v>41.3333333333333</v>
      </c>
      <c r="Q3230">
        <v>-4.9493861384649E-2</v>
      </c>
    </row>
    <row r="3231" spans="1:17" hidden="1" x14ac:dyDescent="0.3">
      <c r="A3231" t="s">
        <v>6626</v>
      </c>
      <c r="B3231" t="s">
        <v>6627</v>
      </c>
      <c r="C3231" t="str">
        <f>IFERROR(VLOOKUP(Table1[[#This Row],[Ticker]],[1]!Table1[[Symbol]:[Industry]],2,FALSE),"-")</f>
        <v>-</v>
      </c>
      <c r="D3231" t="s">
        <v>392</v>
      </c>
      <c r="E3231">
        <v>60.295248000000001</v>
      </c>
      <c r="F3231">
        <v>103.9</v>
      </c>
      <c r="G3231">
        <v>110.194717551135</v>
      </c>
      <c r="H3231">
        <v>-24.173494302614799</v>
      </c>
      <c r="I3231">
        <v>69.172577827471599</v>
      </c>
      <c r="J3231">
        <v>-5.8438569755087002</v>
      </c>
      <c r="K3231">
        <v>106.90499188167701</v>
      </c>
      <c r="L3231">
        <v>81.113324879948195</v>
      </c>
      <c r="M3231">
        <v>25.8426403884901</v>
      </c>
      <c r="N3231">
        <v>0.19068181103792001</v>
      </c>
      <c r="O3231">
        <v>33.830606352261697</v>
      </c>
      <c r="P3231">
        <v>173.42105263157799</v>
      </c>
      <c r="Q3231">
        <v>5.6977392485365999E-2</v>
      </c>
    </row>
    <row r="3232" spans="1:17" hidden="1" x14ac:dyDescent="0.3">
      <c r="A3232" t="s">
        <v>6628</v>
      </c>
      <c r="B3232" t="s">
        <v>6629</v>
      </c>
      <c r="C3232" t="str">
        <f>IFERROR(VLOOKUP(Table1[[#This Row],[Ticker]],[1]!Table1[[Symbol]:[Industry]],2,FALSE),"-")</f>
        <v>-</v>
      </c>
      <c r="D3232" t="s">
        <v>610</v>
      </c>
      <c r="E3232">
        <v>60.163496539999997</v>
      </c>
      <c r="F3232">
        <v>34.299999999999997</v>
      </c>
      <c r="G3232">
        <v>-18.684071321672999</v>
      </c>
      <c r="H3232">
        <v>-6.4061347451970798</v>
      </c>
      <c r="I3232">
        <v>-51.206770363692698</v>
      </c>
      <c r="J3232">
        <v>4.0270820543088197</v>
      </c>
      <c r="K3232">
        <v>33.286015674952601</v>
      </c>
      <c r="L3232">
        <v>36.312078992461899</v>
      </c>
      <c r="M3232">
        <v>64.274729303026703</v>
      </c>
      <c r="N3232">
        <v>1.4943564277132499</v>
      </c>
      <c r="O3232">
        <v>83.673469387755105</v>
      </c>
      <c r="P3232">
        <v>16.547740400951302</v>
      </c>
      <c r="Q3232">
        <v>5.0699033938687001E-2</v>
      </c>
    </row>
    <row r="3233" spans="1:17" hidden="1" x14ac:dyDescent="0.3">
      <c r="A3233" t="s">
        <v>6630</v>
      </c>
      <c r="B3233" t="s">
        <v>6631</v>
      </c>
      <c r="C3233" t="str">
        <f>IFERROR(VLOOKUP(Table1[[#This Row],[Ticker]],[1]!Table1[[Symbol]:[Industry]],2,FALSE),"-")</f>
        <v>-</v>
      </c>
      <c r="D3233" t="s">
        <v>295</v>
      </c>
      <c r="E3233">
        <v>60.116</v>
      </c>
      <c r="F3233">
        <v>26.6</v>
      </c>
      <c r="G3233">
        <v>-79.960285880404001</v>
      </c>
      <c r="H3233">
        <v>-7.3478027042541596</v>
      </c>
      <c r="I3233">
        <v>-50.356621860718498</v>
      </c>
      <c r="J3233">
        <v>3.03569484521958</v>
      </c>
      <c r="K3233">
        <v>30.609625186415101</v>
      </c>
      <c r="L3233">
        <v>38.856470107634003</v>
      </c>
      <c r="M3233">
        <v>43.316667010193299</v>
      </c>
      <c r="N3233">
        <v>0.83860059825724997</v>
      </c>
      <c r="O3233">
        <v>125.563909774436</v>
      </c>
      <c r="P3233">
        <v>6.4</v>
      </c>
    </row>
    <row r="3234" spans="1:17" hidden="1" x14ac:dyDescent="0.3">
      <c r="A3234" t="s">
        <v>6632</v>
      </c>
      <c r="B3234" t="s">
        <v>6633</v>
      </c>
      <c r="C3234" t="str">
        <f>IFERROR(VLOOKUP(Table1[[#This Row],[Ticker]],[1]!Table1[[Symbol]:[Industry]],2,FALSE),"-")</f>
        <v>-</v>
      </c>
      <c r="D3234" t="s">
        <v>610</v>
      </c>
      <c r="E3234">
        <v>60</v>
      </c>
      <c r="F3234">
        <v>24</v>
      </c>
      <c r="G3234">
        <v>0.96301212570338901</v>
      </c>
      <c r="H3234">
        <v>-22.1698513153652</v>
      </c>
      <c r="I3234">
        <v>-7.4135935272159301</v>
      </c>
      <c r="J3234">
        <v>-1.0819522136039399</v>
      </c>
      <c r="K3234">
        <v>24.002623829087401</v>
      </c>
      <c r="L3234">
        <v>23.801172590002199</v>
      </c>
      <c r="M3234">
        <v>48.041356806370203</v>
      </c>
      <c r="N3234">
        <v>0.42344497607655501</v>
      </c>
      <c r="O3234">
        <v>33.3333333333333</v>
      </c>
      <c r="P3234">
        <v>29.589632829373599</v>
      </c>
    </row>
    <row r="3235" spans="1:17" hidden="1" x14ac:dyDescent="0.3">
      <c r="A3235" t="s">
        <v>5871</v>
      </c>
      <c r="B3235" t="s">
        <v>6634</v>
      </c>
      <c r="C3235" t="str">
        <f>IFERROR(VLOOKUP(Table1[[#This Row],[Ticker]],[1]!Table1[[Symbol]:[Industry]],2,FALSE),"-")</f>
        <v>-</v>
      </c>
      <c r="D3235" t="s">
        <v>104</v>
      </c>
      <c r="E3235">
        <v>59.962299053999999</v>
      </c>
      <c r="F3235">
        <v>0.81</v>
      </c>
      <c r="G3235">
        <v>-24.102777347980801</v>
      </c>
      <c r="H3235">
        <v>-9.8087402042541498</v>
      </c>
      <c r="I3235">
        <v>-31.217086976997599</v>
      </c>
      <c r="J3235">
        <v>1.4496933560162999</v>
      </c>
      <c r="K3235">
        <v>0.76571747089589104</v>
      </c>
      <c r="L3235">
        <v>1.03228283298338</v>
      </c>
      <c r="M3235">
        <v>67.995186935567304</v>
      </c>
      <c r="N3235">
        <v>0.79033094298533302</v>
      </c>
      <c r="O3235">
        <v>35.802469135802397</v>
      </c>
      <c r="P3235">
        <v>35</v>
      </c>
      <c r="Q3235">
        <v>-0.15892845764740199</v>
      </c>
    </row>
    <row r="3236" spans="1:17" hidden="1" x14ac:dyDescent="0.3">
      <c r="A3236" t="s">
        <v>6635</v>
      </c>
      <c r="B3236" t="s">
        <v>6636</v>
      </c>
      <c r="C3236" t="str">
        <f>IFERROR(VLOOKUP(Table1[[#This Row],[Ticker]],[1]!Table1[[Symbol]:[Industry]],2,FALSE),"-")</f>
        <v>-</v>
      </c>
      <c r="D3236" t="s">
        <v>329</v>
      </c>
      <c r="E3236">
        <v>59.953868</v>
      </c>
      <c r="F3236">
        <v>111.8</v>
      </c>
      <c r="G3236">
        <v>-39.682279263689601</v>
      </c>
      <c r="H3236">
        <v>4.8987066042564802</v>
      </c>
      <c r="I3236">
        <v>-38.953653163105002</v>
      </c>
      <c r="J3236">
        <v>-4.1930633247150597</v>
      </c>
      <c r="K3236">
        <v>107.419178242115</v>
      </c>
      <c r="L3236">
        <v>124.770344845911</v>
      </c>
      <c r="M3236">
        <v>67.2156558447263</v>
      </c>
      <c r="N3236">
        <v>1.1260173541831</v>
      </c>
      <c r="O3236">
        <v>86.940966010733405</v>
      </c>
      <c r="P3236">
        <v>28.7573419325118</v>
      </c>
      <c r="Q3236">
        <v>0.131723145291398</v>
      </c>
    </row>
    <row r="3237" spans="1:17" hidden="1" x14ac:dyDescent="0.3">
      <c r="A3237" t="s">
        <v>6637</v>
      </c>
      <c r="B3237" t="s">
        <v>6638</v>
      </c>
      <c r="C3237" t="str">
        <f>IFERROR(VLOOKUP(Table1[[#This Row],[Ticker]],[1]!Table1[[Symbol]:[Industry]],2,FALSE),"-")</f>
        <v>-</v>
      </c>
      <c r="D3237" t="s">
        <v>124</v>
      </c>
      <c r="E3237">
        <v>59.917698064</v>
      </c>
      <c r="F3237">
        <v>52.82</v>
      </c>
      <c r="G3237">
        <v>430.64722265201902</v>
      </c>
      <c r="H3237">
        <v>40.108802119155001</v>
      </c>
      <c r="I3237">
        <v>164.03814314852499</v>
      </c>
      <c r="J3237">
        <v>7.1068925743634601</v>
      </c>
      <c r="K3237">
        <v>36.175413625209998</v>
      </c>
      <c r="L3237">
        <v>23.440036408630998</v>
      </c>
      <c r="M3237">
        <v>99.996115980982907</v>
      </c>
      <c r="N3237">
        <v>1.1045920931720199</v>
      </c>
      <c r="O3237">
        <v>0</v>
      </c>
      <c r="P3237">
        <v>528.80952380952294</v>
      </c>
      <c r="Q3237">
        <v>0.115800200071874</v>
      </c>
    </row>
    <row r="3238" spans="1:17" hidden="1" x14ac:dyDescent="0.3">
      <c r="A3238" t="s">
        <v>6639</v>
      </c>
      <c r="B3238" t="s">
        <v>6640</v>
      </c>
      <c r="C3238" t="str">
        <f>IFERROR(VLOOKUP(Table1[[#This Row],[Ticker]],[1]!Table1[[Symbol]:[Industry]],2,FALSE),"-")</f>
        <v>-</v>
      </c>
      <c r="E3238">
        <v>59.757234250000003</v>
      </c>
      <c r="F3238">
        <v>292.25</v>
      </c>
      <c r="G3238">
        <v>139.246588881082</v>
      </c>
      <c r="H3238">
        <v>-3.55919089832304</v>
      </c>
      <c r="I3238">
        <v>-70.169752252877004</v>
      </c>
      <c r="J3238">
        <v>-8.8182975640603907</v>
      </c>
      <c r="K3238">
        <v>375.54903515414998</v>
      </c>
      <c r="L3238">
        <v>456.71023210954303</v>
      </c>
      <c r="M3238">
        <v>27.301124391555</v>
      </c>
      <c r="N3238">
        <v>0.19342739074472201</v>
      </c>
      <c r="O3238">
        <v>381.83062446535502</v>
      </c>
      <c r="P3238">
        <v>164.59936622906201</v>
      </c>
    </row>
    <row r="3239" spans="1:17" hidden="1" x14ac:dyDescent="0.3">
      <c r="A3239" t="s">
        <v>6641</v>
      </c>
      <c r="B3239" t="s">
        <v>6642</v>
      </c>
      <c r="C3239" t="str">
        <f>IFERROR(VLOOKUP(Table1[[#This Row],[Ticker]],[1]!Table1[[Symbol]:[Industry]],2,FALSE),"-")</f>
        <v>-</v>
      </c>
      <c r="D3239" t="s">
        <v>392</v>
      </c>
      <c r="E3239">
        <v>59.604531999999999</v>
      </c>
      <c r="F3239">
        <v>4</v>
      </c>
      <c r="G3239">
        <v>-78.903417627375404</v>
      </c>
      <c r="H3239">
        <v>-10.5587402042541</v>
      </c>
      <c r="I3239">
        <v>-32.5358120765991</v>
      </c>
      <c r="J3239">
        <v>-2.5525404488980699</v>
      </c>
      <c r="K3239">
        <v>4.1015260640428703</v>
      </c>
      <c r="L3239">
        <v>5.2988589907130299</v>
      </c>
      <c r="M3239">
        <v>55.013573400542001</v>
      </c>
      <c r="N3239">
        <v>0.80771879351571696</v>
      </c>
      <c r="O3239">
        <v>114.75</v>
      </c>
      <c r="P3239">
        <v>23.076923076922998</v>
      </c>
      <c r="Q3239">
        <v>4.7581616473733997E-2</v>
      </c>
    </row>
    <row r="3240" spans="1:17" hidden="1" x14ac:dyDescent="0.3">
      <c r="A3240" t="s">
        <v>6643</v>
      </c>
      <c r="B3240" t="s">
        <v>6644</v>
      </c>
      <c r="C3240" t="str">
        <f>IFERROR(VLOOKUP(Table1[[#This Row],[Ticker]],[1]!Table1[[Symbol]:[Industry]],2,FALSE),"-")</f>
        <v>-</v>
      </c>
      <c r="D3240" t="s">
        <v>610</v>
      </c>
      <c r="E3240">
        <v>59.578434999999999</v>
      </c>
      <c r="F3240">
        <v>150.5</v>
      </c>
      <c r="G3240">
        <v>4.5565882109315696</v>
      </c>
      <c r="H3240">
        <v>-5.68018590483653</v>
      </c>
      <c r="I3240">
        <v>11.1435687607073</v>
      </c>
      <c r="J3240">
        <v>-4.2610519932702902</v>
      </c>
      <c r="K3240">
        <v>154.990345321744</v>
      </c>
      <c r="L3240">
        <v>143.727015284434</v>
      </c>
      <c r="M3240">
        <v>44.131205995674101</v>
      </c>
      <c r="N3240">
        <v>0.20402622331562001</v>
      </c>
      <c r="O3240">
        <v>62.126245847176001</v>
      </c>
      <c r="P3240">
        <v>50.424787606196901</v>
      </c>
      <c r="Q3240">
        <v>5.5146913568145002E-2</v>
      </c>
    </row>
    <row r="3241" spans="1:17" hidden="1" x14ac:dyDescent="0.3">
      <c r="A3241" t="s">
        <v>6645</v>
      </c>
      <c r="B3241" t="s">
        <v>6646</v>
      </c>
      <c r="C3241" t="str">
        <f>IFERROR(VLOOKUP(Table1[[#This Row],[Ticker]],[1]!Table1[[Symbol]:[Industry]],2,FALSE),"-")</f>
        <v>-</v>
      </c>
      <c r="D3241" t="s">
        <v>493</v>
      </c>
      <c r="E3241">
        <v>59.569369439999903</v>
      </c>
      <c r="F3241">
        <v>39.97</v>
      </c>
      <c r="G3241">
        <v>15.459943500075701</v>
      </c>
      <c r="H3241">
        <v>-13.503727979315199</v>
      </c>
      <c r="I3241">
        <v>-24.138638321202102</v>
      </c>
      <c r="J3241">
        <v>-1.3568834807871499</v>
      </c>
      <c r="K3241">
        <v>41.2163745064788</v>
      </c>
      <c r="L3241">
        <v>39.357148678564002</v>
      </c>
      <c r="M3241">
        <v>43.195825199493903</v>
      </c>
      <c r="N3241">
        <v>0.60948374315621701</v>
      </c>
      <c r="O3241">
        <v>40.1050788091068</v>
      </c>
      <c r="P3241">
        <v>63.811475409836</v>
      </c>
      <c r="Q3241">
        <v>-6.8438285527135004E-2</v>
      </c>
    </row>
    <row r="3242" spans="1:17" hidden="1" x14ac:dyDescent="0.3">
      <c r="A3242" t="s">
        <v>6647</v>
      </c>
      <c r="B3242" t="s">
        <v>6648</v>
      </c>
      <c r="C3242" t="str">
        <f>IFERROR(VLOOKUP(Table1[[#This Row],[Ticker]],[1]!Table1[[Symbol]:[Industry]],2,FALSE),"-")</f>
        <v>-</v>
      </c>
      <c r="D3242" t="s">
        <v>326</v>
      </c>
      <c r="E3242">
        <v>59.4976032</v>
      </c>
      <c r="F3242">
        <v>65.17</v>
      </c>
      <c r="G3242">
        <v>-10.798374113668901</v>
      </c>
      <c r="H3242">
        <v>-7.5488587813292503</v>
      </c>
      <c r="I3242">
        <v>6.6845733039730098</v>
      </c>
      <c r="J3242">
        <v>-3.8733404838340801</v>
      </c>
      <c r="K3242">
        <v>68.152375022258497</v>
      </c>
      <c r="L3242">
        <v>64.987364743537299</v>
      </c>
      <c r="M3242">
        <v>35.8308296709478</v>
      </c>
      <c r="N3242">
        <v>0.50559588742436101</v>
      </c>
      <c r="O3242">
        <v>35.507135184901003</v>
      </c>
      <c r="P3242">
        <v>30.34</v>
      </c>
      <c r="Q3242">
        <v>3.2565280215896997E-2</v>
      </c>
    </row>
    <row r="3243" spans="1:17" hidden="1" x14ac:dyDescent="0.3">
      <c r="A3243" t="s">
        <v>6649</v>
      </c>
      <c r="B3243" t="s">
        <v>6650</v>
      </c>
      <c r="C3243" t="str">
        <f>IFERROR(VLOOKUP(Table1[[#This Row],[Ticker]],[1]!Table1[[Symbol]:[Industry]],2,FALSE),"-")</f>
        <v>-</v>
      </c>
      <c r="D3243" t="s">
        <v>46</v>
      </c>
      <c r="E3243">
        <v>59.305134000000002</v>
      </c>
      <c r="F3243">
        <v>30.9</v>
      </c>
      <c r="G3243">
        <v>16.130739135535599</v>
      </c>
      <c r="H3243">
        <v>11.5662597957458</v>
      </c>
      <c r="I3243">
        <v>2.2273574674468302</v>
      </c>
      <c r="J3243">
        <v>16.921255484872301</v>
      </c>
      <c r="K3243">
        <v>25.4111132790974</v>
      </c>
      <c r="L3243">
        <v>25.198617622726299</v>
      </c>
      <c r="M3243">
        <v>97.063180261514702</v>
      </c>
      <c r="N3243">
        <v>2.2666998958970002</v>
      </c>
      <c r="O3243">
        <v>48.834951456310598</v>
      </c>
      <c r="P3243">
        <v>69.780219780219696</v>
      </c>
      <c r="Q3243">
        <v>5.1752496988513003E-2</v>
      </c>
    </row>
    <row r="3244" spans="1:17" hidden="1" x14ac:dyDescent="0.3">
      <c r="A3244" t="s">
        <v>6651</v>
      </c>
      <c r="B3244" t="s">
        <v>6652</v>
      </c>
      <c r="C3244" t="str">
        <f>IFERROR(VLOOKUP(Table1[[#This Row],[Ticker]],[1]!Table1[[Symbol]:[Industry]],2,FALSE),"-")</f>
        <v>-</v>
      </c>
      <c r="D3244" t="s">
        <v>1777</v>
      </c>
      <c r="E3244">
        <v>59.299661663999998</v>
      </c>
      <c r="F3244">
        <v>0.68</v>
      </c>
      <c r="G3244">
        <v>-45.352777347980798</v>
      </c>
      <c r="H3244">
        <v>-7.9818171273310696</v>
      </c>
      <c r="I3244">
        <v>-32.217086976997599</v>
      </c>
      <c r="J3244">
        <v>1.9949708633191301</v>
      </c>
      <c r="K3244">
        <v>0.67284069611993103</v>
      </c>
      <c r="L3244">
        <v>0.83453647959086097</v>
      </c>
      <c r="M3244">
        <v>86.240710001443105</v>
      </c>
      <c r="N3244">
        <v>0.87220666831725302</v>
      </c>
      <c r="O3244">
        <v>69.117647058823493</v>
      </c>
      <c r="P3244">
        <v>36</v>
      </c>
      <c r="Q3244">
        <v>-2.0395088827145001E-2</v>
      </c>
    </row>
    <row r="3245" spans="1:17" hidden="1" x14ac:dyDescent="0.3">
      <c r="A3245" t="s">
        <v>6653</v>
      </c>
      <c r="B3245" t="s">
        <v>6654</v>
      </c>
      <c r="C3245" t="str">
        <f>IFERROR(VLOOKUP(Table1[[#This Row],[Ticker]],[1]!Table1[[Symbol]:[Industry]],2,FALSE),"-")</f>
        <v>-</v>
      </c>
      <c r="D3245" t="s">
        <v>140</v>
      </c>
      <c r="E3245">
        <v>59.289901319999998</v>
      </c>
      <c r="F3245">
        <v>47.4</v>
      </c>
      <c r="G3245">
        <v>28.843709314348299</v>
      </c>
      <c r="H3245">
        <v>8.2725820682445796</v>
      </c>
      <c r="I3245">
        <v>20.556022266699799</v>
      </c>
      <c r="J3245">
        <v>7.0748033115726203</v>
      </c>
      <c r="K3245">
        <v>43.047629873181101</v>
      </c>
      <c r="L3245">
        <v>39.939284009969597</v>
      </c>
      <c r="M3245">
        <v>89.044631758191898</v>
      </c>
      <c r="N3245">
        <v>0.73742239181771196</v>
      </c>
      <c r="O3245">
        <v>12.4472573839662</v>
      </c>
      <c r="P3245">
        <v>57.999999999999901</v>
      </c>
      <c r="Q3245">
        <v>4.6222724622067002E-2</v>
      </c>
    </row>
    <row r="3246" spans="1:17" hidden="1" x14ac:dyDescent="0.3">
      <c r="A3246" t="s">
        <v>6655</v>
      </c>
      <c r="B3246" t="s">
        <v>6656</v>
      </c>
      <c r="C3246" t="str">
        <f>IFERROR(VLOOKUP(Table1[[#This Row],[Ticker]],[1]!Table1[[Symbol]:[Industry]],2,FALSE),"-")</f>
        <v>-</v>
      </c>
      <c r="D3246" t="s">
        <v>410</v>
      </c>
      <c r="E3246">
        <v>59.239435</v>
      </c>
      <c r="F3246">
        <v>49.97</v>
      </c>
      <c r="G3246">
        <v>-23.0143158095192</v>
      </c>
      <c r="H3246">
        <v>-0.34762909314304802</v>
      </c>
      <c r="I3246">
        <v>-3.3974005658477799</v>
      </c>
      <c r="J3246">
        <v>6.9640247978902998</v>
      </c>
      <c r="K3246">
        <v>44.370686808025397</v>
      </c>
      <c r="L3246">
        <v>42.579858817149699</v>
      </c>
      <c r="M3246">
        <v>73.343451627465001</v>
      </c>
      <c r="N3246">
        <v>1.23406803889454</v>
      </c>
      <c r="O3246">
        <v>6.0436261757054099</v>
      </c>
      <c r="P3246">
        <v>55.186335403726602</v>
      </c>
      <c r="Q3246">
        <v>0.141120291403872</v>
      </c>
    </row>
    <row r="3247" spans="1:17" hidden="1" x14ac:dyDescent="0.3">
      <c r="A3247" t="s">
        <v>6657</v>
      </c>
      <c r="B3247" t="s">
        <v>6658</v>
      </c>
      <c r="C3247" t="str">
        <f>IFERROR(VLOOKUP(Table1[[#This Row],[Ticker]],[1]!Table1[[Symbol]:[Industry]],2,FALSE),"-")</f>
        <v>-</v>
      </c>
      <c r="E3247">
        <v>59.226300000000002</v>
      </c>
      <c r="F3247">
        <v>1741.95</v>
      </c>
      <c r="G3247">
        <v>103.854185901535</v>
      </c>
      <c r="H3247">
        <v>49.285337503183101</v>
      </c>
      <c r="I3247">
        <v>92.5255082275158</v>
      </c>
      <c r="J3247">
        <v>16.477571595919802</v>
      </c>
      <c r="K3247">
        <v>1173.41243603112</v>
      </c>
      <c r="L3247">
        <v>946.10381748578402</v>
      </c>
      <c r="M3247">
        <v>92.287929159610002</v>
      </c>
      <c r="N3247">
        <v>2.4803600000000001</v>
      </c>
      <c r="O3247">
        <v>0</v>
      </c>
      <c r="P3247">
        <v>152.45652173913001</v>
      </c>
      <c r="Q3247">
        <v>0.101300373630777</v>
      </c>
    </row>
    <row r="3248" spans="1:17" hidden="1" x14ac:dyDescent="0.3">
      <c r="A3248" t="s">
        <v>6659</v>
      </c>
      <c r="B3248" t="s">
        <v>6660</v>
      </c>
      <c r="C3248" t="str">
        <f>IFERROR(VLOOKUP(Table1[[#This Row],[Ticker]],[1]!Table1[[Symbol]:[Industry]],2,FALSE),"-")</f>
        <v>-</v>
      </c>
      <c r="D3248" t="s">
        <v>140</v>
      </c>
      <c r="E3248">
        <v>59.067360000000001</v>
      </c>
      <c r="F3248">
        <v>15.84</v>
      </c>
      <c r="G3248">
        <v>-36.940521080571301</v>
      </c>
      <c r="H3248">
        <v>-18.163535941376701</v>
      </c>
      <c r="I3248">
        <v>-19.150106953495801</v>
      </c>
      <c r="J3248">
        <v>-4.7651934659059698</v>
      </c>
      <c r="K3248">
        <v>15.4272840246848</v>
      </c>
      <c r="L3248">
        <v>16.493409880229699</v>
      </c>
      <c r="M3248">
        <v>55.071118428073</v>
      </c>
      <c r="N3248">
        <v>0.996400439986039</v>
      </c>
      <c r="O3248">
        <v>62.878787878787797</v>
      </c>
      <c r="P3248">
        <v>27.2289156626506</v>
      </c>
      <c r="Q3248">
        <v>-1.6429740669230001E-3</v>
      </c>
    </row>
    <row r="3249" spans="1:17" hidden="1" x14ac:dyDescent="0.3">
      <c r="A3249" t="s">
        <v>6661</v>
      </c>
      <c r="B3249" t="s">
        <v>6662</v>
      </c>
      <c r="C3249" t="str">
        <f>IFERROR(VLOOKUP(Table1[[#This Row],[Ticker]],[1]!Table1[[Symbol]:[Industry]],2,FALSE),"-")</f>
        <v>-</v>
      </c>
      <c r="E3249">
        <v>59.024973088000003</v>
      </c>
      <c r="F3249">
        <v>78.23</v>
      </c>
      <c r="G3249">
        <v>-57.474252402210702</v>
      </c>
      <c r="H3249">
        <v>-24.281880700121899</v>
      </c>
      <c r="I3249">
        <v>-50.787954664472998</v>
      </c>
      <c r="J3249">
        <v>1.3570721766399501</v>
      </c>
      <c r="K3249">
        <v>98.532701930857499</v>
      </c>
      <c r="L3249">
        <v>111.01717346507699</v>
      </c>
      <c r="M3249">
        <v>35.8316608134581</v>
      </c>
      <c r="N3249">
        <v>1.65273002338055</v>
      </c>
      <c r="O3249">
        <v>104.52511824108301</v>
      </c>
      <c r="P3249">
        <v>7.8290833907649997</v>
      </c>
      <c r="Q3249">
        <v>1.5489972895823999E-2</v>
      </c>
    </row>
    <row r="3250" spans="1:17" hidden="1" x14ac:dyDescent="0.3">
      <c r="A3250" t="s">
        <v>6663</v>
      </c>
      <c r="B3250" t="s">
        <v>6664</v>
      </c>
      <c r="C3250" t="str">
        <f>IFERROR(VLOOKUP(Table1[[#This Row],[Ticker]],[1]!Table1[[Symbol]:[Industry]],2,FALSE),"-")</f>
        <v>-</v>
      </c>
      <c r="E3250">
        <v>58.919870000000003</v>
      </c>
      <c r="F3250">
        <v>53.71</v>
      </c>
      <c r="G3250">
        <v>87.360093939147802</v>
      </c>
      <c r="H3250">
        <v>25.432937132493599</v>
      </c>
      <c r="I3250">
        <v>69.850709633171803</v>
      </c>
      <c r="J3250">
        <v>-23.779559175170299</v>
      </c>
      <c r="K3250">
        <v>45.416794886109798</v>
      </c>
      <c r="L3250">
        <v>35.309264587612901</v>
      </c>
      <c r="M3250">
        <v>50.695859196442299</v>
      </c>
      <c r="N3250">
        <v>1.99827777094353</v>
      </c>
      <c r="O3250">
        <v>28.3746043567306</v>
      </c>
      <c r="P3250">
        <v>134.43910955914399</v>
      </c>
      <c r="Q3250">
        <v>0.106486127775362</v>
      </c>
    </row>
    <row r="3251" spans="1:17" hidden="1" x14ac:dyDescent="0.3">
      <c r="A3251" t="s">
        <v>6665</v>
      </c>
      <c r="B3251" t="s">
        <v>6666</v>
      </c>
      <c r="C3251" t="str">
        <f>IFERROR(VLOOKUP(Table1[[#This Row],[Ticker]],[1]!Table1[[Symbol]:[Industry]],2,FALSE),"-")</f>
        <v>-</v>
      </c>
      <c r="E3251">
        <v>58.915277388</v>
      </c>
      <c r="F3251">
        <v>71.94</v>
      </c>
      <c r="G3251">
        <v>56.222184792352301</v>
      </c>
      <c r="H3251">
        <v>-4.48680414741579</v>
      </c>
      <c r="I3251">
        <v>-2.3850259082953098</v>
      </c>
      <c r="J3251">
        <v>-13.2770741648234</v>
      </c>
      <c r="K3251">
        <v>74.522301469679704</v>
      </c>
      <c r="L3251">
        <v>65.755638501673701</v>
      </c>
      <c r="M3251">
        <v>40.925852576841102</v>
      </c>
      <c r="N3251">
        <v>3.4951603591026799</v>
      </c>
      <c r="O3251">
        <v>31.262162913539001</v>
      </c>
      <c r="P3251">
        <v>149.09972299168899</v>
      </c>
      <c r="Q3251">
        <v>0.175672847291445</v>
      </c>
    </row>
    <row r="3252" spans="1:17" hidden="1" x14ac:dyDescent="0.3">
      <c r="A3252" t="s">
        <v>6667</v>
      </c>
      <c r="B3252" t="s">
        <v>6668</v>
      </c>
      <c r="C3252" t="str">
        <f>IFERROR(VLOOKUP(Table1[[#This Row],[Ticker]],[1]!Table1[[Symbol]:[Industry]],2,FALSE),"-")</f>
        <v>-</v>
      </c>
      <c r="D3252" t="s">
        <v>410</v>
      </c>
      <c r="E3252">
        <v>58.910888</v>
      </c>
      <c r="F3252">
        <v>98.96</v>
      </c>
      <c r="G3252">
        <v>166.43565047200701</v>
      </c>
      <c r="H3252">
        <v>-13.0815617810176</v>
      </c>
      <c r="I3252">
        <v>-7.57502289747978</v>
      </c>
      <c r="J3252">
        <v>0.58650849683738204</v>
      </c>
      <c r="K3252">
        <v>97.359561823274603</v>
      </c>
      <c r="L3252">
        <v>90.619837913271496</v>
      </c>
      <c r="M3252">
        <v>80.315491760550898</v>
      </c>
      <c r="N3252">
        <v>1.1642514655759899</v>
      </c>
      <c r="O3252">
        <v>51.222716248989499</v>
      </c>
      <c r="P3252">
        <v>194.96274217585599</v>
      </c>
      <c r="Q3252">
        <v>0.14000327150091399</v>
      </c>
    </row>
    <row r="3253" spans="1:17" hidden="1" x14ac:dyDescent="0.3">
      <c r="A3253" t="s">
        <v>6669</v>
      </c>
      <c r="B3253" t="s">
        <v>6670</v>
      </c>
      <c r="C3253" t="str">
        <f>IFERROR(VLOOKUP(Table1[[#This Row],[Ticker]],[1]!Table1[[Symbol]:[Industry]],2,FALSE),"-")</f>
        <v>-</v>
      </c>
      <c r="D3253" t="s">
        <v>124</v>
      </c>
      <c r="E3253">
        <v>58.8675</v>
      </c>
      <c r="F3253">
        <v>78.489999999999995</v>
      </c>
      <c r="G3253">
        <v>39.819781574578002</v>
      </c>
      <c r="H3253">
        <v>-0.89691903036496901</v>
      </c>
      <c r="I3253">
        <v>74.530474288764907</v>
      </c>
      <c r="J3253">
        <v>5.0062675433955199</v>
      </c>
      <c r="K3253">
        <v>71.532329400718794</v>
      </c>
      <c r="L3253">
        <v>62.028529550430001</v>
      </c>
      <c r="M3253">
        <v>64.4845644258058</v>
      </c>
      <c r="N3253">
        <v>1.59716922198225</v>
      </c>
      <c r="O3253">
        <v>24.219645814753399</v>
      </c>
      <c r="P3253">
        <v>95.980024968788996</v>
      </c>
      <c r="Q3253">
        <v>9.1994022090384001E-2</v>
      </c>
    </row>
    <row r="3254" spans="1:17" hidden="1" x14ac:dyDescent="0.3">
      <c r="A3254" t="s">
        <v>6671</v>
      </c>
      <c r="B3254" t="s">
        <v>6672</v>
      </c>
      <c r="C3254" t="str">
        <f>IFERROR(VLOOKUP(Table1[[#This Row],[Ticker]],[1]!Table1[[Symbol]:[Industry]],2,FALSE),"-")</f>
        <v>-</v>
      </c>
      <c r="E3254">
        <v>58.550346479999902</v>
      </c>
      <c r="F3254">
        <v>50.65</v>
      </c>
      <c r="G3254">
        <v>-4.6425771573230499</v>
      </c>
      <c r="H3254">
        <v>-9.6316250156710694</v>
      </c>
      <c r="I3254">
        <v>-31.190051302705399</v>
      </c>
      <c r="J3254">
        <v>-3.8190001119421599</v>
      </c>
      <c r="K3254">
        <v>53.100121443280898</v>
      </c>
      <c r="L3254">
        <v>53.675205247606598</v>
      </c>
      <c r="M3254">
        <v>52.401172296426601</v>
      </c>
      <c r="N3254">
        <v>0.87974987974987895</v>
      </c>
      <c r="O3254">
        <v>59.723593287265501</v>
      </c>
      <c r="P3254">
        <v>35.066666666666599</v>
      </c>
    </row>
    <row r="3255" spans="1:17" hidden="1" x14ac:dyDescent="0.3">
      <c r="A3255" t="s">
        <v>6673</v>
      </c>
      <c r="B3255" t="s">
        <v>6674</v>
      </c>
      <c r="C3255" t="str">
        <f>IFERROR(VLOOKUP(Table1[[#This Row],[Ticker]],[1]!Table1[[Symbol]:[Industry]],2,FALSE),"-")</f>
        <v>-</v>
      </c>
      <c r="D3255" t="s">
        <v>140</v>
      </c>
      <c r="E3255">
        <v>58.243425000000002</v>
      </c>
      <c r="F3255">
        <v>87.65</v>
      </c>
      <c r="G3255">
        <v>-12.6927197488831</v>
      </c>
      <c r="H3255">
        <v>1.5519716245500199</v>
      </c>
      <c r="I3255">
        <v>-10.870979564353901</v>
      </c>
      <c r="J3255">
        <v>0.64134879291996105</v>
      </c>
      <c r="M3255">
        <v>100</v>
      </c>
    </row>
    <row r="3256" spans="1:17" hidden="1" x14ac:dyDescent="0.3">
      <c r="A3256" t="s">
        <v>6675</v>
      </c>
      <c r="B3256" t="s">
        <v>6676</v>
      </c>
      <c r="C3256" t="str">
        <f>IFERROR(VLOOKUP(Table1[[#This Row],[Ticker]],[1]!Table1[[Symbol]:[Industry]],2,FALSE),"-")</f>
        <v>-</v>
      </c>
      <c r="D3256" t="s">
        <v>610</v>
      </c>
      <c r="E3256">
        <v>58.24253452</v>
      </c>
      <c r="F3256">
        <v>349.9</v>
      </c>
      <c r="G3256">
        <v>36.563002383624898</v>
      </c>
      <c r="H3256">
        <v>15.222631305113101</v>
      </c>
      <c r="I3256">
        <v>-23.880808259502</v>
      </c>
      <c r="J3256">
        <v>28.732728018954099</v>
      </c>
      <c r="K3256">
        <v>290.18271681999198</v>
      </c>
      <c r="L3256">
        <v>273.24438102731398</v>
      </c>
      <c r="M3256">
        <v>69.966116146282005</v>
      </c>
      <c r="N3256">
        <v>1.8246696477497499</v>
      </c>
      <c r="O3256">
        <v>17.462132037724999</v>
      </c>
      <c r="P3256">
        <v>68.221153846153797</v>
      </c>
      <c r="Q3256">
        <v>-1.7325276714398999E-2</v>
      </c>
    </row>
    <row r="3257" spans="1:17" hidden="1" x14ac:dyDescent="0.3">
      <c r="A3257" t="s">
        <v>6677</v>
      </c>
      <c r="B3257" t="s">
        <v>6678</v>
      </c>
      <c r="C3257" t="str">
        <f>IFERROR(VLOOKUP(Table1[[#This Row],[Ticker]],[1]!Table1[[Symbol]:[Industry]],2,FALSE),"-")</f>
        <v>-</v>
      </c>
      <c r="D3257" t="s">
        <v>936</v>
      </c>
      <c r="E3257">
        <v>58.188464676000002</v>
      </c>
      <c r="F3257">
        <v>48.69</v>
      </c>
      <c r="G3257">
        <v>-33.484852819678899</v>
      </c>
      <c r="H3257">
        <v>-8.1691633208692291</v>
      </c>
      <c r="I3257">
        <v>-16.896021980913002</v>
      </c>
      <c r="J3257">
        <v>-0.517094436722768</v>
      </c>
      <c r="K3257">
        <v>47.442318616068398</v>
      </c>
      <c r="L3257">
        <v>48.784109960301002</v>
      </c>
      <c r="M3257">
        <v>54.049675758353501</v>
      </c>
      <c r="N3257">
        <v>0.80389143230869797</v>
      </c>
      <c r="O3257">
        <v>18.094064489628199</v>
      </c>
      <c r="P3257">
        <v>36.539540100953403</v>
      </c>
      <c r="Q3257">
        <v>-0.119614012579535</v>
      </c>
    </row>
    <row r="3258" spans="1:17" hidden="1" x14ac:dyDescent="0.3">
      <c r="A3258" t="s">
        <v>6679</v>
      </c>
      <c r="B3258" t="s">
        <v>6680</v>
      </c>
      <c r="C3258" t="str">
        <f>IFERROR(VLOOKUP(Table1[[#This Row],[Ticker]],[1]!Table1[[Symbol]:[Industry]],2,FALSE),"-")</f>
        <v>-</v>
      </c>
      <c r="D3258" t="s">
        <v>561</v>
      </c>
      <c r="E3258">
        <v>58.166887170000003</v>
      </c>
      <c r="F3258">
        <v>85.26</v>
      </c>
      <c r="G3258">
        <v>216.09696233964399</v>
      </c>
      <c r="H3258">
        <v>-22.256045501794201</v>
      </c>
      <c r="I3258">
        <v>141.911079938054</v>
      </c>
      <c r="J3258">
        <v>-1.3341879393549201</v>
      </c>
      <c r="K3258">
        <v>78.929125649476504</v>
      </c>
      <c r="L3258">
        <v>56.266296157108897</v>
      </c>
      <c r="M3258">
        <v>42.468017770916099</v>
      </c>
      <c r="N3258">
        <v>0.58458459051684197</v>
      </c>
      <c r="O3258">
        <v>14.907342247243699</v>
      </c>
      <c r="P3258">
        <v>329.30513595166099</v>
      </c>
      <c r="Q3258">
        <v>0.12862945812321899</v>
      </c>
    </row>
    <row r="3259" spans="1:17" hidden="1" x14ac:dyDescent="0.3">
      <c r="A3259" t="s">
        <v>6681</v>
      </c>
      <c r="B3259" t="s">
        <v>6682</v>
      </c>
      <c r="C3259" t="str">
        <f>IFERROR(VLOOKUP(Table1[[#This Row],[Ticker]],[1]!Table1[[Symbol]:[Industry]],2,FALSE),"-")</f>
        <v>-</v>
      </c>
      <c r="D3259" t="s">
        <v>496</v>
      </c>
      <c r="E3259">
        <v>57.963195149999997</v>
      </c>
      <c r="F3259">
        <v>48.57</v>
      </c>
      <c r="G3259">
        <v>-65.028966922443502</v>
      </c>
      <c r="H3259">
        <v>0.44125979574586399</v>
      </c>
      <c r="I3259">
        <v>-37.094587763912102</v>
      </c>
      <c r="J3259">
        <v>11.5917319969223</v>
      </c>
      <c r="K3259">
        <v>43.6211981768462</v>
      </c>
      <c r="L3259">
        <v>53.618317365676802</v>
      </c>
      <c r="M3259">
        <v>76.474396521605499</v>
      </c>
      <c r="N3259">
        <v>1.93586798772055</v>
      </c>
      <c r="O3259">
        <v>70.843951324437597</v>
      </c>
      <c r="P3259">
        <v>34.429735433942398</v>
      </c>
      <c r="Q3259">
        <v>2.7162671145772001E-2</v>
      </c>
    </row>
    <row r="3260" spans="1:17" hidden="1" x14ac:dyDescent="0.3">
      <c r="A3260" t="s">
        <v>6683</v>
      </c>
      <c r="B3260" t="s">
        <v>6684</v>
      </c>
      <c r="C3260" t="str">
        <f>IFERROR(VLOOKUP(Table1[[#This Row],[Ticker]],[1]!Table1[[Symbol]:[Industry]],2,FALSE),"-")</f>
        <v>-</v>
      </c>
      <c r="E3260">
        <v>57.895343699999998</v>
      </c>
      <c r="F3260">
        <v>3.97</v>
      </c>
      <c r="G3260">
        <v>10.3374583422548</v>
      </c>
      <c r="H3260">
        <v>-1.14138483235332</v>
      </c>
      <c r="I3260">
        <v>2.1921349250196802</v>
      </c>
      <c r="J3260">
        <v>1.22574009408836</v>
      </c>
      <c r="K3260">
        <v>3.8060995698156401</v>
      </c>
      <c r="L3260">
        <v>3.5114186112226098</v>
      </c>
      <c r="M3260">
        <v>51.475696503162297</v>
      </c>
      <c r="N3260">
        <v>0.99152449346445404</v>
      </c>
      <c r="O3260">
        <v>44.080604534004998</v>
      </c>
      <c r="P3260">
        <v>61.382113821138198</v>
      </c>
      <c r="Q3260">
        <v>6.2001241693541001E-2</v>
      </c>
    </row>
    <row r="3261" spans="1:17" hidden="1" x14ac:dyDescent="0.3">
      <c r="A3261" t="s">
        <v>6685</v>
      </c>
      <c r="B3261" t="s">
        <v>6686</v>
      </c>
      <c r="C3261" t="str">
        <f>IFERROR(VLOOKUP(Table1[[#This Row],[Ticker]],[1]!Table1[[Symbol]:[Industry]],2,FALSE),"-")</f>
        <v>-</v>
      </c>
      <c r="D3261" t="s">
        <v>124</v>
      </c>
      <c r="E3261">
        <v>57.870719999999999</v>
      </c>
      <c r="F3261">
        <v>53.19</v>
      </c>
      <c r="G3261">
        <v>54.952307397781802</v>
      </c>
      <c r="H3261">
        <v>20.506589679316299</v>
      </c>
      <c r="I3261">
        <v>-17.1840335555218</v>
      </c>
      <c r="J3261">
        <v>4.8555477863960501</v>
      </c>
      <c r="K3261">
        <v>43.630633253358603</v>
      </c>
      <c r="L3261">
        <v>39.454984604680099</v>
      </c>
      <c r="M3261">
        <v>74.652337706735807</v>
      </c>
      <c r="N3261">
        <v>1.7222474340702101</v>
      </c>
      <c r="O3261">
        <v>10.923105846963701</v>
      </c>
      <c r="P3261">
        <v>104.57692307692299</v>
      </c>
      <c r="Q3261">
        <v>8.3611801954814005E-2</v>
      </c>
    </row>
    <row r="3262" spans="1:17" hidden="1" x14ac:dyDescent="0.3">
      <c r="A3262" t="s">
        <v>6687</v>
      </c>
      <c r="B3262" t="s">
        <v>6688</v>
      </c>
      <c r="C3262" t="str">
        <f>IFERROR(VLOOKUP(Table1[[#This Row],[Ticker]],[1]!Table1[[Symbol]:[Industry]],2,FALSE),"-")</f>
        <v>-</v>
      </c>
      <c r="D3262" t="s">
        <v>189</v>
      </c>
      <c r="E3262">
        <v>57.73407624</v>
      </c>
      <c r="F3262">
        <v>59.76</v>
      </c>
      <c r="G3262">
        <v>-18.275192685733899</v>
      </c>
      <c r="H3262">
        <v>-6.7803896887902502</v>
      </c>
      <c r="I3262">
        <v>-29.124762171658301</v>
      </c>
      <c r="J3262">
        <v>5.1122735081808202</v>
      </c>
      <c r="K3262">
        <v>60.200165124816003</v>
      </c>
      <c r="L3262">
        <v>63.118003199414701</v>
      </c>
      <c r="M3262">
        <v>56.156711410635502</v>
      </c>
      <c r="N3262">
        <v>2.4943609432948199</v>
      </c>
      <c r="O3262">
        <v>42.235609103079</v>
      </c>
      <c r="P3262">
        <v>21.959183673469301</v>
      </c>
      <c r="Q3262">
        <v>-8.3311775813199995E-3</v>
      </c>
    </row>
    <row r="3263" spans="1:17" hidden="1" x14ac:dyDescent="0.3">
      <c r="A3263" t="s">
        <v>6689</v>
      </c>
      <c r="B3263" t="s">
        <v>6690</v>
      </c>
      <c r="C3263" t="str">
        <f>IFERROR(VLOOKUP(Table1[[#This Row],[Ticker]],[1]!Table1[[Symbol]:[Industry]],2,FALSE),"-")</f>
        <v>-</v>
      </c>
      <c r="D3263" t="s">
        <v>326</v>
      </c>
      <c r="E3263">
        <v>57.681939999999997</v>
      </c>
      <c r="F3263">
        <v>118</v>
      </c>
      <c r="G3263">
        <v>35.629487317776302</v>
      </c>
      <c r="H3263">
        <v>-9.4352211169351605</v>
      </c>
      <c r="I3263">
        <v>-20.921148872548802</v>
      </c>
      <c r="J3263">
        <v>7.0412970861159403</v>
      </c>
      <c r="K3263">
        <v>111.79072094829201</v>
      </c>
      <c r="L3263">
        <v>110.47348033151501</v>
      </c>
      <c r="M3263">
        <v>84.778202804130601</v>
      </c>
      <c r="N3263">
        <v>0.73555638844549098</v>
      </c>
      <c r="O3263">
        <v>53.389830508474503</v>
      </c>
      <c r="P3263">
        <v>68.571428571428498</v>
      </c>
      <c r="Q3263">
        <v>5.7694555409681998E-2</v>
      </c>
    </row>
    <row r="3264" spans="1:17" hidden="1" x14ac:dyDescent="0.3">
      <c r="A3264" t="s">
        <v>6691</v>
      </c>
      <c r="B3264" t="s">
        <v>6692</v>
      </c>
      <c r="C3264" t="str">
        <f>IFERROR(VLOOKUP(Table1[[#This Row],[Ticker]],[1]!Table1[[Symbol]:[Industry]],2,FALSE),"-")</f>
        <v>-</v>
      </c>
      <c r="E3264">
        <v>57.527545838000002</v>
      </c>
      <c r="F3264">
        <v>19.989999999999998</v>
      </c>
      <c r="G3264">
        <v>38.499681668412599</v>
      </c>
      <c r="H3264">
        <v>-22.8857672312811</v>
      </c>
      <c r="I3264">
        <v>-3.37861147790505</v>
      </c>
      <c r="J3264">
        <v>-8.6102968848057593</v>
      </c>
      <c r="K3264">
        <v>24.662481037818999</v>
      </c>
      <c r="L3264">
        <v>21.609220077218101</v>
      </c>
      <c r="M3264">
        <v>14.386631707353301</v>
      </c>
      <c r="N3264">
        <v>1.0202817442077201</v>
      </c>
      <c r="O3264">
        <v>79.256294814073698</v>
      </c>
      <c r="P3264">
        <v>99.733555370524499</v>
      </c>
      <c r="Q3264">
        <v>9.6345221309156001E-2</v>
      </c>
    </row>
    <row r="3265" spans="1:17" hidden="1" x14ac:dyDescent="0.3">
      <c r="A3265" t="s">
        <v>6693</v>
      </c>
      <c r="B3265" t="s">
        <v>6694</v>
      </c>
      <c r="C3265" t="str">
        <f>IFERROR(VLOOKUP(Table1[[#This Row],[Ticker]],[1]!Table1[[Symbol]:[Industry]],2,FALSE),"-")</f>
        <v>-</v>
      </c>
      <c r="E3265">
        <v>57.512</v>
      </c>
      <c r="F3265">
        <v>71.89</v>
      </c>
      <c r="G3265">
        <v>309.553453746998</v>
      </c>
      <c r="H3265">
        <v>16.518899547298599</v>
      </c>
      <c r="I3265">
        <v>142.71199103718601</v>
      </c>
      <c r="J3265">
        <v>3.9129360586320598</v>
      </c>
      <c r="K3265">
        <v>57.869524118923202</v>
      </c>
      <c r="M3265">
        <v>100</v>
      </c>
      <c r="N3265">
        <v>1.2352617079889801</v>
      </c>
      <c r="O3265">
        <v>0</v>
      </c>
      <c r="P3265">
        <v>334.90623109497801</v>
      </c>
    </row>
    <row r="3266" spans="1:17" hidden="1" x14ac:dyDescent="0.3">
      <c r="A3266" t="s">
        <v>6695</v>
      </c>
      <c r="B3266" t="s">
        <v>6696</v>
      </c>
      <c r="C3266" t="str">
        <f>IFERROR(VLOOKUP(Table1[[#This Row],[Ticker]],[1]!Table1[[Symbol]:[Industry]],2,FALSE),"-")</f>
        <v>-</v>
      </c>
      <c r="D3266" t="s">
        <v>561</v>
      </c>
      <c r="E3266">
        <v>57.4388572679999</v>
      </c>
      <c r="F3266">
        <v>46.71</v>
      </c>
      <c r="G3266">
        <v>25.227493445055899</v>
      </c>
      <c r="H3266">
        <v>-24.367698156722099</v>
      </c>
      <c r="I3266">
        <v>-1.8958777186130999</v>
      </c>
      <c r="J3266">
        <v>-4.3064420095223097</v>
      </c>
      <c r="K3266">
        <v>48.762135901077201</v>
      </c>
      <c r="L3266">
        <v>43.214592151824903</v>
      </c>
      <c r="M3266">
        <v>30.783330191429901</v>
      </c>
      <c r="N3266">
        <v>0.53354973574213804</v>
      </c>
      <c r="O3266">
        <v>19.674587882680299</v>
      </c>
      <c r="P3266">
        <v>67.479383291502302</v>
      </c>
      <c r="Q3266">
        <v>1.5957996334828001E-2</v>
      </c>
    </row>
    <row r="3267" spans="1:17" hidden="1" x14ac:dyDescent="0.3">
      <c r="A3267" t="s">
        <v>6697</v>
      </c>
      <c r="B3267" t="s">
        <v>6698</v>
      </c>
      <c r="C3267" t="str">
        <f>IFERROR(VLOOKUP(Table1[[#This Row],[Ticker]],[1]!Table1[[Symbol]:[Industry]],2,FALSE),"-")</f>
        <v>-</v>
      </c>
      <c r="D3267" t="s">
        <v>561</v>
      </c>
      <c r="E3267">
        <v>57.327599999999997</v>
      </c>
      <c r="F3267">
        <v>50</v>
      </c>
      <c r="G3267">
        <v>3.6794807165352998</v>
      </c>
      <c r="H3267">
        <v>-19.541120229046001</v>
      </c>
      <c r="I3267">
        <v>3.0168378904833801</v>
      </c>
      <c r="J3267">
        <v>0.730498535017016</v>
      </c>
      <c r="K3267">
        <v>52.829054737416598</v>
      </c>
      <c r="L3267">
        <v>47.9363382421746</v>
      </c>
      <c r="M3267">
        <v>33.666080025091503</v>
      </c>
      <c r="N3267">
        <v>0.28192096676360001</v>
      </c>
      <c r="O3267">
        <v>65.56</v>
      </c>
      <c r="P3267">
        <v>42.816338189088803</v>
      </c>
      <c r="Q3267">
        <v>0.170607348005059</v>
      </c>
    </row>
    <row r="3268" spans="1:17" hidden="1" x14ac:dyDescent="0.3">
      <c r="A3268" t="s">
        <v>6699</v>
      </c>
      <c r="B3268" t="s">
        <v>6700</v>
      </c>
      <c r="C3268" t="str">
        <f>IFERROR(VLOOKUP(Table1[[#This Row],[Ticker]],[1]!Table1[[Symbol]:[Industry]],2,FALSE),"-")</f>
        <v>-</v>
      </c>
      <c r="D3268" t="s">
        <v>295</v>
      </c>
      <c r="E3268">
        <v>57.276797500000001</v>
      </c>
      <c r="F3268">
        <v>170.95</v>
      </c>
      <c r="G3268">
        <v>17.283851771752101</v>
      </c>
      <c r="H3268">
        <v>-5.1763872630776797</v>
      </c>
      <c r="I3268">
        <v>-24.143928811103699</v>
      </c>
      <c r="J3268">
        <v>-5.8968701095126601</v>
      </c>
      <c r="K3268">
        <v>166.14653104819601</v>
      </c>
      <c r="L3268">
        <v>156.793756400559</v>
      </c>
      <c r="M3268">
        <v>52.010290208371103</v>
      </c>
      <c r="N3268">
        <v>1.8023029644442901</v>
      </c>
      <c r="O3268">
        <v>34.542263819830303</v>
      </c>
      <c r="P3268">
        <v>58.0674988441978</v>
      </c>
      <c r="Q3268">
        <v>0.10583808238102101</v>
      </c>
    </row>
    <row r="3269" spans="1:17" hidden="1" x14ac:dyDescent="0.3">
      <c r="A3269" t="s">
        <v>6701</v>
      </c>
      <c r="B3269" t="s">
        <v>6702</v>
      </c>
      <c r="C3269" t="str">
        <f>IFERROR(VLOOKUP(Table1[[#This Row],[Ticker]],[1]!Table1[[Symbol]:[Industry]],2,FALSE),"-")</f>
        <v>-</v>
      </c>
      <c r="D3269" t="s">
        <v>410</v>
      </c>
      <c r="E3269">
        <v>57.226387500000001</v>
      </c>
      <c r="F3269">
        <v>137.25</v>
      </c>
      <c r="G3269">
        <v>-51.163588158791597</v>
      </c>
      <c r="H3269">
        <v>-8.7195589177044504</v>
      </c>
      <c r="I3269">
        <v>-33.743673597923802</v>
      </c>
      <c r="J3269">
        <v>-6.65749178194927</v>
      </c>
      <c r="K3269">
        <v>141.288700358336</v>
      </c>
      <c r="L3269">
        <v>144.62456753858001</v>
      </c>
      <c r="M3269">
        <v>34.147259189682401</v>
      </c>
      <c r="N3269">
        <v>1.8699186991869901</v>
      </c>
      <c r="O3269">
        <v>53.005464480874302</v>
      </c>
      <c r="P3269">
        <v>18.267987936234299</v>
      </c>
    </row>
    <row r="3270" spans="1:17" hidden="1" x14ac:dyDescent="0.3">
      <c r="A3270" t="s">
        <v>6703</v>
      </c>
      <c r="B3270" t="s">
        <v>6704</v>
      </c>
      <c r="C3270" t="str">
        <f>IFERROR(VLOOKUP(Table1[[#This Row],[Ticker]],[1]!Table1[[Symbol]:[Industry]],2,FALSE),"-")</f>
        <v>-</v>
      </c>
      <c r="E3270">
        <v>57.211045626000001</v>
      </c>
      <c r="F3270">
        <v>52.99</v>
      </c>
      <c r="G3270">
        <v>35.271654297972397</v>
      </c>
      <c r="H3270">
        <v>-12.378250100578301</v>
      </c>
      <c r="I3270">
        <v>-7.32793416622959</v>
      </c>
      <c r="J3270">
        <v>3.6180477863960498</v>
      </c>
      <c r="K3270">
        <v>52.819118753804801</v>
      </c>
      <c r="L3270">
        <v>50.986220725097603</v>
      </c>
      <c r="M3270">
        <v>63.518409011424197</v>
      </c>
      <c r="N3270">
        <v>1.05802238570469</v>
      </c>
      <c r="O3270">
        <v>33.383657293829003</v>
      </c>
      <c r="P3270">
        <v>75.6962864721485</v>
      </c>
      <c r="Q3270">
        <v>0.124955859925724</v>
      </c>
    </row>
    <row r="3271" spans="1:17" hidden="1" x14ac:dyDescent="0.3">
      <c r="A3271" t="s">
        <v>6705</v>
      </c>
      <c r="B3271" t="s">
        <v>6706</v>
      </c>
      <c r="C3271" t="str">
        <f>IFERROR(VLOOKUP(Table1[[#This Row],[Ticker]],[1]!Table1[[Symbol]:[Industry]],2,FALSE),"-")</f>
        <v>-</v>
      </c>
      <c r="E3271">
        <v>57.210146639999998</v>
      </c>
      <c r="F3271">
        <v>41.4</v>
      </c>
      <c r="G3271">
        <v>-46.495634490837901</v>
      </c>
      <c r="H3271">
        <v>-21.337112795260499</v>
      </c>
      <c r="I3271">
        <v>-41.928462189221698</v>
      </c>
      <c r="J3271">
        <v>-0.84271776384317898</v>
      </c>
      <c r="K3271">
        <v>47.774060752928897</v>
      </c>
      <c r="L3271">
        <v>54.1760166071426</v>
      </c>
      <c r="M3271">
        <v>32.915975033969502</v>
      </c>
      <c r="N3271">
        <v>0.88748787584869004</v>
      </c>
      <c r="O3271">
        <v>99.130434782608702</v>
      </c>
      <c r="P3271">
        <v>14.9680644265481</v>
      </c>
      <c r="Q3271">
        <v>6.0180743235470999E-2</v>
      </c>
    </row>
    <row r="3272" spans="1:17" hidden="1" x14ac:dyDescent="0.3">
      <c r="A3272" t="s">
        <v>6707</v>
      </c>
      <c r="B3272" t="s">
        <v>6708</v>
      </c>
      <c r="C3272" t="str">
        <f>IFERROR(VLOOKUP(Table1[[#This Row],[Ticker]],[1]!Table1[[Symbol]:[Industry]],2,FALSE),"-")</f>
        <v>-</v>
      </c>
      <c r="D3272" t="s">
        <v>140</v>
      </c>
      <c r="E3272">
        <v>57.086937599999999</v>
      </c>
      <c r="F3272">
        <v>5792.1</v>
      </c>
      <c r="G3272">
        <v>81.003102018568896</v>
      </c>
      <c r="H3272">
        <v>22.588318619275199</v>
      </c>
      <c r="I3272">
        <v>4.0364505458332101</v>
      </c>
      <c r="J3272">
        <v>31.0417974956307</v>
      </c>
      <c r="K3272">
        <v>4489.5499462569496</v>
      </c>
      <c r="L3272">
        <v>4134.9456442214096</v>
      </c>
      <c r="M3272">
        <v>72.616759253956005</v>
      </c>
      <c r="N3272">
        <v>4.5158507246891997</v>
      </c>
      <c r="O3272">
        <v>11.790196992455201</v>
      </c>
      <c r="P3272">
        <v>114.44279896334599</v>
      </c>
      <c r="Q3272">
        <v>6.2981645576754994E-2</v>
      </c>
    </row>
    <row r="3273" spans="1:17" hidden="1" x14ac:dyDescent="0.3">
      <c r="A3273" t="s">
        <v>6709</v>
      </c>
      <c r="B3273" t="s">
        <v>6710</v>
      </c>
      <c r="C3273" t="str">
        <f>IFERROR(VLOOKUP(Table1[[#This Row],[Ticker]],[1]!Table1[[Symbol]:[Industry]],2,FALSE),"-")</f>
        <v>-</v>
      </c>
      <c r="D3273" t="s">
        <v>387</v>
      </c>
      <c r="E3273">
        <v>56.947800000000001</v>
      </c>
      <c r="F3273">
        <v>31.29</v>
      </c>
      <c r="G3273">
        <v>139.81671417744201</v>
      </c>
      <c r="H3273">
        <v>7.1634820179680698</v>
      </c>
      <c r="I3273">
        <v>56.371275091967902</v>
      </c>
      <c r="J3273">
        <v>12.310587750871999</v>
      </c>
      <c r="K3273">
        <v>29.000248908915399</v>
      </c>
      <c r="L3273">
        <v>24.6382820988911</v>
      </c>
      <c r="M3273">
        <v>66.570028275334494</v>
      </c>
      <c r="N3273">
        <v>0.57532718152072704</v>
      </c>
      <c r="O3273">
        <v>24.608501118568199</v>
      </c>
      <c r="P3273">
        <v>184.71337579617801</v>
      </c>
      <c r="Q3273">
        <v>8.8220318882545001E-2</v>
      </c>
    </row>
    <row r="3274" spans="1:17" hidden="1" x14ac:dyDescent="0.3">
      <c r="A3274" t="s">
        <v>6711</v>
      </c>
      <c r="B3274" t="s">
        <v>6712</v>
      </c>
      <c r="C3274" t="str">
        <f>IFERROR(VLOOKUP(Table1[[#This Row],[Ticker]],[1]!Table1[[Symbol]:[Industry]],2,FALSE),"-")</f>
        <v>-</v>
      </c>
      <c r="E3274">
        <v>56.943940085999998</v>
      </c>
      <c r="F3274">
        <v>27.18</v>
      </c>
      <c r="G3274">
        <v>46.522222652019103</v>
      </c>
      <c r="H3274">
        <v>-0.85465857160109704</v>
      </c>
      <c r="I3274">
        <v>19.468959534630201</v>
      </c>
      <c r="J3274">
        <v>3.5692105770937199</v>
      </c>
      <c r="K3274">
        <v>26.1442886955403</v>
      </c>
      <c r="L3274">
        <v>22.949762138319599</v>
      </c>
      <c r="M3274">
        <v>68.553148769362906</v>
      </c>
      <c r="N3274">
        <v>1.0097364113298799</v>
      </c>
      <c r="O3274">
        <v>37.196467991169897</v>
      </c>
      <c r="P3274">
        <v>111.51750972762601</v>
      </c>
      <c r="Q3274">
        <v>8.8060311454809997E-2</v>
      </c>
    </row>
    <row r="3275" spans="1:17" hidden="1" x14ac:dyDescent="0.3">
      <c r="A3275" t="s">
        <v>6713</v>
      </c>
      <c r="B3275" t="s">
        <v>6714</v>
      </c>
      <c r="C3275" t="str">
        <f>IFERROR(VLOOKUP(Table1[[#This Row],[Ticker]],[1]!Table1[[Symbol]:[Industry]],2,FALSE),"-")</f>
        <v>-</v>
      </c>
      <c r="D3275" t="s">
        <v>72</v>
      </c>
      <c r="E3275">
        <v>56.8341925</v>
      </c>
      <c r="F3275">
        <v>134.94999999999999</v>
      </c>
      <c r="G3275">
        <v>130.91383867936401</v>
      </c>
      <c r="H3275">
        <v>-6.0698266787552599</v>
      </c>
      <c r="I3275">
        <v>-14.3563183040462</v>
      </c>
      <c r="J3275">
        <v>-4.8747053460116598</v>
      </c>
      <c r="K3275">
        <v>139.79443301290101</v>
      </c>
      <c r="L3275">
        <v>110.98349017727899</v>
      </c>
      <c r="M3275">
        <v>26.959753825527098</v>
      </c>
      <c r="N3275">
        <v>1.8624168533777099</v>
      </c>
      <c r="O3275">
        <v>46.535753982956599</v>
      </c>
      <c r="P3275">
        <v>156.26661602734501</v>
      </c>
      <c r="Q3275">
        <v>0.30079790582245602</v>
      </c>
    </row>
    <row r="3276" spans="1:17" hidden="1" x14ac:dyDescent="0.3">
      <c r="A3276" t="s">
        <v>6715</v>
      </c>
      <c r="B3276" t="s">
        <v>6716</v>
      </c>
      <c r="C3276" t="str">
        <f>IFERROR(VLOOKUP(Table1[[#This Row],[Ticker]],[1]!Table1[[Symbol]:[Industry]],2,FALSE),"-")</f>
        <v>-</v>
      </c>
      <c r="D3276" t="s">
        <v>410</v>
      </c>
      <c r="E3276">
        <v>56.812162000000001</v>
      </c>
      <c r="F3276">
        <v>121</v>
      </c>
      <c r="G3276">
        <v>32.817157292541999</v>
      </c>
      <c r="H3276">
        <v>-11.102105338686</v>
      </c>
      <c r="I3276">
        <v>42.911118151207504</v>
      </c>
      <c r="J3276">
        <v>20.361672654678401</v>
      </c>
      <c r="K3276">
        <v>114.980150175015</v>
      </c>
      <c r="L3276">
        <v>101.24728883485299</v>
      </c>
      <c r="M3276">
        <v>72.911530977984398</v>
      </c>
      <c r="N3276">
        <v>1.33934426229508</v>
      </c>
      <c r="O3276">
        <v>27.231404958677601</v>
      </c>
      <c r="P3276">
        <v>67.358229598893502</v>
      </c>
      <c r="Q3276">
        <v>6.4628662950830001E-2</v>
      </c>
    </row>
    <row r="3277" spans="1:17" hidden="1" x14ac:dyDescent="0.3">
      <c r="A3277" t="s">
        <v>6717</v>
      </c>
      <c r="B3277" t="s">
        <v>6718</v>
      </c>
      <c r="C3277" t="str">
        <f>IFERROR(VLOOKUP(Table1[[#This Row],[Ticker]],[1]!Table1[[Symbol]:[Industry]],2,FALSE),"-")</f>
        <v>-</v>
      </c>
      <c r="D3277" t="s">
        <v>143</v>
      </c>
      <c r="E3277">
        <v>56.797904819999999</v>
      </c>
      <c r="F3277">
        <v>2.82</v>
      </c>
      <c r="G3277">
        <v>-65.769444014647405</v>
      </c>
      <c r="H3277">
        <v>25.9412597957458</v>
      </c>
      <c r="I3277">
        <v>-11.502801262711801</v>
      </c>
      <c r="J3277">
        <v>16.012064880413099</v>
      </c>
      <c r="K3277">
        <v>2.2950024616792999</v>
      </c>
      <c r="L3277">
        <v>3.24003122492977</v>
      </c>
      <c r="M3277">
        <v>78.057014956597797</v>
      </c>
      <c r="N3277">
        <v>0.92197704913478895</v>
      </c>
      <c r="O3277">
        <v>125.177304964539</v>
      </c>
      <c r="P3277">
        <v>56.6666666666666</v>
      </c>
      <c r="Q3277">
        <v>-0.18345716305531601</v>
      </c>
    </row>
    <row r="3278" spans="1:17" hidden="1" x14ac:dyDescent="0.3">
      <c r="A3278" t="s">
        <v>6719</v>
      </c>
      <c r="B3278" t="s">
        <v>6720</v>
      </c>
      <c r="C3278" t="str">
        <f>IFERROR(VLOOKUP(Table1[[#This Row],[Ticker]],[1]!Table1[[Symbol]:[Industry]],2,FALSE),"-")</f>
        <v>-</v>
      </c>
      <c r="D3278" t="s">
        <v>119</v>
      </c>
      <c r="E3278">
        <v>56.780639999999998</v>
      </c>
      <c r="F3278">
        <v>9.0299999999999994</v>
      </c>
      <c r="G3278">
        <v>-31.9236192370978</v>
      </c>
      <c r="H3278">
        <v>-20.768449913963799</v>
      </c>
      <c r="I3278">
        <v>-27.348665924365999</v>
      </c>
      <c r="J3278">
        <v>-5.0223143009309004</v>
      </c>
      <c r="K3278">
        <v>9.6853324002034693</v>
      </c>
      <c r="L3278">
        <v>10.171684591026899</v>
      </c>
      <c r="M3278">
        <v>24.596747218801699</v>
      </c>
      <c r="N3278">
        <v>1.4002465465633001</v>
      </c>
      <c r="O3278">
        <v>69.435215946843797</v>
      </c>
      <c r="P3278">
        <v>30.869565217391202</v>
      </c>
      <c r="Q3278">
        <v>1.0330485802371E-2</v>
      </c>
    </row>
    <row r="3279" spans="1:17" hidden="1" x14ac:dyDescent="0.3">
      <c r="A3279" t="s">
        <v>6721</v>
      </c>
      <c r="B3279" t="s">
        <v>6722</v>
      </c>
      <c r="C3279" t="str">
        <f>IFERROR(VLOOKUP(Table1[[#This Row],[Ticker]],[1]!Table1[[Symbol]:[Industry]],2,FALSE),"-")</f>
        <v>-</v>
      </c>
      <c r="E3279">
        <v>56.739111800000003</v>
      </c>
      <c r="F3279">
        <v>48.35</v>
      </c>
      <c r="G3279">
        <v>133.20337238463901</v>
      </c>
      <c r="H3279">
        <v>-13.381972527486401</v>
      </c>
      <c r="I3279">
        <v>259.13467953605902</v>
      </c>
      <c r="J3279">
        <v>-6.9242112204199104</v>
      </c>
      <c r="K3279">
        <v>43.7344840517368</v>
      </c>
      <c r="L3279">
        <v>26.609244017800801</v>
      </c>
      <c r="M3279">
        <v>23.430206585773</v>
      </c>
      <c r="N3279">
        <v>0.17867162241287099</v>
      </c>
      <c r="O3279">
        <v>13.753877973112701</v>
      </c>
      <c r="P3279">
        <v>290.86499595796198</v>
      </c>
    </row>
    <row r="3280" spans="1:17" hidden="1" x14ac:dyDescent="0.3">
      <c r="A3280" t="s">
        <v>6723</v>
      </c>
      <c r="B3280" t="s">
        <v>6724</v>
      </c>
      <c r="C3280" t="str">
        <f>IFERROR(VLOOKUP(Table1[[#This Row],[Ticker]],[1]!Table1[[Symbol]:[Industry]],2,FALSE),"-")</f>
        <v>-</v>
      </c>
      <c r="D3280" t="s">
        <v>143</v>
      </c>
      <c r="E3280">
        <v>56.7</v>
      </c>
      <c r="F3280">
        <v>270</v>
      </c>
      <c r="G3280">
        <v>-68.209920205123595</v>
      </c>
      <c r="H3280">
        <v>-7.4914214470619704</v>
      </c>
      <c r="I3280">
        <v>-48.3117615332106</v>
      </c>
      <c r="J3280">
        <v>2.7642016325498902</v>
      </c>
      <c r="K3280">
        <v>306.39502552991797</v>
      </c>
      <c r="M3280">
        <v>50.951405068678497</v>
      </c>
      <c r="N3280">
        <v>0.50237416904083498</v>
      </c>
      <c r="O3280">
        <v>85.185185185185105</v>
      </c>
      <c r="P3280">
        <v>9.2896174863387806</v>
      </c>
    </row>
    <row r="3281" spans="1:17" hidden="1" x14ac:dyDescent="0.3">
      <c r="A3281" t="s">
        <v>6725</v>
      </c>
      <c r="B3281" t="s">
        <v>6726</v>
      </c>
      <c r="C3281" t="str">
        <f>IFERROR(VLOOKUP(Table1[[#This Row],[Ticker]],[1]!Table1[[Symbol]:[Industry]],2,FALSE),"-")</f>
        <v>-</v>
      </c>
      <c r="D3281" t="s">
        <v>243</v>
      </c>
      <c r="E3281">
        <v>56.312288160000001</v>
      </c>
      <c r="F3281">
        <v>66.12</v>
      </c>
      <c r="G3281">
        <v>18.448875544581099</v>
      </c>
      <c r="H3281">
        <v>-4.1562244809837203</v>
      </c>
      <c r="I3281">
        <v>17.940393337962998</v>
      </c>
      <c r="J3281">
        <v>-5.3213888333222599</v>
      </c>
      <c r="K3281">
        <v>67.646227535398396</v>
      </c>
      <c r="L3281">
        <v>61.4010011462356</v>
      </c>
      <c r="M3281">
        <v>40.2808390487344</v>
      </c>
      <c r="N3281">
        <v>0.959283070095866</v>
      </c>
      <c r="O3281">
        <v>14.9425287356321</v>
      </c>
      <c r="P3281">
        <v>60.446493569521898</v>
      </c>
      <c r="Q3281">
        <v>0.122326683510564</v>
      </c>
    </row>
    <row r="3282" spans="1:17" hidden="1" x14ac:dyDescent="0.3">
      <c r="A3282" t="s">
        <v>6727</v>
      </c>
      <c r="B3282" t="s">
        <v>6728</v>
      </c>
      <c r="C3282" t="str">
        <f>IFERROR(VLOOKUP(Table1[[#This Row],[Ticker]],[1]!Table1[[Symbol]:[Industry]],2,FALSE),"-")</f>
        <v>-</v>
      </c>
      <c r="D3282" t="s">
        <v>804</v>
      </c>
      <c r="E3282">
        <v>56.303278599999999</v>
      </c>
      <c r="F3282">
        <v>111.7</v>
      </c>
      <c r="G3282">
        <v>0.435510940307477</v>
      </c>
      <c r="H3282">
        <v>7.5396425450719802</v>
      </c>
      <c r="I3282">
        <v>-0.62867538858600702</v>
      </c>
      <c r="J3282">
        <v>10.0291588975071</v>
      </c>
      <c r="K3282">
        <v>99.794021593836703</v>
      </c>
      <c r="L3282">
        <v>98.294075413914598</v>
      </c>
      <c r="M3282">
        <v>75.229238073499204</v>
      </c>
      <c r="N3282">
        <v>0.67780758610487502</v>
      </c>
      <c r="O3282">
        <v>22.1128021486123</v>
      </c>
      <c r="P3282">
        <v>50.742240215924397</v>
      </c>
      <c r="Q3282">
        <v>9.4007235681299994E-3</v>
      </c>
    </row>
    <row r="3283" spans="1:17" hidden="1" x14ac:dyDescent="0.3">
      <c r="A3283" t="s">
        <v>6729</v>
      </c>
      <c r="B3283" t="s">
        <v>6730</v>
      </c>
      <c r="C3283" t="str">
        <f>IFERROR(VLOOKUP(Table1[[#This Row],[Ticker]],[1]!Table1[[Symbol]:[Industry]],2,FALSE),"-")</f>
        <v>-</v>
      </c>
      <c r="D3283" t="s">
        <v>375</v>
      </c>
      <c r="E3283">
        <v>56.276688</v>
      </c>
      <c r="F3283">
        <v>156</v>
      </c>
      <c r="G3283">
        <v>7.9805559853525097</v>
      </c>
      <c r="H3283">
        <v>-4.0164866831273898</v>
      </c>
      <c r="I3283">
        <v>-33.249736939032502</v>
      </c>
      <c r="J3283">
        <v>-2.9857921619743801</v>
      </c>
      <c r="K3283">
        <v>151.618093565224</v>
      </c>
      <c r="L3283">
        <v>152.92099489958699</v>
      </c>
      <c r="M3283">
        <v>60.504058811444999</v>
      </c>
      <c r="N3283">
        <v>1.2072881370772099</v>
      </c>
      <c r="O3283">
        <v>62.179487179487097</v>
      </c>
      <c r="P3283">
        <v>41.947224749772502</v>
      </c>
      <c r="Q3283">
        <v>5.949984912978E-2</v>
      </c>
    </row>
    <row r="3284" spans="1:17" hidden="1" x14ac:dyDescent="0.3">
      <c r="A3284" t="s">
        <v>6731</v>
      </c>
      <c r="B3284" t="s">
        <v>6732</v>
      </c>
      <c r="C3284" t="str">
        <f>IFERROR(VLOOKUP(Table1[[#This Row],[Ticker]],[1]!Table1[[Symbol]:[Industry]],2,FALSE),"-")</f>
        <v>-</v>
      </c>
      <c r="D3284" t="s">
        <v>285</v>
      </c>
      <c r="E3284">
        <v>56.251800000000003</v>
      </c>
      <c r="F3284">
        <v>142.05000000000001</v>
      </c>
      <c r="G3284">
        <v>77.575794080590597</v>
      </c>
      <c r="H3284">
        <v>2.6387387873424899</v>
      </c>
      <c r="I3284">
        <v>15.7558859959753</v>
      </c>
      <c r="J3284">
        <v>9.81968713065835</v>
      </c>
      <c r="K3284">
        <v>117.296818332353</v>
      </c>
      <c r="L3284">
        <v>100.524473366417</v>
      </c>
      <c r="M3284">
        <v>86.285802171830099</v>
      </c>
      <c r="N3284">
        <v>2.5151170407143102</v>
      </c>
      <c r="O3284">
        <v>0</v>
      </c>
      <c r="P3284">
        <v>116.374714394516</v>
      </c>
      <c r="Q3284">
        <v>0.12326679096787101</v>
      </c>
    </row>
    <row r="3285" spans="1:17" hidden="1" x14ac:dyDescent="0.3">
      <c r="A3285" t="s">
        <v>6733</v>
      </c>
      <c r="B3285" t="s">
        <v>6734</v>
      </c>
      <c r="C3285" t="str">
        <f>IFERROR(VLOOKUP(Table1[[#This Row],[Ticker]],[1]!Table1[[Symbol]:[Industry]],2,FALSE),"-")</f>
        <v>-</v>
      </c>
      <c r="D3285" t="s">
        <v>397</v>
      </c>
      <c r="E3285">
        <v>56.146719500000003</v>
      </c>
      <c r="F3285">
        <v>22.97</v>
      </c>
      <c r="G3285">
        <v>-71.318432487947803</v>
      </c>
      <c r="H3285">
        <v>-37.954216023286897</v>
      </c>
      <c r="I3285">
        <v>-69.298551849942299</v>
      </c>
      <c r="J3285">
        <v>-8.7287791745814793</v>
      </c>
      <c r="K3285">
        <v>37.971791219093397</v>
      </c>
      <c r="L3285">
        <v>50.108732250459703</v>
      </c>
      <c r="M3285">
        <v>29.0677600595298</v>
      </c>
      <c r="N3285">
        <v>0.89451397402251398</v>
      </c>
      <c r="O3285">
        <v>308.66347409664701</v>
      </c>
      <c r="P3285">
        <v>16.717479674796699</v>
      </c>
      <c r="Q3285">
        <v>9.9404856459265001E-2</v>
      </c>
    </row>
    <row r="3286" spans="1:17" hidden="1" x14ac:dyDescent="0.3">
      <c r="A3286" t="s">
        <v>6735</v>
      </c>
      <c r="B3286" t="s">
        <v>6736</v>
      </c>
      <c r="C3286" t="str">
        <f>IFERROR(VLOOKUP(Table1[[#This Row],[Ticker]],[1]!Table1[[Symbol]:[Industry]],2,FALSE),"-")</f>
        <v>-</v>
      </c>
      <c r="E3286">
        <v>56.145775935000003</v>
      </c>
      <c r="F3286">
        <v>40.65</v>
      </c>
      <c r="G3286">
        <v>-39.502724549670297</v>
      </c>
      <c r="H3286">
        <v>-16.2693832197752</v>
      </c>
      <c r="I3286">
        <v>-26.367034178687099</v>
      </c>
      <c r="J3286">
        <v>-6.29259522912501</v>
      </c>
      <c r="O3286">
        <v>19.9261992619926</v>
      </c>
      <c r="P3286">
        <v>0</v>
      </c>
    </row>
    <row r="3287" spans="1:17" hidden="1" x14ac:dyDescent="0.3">
      <c r="A3287" t="s">
        <v>6737</v>
      </c>
      <c r="B3287" t="s">
        <v>6738</v>
      </c>
      <c r="C3287" t="str">
        <f>IFERROR(VLOOKUP(Table1[[#This Row],[Ticker]],[1]!Table1[[Symbol]:[Industry]],2,FALSE),"-")</f>
        <v>-</v>
      </c>
      <c r="E3287">
        <v>55.922759999999997</v>
      </c>
      <c r="F3287">
        <v>62</v>
      </c>
      <c r="G3287">
        <v>110.090260626702</v>
      </c>
      <c r="H3287">
        <v>-23.240043320401401</v>
      </c>
      <c r="I3287">
        <v>69.423538023002394</v>
      </c>
      <c r="J3287">
        <v>-5.6973368289885604</v>
      </c>
      <c r="K3287">
        <v>73.0656034234852</v>
      </c>
      <c r="L3287">
        <v>61.658888071549597</v>
      </c>
      <c r="M3287">
        <v>18.615943448052899</v>
      </c>
      <c r="N3287">
        <v>0.381818181818181</v>
      </c>
      <c r="O3287">
        <v>321.77419354838702</v>
      </c>
      <c r="P3287">
        <v>151.99837420403699</v>
      </c>
      <c r="Q3287">
        <v>0.132323632774277</v>
      </c>
    </row>
    <row r="3288" spans="1:17" hidden="1" x14ac:dyDescent="0.3">
      <c r="A3288" t="s">
        <v>6739</v>
      </c>
      <c r="B3288" t="s">
        <v>6740</v>
      </c>
      <c r="C3288" t="str">
        <f>IFERROR(VLOOKUP(Table1[[#This Row],[Ticker]],[1]!Table1[[Symbol]:[Industry]],2,FALSE),"-")</f>
        <v>-</v>
      </c>
      <c r="D3288" t="s">
        <v>140</v>
      </c>
      <c r="E3288">
        <v>55.678935600000003</v>
      </c>
      <c r="F3288">
        <v>167</v>
      </c>
      <c r="G3288">
        <v>80.312247282561003</v>
      </c>
      <c r="H3288">
        <v>19.902798257284299</v>
      </c>
      <c r="I3288">
        <v>45.181593513106002</v>
      </c>
      <c r="J3288">
        <v>-6.4986188802706097</v>
      </c>
      <c r="K3288">
        <v>137.024680824917</v>
      </c>
      <c r="L3288">
        <v>112.662187694268</v>
      </c>
      <c r="M3288">
        <v>64.971200428052697</v>
      </c>
      <c r="N3288">
        <v>0.49292496363244298</v>
      </c>
      <c r="O3288">
        <v>7.7844311377245496</v>
      </c>
      <c r="P3288">
        <v>128.98669957493399</v>
      </c>
      <c r="Q3288">
        <v>0.113311974803364</v>
      </c>
    </row>
    <row r="3289" spans="1:17" hidden="1" x14ac:dyDescent="0.3">
      <c r="A3289" t="s">
        <v>6741</v>
      </c>
      <c r="B3289" t="s">
        <v>6742</v>
      </c>
      <c r="C3289" t="str">
        <f>IFERROR(VLOOKUP(Table1[[#This Row],[Ticker]],[1]!Table1[[Symbol]:[Industry]],2,FALSE),"-")</f>
        <v>-</v>
      </c>
      <c r="D3289" t="s">
        <v>21</v>
      </c>
      <c r="E3289">
        <v>55.631999999999998</v>
      </c>
      <c r="F3289">
        <v>190</v>
      </c>
      <c r="G3289">
        <v>35.664171804561498</v>
      </c>
      <c r="H3289">
        <v>23.831990767863399</v>
      </c>
      <c r="I3289">
        <v>-2.4539442849121</v>
      </c>
      <c r="J3289">
        <v>-3.2677445633307198</v>
      </c>
      <c r="K3289">
        <v>157.33617522084</v>
      </c>
      <c r="L3289">
        <v>154.09685824728101</v>
      </c>
      <c r="M3289">
        <v>66.8334142829125</v>
      </c>
      <c r="N3289">
        <v>1.85571847507331</v>
      </c>
      <c r="O3289">
        <v>7.8947368421052602</v>
      </c>
      <c r="P3289">
        <v>84.645286686103006</v>
      </c>
    </row>
    <row r="3290" spans="1:17" hidden="1" x14ac:dyDescent="0.3">
      <c r="A3290" t="s">
        <v>6743</v>
      </c>
      <c r="B3290" t="s">
        <v>6744</v>
      </c>
      <c r="C3290" t="str">
        <f>IFERROR(VLOOKUP(Table1[[#This Row],[Ticker]],[1]!Table1[[Symbol]:[Industry]],2,FALSE),"-")</f>
        <v>-</v>
      </c>
      <c r="D3290" t="s">
        <v>72</v>
      </c>
      <c r="E3290">
        <v>55.580824049999997</v>
      </c>
      <c r="F3290">
        <v>54.26</v>
      </c>
      <c r="G3290">
        <v>-60.316219754788897</v>
      </c>
      <c r="H3290">
        <v>-11.703307423407001</v>
      </c>
      <c r="I3290">
        <v>-27.276573514254899</v>
      </c>
      <c r="J3290">
        <v>-3.7168556606351499</v>
      </c>
      <c r="K3290">
        <v>56.206428872376897</v>
      </c>
      <c r="L3290">
        <v>62.819528975612997</v>
      </c>
      <c r="M3290">
        <v>52.438462097196698</v>
      </c>
      <c r="N3290">
        <v>0.69891180070834702</v>
      </c>
      <c r="O3290">
        <v>83.376336159233304</v>
      </c>
      <c r="P3290">
        <v>10.734693877551001</v>
      </c>
      <c r="Q3290">
        <v>1.8196621415894999E-2</v>
      </c>
    </row>
    <row r="3291" spans="1:17" hidden="1" x14ac:dyDescent="0.3">
      <c r="A3291" t="s">
        <v>6745</v>
      </c>
      <c r="B3291" t="s">
        <v>6746</v>
      </c>
      <c r="C3291" t="str">
        <f>IFERROR(VLOOKUP(Table1[[#This Row],[Ticker]],[1]!Table1[[Symbol]:[Industry]],2,FALSE),"-")</f>
        <v>-</v>
      </c>
      <c r="E3291">
        <v>55.567512000000001</v>
      </c>
      <c r="F3291">
        <v>28.08</v>
      </c>
      <c r="G3291">
        <v>97.504365509162</v>
      </c>
      <c r="H3291">
        <v>-16.730076042996899</v>
      </c>
      <c r="I3291">
        <v>-1.3166130433483201</v>
      </c>
      <c r="J3291">
        <v>-6.0389229537072202</v>
      </c>
      <c r="K3291">
        <v>28.600106190943698</v>
      </c>
      <c r="L3291">
        <v>26.400603986453099</v>
      </c>
      <c r="M3291">
        <v>43.774655019526399</v>
      </c>
      <c r="N3291">
        <v>0.99786196813436301</v>
      </c>
      <c r="O3291">
        <v>21.082621082620999</v>
      </c>
      <c r="P3291">
        <v>134</v>
      </c>
    </row>
    <row r="3292" spans="1:17" hidden="1" x14ac:dyDescent="0.3">
      <c r="A3292" t="s">
        <v>6747</v>
      </c>
      <c r="B3292" t="s">
        <v>6748</v>
      </c>
      <c r="C3292" t="str">
        <f>IFERROR(VLOOKUP(Table1[[#This Row],[Ticker]],[1]!Table1[[Symbol]:[Industry]],2,FALSE),"-")</f>
        <v>-</v>
      </c>
      <c r="E3292">
        <v>55.508400000000002</v>
      </c>
      <c r="F3292">
        <v>45.35</v>
      </c>
      <c r="G3292">
        <v>-39.786739612131697</v>
      </c>
      <c r="H3292">
        <v>-6.8726936926262496</v>
      </c>
      <c r="I3292">
        <v>-22.539412466418199</v>
      </c>
      <c r="J3292">
        <v>0.16098563950338901</v>
      </c>
      <c r="K3292">
        <v>45.645132464515598</v>
      </c>
      <c r="L3292">
        <v>49.864985863767203</v>
      </c>
      <c r="M3292">
        <v>57.752839923600099</v>
      </c>
      <c r="N3292">
        <v>0.48312672176308502</v>
      </c>
      <c r="O3292">
        <v>69.6802646085997</v>
      </c>
      <c r="P3292">
        <v>11.2883435582822</v>
      </c>
    </row>
    <row r="3293" spans="1:17" hidden="1" x14ac:dyDescent="0.3">
      <c r="A3293" t="s">
        <v>6749</v>
      </c>
      <c r="B3293" t="s">
        <v>6750</v>
      </c>
      <c r="C3293" t="str">
        <f>IFERROR(VLOOKUP(Table1[[#This Row],[Ticker]],[1]!Table1[[Symbol]:[Industry]],2,FALSE),"-")</f>
        <v>-</v>
      </c>
      <c r="D3293" t="s">
        <v>46</v>
      </c>
      <c r="E3293">
        <v>55.508249999999997</v>
      </c>
      <c r="F3293">
        <v>76.3</v>
      </c>
      <c r="G3293">
        <v>8.6008743374124208</v>
      </c>
      <c r="H3293">
        <v>2.00518338134466</v>
      </c>
      <c r="I3293">
        <v>-24.192167733804201</v>
      </c>
      <c r="J3293">
        <v>-0.37514593088144599</v>
      </c>
      <c r="K3293">
        <v>78.151657839234502</v>
      </c>
      <c r="L3293">
        <v>77.194299342785797</v>
      </c>
      <c r="M3293">
        <v>61.2009699021351</v>
      </c>
      <c r="N3293">
        <v>0.56019401538978597</v>
      </c>
      <c r="O3293">
        <v>45.478374836173003</v>
      </c>
      <c r="P3293">
        <v>67.324561403508696</v>
      </c>
      <c r="Q3293">
        <v>6.5433436934232994E-2</v>
      </c>
    </row>
    <row r="3294" spans="1:17" hidden="1" x14ac:dyDescent="0.3">
      <c r="A3294" t="s">
        <v>6751</v>
      </c>
      <c r="B3294" t="s">
        <v>6752</v>
      </c>
      <c r="C3294" t="str">
        <f>IFERROR(VLOOKUP(Table1[[#This Row],[Ticker]],[1]!Table1[[Symbol]:[Industry]],2,FALSE),"-")</f>
        <v>-</v>
      </c>
      <c r="E3294">
        <v>55.411894400000001</v>
      </c>
      <c r="F3294">
        <v>22.78</v>
      </c>
      <c r="G3294">
        <v>-21.627386353502001</v>
      </c>
      <c r="H3294">
        <v>7.9105580413598799</v>
      </c>
      <c r="I3294">
        <v>101.81943412272</v>
      </c>
      <c r="J3294">
        <v>10.200099068447299</v>
      </c>
      <c r="K3294">
        <v>17.757173722808201</v>
      </c>
      <c r="L3294">
        <v>14.2262408944811</v>
      </c>
      <c r="M3294">
        <v>86.195494440566193</v>
      </c>
      <c r="N3294">
        <v>1.54120425029515</v>
      </c>
      <c r="O3294">
        <v>6.33448274399528</v>
      </c>
      <c r="P3294">
        <v>150.06549326771599</v>
      </c>
      <c r="Q3294">
        <v>2.2101676509340001E-2</v>
      </c>
    </row>
    <row r="3295" spans="1:17" hidden="1" x14ac:dyDescent="0.3">
      <c r="A3295" t="s">
        <v>6753</v>
      </c>
      <c r="B3295" t="s">
        <v>6754</v>
      </c>
      <c r="C3295" t="str">
        <f>IFERROR(VLOOKUP(Table1[[#This Row],[Ticker]],[1]!Table1[[Symbol]:[Industry]],2,FALSE),"-")</f>
        <v>-</v>
      </c>
      <c r="D3295" t="s">
        <v>936</v>
      </c>
      <c r="E3295">
        <v>55.263599999999997</v>
      </c>
      <c r="F3295">
        <v>1.26</v>
      </c>
      <c r="G3295">
        <v>-82.152777347980802</v>
      </c>
      <c r="H3295">
        <v>11.798402652888599</v>
      </c>
      <c r="I3295">
        <v>7.78291302300239</v>
      </c>
      <c r="J3295">
        <v>24.160766232997901</v>
      </c>
      <c r="K3295">
        <v>1.11181566364706</v>
      </c>
      <c r="L3295">
        <v>1.5234556950484801</v>
      </c>
      <c r="M3295">
        <v>88.719002007318394</v>
      </c>
      <c r="N3295">
        <v>0.77808713961875597</v>
      </c>
      <c r="O3295">
        <v>161.90476190476099</v>
      </c>
      <c r="P3295">
        <v>32.631578947368403</v>
      </c>
      <c r="Q3295">
        <v>-3.1928684497834002E-2</v>
      </c>
    </row>
    <row r="3296" spans="1:17" hidden="1" x14ac:dyDescent="0.3">
      <c r="A3296" t="s">
        <v>6755</v>
      </c>
      <c r="B3296" t="s">
        <v>6756</v>
      </c>
      <c r="C3296" t="str">
        <f>IFERROR(VLOOKUP(Table1[[#This Row],[Ticker]],[1]!Table1[[Symbol]:[Industry]],2,FALSE),"-")</f>
        <v>-</v>
      </c>
      <c r="D3296" t="s">
        <v>72</v>
      </c>
      <c r="E3296">
        <v>55.216163999999999</v>
      </c>
      <c r="F3296">
        <v>20.32</v>
      </c>
      <c r="G3296">
        <v>-14.3938732383917</v>
      </c>
      <c r="H3296">
        <v>-19.1041947497087</v>
      </c>
      <c r="I3296">
        <v>-48.617712955088301</v>
      </c>
      <c r="J3296">
        <v>-6.6375077691595097</v>
      </c>
      <c r="K3296">
        <v>20.6654237812809</v>
      </c>
      <c r="L3296">
        <v>21.082256579263198</v>
      </c>
      <c r="M3296">
        <v>66.913029405751701</v>
      </c>
      <c r="N3296">
        <v>0.72339759991819397</v>
      </c>
      <c r="O3296">
        <v>75.688976377952699</v>
      </c>
      <c r="P3296">
        <v>19.529411764705799</v>
      </c>
      <c r="Q3296">
        <v>0.13190347644206399</v>
      </c>
    </row>
    <row r="3297" spans="1:17" hidden="1" x14ac:dyDescent="0.3">
      <c r="A3297" t="s">
        <v>6757</v>
      </c>
      <c r="B3297" t="s">
        <v>6758</v>
      </c>
      <c r="C3297" t="str">
        <f>IFERROR(VLOOKUP(Table1[[#This Row],[Ticker]],[1]!Table1[[Symbol]:[Industry]],2,FALSE),"-")</f>
        <v>-</v>
      </c>
      <c r="E3297">
        <v>55.215812694</v>
      </c>
      <c r="F3297">
        <v>38.93</v>
      </c>
      <c r="G3297">
        <v>6.1230754044676701</v>
      </c>
      <c r="H3297">
        <v>-19.524086738907599</v>
      </c>
      <c r="I3297">
        <v>-34.682731270962897</v>
      </c>
      <c r="J3297">
        <v>-1.0819522136039399</v>
      </c>
      <c r="K3297">
        <v>37.836413520739697</v>
      </c>
      <c r="L3297">
        <v>39.929623693676099</v>
      </c>
      <c r="M3297">
        <v>66.724433828328998</v>
      </c>
      <c r="N3297">
        <v>1.7442660859332499</v>
      </c>
      <c r="O3297">
        <v>43.796557924479799</v>
      </c>
      <c r="P3297">
        <v>47.629882442169098</v>
      </c>
      <c r="Q3297">
        <v>5.9758123934333003E-2</v>
      </c>
    </row>
    <row r="3298" spans="1:17" hidden="1" x14ac:dyDescent="0.3">
      <c r="A3298" t="s">
        <v>6759</v>
      </c>
      <c r="B3298" t="s">
        <v>6760</v>
      </c>
      <c r="C3298" t="str">
        <f>IFERROR(VLOOKUP(Table1[[#This Row],[Ticker]],[1]!Table1[[Symbol]:[Industry]],2,FALSE),"-")</f>
        <v>-</v>
      </c>
      <c r="D3298" t="s">
        <v>226</v>
      </c>
      <c r="E3298">
        <v>55.210577000000001</v>
      </c>
      <c r="F3298">
        <v>53</v>
      </c>
      <c r="G3298">
        <v>93.6554871148291</v>
      </c>
      <c r="H3298">
        <v>-11.247064121391601</v>
      </c>
      <c r="I3298">
        <v>14.577171396208101</v>
      </c>
      <c r="K3298">
        <v>53.706138190125102</v>
      </c>
      <c r="L3298">
        <v>38.513103008389599</v>
      </c>
      <c r="M3298">
        <v>19.721633824694301</v>
      </c>
      <c r="N3298">
        <v>4.2813455657492297E-2</v>
      </c>
      <c r="O3298">
        <v>50.943396226415103</v>
      </c>
      <c r="P3298">
        <v>218.31831831831801</v>
      </c>
    </row>
    <row r="3299" spans="1:17" hidden="1" x14ac:dyDescent="0.3">
      <c r="A3299" t="s">
        <v>6761</v>
      </c>
      <c r="B3299" t="s">
        <v>6762</v>
      </c>
      <c r="C3299" t="str">
        <f>IFERROR(VLOOKUP(Table1[[#This Row],[Ticker]],[1]!Table1[[Symbol]:[Industry]],2,FALSE),"-")</f>
        <v>-</v>
      </c>
      <c r="D3299" t="s">
        <v>329</v>
      </c>
      <c r="E3299">
        <v>55.16323629</v>
      </c>
      <c r="F3299">
        <v>33.049999999999997</v>
      </c>
      <c r="G3299">
        <v>28.3801617154787</v>
      </c>
      <c r="H3299">
        <v>21.473607300366901</v>
      </c>
      <c r="I3299">
        <v>37.330424335219497</v>
      </c>
      <c r="J3299">
        <v>7.5544114227596904</v>
      </c>
      <c r="K3299">
        <v>35.539284984230399</v>
      </c>
      <c r="L3299">
        <v>32.671785661508999</v>
      </c>
      <c r="M3299">
        <v>43.718423376443901</v>
      </c>
      <c r="N3299">
        <v>0.87102032988108902</v>
      </c>
      <c r="O3299">
        <v>85.627836611195093</v>
      </c>
      <c r="P3299">
        <v>119.60132890365399</v>
      </c>
      <c r="Q3299">
        <v>0.14899152541893801</v>
      </c>
    </row>
    <row r="3300" spans="1:17" hidden="1" x14ac:dyDescent="0.3">
      <c r="A3300" t="s">
        <v>6763</v>
      </c>
      <c r="B3300" t="s">
        <v>6764</v>
      </c>
      <c r="C3300" t="str">
        <f>IFERROR(VLOOKUP(Table1[[#This Row],[Ticker]],[1]!Table1[[Symbol]:[Industry]],2,FALSE),"-")</f>
        <v>-</v>
      </c>
      <c r="E3300">
        <v>55.043862400000002</v>
      </c>
      <c r="F3300">
        <v>53.84</v>
      </c>
      <c r="G3300">
        <v>-85.128645857506399</v>
      </c>
      <c r="H3300">
        <v>-1.7896159766811699</v>
      </c>
      <c r="I3300">
        <v>-48.913148117503098</v>
      </c>
      <c r="J3300">
        <v>18.035353245164899</v>
      </c>
      <c r="K3300">
        <v>50.466730690802997</v>
      </c>
      <c r="L3300">
        <v>81.345358615256401</v>
      </c>
      <c r="M3300">
        <v>83.280320466622697</v>
      </c>
      <c r="N3300">
        <v>0.95656301922620401</v>
      </c>
      <c r="O3300">
        <v>216.864784546805</v>
      </c>
      <c r="P3300">
        <v>31.3170731707317</v>
      </c>
    </row>
    <row r="3301" spans="1:17" hidden="1" x14ac:dyDescent="0.3">
      <c r="A3301" t="s">
        <v>6765</v>
      </c>
      <c r="B3301" t="s">
        <v>6766</v>
      </c>
      <c r="C3301" t="str">
        <f>IFERROR(VLOOKUP(Table1[[#This Row],[Ticker]],[1]!Table1[[Symbol]:[Industry]],2,FALSE),"-")</f>
        <v>-</v>
      </c>
      <c r="D3301" t="s">
        <v>716</v>
      </c>
      <c r="E3301">
        <v>54.986265107999998</v>
      </c>
      <c r="F3301">
        <v>398.99</v>
      </c>
      <c r="G3301">
        <v>3.6783331882069898</v>
      </c>
      <c r="H3301">
        <v>3.4061596541314301</v>
      </c>
      <c r="I3301">
        <v>-1.9440230225451001</v>
      </c>
      <c r="J3301">
        <v>3.6985975363894301</v>
      </c>
      <c r="K3301">
        <v>368.77235723961797</v>
      </c>
      <c r="L3301">
        <v>358.31040893611402</v>
      </c>
      <c r="M3301">
        <v>51.557362812998498</v>
      </c>
      <c r="N3301">
        <v>0.93789976906101002</v>
      </c>
      <c r="O3301">
        <v>1.5739742850698</v>
      </c>
      <c r="P3301">
        <v>32.996666666666599</v>
      </c>
    </row>
    <row r="3302" spans="1:17" hidden="1" x14ac:dyDescent="0.3">
      <c r="A3302" t="s">
        <v>6767</v>
      </c>
      <c r="B3302" t="s">
        <v>6768</v>
      </c>
      <c r="C3302" t="str">
        <f>IFERROR(VLOOKUP(Table1[[#This Row],[Ticker]],[1]!Table1[[Symbol]:[Industry]],2,FALSE),"-")</f>
        <v>-</v>
      </c>
      <c r="D3302" t="s">
        <v>610</v>
      </c>
      <c r="E3302">
        <v>54.958282349999998</v>
      </c>
      <c r="F3302">
        <v>32.049999999999997</v>
      </c>
      <c r="G3302">
        <v>30.046738390517898</v>
      </c>
      <c r="H3302">
        <v>-0.44440573326441002</v>
      </c>
      <c r="I3302">
        <v>9.8781511182404795</v>
      </c>
      <c r="J3302">
        <v>2.7629692859154198</v>
      </c>
      <c r="K3302">
        <v>31.575939019392202</v>
      </c>
      <c r="L3302">
        <v>28.606366462173</v>
      </c>
      <c r="M3302">
        <v>50.943280985534898</v>
      </c>
      <c r="N3302">
        <v>0.48050891548431002</v>
      </c>
      <c r="O3302">
        <v>21.060842433697299</v>
      </c>
      <c r="P3302">
        <v>73.243243243243199</v>
      </c>
      <c r="Q3302">
        <v>5.6218450230971002E-2</v>
      </c>
    </row>
    <row r="3303" spans="1:17" hidden="1" x14ac:dyDescent="0.3">
      <c r="A3303" t="s">
        <v>6769</v>
      </c>
      <c r="B3303" t="s">
        <v>6770</v>
      </c>
      <c r="C3303" t="str">
        <f>IFERROR(VLOOKUP(Table1[[#This Row],[Ticker]],[1]!Table1[[Symbol]:[Industry]],2,FALSE),"-")</f>
        <v>-</v>
      </c>
      <c r="E3303">
        <v>54.693333000000003</v>
      </c>
      <c r="F3303">
        <v>62.1</v>
      </c>
      <c r="G3303">
        <v>43.031170591281601</v>
      </c>
      <c r="H3303">
        <v>-2.68350177872962</v>
      </c>
      <c r="I3303">
        <v>-8.9923529344443995</v>
      </c>
      <c r="J3303">
        <v>7.6136999603090896</v>
      </c>
      <c r="K3303">
        <v>60.941102279032798</v>
      </c>
      <c r="L3303">
        <v>57.568460129202201</v>
      </c>
      <c r="M3303">
        <v>54.037290551826402</v>
      </c>
      <c r="N3303">
        <v>1.3303345970973799</v>
      </c>
      <c r="O3303">
        <v>29.549114331723001</v>
      </c>
      <c r="P3303">
        <v>86.2068965517241</v>
      </c>
      <c r="Q3303">
        <v>2.9612017242774E-2</v>
      </c>
    </row>
    <row r="3304" spans="1:17" hidden="1" x14ac:dyDescent="0.3">
      <c r="A3304" t="s">
        <v>6771</v>
      </c>
      <c r="B3304" t="s">
        <v>6772</v>
      </c>
      <c r="C3304" t="str">
        <f>IFERROR(VLOOKUP(Table1[[#This Row],[Ticker]],[1]!Table1[[Symbol]:[Industry]],2,FALSE),"-")</f>
        <v>-</v>
      </c>
      <c r="D3304" t="s">
        <v>140</v>
      </c>
      <c r="E3304">
        <v>54.623519999999999</v>
      </c>
      <c r="F3304">
        <v>50.4</v>
      </c>
      <c r="G3304">
        <v>34.952566163469498</v>
      </c>
      <c r="H3304">
        <v>14.6395838180922</v>
      </c>
      <c r="I3304">
        <v>21.683019292927899</v>
      </c>
      <c r="J3304">
        <v>-10.7699653498929</v>
      </c>
      <c r="K3304">
        <v>42.649086276008902</v>
      </c>
      <c r="L3304">
        <v>38.356000771409398</v>
      </c>
      <c r="M3304">
        <v>63.858973718095797</v>
      </c>
      <c r="N3304">
        <v>2.6004473749035899</v>
      </c>
      <c r="O3304">
        <v>19.424603174603099</v>
      </c>
      <c r="P3304">
        <v>79.679144385026703</v>
      </c>
      <c r="Q3304">
        <v>4.2622782653112E-2</v>
      </c>
    </row>
    <row r="3305" spans="1:17" hidden="1" x14ac:dyDescent="0.3">
      <c r="A3305" t="s">
        <v>6773</v>
      </c>
      <c r="B3305" t="s">
        <v>6774</v>
      </c>
      <c r="C3305" t="str">
        <f>IFERROR(VLOOKUP(Table1[[#This Row],[Ticker]],[1]!Table1[[Symbol]:[Industry]],2,FALSE),"-")</f>
        <v>-</v>
      </c>
      <c r="E3305">
        <v>54.594239999999999</v>
      </c>
      <c r="F3305">
        <v>139.19999999999999</v>
      </c>
      <c r="G3305">
        <v>18.004586194758598</v>
      </c>
      <c r="H3305">
        <v>-6.0786605229792503</v>
      </c>
      <c r="I3305">
        <v>-15.5504203103309</v>
      </c>
      <c r="J3305">
        <v>-6.2636722567849397</v>
      </c>
      <c r="K3305">
        <v>129.545050575625</v>
      </c>
      <c r="L3305">
        <v>129.55472013052699</v>
      </c>
      <c r="M3305">
        <v>76.444575929877601</v>
      </c>
      <c r="N3305">
        <v>1.7904502803990301</v>
      </c>
      <c r="O3305">
        <v>22.1264367816092</v>
      </c>
      <c r="P3305">
        <v>62.711864406779597</v>
      </c>
      <c r="Q3305">
        <v>4.5154744088991998E-2</v>
      </c>
    </row>
    <row r="3306" spans="1:17" hidden="1" x14ac:dyDescent="0.3">
      <c r="A3306" t="s">
        <v>6775</v>
      </c>
      <c r="B3306" t="s">
        <v>6776</v>
      </c>
      <c r="C3306" t="str">
        <f>IFERROR(VLOOKUP(Table1[[#This Row],[Ticker]],[1]!Table1[[Symbol]:[Industry]],2,FALSE),"-")</f>
        <v>-</v>
      </c>
      <c r="E3306">
        <v>54.5625</v>
      </c>
      <c r="F3306">
        <v>43.65</v>
      </c>
      <c r="G3306">
        <v>-3.3913356044770402</v>
      </c>
      <c r="H3306">
        <v>-17.4842721191477</v>
      </c>
      <c r="I3306">
        <v>-26.460701908235301</v>
      </c>
      <c r="J3306">
        <v>-5.8252920446630796</v>
      </c>
      <c r="K3306">
        <v>47.375778656365597</v>
      </c>
      <c r="L3306">
        <v>43.38467394029</v>
      </c>
      <c r="M3306">
        <v>33.785758537790699</v>
      </c>
      <c r="N3306">
        <v>0.84353044856442405</v>
      </c>
      <c r="O3306">
        <v>54.982817869415797</v>
      </c>
      <c r="P3306">
        <v>64.097744360902198</v>
      </c>
      <c r="Q3306">
        <v>8.5272809671764996E-2</v>
      </c>
    </row>
    <row r="3307" spans="1:17" hidden="1" x14ac:dyDescent="0.3">
      <c r="A3307" t="s">
        <v>6777</v>
      </c>
      <c r="B3307" t="s">
        <v>6778</v>
      </c>
      <c r="C3307" t="str">
        <f>IFERROR(VLOOKUP(Table1[[#This Row],[Ticker]],[1]!Table1[[Symbol]:[Industry]],2,FALSE),"-")</f>
        <v>-</v>
      </c>
      <c r="E3307">
        <v>54.430908559999999</v>
      </c>
      <c r="F3307">
        <v>14.98</v>
      </c>
      <c r="G3307">
        <v>28.9211670392488</v>
      </c>
      <c r="H3307">
        <v>1.9879610559385701</v>
      </c>
      <c r="I3307">
        <v>15.1638654039547</v>
      </c>
      <c r="J3307">
        <v>4.8944202672855504</v>
      </c>
      <c r="K3307">
        <v>13.3208936937483</v>
      </c>
      <c r="L3307">
        <v>12.0272586681624</v>
      </c>
      <c r="M3307">
        <v>64.739143232577007</v>
      </c>
      <c r="N3307">
        <v>1.20078514832256</v>
      </c>
      <c r="O3307">
        <v>9.8130841121495092</v>
      </c>
      <c r="P3307">
        <v>61.945945945945901</v>
      </c>
      <c r="Q3307">
        <v>6.2934070657269997E-2</v>
      </c>
    </row>
    <row r="3308" spans="1:17" hidden="1" x14ac:dyDescent="0.3">
      <c r="A3308" t="s">
        <v>6779</v>
      </c>
      <c r="B3308" t="s">
        <v>6780</v>
      </c>
      <c r="C3308" t="str">
        <f>IFERROR(VLOOKUP(Table1[[#This Row],[Ticker]],[1]!Table1[[Symbol]:[Industry]],2,FALSE),"-")</f>
        <v>-</v>
      </c>
      <c r="D3308" t="s">
        <v>1382</v>
      </c>
      <c r="E3308">
        <v>54.423264000000003</v>
      </c>
      <c r="F3308">
        <v>30.52</v>
      </c>
      <c r="G3308">
        <v>21.422968561547499</v>
      </c>
      <c r="H3308">
        <v>-10.832860888345801</v>
      </c>
      <c r="I3308">
        <v>-6.9757076666527702</v>
      </c>
      <c r="J3308">
        <v>-8.6414760231277601</v>
      </c>
      <c r="K3308">
        <v>32.900826828534903</v>
      </c>
      <c r="L3308">
        <v>30.344457364036298</v>
      </c>
      <c r="M3308">
        <v>34.426164030264601</v>
      </c>
      <c r="N3308">
        <v>0.53700408079539697</v>
      </c>
      <c r="O3308">
        <v>52.555701179554298</v>
      </c>
      <c r="P3308">
        <v>87.815384615384602</v>
      </c>
      <c r="Q3308">
        <v>0.115291976764871</v>
      </c>
    </row>
    <row r="3309" spans="1:17" hidden="1" x14ac:dyDescent="0.3">
      <c r="A3309" t="s">
        <v>6781</v>
      </c>
      <c r="B3309" t="s">
        <v>6782</v>
      </c>
      <c r="C3309" t="str">
        <f>IFERROR(VLOOKUP(Table1[[#This Row],[Ticker]],[1]!Table1[[Symbol]:[Industry]],2,FALSE),"-")</f>
        <v>-</v>
      </c>
      <c r="D3309" t="s">
        <v>130</v>
      </c>
      <c r="E3309">
        <v>54.3275425</v>
      </c>
      <c r="F3309">
        <v>3.85</v>
      </c>
      <c r="G3309">
        <v>7.8675616350700199</v>
      </c>
      <c r="H3309">
        <v>-8.4271612568857304</v>
      </c>
      <c r="I3309">
        <v>-34.439309199219799</v>
      </c>
      <c r="J3309">
        <v>-1.5921562952366</v>
      </c>
      <c r="K3309">
        <v>3.9764900704627699</v>
      </c>
      <c r="L3309">
        <v>4.2835121189470904</v>
      </c>
      <c r="M3309">
        <v>37.728397309950303</v>
      </c>
      <c r="N3309">
        <v>0.89681071672284496</v>
      </c>
      <c r="O3309">
        <v>50.649350649350602</v>
      </c>
      <c r="Q3309">
        <v>6.9499330051039004E-2</v>
      </c>
    </row>
    <row r="3310" spans="1:17" hidden="1" x14ac:dyDescent="0.3">
      <c r="A3310" t="s">
        <v>6783</v>
      </c>
      <c r="B3310" t="s">
        <v>6784</v>
      </c>
      <c r="C3310" t="str">
        <f>IFERROR(VLOOKUP(Table1[[#This Row],[Ticker]],[1]!Table1[[Symbol]:[Industry]],2,FALSE),"-")</f>
        <v>-</v>
      </c>
      <c r="D3310" t="s">
        <v>46</v>
      </c>
      <c r="E3310">
        <v>54.101309999999998</v>
      </c>
      <c r="F3310">
        <v>7.33</v>
      </c>
      <c r="G3310">
        <v>-94.6061330526788</v>
      </c>
      <c r="H3310">
        <v>-20.251286788105102</v>
      </c>
      <c r="I3310">
        <v>-53.104183751191101</v>
      </c>
      <c r="J3310">
        <v>-6.6375077691595097</v>
      </c>
      <c r="K3310">
        <v>8.9404843796196101</v>
      </c>
      <c r="L3310">
        <v>12.797902443983901</v>
      </c>
      <c r="M3310">
        <v>26.1959911923859</v>
      </c>
      <c r="N3310">
        <v>0.12580059842945801</v>
      </c>
      <c r="O3310">
        <v>302.59208731241398</v>
      </c>
      <c r="P3310">
        <v>6.2318840579710102</v>
      </c>
      <c r="Q3310">
        <v>8.1923408919889001E-2</v>
      </c>
    </row>
    <row r="3311" spans="1:17" hidden="1" x14ac:dyDescent="0.3">
      <c r="A3311" t="s">
        <v>6785</v>
      </c>
      <c r="B3311" t="s">
        <v>6786</v>
      </c>
      <c r="C3311" t="str">
        <f>IFERROR(VLOOKUP(Table1[[#This Row],[Ticker]],[1]!Table1[[Symbol]:[Industry]],2,FALSE),"-")</f>
        <v>-</v>
      </c>
      <c r="D3311" t="s">
        <v>226</v>
      </c>
      <c r="E3311">
        <v>54.058822499999998</v>
      </c>
      <c r="F3311">
        <v>2.5</v>
      </c>
      <c r="G3311">
        <v>175.24842505682801</v>
      </c>
      <c r="H3311">
        <v>13.9412597957458</v>
      </c>
      <c r="I3311">
        <v>-24.906260434506301</v>
      </c>
      <c r="J3311">
        <v>-6.7423295720945102</v>
      </c>
      <c r="K3311">
        <v>2.40171816159318</v>
      </c>
      <c r="L3311">
        <v>2.44200099575</v>
      </c>
      <c r="M3311">
        <v>52.179389745529299</v>
      </c>
      <c r="N3311">
        <v>0.92684659090909005</v>
      </c>
      <c r="O3311">
        <v>144</v>
      </c>
      <c r="P3311">
        <v>221.19914346895001</v>
      </c>
    </row>
    <row r="3312" spans="1:17" hidden="1" x14ac:dyDescent="0.3">
      <c r="A3312" t="s">
        <v>6787</v>
      </c>
      <c r="B3312" t="s">
        <v>6788</v>
      </c>
      <c r="C3312" t="str">
        <f>IFERROR(VLOOKUP(Table1[[#This Row],[Ticker]],[1]!Table1[[Symbol]:[Industry]],2,FALSE),"-")</f>
        <v>-</v>
      </c>
      <c r="E3312">
        <v>54.05</v>
      </c>
      <c r="F3312">
        <v>115</v>
      </c>
      <c r="G3312">
        <v>-10.0645567966023</v>
      </c>
      <c r="H3312">
        <v>-4.39207353758749</v>
      </c>
      <c r="I3312">
        <v>3.0711335743808399</v>
      </c>
      <c r="J3312">
        <v>-4.5718272674600398</v>
      </c>
      <c r="K3312">
        <v>122.288988312187</v>
      </c>
      <c r="M3312">
        <v>51.790095994650201</v>
      </c>
      <c r="O3312">
        <v>52.173913043478201</v>
      </c>
      <c r="P3312">
        <v>21.757543673901498</v>
      </c>
    </row>
    <row r="3313" spans="1:17" hidden="1" x14ac:dyDescent="0.3">
      <c r="A3313" t="s">
        <v>6789</v>
      </c>
      <c r="B3313" t="s">
        <v>6790</v>
      </c>
      <c r="C3313" t="str">
        <f>IFERROR(VLOOKUP(Table1[[#This Row],[Ticker]],[1]!Table1[[Symbol]:[Industry]],2,FALSE),"-")</f>
        <v>-</v>
      </c>
      <c r="D3313" t="s">
        <v>539</v>
      </c>
      <c r="E3313">
        <v>53.968072831999997</v>
      </c>
      <c r="F3313">
        <v>58.54</v>
      </c>
      <c r="G3313">
        <v>-13.0200813632771</v>
      </c>
      <c r="H3313">
        <v>-9.5587402042541605</v>
      </c>
      <c r="I3313">
        <v>-36.338927547315102</v>
      </c>
      <c r="J3313">
        <v>-1.4542656338104201</v>
      </c>
      <c r="K3313">
        <v>57.474613851021502</v>
      </c>
      <c r="L3313">
        <v>58.1716185437175</v>
      </c>
      <c r="M3313">
        <v>46.615053588993</v>
      </c>
      <c r="N3313">
        <v>1.10088297838231</v>
      </c>
      <c r="O3313">
        <v>51.861974718141397</v>
      </c>
      <c r="P3313">
        <v>25.6223175965665</v>
      </c>
      <c r="Q3313">
        <v>-6.2363627759370002E-2</v>
      </c>
    </row>
    <row r="3314" spans="1:17" hidden="1" x14ac:dyDescent="0.3">
      <c r="A3314" t="s">
        <v>6791</v>
      </c>
      <c r="B3314" t="s">
        <v>6792</v>
      </c>
      <c r="C3314" t="str">
        <f>IFERROR(VLOOKUP(Table1[[#This Row],[Ticker]],[1]!Table1[[Symbol]:[Industry]],2,FALSE),"-")</f>
        <v>-</v>
      </c>
      <c r="D3314" t="s">
        <v>124</v>
      </c>
      <c r="E3314">
        <v>53.955075000000001</v>
      </c>
      <c r="F3314">
        <v>5.37</v>
      </c>
      <c r="G3314">
        <v>15.5921045417829</v>
      </c>
      <c r="H3314">
        <v>-10.681381713688101</v>
      </c>
      <c r="I3314">
        <v>-24.039747075519699</v>
      </c>
      <c r="J3314">
        <v>-8.7208411024928196</v>
      </c>
      <c r="K3314">
        <v>5.3310784625160004</v>
      </c>
      <c r="L3314">
        <v>5.3770956145223296</v>
      </c>
      <c r="M3314">
        <v>44.755527723876597</v>
      </c>
      <c r="N3314">
        <v>0.99997285843942096</v>
      </c>
      <c r="O3314">
        <v>78.026070763500897</v>
      </c>
      <c r="P3314">
        <v>65.230769230769198</v>
      </c>
      <c r="Q3314">
        <v>6.7422366552337007E-2</v>
      </c>
    </row>
    <row r="3315" spans="1:17" hidden="1" x14ac:dyDescent="0.3">
      <c r="A3315" t="s">
        <v>6793</v>
      </c>
      <c r="B3315" t="s">
        <v>6794</v>
      </c>
      <c r="C3315" t="str">
        <f>IFERROR(VLOOKUP(Table1[[#This Row],[Ticker]],[1]!Table1[[Symbol]:[Industry]],2,FALSE),"-")</f>
        <v>-</v>
      </c>
      <c r="D3315" t="s">
        <v>716</v>
      </c>
      <c r="E3315">
        <v>53.792091599999999</v>
      </c>
      <c r="F3315">
        <v>900.71</v>
      </c>
      <c r="G3315">
        <v>-1.1425703677411601</v>
      </c>
      <c r="H3315">
        <v>-5.0643489913539304</v>
      </c>
      <c r="I3315">
        <v>0.13712360840537599</v>
      </c>
      <c r="J3315">
        <v>2.3089408165436498</v>
      </c>
      <c r="K3315">
        <v>854.38822475306097</v>
      </c>
      <c r="L3315">
        <v>802.43879030081496</v>
      </c>
      <c r="M3315">
        <v>58.819350865168801</v>
      </c>
      <c r="N3315">
        <v>0.59511061918243502</v>
      </c>
      <c r="O3315">
        <v>8.2479377380066694</v>
      </c>
      <c r="P3315">
        <v>27.923590399091001</v>
      </c>
      <c r="Q3315">
        <v>1.3226938830403E-2</v>
      </c>
    </row>
    <row r="3316" spans="1:17" hidden="1" x14ac:dyDescent="0.3">
      <c r="A3316" t="s">
        <v>6795</v>
      </c>
      <c r="B3316" t="s">
        <v>6796</v>
      </c>
      <c r="C3316" t="str">
        <f>IFERROR(VLOOKUP(Table1[[#This Row],[Ticker]],[1]!Table1[[Symbol]:[Industry]],2,FALSE),"-")</f>
        <v>-</v>
      </c>
      <c r="D3316" t="s">
        <v>46</v>
      </c>
      <c r="E3316">
        <v>53.77528959</v>
      </c>
      <c r="F3316">
        <v>23.65</v>
      </c>
      <c r="G3316">
        <v>-8.5626538911907009</v>
      </c>
      <c r="H3316">
        <v>-13.5556191056274</v>
      </c>
      <c r="I3316">
        <v>-12.005222570217899</v>
      </c>
      <c r="J3316">
        <v>12.270732837194201</v>
      </c>
      <c r="K3316">
        <v>22.0061796497119</v>
      </c>
      <c r="L3316">
        <v>21.251414698848599</v>
      </c>
      <c r="M3316">
        <v>67.828225244289897</v>
      </c>
      <c r="N3316">
        <v>1.0259791633869699</v>
      </c>
      <c r="O3316">
        <v>13.107822410148</v>
      </c>
      <c r="P3316">
        <v>35.919540229885001</v>
      </c>
      <c r="Q3316">
        <v>-2.0458212405745999E-2</v>
      </c>
    </row>
    <row r="3317" spans="1:17" hidden="1" x14ac:dyDescent="0.3">
      <c r="A3317" t="s">
        <v>6797</v>
      </c>
      <c r="B3317" t="s">
        <v>6798</v>
      </c>
      <c r="C3317" t="str">
        <f>IFERROR(VLOOKUP(Table1[[#This Row],[Ticker]],[1]!Table1[[Symbol]:[Industry]],2,FALSE),"-")</f>
        <v>-</v>
      </c>
      <c r="D3317" t="s">
        <v>496</v>
      </c>
      <c r="E3317">
        <v>53.761074000000001</v>
      </c>
      <c r="F3317">
        <v>127.35</v>
      </c>
      <c r="G3317">
        <v>110.480555985352</v>
      </c>
      <c r="I3317">
        <v>160.773266720751</v>
      </c>
      <c r="K3317">
        <v>72.929201290160904</v>
      </c>
      <c r="M3317">
        <v>99.999999999087606</v>
      </c>
      <c r="N3317">
        <v>2.0357142857142798</v>
      </c>
      <c r="O3317">
        <v>2.7483313702394798</v>
      </c>
      <c r="P3317">
        <v>240.96385542168599</v>
      </c>
    </row>
    <row r="3318" spans="1:17" hidden="1" x14ac:dyDescent="0.3">
      <c r="A3318" t="s">
        <v>6799</v>
      </c>
      <c r="B3318" t="s">
        <v>6800</v>
      </c>
      <c r="C3318" t="str">
        <f>IFERROR(VLOOKUP(Table1[[#This Row],[Ticker]],[1]!Table1[[Symbol]:[Industry]],2,FALSE),"-")</f>
        <v>-</v>
      </c>
      <c r="E3318">
        <v>53.723376000000002</v>
      </c>
      <c r="F3318">
        <v>86.04</v>
      </c>
      <c r="G3318">
        <v>-2.4384916336950901</v>
      </c>
      <c r="H3318">
        <v>-6.3971820944201703</v>
      </c>
      <c r="I3318">
        <v>-26.047833096176301</v>
      </c>
      <c r="J3318">
        <v>-4.6701875077215904</v>
      </c>
      <c r="K3318">
        <v>88.243111741021096</v>
      </c>
      <c r="L3318">
        <v>89.565096586463596</v>
      </c>
      <c r="M3318">
        <v>58.379216114301698</v>
      </c>
      <c r="N3318">
        <v>0.44634187175623602</v>
      </c>
      <c r="O3318">
        <v>56.101813110181297</v>
      </c>
      <c r="P3318">
        <v>40.979845977388102</v>
      </c>
    </row>
    <row r="3319" spans="1:17" hidden="1" x14ac:dyDescent="0.3">
      <c r="A3319" t="s">
        <v>6801</v>
      </c>
      <c r="B3319" t="s">
        <v>6802</v>
      </c>
      <c r="C3319" t="str">
        <f>IFERROR(VLOOKUP(Table1[[#This Row],[Ticker]],[1]!Table1[[Symbol]:[Industry]],2,FALSE),"-")</f>
        <v>-</v>
      </c>
      <c r="D3319" t="s">
        <v>410</v>
      </c>
      <c r="E3319">
        <v>53.709430500000003</v>
      </c>
      <c r="F3319">
        <v>141.65</v>
      </c>
      <c r="G3319">
        <v>-28.828075474045502</v>
      </c>
      <c r="H3319">
        <v>4.1201985040963098</v>
      </c>
      <c r="I3319">
        <v>-33.303437951927897</v>
      </c>
      <c r="J3319">
        <v>5.7882767940296302</v>
      </c>
      <c r="K3319">
        <v>131.560938879578</v>
      </c>
      <c r="L3319">
        <v>138.70173438375599</v>
      </c>
      <c r="M3319">
        <v>82.698914664139394</v>
      </c>
      <c r="N3319">
        <v>1.60628179606281</v>
      </c>
      <c r="O3319">
        <v>76.491351923755701</v>
      </c>
      <c r="P3319">
        <v>34.265402843601898</v>
      </c>
      <c r="Q3319">
        <v>1.1434836517115E-2</v>
      </c>
    </row>
    <row r="3320" spans="1:17" hidden="1" x14ac:dyDescent="0.3">
      <c r="A3320" t="s">
        <v>6803</v>
      </c>
      <c r="B3320" t="s">
        <v>6804</v>
      </c>
      <c r="C3320" t="str">
        <f>IFERROR(VLOOKUP(Table1[[#This Row],[Ticker]],[1]!Table1[[Symbol]:[Industry]],2,FALSE),"-")</f>
        <v>-</v>
      </c>
      <c r="D3320" t="s">
        <v>936</v>
      </c>
      <c r="E3320">
        <v>53.688749999999999</v>
      </c>
      <c r="F3320">
        <v>173.75</v>
      </c>
      <c r="G3320">
        <v>507.61625726039802</v>
      </c>
      <c r="H3320">
        <v>-28.985841617594101</v>
      </c>
      <c r="I3320">
        <v>360.44341356707201</v>
      </c>
      <c r="J3320">
        <v>-17.0291335239137</v>
      </c>
      <c r="K3320">
        <v>175.88216978935699</v>
      </c>
      <c r="L3320">
        <v>101.140024256884</v>
      </c>
      <c r="M3320">
        <v>27.409781892415701</v>
      </c>
      <c r="N3320">
        <v>1.5677321789321701</v>
      </c>
      <c r="O3320">
        <v>35.712230215827297</v>
      </c>
      <c r="P3320">
        <v>532.96903460837802</v>
      </c>
    </row>
    <row r="3321" spans="1:17" hidden="1" x14ac:dyDescent="0.3">
      <c r="A3321" t="s">
        <v>6805</v>
      </c>
      <c r="B3321" t="s">
        <v>6806</v>
      </c>
      <c r="C3321" t="str">
        <f>IFERROR(VLOOKUP(Table1[[#This Row],[Ticker]],[1]!Table1[[Symbol]:[Industry]],2,FALSE),"-")</f>
        <v>-</v>
      </c>
      <c r="D3321" t="s">
        <v>326</v>
      </c>
      <c r="E3321">
        <v>53.686598148000002</v>
      </c>
      <c r="F3321">
        <v>31.89</v>
      </c>
      <c r="G3321">
        <v>17.651706956951902</v>
      </c>
      <c r="H3321">
        <v>-13.3014437372802</v>
      </c>
      <c r="I3321">
        <v>-12.248434939379999</v>
      </c>
      <c r="J3321">
        <v>-6.379571261223</v>
      </c>
      <c r="K3321">
        <v>34.560796320503002</v>
      </c>
      <c r="L3321">
        <v>32.632946928772</v>
      </c>
      <c r="M3321">
        <v>34.658504538025902</v>
      </c>
      <c r="N3321">
        <v>0.201706904970786</v>
      </c>
      <c r="O3321">
        <v>51.771715271244801</v>
      </c>
      <c r="P3321">
        <v>58.263027295285298</v>
      </c>
      <c r="Q3321">
        <v>4.5372023762628E-2</v>
      </c>
    </row>
    <row r="3322" spans="1:17" hidden="1" x14ac:dyDescent="0.3">
      <c r="A3322" t="s">
        <v>6807</v>
      </c>
      <c r="B3322" t="s">
        <v>6808</v>
      </c>
      <c r="C3322" t="str">
        <f>IFERROR(VLOOKUP(Table1[[#This Row],[Ticker]],[1]!Table1[[Symbol]:[Industry]],2,FALSE),"-")</f>
        <v>-</v>
      </c>
      <c r="D3322" t="s">
        <v>59</v>
      </c>
      <c r="E3322">
        <v>53.672392080000002</v>
      </c>
      <c r="F3322">
        <v>48.8</v>
      </c>
      <c r="G3322">
        <v>-1.92708465276671</v>
      </c>
      <c r="H3322">
        <v>-0.66912981464376897</v>
      </c>
      <c r="I3322">
        <v>0.74587598596534399</v>
      </c>
      <c r="J3322">
        <v>0.22913241094908299</v>
      </c>
      <c r="K3322">
        <v>41.847212623360498</v>
      </c>
      <c r="L3322">
        <v>43.292448005918203</v>
      </c>
      <c r="M3322">
        <v>82.483320303662097</v>
      </c>
      <c r="N3322">
        <v>1.49147727272727</v>
      </c>
      <c r="O3322">
        <v>14.7540983606557</v>
      </c>
      <c r="P3322">
        <v>35.367545076282902</v>
      </c>
    </row>
    <row r="3323" spans="1:17" hidden="1" x14ac:dyDescent="0.3">
      <c r="A3323" t="s">
        <v>6809</v>
      </c>
      <c r="B3323" t="s">
        <v>6810</v>
      </c>
      <c r="C3323" t="str">
        <f>IFERROR(VLOOKUP(Table1[[#This Row],[Ticker]],[1]!Table1[[Symbol]:[Industry]],2,FALSE),"-")</f>
        <v>-</v>
      </c>
      <c r="D3323" t="s">
        <v>130</v>
      </c>
      <c r="E3323">
        <v>53.650172150000003</v>
      </c>
      <c r="F3323">
        <v>5.26</v>
      </c>
      <c r="G3323">
        <v>15.665989408051299</v>
      </c>
      <c r="H3323">
        <v>-12.5512775176869</v>
      </c>
      <c r="I3323">
        <v>-10.081164646900501</v>
      </c>
      <c r="J3323">
        <v>-0.31859343497799397</v>
      </c>
      <c r="K3323">
        <v>5.1422026517649897</v>
      </c>
      <c r="L3323">
        <v>4.8872046905666302</v>
      </c>
      <c r="M3323">
        <v>66.422600582518598</v>
      </c>
      <c r="N3323">
        <v>0.55964631445105395</v>
      </c>
      <c r="O3323">
        <v>26.045627376425799</v>
      </c>
      <c r="P3323">
        <v>59.393939393939398</v>
      </c>
      <c r="Q3323">
        <v>0.12154331998615001</v>
      </c>
    </row>
    <row r="3324" spans="1:17" hidden="1" x14ac:dyDescent="0.3">
      <c r="A3324" t="s">
        <v>6811</v>
      </c>
      <c r="B3324" t="s">
        <v>6812</v>
      </c>
      <c r="C3324" t="str">
        <f>IFERROR(VLOOKUP(Table1[[#This Row],[Ticker]],[1]!Table1[[Symbol]:[Industry]],2,FALSE),"-")</f>
        <v>-</v>
      </c>
      <c r="D3324" t="s">
        <v>769</v>
      </c>
      <c r="E3324">
        <v>53.592607800000003</v>
      </c>
      <c r="F3324">
        <v>24.69</v>
      </c>
      <c r="G3324">
        <v>89.342874825932199</v>
      </c>
      <c r="H3324">
        <v>16.238557093043099</v>
      </c>
      <c r="I3324">
        <v>38.884504210272901</v>
      </c>
      <c r="J3324">
        <v>24.853876663401401</v>
      </c>
      <c r="K3324">
        <v>19.400894422350799</v>
      </c>
      <c r="L3324">
        <v>17.3450844713626</v>
      </c>
      <c r="M3324">
        <v>90.857228131674105</v>
      </c>
      <c r="N3324">
        <v>2.6241205260686802</v>
      </c>
      <c r="O3324">
        <v>7.0473876063183303</v>
      </c>
      <c r="P3324">
        <v>134.47293447293401</v>
      </c>
      <c r="Q3324">
        <v>0.103697938998319</v>
      </c>
    </row>
    <row r="3325" spans="1:17" hidden="1" x14ac:dyDescent="0.3">
      <c r="A3325" t="s">
        <v>6813</v>
      </c>
      <c r="B3325" t="s">
        <v>6814</v>
      </c>
      <c r="C3325" t="str">
        <f>IFERROR(VLOOKUP(Table1[[#This Row],[Ticker]],[1]!Table1[[Symbol]:[Industry]],2,FALSE),"-")</f>
        <v>-</v>
      </c>
      <c r="D3325" t="s">
        <v>226</v>
      </c>
      <c r="E3325">
        <v>53.586198327999902</v>
      </c>
      <c r="F3325">
        <v>50.18</v>
      </c>
      <c r="G3325">
        <v>-18.765695702276201</v>
      </c>
      <c r="H3325">
        <v>5.2203295631876996</v>
      </c>
      <c r="I3325">
        <v>-5.2918792207649101</v>
      </c>
      <c r="J3325">
        <v>-3.5970623715294598</v>
      </c>
      <c r="K3325">
        <v>46.801032855524298</v>
      </c>
      <c r="L3325">
        <v>45.883564706019399</v>
      </c>
      <c r="M3325">
        <v>57.492111798559002</v>
      </c>
      <c r="N3325">
        <v>2.4791618332054299</v>
      </c>
      <c r="O3325">
        <v>19.1709844559585</v>
      </c>
      <c r="P3325">
        <v>43.453401943967897</v>
      </c>
      <c r="Q3325">
        <v>-6.7201321676600007E-2</v>
      </c>
    </row>
    <row r="3326" spans="1:17" hidden="1" x14ac:dyDescent="0.3">
      <c r="A3326" t="s">
        <v>6815</v>
      </c>
      <c r="B3326" t="s">
        <v>6816</v>
      </c>
      <c r="C3326" t="str">
        <f>IFERROR(VLOOKUP(Table1[[#This Row],[Ticker]],[1]!Table1[[Symbol]:[Industry]],2,FALSE),"-")</f>
        <v>-</v>
      </c>
      <c r="D3326" t="s">
        <v>1435</v>
      </c>
      <c r="E3326">
        <v>53.568198359999997</v>
      </c>
      <c r="F3326">
        <v>10.18</v>
      </c>
      <c r="G3326">
        <v>-87.718766257407793</v>
      </c>
      <c r="H3326">
        <v>-12.040094473145199</v>
      </c>
      <c r="I3326">
        <v>-39.761570962762697</v>
      </c>
      <c r="J3326">
        <v>-3.1207871650602601</v>
      </c>
      <c r="K3326">
        <v>10.5463821089145</v>
      </c>
      <c r="L3326">
        <v>15.360550639527601</v>
      </c>
      <c r="M3326">
        <v>49.991711466870399</v>
      </c>
      <c r="N3326">
        <v>1.50315409882038</v>
      </c>
      <c r="O3326">
        <v>184.87229862475399</v>
      </c>
      <c r="P3326">
        <v>13.7430167597765</v>
      </c>
      <c r="Q3326">
        <v>0.21461934840880201</v>
      </c>
    </row>
    <row r="3327" spans="1:17" hidden="1" x14ac:dyDescent="0.3">
      <c r="A3327" t="s">
        <v>6817</v>
      </c>
      <c r="B3327" t="s">
        <v>6818</v>
      </c>
      <c r="C3327" t="str">
        <f>IFERROR(VLOOKUP(Table1[[#This Row],[Ticker]],[1]!Table1[[Symbol]:[Industry]],2,FALSE),"-")</f>
        <v>-</v>
      </c>
      <c r="D3327" t="s">
        <v>539</v>
      </c>
      <c r="E3327">
        <v>53.391348999999998</v>
      </c>
      <c r="F3327">
        <v>88.09</v>
      </c>
      <c r="G3327">
        <v>21.922627659382901</v>
      </c>
      <c r="H3327">
        <v>2.4470069221826298</v>
      </c>
      <c r="I3327">
        <v>-29.812970980739401</v>
      </c>
      <c r="J3327">
        <v>-12.208063137217399</v>
      </c>
      <c r="K3327">
        <v>75.835771423569298</v>
      </c>
      <c r="L3327">
        <v>77.7009666879527</v>
      </c>
      <c r="M3327">
        <v>74.238621490636106</v>
      </c>
      <c r="N3327">
        <v>3.1985483868216198</v>
      </c>
      <c r="O3327">
        <v>29.299579975025502</v>
      </c>
      <c r="P3327">
        <v>58.720720720720699</v>
      </c>
      <c r="Q3327">
        <v>0.185196004882379</v>
      </c>
    </row>
    <row r="3328" spans="1:17" hidden="1" x14ac:dyDescent="0.3">
      <c r="A3328" t="s">
        <v>6819</v>
      </c>
      <c r="B3328" t="s">
        <v>6820</v>
      </c>
      <c r="C3328" t="str">
        <f>IFERROR(VLOOKUP(Table1[[#This Row],[Ticker]],[1]!Table1[[Symbol]:[Industry]],2,FALSE),"-")</f>
        <v>-</v>
      </c>
      <c r="D3328" t="s">
        <v>6821</v>
      </c>
      <c r="E3328">
        <v>53.360300000000002</v>
      </c>
      <c r="F3328">
        <v>245.9</v>
      </c>
      <c r="G3328">
        <v>-27.773412268615701</v>
      </c>
      <c r="H3328">
        <v>-13.4754068709208</v>
      </c>
      <c r="I3328">
        <v>-14.637721897632501</v>
      </c>
      <c r="J3328">
        <v>-3.49861888027062</v>
      </c>
      <c r="M3328">
        <v>53.969960685380897</v>
      </c>
      <c r="O3328">
        <v>2.4806832045546998</v>
      </c>
      <c r="P3328">
        <v>13.7109826589595</v>
      </c>
    </row>
    <row r="3329" spans="1:17" hidden="1" x14ac:dyDescent="0.3">
      <c r="A3329" t="s">
        <v>6822</v>
      </c>
      <c r="B3329" t="s">
        <v>6823</v>
      </c>
      <c r="C3329" t="str">
        <f>IFERROR(VLOOKUP(Table1[[#This Row],[Ticker]],[1]!Table1[[Symbol]:[Industry]],2,FALSE),"-")</f>
        <v>-</v>
      </c>
      <c r="D3329" t="s">
        <v>243</v>
      </c>
      <c r="E3329">
        <v>53.167201919999997</v>
      </c>
      <c r="F3329">
        <v>73.400000000000006</v>
      </c>
      <c r="G3329">
        <v>84.361508366304903</v>
      </c>
      <c r="H3329">
        <v>9.6309149681596296</v>
      </c>
      <c r="I3329">
        <v>12.7190832357683</v>
      </c>
      <c r="J3329">
        <v>13.6721461470517</v>
      </c>
      <c r="K3329">
        <v>60.975706821935297</v>
      </c>
      <c r="L3329">
        <v>54.483310274611497</v>
      </c>
      <c r="M3329">
        <v>91.4677085543902</v>
      </c>
      <c r="N3329">
        <v>1.54066985645933</v>
      </c>
      <c r="O3329">
        <v>0</v>
      </c>
      <c r="P3329">
        <v>122.424242424242</v>
      </c>
    </row>
    <row r="3330" spans="1:17" hidden="1" x14ac:dyDescent="0.3">
      <c r="A3330" t="s">
        <v>6824</v>
      </c>
      <c r="B3330" t="s">
        <v>6825</v>
      </c>
      <c r="C3330" t="str">
        <f>IFERROR(VLOOKUP(Table1[[#This Row],[Ticker]],[1]!Table1[[Symbol]:[Industry]],2,FALSE),"-")</f>
        <v>-</v>
      </c>
      <c r="D3330" t="s">
        <v>119</v>
      </c>
      <c r="E3330">
        <v>53.097964040000001</v>
      </c>
      <c r="F3330">
        <v>2.2000000000000002</v>
      </c>
      <c r="G3330">
        <v>-5.5931859894901201</v>
      </c>
      <c r="H3330">
        <v>-1.87035303188851</v>
      </c>
      <c r="I3330">
        <v>-12.2495918825592</v>
      </c>
      <c r="J3330">
        <v>1.0670674632677399</v>
      </c>
      <c r="K3330">
        <v>2.80531640952095</v>
      </c>
      <c r="L3330">
        <v>2.8492677430408602</v>
      </c>
      <c r="M3330">
        <v>15.3874106226971</v>
      </c>
      <c r="N3330">
        <v>1</v>
      </c>
      <c r="Q3330">
        <v>-0.13535727796024799</v>
      </c>
    </row>
    <row r="3331" spans="1:17" hidden="1" x14ac:dyDescent="0.3">
      <c r="A3331" t="s">
        <v>6826</v>
      </c>
      <c r="B3331" t="s">
        <v>6827</v>
      </c>
      <c r="C3331" t="str">
        <f>IFERROR(VLOOKUP(Table1[[#This Row],[Ticker]],[1]!Table1[[Symbol]:[Industry]],2,FALSE),"-")</f>
        <v>-</v>
      </c>
      <c r="D3331" t="s">
        <v>496</v>
      </c>
      <c r="E3331">
        <v>52.996580000000002</v>
      </c>
      <c r="F3331">
        <v>120.25</v>
      </c>
      <c r="G3331">
        <v>64.765799727117994</v>
      </c>
      <c r="H3331">
        <v>-11.0587402042541</v>
      </c>
      <c r="I3331">
        <v>-25.456625216535802</v>
      </c>
      <c r="K3331">
        <v>101.614352436579</v>
      </c>
      <c r="L3331">
        <v>65.979273510552801</v>
      </c>
      <c r="M3331">
        <v>99.464893626018295</v>
      </c>
      <c r="N3331">
        <v>0.33333333333333298</v>
      </c>
      <c r="O3331">
        <v>15.2598752598752</v>
      </c>
      <c r="P3331">
        <v>90.118577075098798</v>
      </c>
    </row>
    <row r="3332" spans="1:17" hidden="1" x14ac:dyDescent="0.3">
      <c r="A3332" t="s">
        <v>6828</v>
      </c>
      <c r="B3332" t="s">
        <v>6829</v>
      </c>
      <c r="C3332" t="str">
        <f>IFERROR(VLOOKUP(Table1[[#This Row],[Ticker]],[1]!Table1[[Symbol]:[Industry]],2,FALSE),"-")</f>
        <v>-</v>
      </c>
      <c r="D3332" t="s">
        <v>72</v>
      </c>
      <c r="E3332">
        <v>52.814749999999997</v>
      </c>
      <c r="F3332">
        <v>36.549999999999997</v>
      </c>
      <c r="G3332">
        <v>-78.343131045730004</v>
      </c>
      <c r="H3332">
        <v>-17.340791486305399</v>
      </c>
      <c r="I3332">
        <v>-6.4283749654201801</v>
      </c>
      <c r="J3332">
        <v>1.7599161037849</v>
      </c>
      <c r="K3332">
        <v>36.695071346771599</v>
      </c>
      <c r="L3332">
        <v>37.901904241829598</v>
      </c>
      <c r="M3332">
        <v>57.154480707262998</v>
      </c>
      <c r="N3332">
        <v>0.89656329889738995</v>
      </c>
      <c r="O3332">
        <v>112.722298221614</v>
      </c>
      <c r="P3332">
        <v>30.535714285714199</v>
      </c>
      <c r="Q3332">
        <v>-6.5186284806687006E-2</v>
      </c>
    </row>
    <row r="3333" spans="1:17" hidden="1" x14ac:dyDescent="0.3">
      <c r="A3333" t="s">
        <v>6830</v>
      </c>
      <c r="B3333" t="s">
        <v>6831</v>
      </c>
      <c r="C3333" t="str">
        <f>IFERROR(VLOOKUP(Table1[[#This Row],[Ticker]],[1]!Table1[[Symbol]:[Industry]],2,FALSE),"-")</f>
        <v>-</v>
      </c>
      <c r="D3333" t="s">
        <v>670</v>
      </c>
      <c r="E3333">
        <v>52.734552000000001</v>
      </c>
      <c r="F3333">
        <v>39</v>
      </c>
      <c r="G3333">
        <v>35.804247445407597</v>
      </c>
      <c r="H3333">
        <v>-19.0678935223319</v>
      </c>
      <c r="I3333">
        <v>-19.470356893763299</v>
      </c>
      <c r="J3333">
        <v>-1.47838432460493</v>
      </c>
      <c r="K3333">
        <v>42.993989635852401</v>
      </c>
      <c r="L3333">
        <v>38.346957134752898</v>
      </c>
      <c r="M3333">
        <v>25.8976088512673</v>
      </c>
      <c r="N3333">
        <v>0.237766232282554</v>
      </c>
      <c r="O3333">
        <v>55.230769230769198</v>
      </c>
      <c r="P3333">
        <v>95</v>
      </c>
      <c r="Q3333">
        <v>8.0070386561118007E-2</v>
      </c>
    </row>
    <row r="3334" spans="1:17" hidden="1" x14ac:dyDescent="0.3">
      <c r="A3334" t="s">
        <v>6832</v>
      </c>
      <c r="B3334" t="s">
        <v>6833</v>
      </c>
      <c r="C3334" t="str">
        <f>IFERROR(VLOOKUP(Table1[[#This Row],[Ticker]],[1]!Table1[[Symbol]:[Industry]],2,FALSE),"-")</f>
        <v>-</v>
      </c>
      <c r="E3334">
        <v>52.667883099999997</v>
      </c>
      <c r="F3334">
        <v>107.3</v>
      </c>
      <c r="G3334">
        <v>133.13915230752301</v>
      </c>
      <c r="H3334">
        <v>10.5523709068569</v>
      </c>
      <c r="I3334">
        <v>48.315528223481103</v>
      </c>
      <c r="J3334">
        <v>2.6424602200579201</v>
      </c>
      <c r="K3334">
        <v>95.885582371435206</v>
      </c>
      <c r="L3334">
        <v>73.685716853834606</v>
      </c>
      <c r="M3334">
        <v>51.5704241707111</v>
      </c>
      <c r="N3334">
        <v>0.23311874129933499</v>
      </c>
      <c r="O3334">
        <v>5.3122087604846104</v>
      </c>
      <c r="P3334">
        <v>187.667560321715</v>
      </c>
      <c r="Q3334">
        <v>8.8071350399477E-2</v>
      </c>
    </row>
    <row r="3335" spans="1:17" hidden="1" x14ac:dyDescent="0.3">
      <c r="A3335" t="s">
        <v>6834</v>
      </c>
      <c r="B3335" t="s">
        <v>6835</v>
      </c>
      <c r="C3335" t="str">
        <f>IFERROR(VLOOKUP(Table1[[#This Row],[Ticker]],[1]!Table1[[Symbol]:[Industry]],2,FALSE),"-")</f>
        <v>-</v>
      </c>
      <c r="E3335">
        <v>52.543438158000001</v>
      </c>
      <c r="F3335">
        <v>21.99</v>
      </c>
      <c r="G3335">
        <v>225.364926001301</v>
      </c>
      <c r="H3335">
        <v>-17.634896334928701</v>
      </c>
      <c r="I3335">
        <v>177.12501828616001</v>
      </c>
      <c r="J3335">
        <v>5.55243035298201</v>
      </c>
      <c r="K3335">
        <v>20.848387302855901</v>
      </c>
      <c r="L3335">
        <v>12.7745738667365</v>
      </c>
      <c r="M3335">
        <v>52.890848536574801</v>
      </c>
      <c r="N3335">
        <v>0.97281376356983196</v>
      </c>
      <c r="O3335">
        <v>23.4652114597544</v>
      </c>
      <c r="P3335">
        <v>250.717703349282</v>
      </c>
      <c r="Q3335">
        <v>0.16996738807815201</v>
      </c>
    </row>
    <row r="3336" spans="1:17" hidden="1" x14ac:dyDescent="0.3">
      <c r="A3336" t="s">
        <v>6836</v>
      </c>
      <c r="B3336" t="s">
        <v>6837</v>
      </c>
      <c r="C3336" t="str">
        <f>IFERROR(VLOOKUP(Table1[[#This Row],[Ticker]],[1]!Table1[[Symbol]:[Industry]],2,FALSE),"-")</f>
        <v>-</v>
      </c>
      <c r="D3336" t="s">
        <v>1465</v>
      </c>
      <c r="E3336">
        <v>52.524999999999999</v>
      </c>
      <c r="F3336">
        <v>21.01</v>
      </c>
      <c r="G3336">
        <v>-13.9529894370582</v>
      </c>
      <c r="H3336">
        <v>-6.36108902984137</v>
      </c>
      <c r="I3336">
        <v>-28.545243090099898</v>
      </c>
      <c r="J3336">
        <v>-2.9554885133697599</v>
      </c>
      <c r="K3336">
        <v>20.8222130969991</v>
      </c>
      <c r="L3336">
        <v>20.9637380363361</v>
      </c>
      <c r="M3336">
        <v>57.352781301517602</v>
      </c>
      <c r="N3336">
        <v>0.89521348947955703</v>
      </c>
      <c r="O3336">
        <v>32.317943836268398</v>
      </c>
      <c r="P3336">
        <v>22.435897435897399</v>
      </c>
      <c r="Q3336">
        <v>1.5692571340173E-2</v>
      </c>
    </row>
    <row r="3337" spans="1:17" hidden="1" x14ac:dyDescent="0.3">
      <c r="A3337" t="s">
        <v>6838</v>
      </c>
      <c r="B3337" t="s">
        <v>6839</v>
      </c>
      <c r="C3337" t="str">
        <f>IFERROR(VLOOKUP(Table1[[#This Row],[Ticker]],[1]!Table1[[Symbol]:[Industry]],2,FALSE),"-")</f>
        <v>-</v>
      </c>
      <c r="D3337" t="s">
        <v>226</v>
      </c>
      <c r="E3337">
        <v>52.475246126999998</v>
      </c>
      <c r="F3337">
        <v>110.21</v>
      </c>
      <c r="G3337">
        <v>58.391804179194899</v>
      </c>
      <c r="H3337">
        <v>-8.3388162860420803</v>
      </c>
      <c r="I3337">
        <v>-41.136790298506803</v>
      </c>
      <c r="J3337">
        <v>11.840159652574799</v>
      </c>
      <c r="K3337">
        <v>105.212223535494</v>
      </c>
      <c r="L3337">
        <v>103.60234913357399</v>
      </c>
      <c r="M3337">
        <v>69.694558477509403</v>
      </c>
      <c r="N3337">
        <v>2.1133140677182101</v>
      </c>
      <c r="O3337">
        <v>47.717992922602299</v>
      </c>
      <c r="P3337">
        <v>116.098039215686</v>
      </c>
      <c r="Q3337">
        <v>5.8245145188861001E-2</v>
      </c>
    </row>
    <row r="3338" spans="1:17" hidden="1" x14ac:dyDescent="0.3">
      <c r="A3338" t="s">
        <v>6840</v>
      </c>
      <c r="B3338" t="s">
        <v>6841</v>
      </c>
      <c r="C3338" t="str">
        <f>IFERROR(VLOOKUP(Table1[[#This Row],[Ticker]],[1]!Table1[[Symbol]:[Industry]],2,FALSE),"-")</f>
        <v>-</v>
      </c>
      <c r="E3338">
        <v>52.434519999999999</v>
      </c>
      <c r="F3338">
        <v>187.4</v>
      </c>
      <c r="G3338">
        <v>227.23424052595999</v>
      </c>
      <c r="H3338">
        <v>-16.639274454452501</v>
      </c>
      <c r="I3338">
        <v>25.577030670061198</v>
      </c>
      <c r="J3338">
        <v>-0.234494586485304</v>
      </c>
      <c r="K3338">
        <v>181.189040924919</v>
      </c>
      <c r="L3338">
        <v>152.74271471395599</v>
      </c>
      <c r="M3338">
        <v>70.190599703377202</v>
      </c>
      <c r="N3338">
        <v>0.93978243978243903</v>
      </c>
      <c r="O3338">
        <v>31.109925293489798</v>
      </c>
      <c r="P3338">
        <v>327.36602052451502</v>
      </c>
    </row>
    <row r="3339" spans="1:17" hidden="1" x14ac:dyDescent="0.3">
      <c r="A3339" t="s">
        <v>6842</v>
      </c>
      <c r="B3339" t="s">
        <v>6843</v>
      </c>
      <c r="C3339" t="str">
        <f>IFERROR(VLOOKUP(Table1[[#This Row],[Ticker]],[1]!Table1[[Symbol]:[Industry]],2,FALSE),"-")</f>
        <v>-</v>
      </c>
      <c r="D3339" t="s">
        <v>392</v>
      </c>
      <c r="E3339">
        <v>52.158906799999997</v>
      </c>
      <c r="F3339">
        <v>40.04</v>
      </c>
      <c r="G3339">
        <v>32.285017927609701</v>
      </c>
      <c r="H3339">
        <v>-2.1789587834891302</v>
      </c>
      <c r="I3339">
        <v>-33.784178064167001</v>
      </c>
      <c r="J3339">
        <v>14.76107104221</v>
      </c>
      <c r="K3339">
        <v>37.432625481021098</v>
      </c>
      <c r="L3339">
        <v>38.095307650457102</v>
      </c>
      <c r="M3339">
        <v>79.466490871610802</v>
      </c>
      <c r="N3339">
        <v>2.3284471527739501</v>
      </c>
      <c r="O3339">
        <v>58.466533466533399</v>
      </c>
      <c r="P3339">
        <v>73.3333333333333</v>
      </c>
      <c r="Q3339">
        <v>6.3563766682308995E-2</v>
      </c>
    </row>
    <row r="3340" spans="1:17" hidden="1" x14ac:dyDescent="0.3">
      <c r="A3340" t="s">
        <v>6844</v>
      </c>
      <c r="B3340" t="s">
        <v>6845</v>
      </c>
      <c r="C3340" t="str">
        <f>IFERROR(VLOOKUP(Table1[[#This Row],[Ticker]],[1]!Table1[[Symbol]:[Industry]],2,FALSE),"-")</f>
        <v>-</v>
      </c>
      <c r="D3340" t="s">
        <v>59</v>
      </c>
      <c r="E3340">
        <v>52.125</v>
      </c>
      <c r="F3340">
        <v>4.17</v>
      </c>
      <c r="G3340">
        <v>-46.236463148585003</v>
      </c>
      <c r="H3340">
        <v>-12.7828781352886</v>
      </c>
      <c r="I3340">
        <v>-42.832727575999201</v>
      </c>
      <c r="J3340">
        <v>-1.3319522136039399</v>
      </c>
      <c r="K3340">
        <v>4.1164235024285203</v>
      </c>
      <c r="L3340">
        <v>4.1921354488354501</v>
      </c>
      <c r="M3340">
        <v>72.638044005366694</v>
      </c>
      <c r="N3340">
        <v>1.0234187256477101</v>
      </c>
      <c r="O3340">
        <v>51.318944844124601</v>
      </c>
      <c r="P3340">
        <v>21.2209302325581</v>
      </c>
      <c r="Q3340">
        <v>0.11024381374699101</v>
      </c>
    </row>
    <row r="3341" spans="1:17" hidden="1" x14ac:dyDescent="0.3">
      <c r="A3341" t="s">
        <v>6846</v>
      </c>
      <c r="B3341" t="s">
        <v>6847</v>
      </c>
      <c r="C3341" t="str">
        <f>IFERROR(VLOOKUP(Table1[[#This Row],[Ticker]],[1]!Table1[[Symbol]:[Industry]],2,FALSE),"-")</f>
        <v>-</v>
      </c>
      <c r="D3341" t="s">
        <v>916</v>
      </c>
      <c r="E3341">
        <v>52.116</v>
      </c>
      <c r="F3341">
        <v>50.5</v>
      </c>
      <c r="G3341">
        <v>-46.261156361293203</v>
      </c>
      <c r="H3341">
        <v>-11.5513510416925</v>
      </c>
      <c r="I3341">
        <v>-48.933878956947403</v>
      </c>
      <c r="J3341">
        <v>4.1263811197293796</v>
      </c>
      <c r="K3341">
        <v>56.765947987352199</v>
      </c>
      <c r="L3341">
        <v>54.381409498389402</v>
      </c>
      <c r="M3341">
        <v>51.054193812712903</v>
      </c>
      <c r="N3341">
        <v>1.35164835164835</v>
      </c>
      <c r="O3341">
        <v>66.3366336633663</v>
      </c>
      <c r="P3341">
        <v>9.5444685466377308</v>
      </c>
    </row>
    <row r="3342" spans="1:17" hidden="1" x14ac:dyDescent="0.3">
      <c r="A3342" t="s">
        <v>6848</v>
      </c>
      <c r="B3342" t="s">
        <v>6849</v>
      </c>
      <c r="C3342" t="str">
        <f>IFERROR(VLOOKUP(Table1[[#This Row],[Ticker]],[1]!Table1[[Symbol]:[Industry]],2,FALSE),"-")</f>
        <v>-</v>
      </c>
      <c r="D3342" t="s">
        <v>410</v>
      </c>
      <c r="E3342">
        <v>52.089457275000001</v>
      </c>
      <c r="F3342">
        <v>35.25</v>
      </c>
      <c r="G3342">
        <v>-64.3138163090197</v>
      </c>
      <c r="H3342">
        <v>-5.3805067657683496</v>
      </c>
      <c r="I3342">
        <v>-51.178125938036501</v>
      </c>
      <c r="J3342">
        <v>-1.2309835101762201</v>
      </c>
      <c r="K3342">
        <v>34.967621030855298</v>
      </c>
      <c r="M3342">
        <v>67.686075958996199</v>
      </c>
      <c r="N3342">
        <v>1.1336898395721899</v>
      </c>
      <c r="O3342">
        <v>74.184397163120494</v>
      </c>
      <c r="P3342">
        <v>17.109634551494999</v>
      </c>
    </row>
    <row r="3343" spans="1:17" hidden="1" x14ac:dyDescent="0.3">
      <c r="A3343" t="s">
        <v>6850</v>
      </c>
      <c r="B3343" t="s">
        <v>6851</v>
      </c>
      <c r="C3343" t="str">
        <f>IFERROR(VLOOKUP(Table1[[#This Row],[Ticker]],[1]!Table1[[Symbol]:[Industry]],2,FALSE),"-")</f>
        <v>-</v>
      </c>
      <c r="D3343" t="s">
        <v>21</v>
      </c>
      <c r="E3343">
        <v>52.029866849999998</v>
      </c>
      <c r="F3343">
        <v>4.1900000000000004</v>
      </c>
      <c r="G3343">
        <v>84.147222652019195</v>
      </c>
      <c r="H3343">
        <v>38.584116938603003</v>
      </c>
      <c r="I3343">
        <v>58.803321186267702</v>
      </c>
      <c r="J3343">
        <v>8.6039116607416108</v>
      </c>
      <c r="K3343">
        <v>3.03964080093884</v>
      </c>
      <c r="L3343">
        <v>2.4895768006914101</v>
      </c>
      <c r="M3343">
        <v>99.850273334540503</v>
      </c>
      <c r="N3343">
        <v>1.2445469165440399</v>
      </c>
      <c r="O3343">
        <v>0</v>
      </c>
      <c r="P3343">
        <v>161.875</v>
      </c>
      <c r="Q3343">
        <v>7.3495933573050995E-2</v>
      </c>
    </row>
    <row r="3344" spans="1:17" hidden="1" x14ac:dyDescent="0.3">
      <c r="A3344" t="s">
        <v>6852</v>
      </c>
      <c r="B3344" t="s">
        <v>6853</v>
      </c>
      <c r="C3344" t="str">
        <f>IFERROR(VLOOKUP(Table1[[#This Row],[Ticker]],[1]!Table1[[Symbol]:[Industry]],2,FALSE),"-")</f>
        <v>-</v>
      </c>
      <c r="D3344" t="s">
        <v>496</v>
      </c>
      <c r="E3344">
        <v>51.994744019999999</v>
      </c>
      <c r="F3344">
        <v>4.8600000000000003</v>
      </c>
      <c r="G3344">
        <v>120.10176810656399</v>
      </c>
      <c r="H3344">
        <v>10.2647892075105</v>
      </c>
      <c r="I3344">
        <v>109.70072124217999</v>
      </c>
      <c r="J3344">
        <v>-7.5091733856266298</v>
      </c>
      <c r="K3344">
        <v>4.3535888431538003</v>
      </c>
      <c r="L3344">
        <v>3.29259689197076</v>
      </c>
      <c r="M3344">
        <v>52.3358008274272</v>
      </c>
      <c r="N3344">
        <v>1.8655959529813799</v>
      </c>
      <c r="O3344">
        <v>12.7572016460905</v>
      </c>
      <c r="P3344">
        <v>173.033707865168</v>
      </c>
      <c r="Q3344">
        <v>0.110821965866663</v>
      </c>
    </row>
    <row r="3345" spans="1:17" hidden="1" x14ac:dyDescent="0.3">
      <c r="A3345" t="s">
        <v>6854</v>
      </c>
      <c r="B3345" t="s">
        <v>6855</v>
      </c>
      <c r="C3345" t="str">
        <f>IFERROR(VLOOKUP(Table1[[#This Row],[Ticker]],[1]!Table1[[Symbol]:[Industry]],2,FALSE),"-")</f>
        <v>-</v>
      </c>
      <c r="D3345" t="s">
        <v>226</v>
      </c>
      <c r="E3345">
        <v>51.849281249999997</v>
      </c>
      <c r="F3345">
        <v>169.65</v>
      </c>
      <c r="G3345">
        <v>-33.650074645278103</v>
      </c>
      <c r="H3345">
        <v>-13.9799559021001</v>
      </c>
      <c r="I3345">
        <v>4.8232717673970296</v>
      </c>
      <c r="J3345">
        <v>-0.71587533745996201</v>
      </c>
      <c r="K3345">
        <v>163.49559825954199</v>
      </c>
      <c r="L3345">
        <v>156.76343250307099</v>
      </c>
      <c r="M3345">
        <v>65.939510460202698</v>
      </c>
      <c r="N3345">
        <v>0.55362201329497995</v>
      </c>
      <c r="O3345">
        <v>48.5116416150898</v>
      </c>
      <c r="P3345">
        <v>34.323040380047502</v>
      </c>
      <c r="Q3345">
        <v>7.8834223382136998E-2</v>
      </c>
    </row>
    <row r="3346" spans="1:17" hidden="1" x14ac:dyDescent="0.3">
      <c r="A3346" t="s">
        <v>6856</v>
      </c>
      <c r="B3346" t="s">
        <v>6857</v>
      </c>
      <c r="C3346" t="str">
        <f>IFERROR(VLOOKUP(Table1[[#This Row],[Ticker]],[1]!Table1[[Symbol]:[Industry]],2,FALSE),"-")</f>
        <v>-</v>
      </c>
      <c r="E3346">
        <v>51.662511700000003</v>
      </c>
      <c r="F3346">
        <v>37</v>
      </c>
      <c r="G3346">
        <v>116.299602438124</v>
      </c>
      <c r="H3346">
        <v>18.993983873074399</v>
      </c>
      <c r="I3346">
        <v>-17.504663970838099</v>
      </c>
      <c r="J3346">
        <v>-7.6003958720172804</v>
      </c>
      <c r="K3346">
        <v>36.910975706351699</v>
      </c>
      <c r="L3346">
        <v>31.712513272087001</v>
      </c>
      <c r="M3346">
        <v>54.746581712483199</v>
      </c>
      <c r="N3346">
        <v>0.44919786096256598</v>
      </c>
      <c r="O3346">
        <v>51.351351351351298</v>
      </c>
      <c r="P3346">
        <v>141.65237978610401</v>
      </c>
    </row>
    <row r="3347" spans="1:17" hidden="1" x14ac:dyDescent="0.3">
      <c r="A3347" t="s">
        <v>6858</v>
      </c>
      <c r="B3347" t="s">
        <v>6859</v>
      </c>
      <c r="C3347" t="str">
        <f>IFERROR(VLOOKUP(Table1[[#This Row],[Ticker]],[1]!Table1[[Symbol]:[Industry]],2,FALSE),"-")</f>
        <v>-</v>
      </c>
      <c r="D3347" t="s">
        <v>670</v>
      </c>
      <c r="E3347">
        <v>51.66</v>
      </c>
      <c r="F3347">
        <v>36.9</v>
      </c>
      <c r="G3347">
        <v>56.063151855558999</v>
      </c>
      <c r="H3347">
        <v>8.9412597957458395</v>
      </c>
      <c r="I3347">
        <v>16.175397365382299</v>
      </c>
      <c r="J3347">
        <v>-3.7846549163066499</v>
      </c>
      <c r="K3347">
        <v>32.502115943696602</v>
      </c>
      <c r="L3347">
        <v>29.673611042688901</v>
      </c>
      <c r="M3347">
        <v>69.090141318298905</v>
      </c>
      <c r="N3347">
        <v>2.5657056365917099</v>
      </c>
      <c r="O3347">
        <v>7.7235772357723702</v>
      </c>
      <c r="P3347">
        <v>92.1875</v>
      </c>
      <c r="Q3347">
        <v>0.108828865614053</v>
      </c>
    </row>
    <row r="3348" spans="1:17" hidden="1" x14ac:dyDescent="0.3">
      <c r="A3348" t="s">
        <v>6860</v>
      </c>
      <c r="B3348" t="s">
        <v>6861</v>
      </c>
      <c r="C3348" t="str">
        <f>IFERROR(VLOOKUP(Table1[[#This Row],[Ticker]],[1]!Table1[[Symbol]:[Industry]],2,FALSE),"-")</f>
        <v>-</v>
      </c>
      <c r="E3348">
        <v>51.588000000000001</v>
      </c>
      <c r="F3348">
        <v>71.650000000000006</v>
      </c>
      <c r="G3348">
        <v>-50.841546066782797</v>
      </c>
      <c r="H3348">
        <v>-10.903897861911799</v>
      </c>
      <c r="I3348">
        <v>-24.807058917951601</v>
      </c>
      <c r="J3348">
        <v>-3.0926945355981501</v>
      </c>
      <c r="K3348">
        <v>72.831331494284498</v>
      </c>
      <c r="L3348">
        <v>79.508033305948501</v>
      </c>
      <c r="M3348">
        <v>44.0457981058576</v>
      </c>
      <c r="N3348">
        <v>1.05303859112807</v>
      </c>
      <c r="O3348">
        <v>38.004187020237197</v>
      </c>
      <c r="P3348">
        <v>9.3893129770992392</v>
      </c>
      <c r="Q3348">
        <v>0.11296348283256601</v>
      </c>
    </row>
    <row r="3349" spans="1:17" hidden="1" x14ac:dyDescent="0.3">
      <c r="A3349" t="s">
        <v>6862</v>
      </c>
      <c r="B3349" t="s">
        <v>6863</v>
      </c>
      <c r="C3349" t="str">
        <f>IFERROR(VLOOKUP(Table1[[#This Row],[Ticker]],[1]!Table1[[Symbol]:[Industry]],2,FALSE),"-")</f>
        <v>-</v>
      </c>
      <c r="D3349" t="s">
        <v>384</v>
      </c>
      <c r="E3349">
        <v>51.527842200000002</v>
      </c>
      <c r="F3349">
        <v>18</v>
      </c>
      <c r="G3349">
        <v>141.313889318685</v>
      </c>
      <c r="H3349">
        <v>-37.927427072941001</v>
      </c>
      <c r="I3349">
        <v>164.705989946079</v>
      </c>
      <c r="J3349">
        <v>7.3012813193301902</v>
      </c>
      <c r="K3349">
        <v>20.094423414737101</v>
      </c>
      <c r="L3349">
        <v>13.952316016201699</v>
      </c>
      <c r="M3349">
        <v>39.818918972805598</v>
      </c>
      <c r="N3349">
        <v>1.3691452950897101</v>
      </c>
      <c r="O3349">
        <v>60.8333333333333</v>
      </c>
      <c r="P3349">
        <v>256.43564356435598</v>
      </c>
      <c r="Q3349">
        <v>5.8135630173268997E-2</v>
      </c>
    </row>
    <row r="3350" spans="1:17" hidden="1" x14ac:dyDescent="0.3">
      <c r="A3350" t="s">
        <v>6864</v>
      </c>
      <c r="B3350" t="s">
        <v>6865</v>
      </c>
      <c r="C3350" t="str">
        <f>IFERROR(VLOOKUP(Table1[[#This Row],[Ticker]],[1]!Table1[[Symbol]:[Industry]],2,FALSE),"-")</f>
        <v>-</v>
      </c>
      <c r="D3350" t="s">
        <v>295</v>
      </c>
      <c r="E3350">
        <v>51.360500000000002</v>
      </c>
      <c r="F3350">
        <v>36.950000000000003</v>
      </c>
      <c r="G3350">
        <v>-43.6953187844449</v>
      </c>
      <c r="H3350">
        <v>7.2489521034381497</v>
      </c>
      <c r="I3350">
        <v>-4.0179654543035896</v>
      </c>
      <c r="J3350">
        <v>2.2782628401594902</v>
      </c>
      <c r="K3350">
        <v>33.729209753133901</v>
      </c>
      <c r="L3350">
        <v>34.6937502202872</v>
      </c>
      <c r="M3350">
        <v>67.720796823295004</v>
      </c>
      <c r="N3350">
        <v>1.9946229209387101</v>
      </c>
      <c r="O3350">
        <v>54.8037889039242</v>
      </c>
      <c r="P3350">
        <v>36.851851851851798</v>
      </c>
      <c r="Q3350">
        <v>-7.7901974170174998E-2</v>
      </c>
    </row>
    <row r="3351" spans="1:17" hidden="1" x14ac:dyDescent="0.3">
      <c r="A3351" t="s">
        <v>6866</v>
      </c>
      <c r="B3351" t="s">
        <v>6867</v>
      </c>
      <c r="C3351" t="str">
        <f>IFERROR(VLOOKUP(Table1[[#This Row],[Ticker]],[1]!Table1[[Symbol]:[Industry]],2,FALSE),"-")</f>
        <v>-</v>
      </c>
      <c r="D3351" t="s">
        <v>561</v>
      </c>
      <c r="E3351">
        <v>51.281874000000002</v>
      </c>
      <c r="F3351">
        <v>39.9</v>
      </c>
      <c r="G3351">
        <v>72.662110989488099</v>
      </c>
      <c r="H3351">
        <v>-7.6511386315149599</v>
      </c>
      <c r="I3351">
        <v>27.2446396919992</v>
      </c>
      <c r="J3351">
        <v>-4.8624400184819896</v>
      </c>
      <c r="K3351">
        <v>35.6224702405977</v>
      </c>
      <c r="L3351">
        <v>30.539747388595998</v>
      </c>
      <c r="M3351">
        <v>59.960185617440402</v>
      </c>
      <c r="N3351">
        <v>0.32175186778888099</v>
      </c>
      <c r="O3351">
        <v>13.508771929824499</v>
      </c>
      <c r="P3351">
        <v>111.111111111111</v>
      </c>
      <c r="Q3351">
        <v>8.3689556588239997E-2</v>
      </c>
    </row>
    <row r="3352" spans="1:17" hidden="1" x14ac:dyDescent="0.3">
      <c r="A3352" t="s">
        <v>6868</v>
      </c>
      <c r="B3352" t="s">
        <v>6869</v>
      </c>
      <c r="C3352" t="str">
        <f>IFERROR(VLOOKUP(Table1[[#This Row],[Ticker]],[1]!Table1[[Symbol]:[Industry]],2,FALSE),"-")</f>
        <v>-</v>
      </c>
      <c r="D3352" t="s">
        <v>875</v>
      </c>
      <c r="E3352">
        <v>51.173960000000001</v>
      </c>
      <c r="F3352">
        <v>9.74</v>
      </c>
      <c r="G3352">
        <v>77.142025146821695</v>
      </c>
      <c r="H3352">
        <v>78.329014897786607</v>
      </c>
      <c r="I3352">
        <v>84.948904925836302</v>
      </c>
      <c r="J3352">
        <v>20.3840163727834</v>
      </c>
      <c r="K3352">
        <v>5.9885446524307202</v>
      </c>
      <c r="L3352">
        <v>5.3321485847756804</v>
      </c>
      <c r="M3352">
        <v>97.569864814729499</v>
      </c>
      <c r="N3352">
        <v>2.7544697565223299</v>
      </c>
      <c r="O3352">
        <v>0</v>
      </c>
      <c r="P3352">
        <v>143.5</v>
      </c>
      <c r="Q3352">
        <v>1.0288103268936E-2</v>
      </c>
    </row>
    <row r="3353" spans="1:17" hidden="1" x14ac:dyDescent="0.3">
      <c r="A3353" t="s">
        <v>6870</v>
      </c>
      <c r="B3353" t="s">
        <v>6871</v>
      </c>
      <c r="C3353" t="str">
        <f>IFERROR(VLOOKUP(Table1[[#This Row],[Ticker]],[1]!Table1[[Symbol]:[Industry]],2,FALSE),"-")</f>
        <v>-</v>
      </c>
      <c r="D3353" t="s">
        <v>913</v>
      </c>
      <c r="E3353">
        <v>51.153837500000002</v>
      </c>
      <c r="F3353">
        <v>91.9</v>
      </c>
      <c r="G3353">
        <v>-6.0021279973314599</v>
      </c>
      <c r="H3353">
        <v>4.0751086952104396</v>
      </c>
      <c r="I3353">
        <v>-13.240242604353501</v>
      </c>
      <c r="J3353">
        <v>-1.3190656156658001</v>
      </c>
      <c r="K3353">
        <v>89.087978198812493</v>
      </c>
      <c r="L3353">
        <v>85.446208050260907</v>
      </c>
      <c r="M3353">
        <v>49.527598793587103</v>
      </c>
      <c r="N3353">
        <v>0.75156204088742895</v>
      </c>
      <c r="O3353">
        <v>14.363438520130501</v>
      </c>
      <c r="P3353">
        <v>33.091962346126003</v>
      </c>
      <c r="Q3353">
        <v>7.7914241225950004E-2</v>
      </c>
    </row>
    <row r="3354" spans="1:17" hidden="1" x14ac:dyDescent="0.3">
      <c r="A3354" t="s">
        <v>6872</v>
      </c>
      <c r="B3354" t="s">
        <v>6873</v>
      </c>
      <c r="C3354" t="str">
        <f>IFERROR(VLOOKUP(Table1[[#This Row],[Ticker]],[1]!Table1[[Symbol]:[Industry]],2,FALSE),"-")</f>
        <v>-</v>
      </c>
      <c r="D3354" t="s">
        <v>226</v>
      </c>
      <c r="E3354">
        <v>51.076769120000002</v>
      </c>
      <c r="F3354">
        <v>112.45</v>
      </c>
      <c r="G3354">
        <v>70.689761006273002</v>
      </c>
      <c r="H3354">
        <v>34.853209481280402</v>
      </c>
      <c r="I3354">
        <v>20.045909964898399</v>
      </c>
      <c r="J3354">
        <v>13.769532934910901</v>
      </c>
      <c r="K3354">
        <v>93.9561269931189</v>
      </c>
      <c r="L3354">
        <v>79.500192100716603</v>
      </c>
      <c r="M3354">
        <v>63.168044320161897</v>
      </c>
      <c r="N3354">
        <v>0.65216762644848603</v>
      </c>
      <c r="O3354">
        <v>9.1151622943530501</v>
      </c>
      <c r="P3354">
        <v>115.338950593642</v>
      </c>
      <c r="Q3354">
        <v>7.9235493012968006E-2</v>
      </c>
    </row>
    <row r="3355" spans="1:17" hidden="1" x14ac:dyDescent="0.3">
      <c r="A3355" t="s">
        <v>6874</v>
      </c>
      <c r="B3355" t="s">
        <v>6875</v>
      </c>
      <c r="C3355" t="str">
        <f>IFERROR(VLOOKUP(Table1[[#This Row],[Ticker]],[1]!Table1[[Symbol]:[Industry]],2,FALSE),"-")</f>
        <v>-</v>
      </c>
      <c r="D3355" t="s">
        <v>21</v>
      </c>
      <c r="E3355">
        <v>51.037494746</v>
      </c>
      <c r="F3355">
        <v>17.48</v>
      </c>
      <c r="G3355">
        <v>17.926526339980501</v>
      </c>
      <c r="H3355">
        <v>-16.750646209475999</v>
      </c>
      <c r="I3355">
        <v>-9.8487098820477605</v>
      </c>
      <c r="J3355">
        <v>-3.98517802005557</v>
      </c>
      <c r="K3355">
        <v>18.797703076487199</v>
      </c>
      <c r="L3355">
        <v>17.549927476558899</v>
      </c>
      <c r="M3355">
        <v>21.545561250579901</v>
      </c>
      <c r="N3355">
        <v>0.57684020273265701</v>
      </c>
      <c r="O3355">
        <v>42.694828530690401</v>
      </c>
      <c r="P3355">
        <v>48.787671213080202</v>
      </c>
      <c r="Q3355">
        <v>6.6702602782608006E-2</v>
      </c>
    </row>
    <row r="3356" spans="1:17" hidden="1" x14ac:dyDescent="0.3">
      <c r="A3356" t="s">
        <v>6876</v>
      </c>
      <c r="B3356" t="s">
        <v>6877</v>
      </c>
      <c r="C3356" t="str">
        <f>IFERROR(VLOOKUP(Table1[[#This Row],[Ticker]],[1]!Table1[[Symbol]:[Industry]],2,FALSE),"-")</f>
        <v>-</v>
      </c>
      <c r="D3356" t="s">
        <v>140</v>
      </c>
      <c r="E3356">
        <v>50.925854911000002</v>
      </c>
      <c r="F3356">
        <v>43.99</v>
      </c>
      <c r="G3356">
        <v>-6.4608854560889197</v>
      </c>
      <c r="H3356">
        <v>6.7617726162586598</v>
      </c>
      <c r="I3356">
        <v>-12.0120755874759</v>
      </c>
      <c r="J3356">
        <v>1.9449536159924601</v>
      </c>
      <c r="K3356">
        <v>42.226575382419703</v>
      </c>
      <c r="L3356">
        <v>40.935189938758597</v>
      </c>
      <c r="M3356">
        <v>50.993053402085003</v>
      </c>
      <c r="N3356">
        <v>1.1164057357477499</v>
      </c>
      <c r="O3356">
        <v>13.662195953625799</v>
      </c>
      <c r="P3356">
        <v>28.625730994152001</v>
      </c>
      <c r="Q3356">
        <v>5.1152489897922003E-2</v>
      </c>
    </row>
    <row r="3357" spans="1:17" hidden="1" x14ac:dyDescent="0.3">
      <c r="A3357" t="s">
        <v>6878</v>
      </c>
      <c r="B3357" t="s">
        <v>6879</v>
      </c>
      <c r="C3357" t="str">
        <f>IFERROR(VLOOKUP(Table1[[#This Row],[Ticker]],[1]!Table1[[Symbol]:[Industry]],2,FALSE),"-")</f>
        <v>-</v>
      </c>
      <c r="D3357" t="s">
        <v>561</v>
      </c>
      <c r="E3357">
        <v>50.853000000000002</v>
      </c>
      <c r="F3357">
        <v>165</v>
      </c>
      <c r="G3357">
        <v>-28.293953818569001</v>
      </c>
      <c r="H3357">
        <v>-4.39207353758749</v>
      </c>
      <c r="I3357">
        <v>-19.520457763514401</v>
      </c>
      <c r="J3357">
        <v>1.48215035049861</v>
      </c>
      <c r="K3357">
        <v>151.68950030894601</v>
      </c>
      <c r="L3357">
        <v>131.980588905226</v>
      </c>
      <c r="M3357">
        <v>63.838143479840099</v>
      </c>
      <c r="N3357">
        <v>0.35262726247565201</v>
      </c>
      <c r="O3357">
        <v>9.0909090909090793</v>
      </c>
      <c r="P3357">
        <v>111.81001283697</v>
      </c>
      <c r="Q3357">
        <v>0.16027224408646101</v>
      </c>
    </row>
    <row r="3358" spans="1:17" hidden="1" x14ac:dyDescent="0.3">
      <c r="A3358" t="s">
        <v>6880</v>
      </c>
      <c r="B3358" t="s">
        <v>6881</v>
      </c>
      <c r="C3358" t="str">
        <f>IFERROR(VLOOKUP(Table1[[#This Row],[Ticker]],[1]!Table1[[Symbol]:[Industry]],2,FALSE),"-")</f>
        <v>-</v>
      </c>
      <c r="D3358" t="s">
        <v>699</v>
      </c>
      <c r="E3358">
        <v>50.810366563000002</v>
      </c>
      <c r="F3358">
        <v>5.17</v>
      </c>
      <c r="G3358">
        <v>13.625717275674999</v>
      </c>
      <c r="H3358">
        <v>-1.3948746580356699</v>
      </c>
      <c r="I3358">
        <v>4.4872019620543204</v>
      </c>
      <c r="J3358">
        <v>7.4419563103045698</v>
      </c>
      <c r="K3358">
        <v>4.7759127723560102</v>
      </c>
      <c r="L3358">
        <v>4.3528378465553397</v>
      </c>
      <c r="M3358">
        <v>57.479093802752601</v>
      </c>
      <c r="N3358">
        <v>1.34572048140759</v>
      </c>
      <c r="O3358">
        <v>13.1528046421663</v>
      </c>
      <c r="P3358">
        <v>85.304659498207897</v>
      </c>
      <c r="Q3358">
        <v>7.1256852371062995E-2</v>
      </c>
    </row>
    <row r="3359" spans="1:17" hidden="1" x14ac:dyDescent="0.3">
      <c r="A3359" t="s">
        <v>6882</v>
      </c>
      <c r="B3359" t="s">
        <v>6883</v>
      </c>
      <c r="C3359" t="str">
        <f>IFERROR(VLOOKUP(Table1[[#This Row],[Ticker]],[1]!Table1[[Symbol]:[Industry]],2,FALSE),"-")</f>
        <v>-</v>
      </c>
      <c r="D3359" t="s">
        <v>561</v>
      </c>
      <c r="E3359">
        <v>50.8</v>
      </c>
      <c r="F3359">
        <v>254</v>
      </c>
      <c r="G3359">
        <v>268.26259534688899</v>
      </c>
      <c r="H3359">
        <v>-19.199950578893901</v>
      </c>
      <c r="I3359">
        <v>27.458469800566299</v>
      </c>
      <c r="J3359">
        <v>-0.51007289985912896</v>
      </c>
      <c r="K3359">
        <v>244.56303889075599</v>
      </c>
      <c r="L3359">
        <v>198.13039147250501</v>
      </c>
      <c r="M3359">
        <v>57.813127656646401</v>
      </c>
      <c r="N3359">
        <v>1.62012624669716</v>
      </c>
      <c r="O3359">
        <v>16.8503937007874</v>
      </c>
      <c r="P3359">
        <v>345.535870899842</v>
      </c>
      <c r="Q3359">
        <v>0.167521381479211</v>
      </c>
    </row>
    <row r="3360" spans="1:17" hidden="1" x14ac:dyDescent="0.3">
      <c r="A3360" t="s">
        <v>6884</v>
      </c>
      <c r="B3360" t="s">
        <v>6885</v>
      </c>
      <c r="C3360" t="str">
        <f>IFERROR(VLOOKUP(Table1[[#This Row],[Ticker]],[1]!Table1[[Symbol]:[Industry]],2,FALSE),"-")</f>
        <v>-</v>
      </c>
      <c r="D3360" t="s">
        <v>936</v>
      </c>
      <c r="E3360">
        <v>50.625247999999999</v>
      </c>
      <c r="F3360">
        <v>1.27</v>
      </c>
      <c r="G3360">
        <v>-5.54145659326384</v>
      </c>
      <c r="H3360">
        <v>-10.189174986862801</v>
      </c>
      <c r="I3360">
        <v>-33.8220252486025</v>
      </c>
      <c r="J3360">
        <v>0.67243375130833305</v>
      </c>
      <c r="K3360">
        <v>1.17826375568853</v>
      </c>
      <c r="L3360">
        <v>1.2212885544841401</v>
      </c>
      <c r="M3360">
        <v>77.789095362599298</v>
      </c>
      <c r="N3360">
        <v>1.3586355774307399</v>
      </c>
      <c r="O3360">
        <v>48.818897637795203</v>
      </c>
      <c r="P3360">
        <v>81.428571428571402</v>
      </c>
      <c r="Q3360">
        <v>-0.14211852605533501</v>
      </c>
    </row>
    <row r="3361" spans="1:17" hidden="1" x14ac:dyDescent="0.3">
      <c r="A3361" t="s">
        <v>6886</v>
      </c>
      <c r="B3361" t="s">
        <v>6887</v>
      </c>
      <c r="C3361" t="str">
        <f>IFERROR(VLOOKUP(Table1[[#This Row],[Ticker]],[1]!Table1[[Symbol]:[Industry]],2,FALSE),"-")</f>
        <v>-</v>
      </c>
      <c r="D3361" t="s">
        <v>561</v>
      </c>
      <c r="E3361">
        <v>50.508575999999998</v>
      </c>
      <c r="F3361">
        <v>43.2</v>
      </c>
      <c r="G3361">
        <v>-49.390055350442502</v>
      </c>
      <c r="H3361">
        <v>-45.469535747954097</v>
      </c>
      <c r="I3361">
        <v>3.7560673854185</v>
      </c>
      <c r="J3361">
        <v>-7.1282547535005598</v>
      </c>
      <c r="K3361">
        <v>53.086629560756997</v>
      </c>
      <c r="L3361">
        <v>51.3677781790051</v>
      </c>
      <c r="M3361">
        <v>43.793764734528601</v>
      </c>
      <c r="N3361">
        <v>2.0841999742387798</v>
      </c>
      <c r="O3361">
        <v>86.296296296296205</v>
      </c>
      <c r="P3361">
        <v>45.015105740181198</v>
      </c>
      <c r="Q3361">
        <v>0.18538700962808499</v>
      </c>
    </row>
    <row r="3362" spans="1:17" hidden="1" x14ac:dyDescent="0.3">
      <c r="A3362" t="s">
        <v>6888</v>
      </c>
      <c r="B3362" t="s">
        <v>6889</v>
      </c>
      <c r="C3362" t="str">
        <f>IFERROR(VLOOKUP(Table1[[#This Row],[Ticker]],[1]!Table1[[Symbol]:[Industry]],2,FALSE),"-")</f>
        <v>-</v>
      </c>
      <c r="E3362">
        <v>50.491199999999999</v>
      </c>
      <c r="F3362">
        <v>160.80000000000001</v>
      </c>
      <c r="G3362">
        <v>283.80752799552999</v>
      </c>
      <c r="H3362">
        <v>39.658277004158798</v>
      </c>
      <c r="I3362">
        <v>297.464441685422</v>
      </c>
      <c r="J3362">
        <v>7.0827133095521404</v>
      </c>
      <c r="K3362">
        <v>111.10561193157901</v>
      </c>
      <c r="L3362">
        <v>83.950020571849294</v>
      </c>
      <c r="M3362">
        <v>99.942564289555605</v>
      </c>
      <c r="N3362">
        <v>0.58304551719388598</v>
      </c>
      <c r="O3362">
        <v>0</v>
      </c>
      <c r="P3362">
        <v>364.06926406926402</v>
      </c>
    </row>
    <row r="3363" spans="1:17" hidden="1" x14ac:dyDescent="0.3">
      <c r="A3363" t="s">
        <v>6890</v>
      </c>
      <c r="B3363" t="s">
        <v>6891</v>
      </c>
      <c r="C3363" t="str">
        <f>IFERROR(VLOOKUP(Table1[[#This Row],[Ticker]],[1]!Table1[[Symbol]:[Industry]],2,FALSE),"-")</f>
        <v>-</v>
      </c>
      <c r="E3363">
        <v>50.266834595999903</v>
      </c>
      <c r="F3363">
        <v>6.38</v>
      </c>
      <c r="G3363">
        <v>-63.411029775165197</v>
      </c>
      <c r="H3363">
        <v>-2.7395551448313999</v>
      </c>
      <c r="I3363">
        <v>-42.566431955163502</v>
      </c>
      <c r="J3363">
        <v>-2.7768674678412402</v>
      </c>
      <c r="K3363">
        <v>6.0400296406722802</v>
      </c>
      <c r="L3363">
        <v>7.2499271194061601</v>
      </c>
      <c r="M3363">
        <v>58.032523277340403</v>
      </c>
      <c r="N3363">
        <v>0.92251958958177604</v>
      </c>
      <c r="O3363">
        <v>84.952978056426304</v>
      </c>
      <c r="P3363">
        <v>34.315789473684198</v>
      </c>
      <c r="Q3363">
        <v>-7.1840460341358006E-2</v>
      </c>
    </row>
    <row r="3364" spans="1:17" hidden="1" x14ac:dyDescent="0.3">
      <c r="A3364" t="s">
        <v>6892</v>
      </c>
      <c r="B3364" t="s">
        <v>6893</v>
      </c>
      <c r="C3364" t="str">
        <f>IFERROR(VLOOKUP(Table1[[#This Row],[Ticker]],[1]!Table1[[Symbol]:[Industry]],2,FALSE),"-")</f>
        <v>-</v>
      </c>
      <c r="D3364" t="s">
        <v>610</v>
      </c>
      <c r="E3364">
        <v>50.210951909999999</v>
      </c>
      <c r="F3364">
        <v>14.42</v>
      </c>
      <c r="G3364">
        <v>-45.241666236869698</v>
      </c>
      <c r="H3364">
        <v>-7.3177330100095501</v>
      </c>
      <c r="I3364">
        <v>-51.628851682879898</v>
      </c>
      <c r="J3364">
        <v>-1.0819522136039399</v>
      </c>
      <c r="K3364">
        <v>18.077868940527601</v>
      </c>
      <c r="L3364">
        <v>21.1468125560292</v>
      </c>
      <c r="M3364">
        <v>35.294602411970203</v>
      </c>
      <c r="N3364">
        <v>1.1441450913391999</v>
      </c>
      <c r="O3364">
        <v>127.461858529819</v>
      </c>
      <c r="P3364">
        <v>25.938864628820902</v>
      </c>
      <c r="Q3364">
        <v>-1.5849519176841999E-2</v>
      </c>
    </row>
    <row r="3365" spans="1:17" hidden="1" x14ac:dyDescent="0.3">
      <c r="A3365" t="s">
        <v>6894</v>
      </c>
      <c r="B3365" t="s">
        <v>6895</v>
      </c>
      <c r="C3365" t="str">
        <f>IFERROR(VLOOKUP(Table1[[#This Row],[Ticker]],[1]!Table1[[Symbol]:[Industry]],2,FALSE),"-")</f>
        <v>-</v>
      </c>
      <c r="D3365" t="s">
        <v>226</v>
      </c>
      <c r="E3365">
        <v>50.201599999999999</v>
      </c>
      <c r="F3365">
        <v>784.95</v>
      </c>
      <c r="G3365">
        <v>-38.136110681314101</v>
      </c>
      <c r="H3365">
        <v>-11.065109631005701</v>
      </c>
      <c r="I3365">
        <v>-10.802358294827</v>
      </c>
      <c r="J3365">
        <v>-0.44733682898855798</v>
      </c>
      <c r="K3365">
        <v>758.49229123112104</v>
      </c>
      <c r="L3365">
        <v>766.01898176367297</v>
      </c>
      <c r="M3365">
        <v>55.189233414875901</v>
      </c>
      <c r="N3365">
        <v>0.45737841184752898</v>
      </c>
      <c r="O3365">
        <v>20.3898337473724</v>
      </c>
      <c r="P3365">
        <v>30.824999999999999</v>
      </c>
      <c r="Q3365">
        <v>0.10802018453227399</v>
      </c>
    </row>
    <row r="3366" spans="1:17" hidden="1" x14ac:dyDescent="0.3">
      <c r="A3366" t="s">
        <v>6896</v>
      </c>
      <c r="B3366" t="s">
        <v>6897</v>
      </c>
      <c r="C3366" t="str">
        <f>IFERROR(VLOOKUP(Table1[[#This Row],[Ticker]],[1]!Table1[[Symbol]:[Industry]],2,FALSE),"-")</f>
        <v>-</v>
      </c>
      <c r="D3366" t="s">
        <v>387</v>
      </c>
      <c r="E3366">
        <v>50.011000000000003</v>
      </c>
      <c r="F3366">
        <v>32.5</v>
      </c>
      <c r="G3366">
        <v>63.600711024112201</v>
      </c>
      <c r="H3366">
        <v>-15.0469233652585</v>
      </c>
      <c r="I3366">
        <v>-23.175991086586599</v>
      </c>
      <c r="J3366">
        <v>3.41965550343784</v>
      </c>
      <c r="K3366">
        <v>33.841982011512897</v>
      </c>
      <c r="L3366">
        <v>31.605500229617601</v>
      </c>
      <c r="M3366">
        <v>54.185326660330503</v>
      </c>
      <c r="N3366">
        <v>0.56756756756756699</v>
      </c>
      <c r="O3366">
        <v>73.384615384615302</v>
      </c>
      <c r="P3366">
        <v>93.452380952380906</v>
      </c>
      <c r="Q3366">
        <v>0.13073761522124699</v>
      </c>
    </row>
    <row r="3367" spans="1:17" hidden="1" x14ac:dyDescent="0.3">
      <c r="A3367" t="s">
        <v>6898</v>
      </c>
      <c r="B3367" t="s">
        <v>6899</v>
      </c>
      <c r="C3367" t="str">
        <f>IFERROR(VLOOKUP(Table1[[#This Row],[Ticker]],[1]!Table1[[Symbol]:[Industry]],2,FALSE),"-")</f>
        <v>-</v>
      </c>
      <c r="E3367">
        <v>49.994363817999997</v>
      </c>
      <c r="F3367">
        <v>29.47</v>
      </c>
      <c r="G3367">
        <v>301.748671927381</v>
      </c>
      <c r="H3367">
        <v>-17.7605707968697</v>
      </c>
      <c r="I3367">
        <v>61.749855171762697</v>
      </c>
      <c r="J3367">
        <v>-8.7860651663356801</v>
      </c>
      <c r="K3367">
        <v>30.027837296891299</v>
      </c>
      <c r="L3367">
        <v>21.1386372647294</v>
      </c>
      <c r="M3367">
        <v>14.292715401094499</v>
      </c>
      <c r="N3367">
        <v>1.76718397095632</v>
      </c>
      <c r="O3367">
        <v>28.6053613844587</v>
      </c>
      <c r="P3367">
        <v>349.237804878048</v>
      </c>
      <c r="Q3367">
        <v>5.8562189030595999E-2</v>
      </c>
    </row>
    <row r="3368" spans="1:17" hidden="1" x14ac:dyDescent="0.3">
      <c r="A3368" t="s">
        <v>6900</v>
      </c>
      <c r="B3368" t="s">
        <v>6901</v>
      </c>
      <c r="C3368" t="str">
        <f>IFERROR(VLOOKUP(Table1[[#This Row],[Ticker]],[1]!Table1[[Symbol]:[Industry]],2,FALSE),"-")</f>
        <v>-</v>
      </c>
      <c r="D3368" t="s">
        <v>140</v>
      </c>
      <c r="E3368">
        <v>49.924999999999997</v>
      </c>
      <c r="F3368">
        <v>19.97</v>
      </c>
      <c r="G3368">
        <v>-37.8418220456144</v>
      </c>
      <c r="H3368">
        <v>-11.870196051509501</v>
      </c>
      <c r="I3368">
        <v>-30.036017018149799</v>
      </c>
      <c r="J3368">
        <v>4.6686839187115803</v>
      </c>
      <c r="K3368">
        <v>21.296029859956899</v>
      </c>
      <c r="L3368">
        <v>22.884605910460699</v>
      </c>
      <c r="M3368">
        <v>44.011879019787401</v>
      </c>
      <c r="N3368">
        <v>1.12148246454815</v>
      </c>
      <c r="O3368">
        <v>87.4812218327491</v>
      </c>
      <c r="P3368">
        <v>9.4246575342465704</v>
      </c>
      <c r="Q3368">
        <v>6.3962974273827994E-2</v>
      </c>
    </row>
    <row r="3369" spans="1:17" hidden="1" x14ac:dyDescent="0.3">
      <c r="A3369" t="s">
        <v>6902</v>
      </c>
      <c r="B3369" t="s">
        <v>6903</v>
      </c>
      <c r="C3369" t="str">
        <f>IFERROR(VLOOKUP(Table1[[#This Row],[Ticker]],[1]!Table1[[Symbol]:[Industry]],2,FALSE),"-")</f>
        <v>-</v>
      </c>
      <c r="D3369" t="s">
        <v>189</v>
      </c>
      <c r="E3369">
        <v>49.900576800000003</v>
      </c>
      <c r="F3369">
        <v>74.5</v>
      </c>
      <c r="G3369">
        <v>-53.406857502495498</v>
      </c>
      <c r="H3369">
        <v>-2.1703167217118801E-2</v>
      </c>
      <c r="I3369">
        <v>-40.2711671315123</v>
      </c>
      <c r="J3369">
        <v>-0.47792536796636098</v>
      </c>
      <c r="K3369">
        <v>76.228882639294994</v>
      </c>
      <c r="M3369">
        <v>57.501483138591801</v>
      </c>
      <c r="N3369">
        <v>0.36824769433464999</v>
      </c>
      <c r="O3369">
        <v>94.630872483221395</v>
      </c>
      <c r="P3369">
        <v>28.4482758620689</v>
      </c>
    </row>
    <row r="3370" spans="1:17" hidden="1" x14ac:dyDescent="0.3">
      <c r="A3370" t="s">
        <v>6904</v>
      </c>
      <c r="B3370" t="s">
        <v>6905</v>
      </c>
      <c r="C3370" t="str">
        <f>IFERROR(VLOOKUP(Table1[[#This Row],[Ticker]],[1]!Table1[[Symbol]:[Industry]],2,FALSE),"-")</f>
        <v>-</v>
      </c>
      <c r="D3370" t="s">
        <v>1465</v>
      </c>
      <c r="E3370">
        <v>49.857351999999999</v>
      </c>
      <c r="F3370">
        <v>31.12</v>
      </c>
      <c r="G3370">
        <v>7.8659592227110604</v>
      </c>
      <c r="H3370">
        <v>-3.4586032648498399</v>
      </c>
      <c r="I3370">
        <v>24.2741410931778</v>
      </c>
      <c r="J3370">
        <v>-2.0858966015529799E-2</v>
      </c>
      <c r="K3370">
        <v>27.534238414052201</v>
      </c>
      <c r="L3370">
        <v>24.280367464366499</v>
      </c>
      <c r="M3370">
        <v>48.350748901763197</v>
      </c>
      <c r="N3370">
        <v>0.61650124379080296</v>
      </c>
      <c r="O3370">
        <v>18.251928020565501</v>
      </c>
      <c r="P3370">
        <v>62.0833333333333</v>
      </c>
      <c r="Q3370">
        <v>0.11216590397894299</v>
      </c>
    </row>
    <row r="3371" spans="1:17" hidden="1" x14ac:dyDescent="0.3">
      <c r="A3371" t="s">
        <v>6906</v>
      </c>
      <c r="B3371" t="s">
        <v>6907</v>
      </c>
      <c r="C3371" t="str">
        <f>IFERROR(VLOOKUP(Table1[[#This Row],[Ticker]],[1]!Table1[[Symbol]:[Industry]],2,FALSE),"-")</f>
        <v>-</v>
      </c>
      <c r="D3371" t="s">
        <v>80</v>
      </c>
      <c r="E3371">
        <v>49.652655025000001</v>
      </c>
      <c r="F3371">
        <v>15.83</v>
      </c>
      <c r="G3371">
        <v>-39.320168652328597</v>
      </c>
      <c r="H3371">
        <v>-12.3314674769814</v>
      </c>
      <c r="I3371">
        <v>-18.8247565935167</v>
      </c>
      <c r="J3371">
        <v>2.14998694989414</v>
      </c>
      <c r="K3371">
        <v>16.3042716659949</v>
      </c>
      <c r="L3371">
        <v>16.9062958272144</v>
      </c>
      <c r="M3371">
        <v>40.1509490012509</v>
      </c>
      <c r="N3371">
        <v>0.99690341367899404</v>
      </c>
      <c r="O3371">
        <v>32.6595072646872</v>
      </c>
    </row>
    <row r="3372" spans="1:17" hidden="1" x14ac:dyDescent="0.3">
      <c r="A3372" t="s">
        <v>6908</v>
      </c>
      <c r="B3372" t="s">
        <v>6909</v>
      </c>
      <c r="C3372" t="str">
        <f>IFERROR(VLOOKUP(Table1[[#This Row],[Ticker]],[1]!Table1[[Symbol]:[Industry]],2,FALSE),"-")</f>
        <v>-</v>
      </c>
      <c r="D3372" t="s">
        <v>410</v>
      </c>
      <c r="E3372">
        <v>49.649647999999999</v>
      </c>
      <c r="F3372">
        <v>160.44999999999999</v>
      </c>
      <c r="G3372">
        <v>72.733642405105499</v>
      </c>
      <c r="H3372">
        <v>-6.9196673565720399</v>
      </c>
      <c r="I3372">
        <v>22.445103539158399</v>
      </c>
      <c r="J3372">
        <v>1.0284373967856599</v>
      </c>
      <c r="K3372">
        <v>151.61737614427699</v>
      </c>
      <c r="L3372">
        <v>131.277395053205</v>
      </c>
      <c r="M3372">
        <v>57.902348600954497</v>
      </c>
      <c r="N3372">
        <v>1.49318358598727</v>
      </c>
      <c r="O3372">
        <v>11.1249610470551</v>
      </c>
      <c r="P3372">
        <v>111.11842105263101</v>
      </c>
      <c r="Q3372">
        <v>0.19045906978117499</v>
      </c>
    </row>
    <row r="3373" spans="1:17" hidden="1" x14ac:dyDescent="0.3">
      <c r="A3373" t="s">
        <v>6910</v>
      </c>
      <c r="B3373" t="s">
        <v>6911</v>
      </c>
      <c r="C3373" t="str">
        <f>IFERROR(VLOOKUP(Table1[[#This Row],[Ticker]],[1]!Table1[[Symbol]:[Industry]],2,FALSE),"-")</f>
        <v>-</v>
      </c>
      <c r="D3373" t="s">
        <v>243</v>
      </c>
      <c r="E3373">
        <v>49.624693000000001</v>
      </c>
      <c r="F3373">
        <v>12.34</v>
      </c>
      <c r="G3373">
        <v>60.211132426455201</v>
      </c>
      <c r="H3373">
        <v>-20.362769508283399</v>
      </c>
      <c r="I3373">
        <v>-16.558172248315401</v>
      </c>
      <c r="J3373">
        <v>-2.8279839596356799</v>
      </c>
      <c r="K3373">
        <v>13.177219139298501</v>
      </c>
      <c r="L3373">
        <v>13.005977443280299</v>
      </c>
      <c r="M3373">
        <v>40.3491290059142</v>
      </c>
      <c r="N3373">
        <v>0.95762509372194604</v>
      </c>
      <c r="O3373">
        <v>78.038897893030693</v>
      </c>
      <c r="P3373">
        <v>95.562599049128295</v>
      </c>
      <c r="Q3373">
        <v>2.8766226241142001E-2</v>
      </c>
    </row>
    <row r="3374" spans="1:17" hidden="1" x14ac:dyDescent="0.3">
      <c r="A3374" t="s">
        <v>6912</v>
      </c>
      <c r="B3374" t="s">
        <v>6913</v>
      </c>
      <c r="C3374" t="str">
        <f>IFERROR(VLOOKUP(Table1[[#This Row],[Ticker]],[1]!Table1[[Symbol]:[Industry]],2,FALSE),"-")</f>
        <v>-</v>
      </c>
      <c r="D3374" t="s">
        <v>140</v>
      </c>
      <c r="E3374">
        <v>49.584674700000001</v>
      </c>
      <c r="F3374">
        <v>6.39</v>
      </c>
      <c r="G3374">
        <v>36.419374550753297</v>
      </c>
      <c r="H3374">
        <v>-2.9885647656576602</v>
      </c>
      <c r="I3374">
        <v>-1.08665219438891</v>
      </c>
      <c r="J3374">
        <v>4.21719308554135</v>
      </c>
      <c r="K3374">
        <v>5.8656275651556404</v>
      </c>
      <c r="L3374">
        <v>5.3964491354469999</v>
      </c>
      <c r="M3374">
        <v>66.890863014517905</v>
      </c>
      <c r="N3374">
        <v>1.7524328707710699</v>
      </c>
      <c r="O3374">
        <v>10.3286384976525</v>
      </c>
      <c r="P3374">
        <v>65.974025974025906</v>
      </c>
      <c r="Q3374">
        <v>6.9289030468219007E-2</v>
      </c>
    </row>
    <row r="3375" spans="1:17" hidden="1" x14ac:dyDescent="0.3">
      <c r="A3375" t="s">
        <v>6914</v>
      </c>
      <c r="B3375" t="s">
        <v>6915</v>
      </c>
      <c r="C3375" t="str">
        <f>IFERROR(VLOOKUP(Table1[[#This Row],[Ticker]],[1]!Table1[[Symbol]:[Industry]],2,FALSE),"-")</f>
        <v>-</v>
      </c>
      <c r="E3375">
        <v>49.580599999999997</v>
      </c>
      <c r="F3375">
        <v>157.9</v>
      </c>
      <c r="G3375">
        <v>241.81312126953</v>
      </c>
      <c r="H3375">
        <v>-5.8639350094489604</v>
      </c>
      <c r="I3375">
        <v>120.91446477259601</v>
      </c>
      <c r="J3375">
        <v>4.8004007275725202</v>
      </c>
      <c r="K3375">
        <v>137.34965935448</v>
      </c>
      <c r="L3375">
        <v>100.26448907250899</v>
      </c>
      <c r="M3375">
        <v>57.037001691154401</v>
      </c>
      <c r="N3375">
        <v>1.47481927679016</v>
      </c>
      <c r="O3375">
        <v>9.21469284357185</v>
      </c>
      <c r="P3375">
        <v>364.41176470588198</v>
      </c>
      <c r="Q3375">
        <v>0.13280843414600799</v>
      </c>
    </row>
    <row r="3376" spans="1:17" hidden="1" x14ac:dyDescent="0.3">
      <c r="A3376" t="s">
        <v>6916</v>
      </c>
      <c r="B3376" t="s">
        <v>6917</v>
      </c>
      <c r="C3376" t="str">
        <f>IFERROR(VLOOKUP(Table1[[#This Row],[Ticker]],[1]!Table1[[Symbol]:[Industry]],2,FALSE),"-")</f>
        <v>-</v>
      </c>
      <c r="D3376" t="s">
        <v>104</v>
      </c>
      <c r="E3376">
        <v>49.47</v>
      </c>
      <c r="F3376">
        <v>16.489999999999998</v>
      </c>
      <c r="G3376">
        <v>-38.563303663770299</v>
      </c>
      <c r="H3376">
        <v>-10.028437173951099</v>
      </c>
      <c r="I3376">
        <v>-25.8820084429662</v>
      </c>
      <c r="J3376">
        <v>9.6184352741790404E-3</v>
      </c>
      <c r="K3376">
        <v>16.758206026731202</v>
      </c>
      <c r="L3376">
        <v>18.242238063694099</v>
      </c>
      <c r="M3376">
        <v>52.076290768402501</v>
      </c>
      <c r="N3376">
        <v>0.51664307145121202</v>
      </c>
      <c r="O3376">
        <v>68.526379624014496</v>
      </c>
      <c r="P3376">
        <v>12.945205479452</v>
      </c>
      <c r="Q3376">
        <v>-1.1170973772321E-2</v>
      </c>
    </row>
    <row r="3377" spans="1:17" hidden="1" x14ac:dyDescent="0.3">
      <c r="A3377" t="s">
        <v>6918</v>
      </c>
      <c r="B3377" t="s">
        <v>6919</v>
      </c>
      <c r="C3377" t="str">
        <f>IFERROR(VLOOKUP(Table1[[#This Row],[Ticker]],[1]!Table1[[Symbol]:[Industry]],2,FALSE),"-")</f>
        <v>-</v>
      </c>
      <c r="E3377">
        <v>49.397508600000002</v>
      </c>
      <c r="F3377">
        <v>81.03</v>
      </c>
      <c r="G3377">
        <v>551.58957854174298</v>
      </c>
      <c r="H3377">
        <v>-17.333465478979399</v>
      </c>
      <c r="I3377">
        <v>46.509651514677202</v>
      </c>
      <c r="J3377">
        <v>-10.405788063061699</v>
      </c>
      <c r="K3377">
        <v>84.661976387265398</v>
      </c>
      <c r="L3377">
        <v>62.148961900897802</v>
      </c>
      <c r="M3377">
        <v>31.101145091142101</v>
      </c>
      <c r="N3377">
        <v>1.49504128430778</v>
      </c>
      <c r="O3377">
        <v>22.547204738985499</v>
      </c>
      <c r="P3377">
        <v>612.03866432337395</v>
      </c>
      <c r="Q3377">
        <v>0.202799221257216</v>
      </c>
    </row>
    <row r="3378" spans="1:17" hidden="1" x14ac:dyDescent="0.3">
      <c r="A3378" t="s">
        <v>6920</v>
      </c>
      <c r="B3378" t="s">
        <v>6921</v>
      </c>
      <c r="C3378" t="str">
        <f>IFERROR(VLOOKUP(Table1[[#This Row],[Ticker]],[1]!Table1[[Symbol]:[Industry]],2,FALSE),"-")</f>
        <v>-</v>
      </c>
      <c r="D3378" t="s">
        <v>392</v>
      </c>
      <c r="E3378">
        <v>49.373415000000001</v>
      </c>
      <c r="F3378">
        <v>9.1</v>
      </c>
      <c r="G3378">
        <v>3.44154889315393</v>
      </c>
      <c r="H3378">
        <v>-0.98679775821099502</v>
      </c>
      <c r="I3378">
        <v>-33.017783234612899</v>
      </c>
      <c r="J3378">
        <v>3.3549078546554401</v>
      </c>
      <c r="K3378">
        <v>8.9601743928716804</v>
      </c>
      <c r="L3378">
        <v>9.3541122380510497</v>
      </c>
      <c r="M3378">
        <v>59.281948227143999</v>
      </c>
      <c r="N3378">
        <v>1.2594123122047201</v>
      </c>
      <c r="O3378">
        <v>31.758241758241699</v>
      </c>
      <c r="P3378">
        <v>38.931297709923598</v>
      </c>
      <c r="Q3378">
        <v>9.2768449039499004E-2</v>
      </c>
    </row>
    <row r="3379" spans="1:17" hidden="1" x14ac:dyDescent="0.3">
      <c r="A3379" t="s">
        <v>6922</v>
      </c>
      <c r="B3379" t="s">
        <v>6923</v>
      </c>
      <c r="C3379" t="str">
        <f>IFERROR(VLOOKUP(Table1[[#This Row],[Ticker]],[1]!Table1[[Symbol]:[Industry]],2,FALSE),"-")</f>
        <v>-</v>
      </c>
      <c r="D3379" t="s">
        <v>1435</v>
      </c>
      <c r="E3379">
        <v>49.36</v>
      </c>
      <c r="F3379">
        <v>49.36</v>
      </c>
      <c r="G3379">
        <v>-30.265125643106899</v>
      </c>
      <c r="H3379">
        <v>-10.526825310637101</v>
      </c>
      <c r="I3379">
        <v>-15.8860955640389</v>
      </c>
      <c r="J3379">
        <v>-2.2325798286667</v>
      </c>
      <c r="K3379">
        <v>48.661449415842903</v>
      </c>
      <c r="L3379">
        <v>50.837745919235097</v>
      </c>
      <c r="M3379">
        <v>63.7754046452484</v>
      </c>
      <c r="N3379">
        <v>1.28563631493644</v>
      </c>
      <c r="O3379">
        <v>42.929497568881601</v>
      </c>
      <c r="P3379">
        <v>16.9668246445497</v>
      </c>
      <c r="Q3379">
        <v>-9.6797865048131995E-2</v>
      </c>
    </row>
    <row r="3380" spans="1:17" hidden="1" x14ac:dyDescent="0.3">
      <c r="A3380" t="s">
        <v>6924</v>
      </c>
      <c r="B3380" t="s">
        <v>6925</v>
      </c>
      <c r="C3380" t="str">
        <f>IFERROR(VLOOKUP(Table1[[#This Row],[Ticker]],[1]!Table1[[Symbol]:[Industry]],2,FALSE),"-")</f>
        <v>-</v>
      </c>
      <c r="D3380" t="s">
        <v>140</v>
      </c>
      <c r="E3380">
        <v>49.193276990000001</v>
      </c>
      <c r="F3380">
        <v>164.45</v>
      </c>
      <c r="G3380">
        <v>61.522222652019103</v>
      </c>
      <c r="H3380">
        <v>-10.1353791700898</v>
      </c>
      <c r="I3380">
        <v>22.965814790367698</v>
      </c>
      <c r="J3380">
        <v>-7.1816085709922604</v>
      </c>
      <c r="K3380">
        <v>158.83193606616601</v>
      </c>
      <c r="L3380">
        <v>138.36326978442099</v>
      </c>
      <c r="M3380">
        <v>50.449839125497</v>
      </c>
      <c r="N3380">
        <v>1.43172555088162</v>
      </c>
      <c r="O3380">
        <v>12.4961994527212</v>
      </c>
      <c r="P3380">
        <v>99.3333333333333</v>
      </c>
      <c r="Q3380">
        <v>4.5759829335853999E-2</v>
      </c>
    </row>
    <row r="3381" spans="1:17" hidden="1" x14ac:dyDescent="0.3">
      <c r="A3381" t="s">
        <v>6926</v>
      </c>
      <c r="B3381" t="s">
        <v>6927</v>
      </c>
      <c r="C3381" t="str">
        <f>IFERROR(VLOOKUP(Table1[[#This Row],[Ticker]],[1]!Table1[[Symbol]:[Industry]],2,FALSE),"-")</f>
        <v>-</v>
      </c>
      <c r="D3381" t="s">
        <v>130</v>
      </c>
      <c r="E3381">
        <v>49.079735534999998</v>
      </c>
      <c r="F3381">
        <v>3.45</v>
      </c>
      <c r="K3381">
        <v>3.4677458506360201</v>
      </c>
      <c r="L3381">
        <v>4.1767796842679701</v>
      </c>
      <c r="M3381">
        <v>60.755946489344097</v>
      </c>
      <c r="N3381">
        <v>1</v>
      </c>
      <c r="Q3381">
        <v>-4.7233022382218999E-2</v>
      </c>
    </row>
    <row r="3382" spans="1:17" hidden="1" x14ac:dyDescent="0.3">
      <c r="A3382" t="s">
        <v>6928</v>
      </c>
      <c r="B3382" t="s">
        <v>6929</v>
      </c>
      <c r="C3382" t="str">
        <f>IFERROR(VLOOKUP(Table1[[#This Row],[Ticker]],[1]!Table1[[Symbol]:[Industry]],2,FALSE),"-")</f>
        <v>-</v>
      </c>
      <c r="D3382" t="s">
        <v>302</v>
      </c>
      <c r="E3382">
        <v>49.0254336</v>
      </c>
      <c r="F3382">
        <v>16.739999999999998</v>
      </c>
      <c r="G3382">
        <v>37.171494496679301</v>
      </c>
      <c r="H3382">
        <v>-1.19031915162258</v>
      </c>
      <c r="I3382">
        <v>6.9288204963119799</v>
      </c>
      <c r="J3382">
        <v>-3.98892895778999</v>
      </c>
      <c r="K3382">
        <v>15.7868534531409</v>
      </c>
      <c r="L3382">
        <v>14.6608018567077</v>
      </c>
      <c r="M3382">
        <v>56.858585474411598</v>
      </c>
      <c r="N3382">
        <v>1.4303766718867099</v>
      </c>
      <c r="O3382">
        <v>21.2664277180406</v>
      </c>
      <c r="P3382">
        <v>84.972375690607606</v>
      </c>
      <c r="Q3382">
        <v>5.5352580674098997E-2</v>
      </c>
    </row>
    <row r="3383" spans="1:17" hidden="1" x14ac:dyDescent="0.3">
      <c r="A3383" t="s">
        <v>6930</v>
      </c>
      <c r="B3383" t="s">
        <v>6931</v>
      </c>
      <c r="C3383" t="str">
        <f>IFERROR(VLOOKUP(Table1[[#This Row],[Ticker]],[1]!Table1[[Symbol]:[Industry]],2,FALSE),"-")</f>
        <v>-</v>
      </c>
      <c r="D3383" t="s">
        <v>243</v>
      </c>
      <c r="E3383">
        <v>48.983237099999997</v>
      </c>
      <c r="F3383">
        <v>25.83</v>
      </c>
      <c r="G3383">
        <v>3.47515282658276</v>
      </c>
      <c r="H3383">
        <v>1.4902794035889699</v>
      </c>
      <c r="I3383">
        <v>13.171262537565401</v>
      </c>
      <c r="J3383">
        <v>-15.580462640614799</v>
      </c>
      <c r="K3383">
        <v>26.974916227826601</v>
      </c>
      <c r="L3383">
        <v>23.5632413422714</v>
      </c>
      <c r="M3383">
        <v>33.545300485555003</v>
      </c>
      <c r="N3383">
        <v>0.48681820898928901</v>
      </c>
      <c r="O3383">
        <v>51.296941540843903</v>
      </c>
    </row>
    <row r="3384" spans="1:17" hidden="1" x14ac:dyDescent="0.3">
      <c r="A3384" t="s">
        <v>6932</v>
      </c>
      <c r="B3384" t="s">
        <v>6933</v>
      </c>
      <c r="C3384" t="str">
        <f>IFERROR(VLOOKUP(Table1[[#This Row],[Ticker]],[1]!Table1[[Symbol]:[Industry]],2,FALSE),"-")</f>
        <v>-</v>
      </c>
      <c r="D3384" t="s">
        <v>140</v>
      </c>
      <c r="E3384">
        <v>48.92762364</v>
      </c>
      <c r="F3384">
        <v>28.83</v>
      </c>
      <c r="G3384">
        <v>23.7936272045282</v>
      </c>
      <c r="H3384">
        <v>-13.9759722259637</v>
      </c>
      <c r="I3384">
        <v>-23.645658405569002</v>
      </c>
      <c r="J3384">
        <v>-0.484412670545946</v>
      </c>
      <c r="K3384">
        <v>29.720269666025398</v>
      </c>
      <c r="L3384">
        <v>27.8852780226036</v>
      </c>
      <c r="M3384">
        <v>44.8705192630187</v>
      </c>
      <c r="N3384">
        <v>1.3350493419249001</v>
      </c>
      <c r="O3384">
        <v>31.1827956989247</v>
      </c>
      <c r="P3384">
        <v>83.047619047618994</v>
      </c>
      <c r="Q3384">
        <v>6.0156798598609E-2</v>
      </c>
    </row>
    <row r="3385" spans="1:17" hidden="1" x14ac:dyDescent="0.3">
      <c r="A3385" t="s">
        <v>6934</v>
      </c>
      <c r="B3385" t="s">
        <v>6935</v>
      </c>
      <c r="C3385" t="str">
        <f>IFERROR(VLOOKUP(Table1[[#This Row],[Ticker]],[1]!Table1[[Symbol]:[Industry]],2,FALSE),"-")</f>
        <v>-</v>
      </c>
      <c r="E3385">
        <v>48.78</v>
      </c>
      <c r="F3385">
        <v>325.2</v>
      </c>
      <c r="G3385">
        <v>-7.2046291998326701</v>
      </c>
      <c r="H3385">
        <v>-0.289509435023388</v>
      </c>
      <c r="I3385">
        <v>12.859836099925401</v>
      </c>
      <c r="J3385">
        <v>25.7902944824312</v>
      </c>
      <c r="K3385">
        <v>252.530693867607</v>
      </c>
      <c r="L3385">
        <v>262.05940124638101</v>
      </c>
      <c r="M3385">
        <v>82.269516803499897</v>
      </c>
      <c r="N3385">
        <v>4.6640577965081196</v>
      </c>
      <c r="O3385">
        <v>19.557195571955699</v>
      </c>
      <c r="P3385">
        <v>62.518740629685098</v>
      </c>
    </row>
    <row r="3386" spans="1:17" hidden="1" x14ac:dyDescent="0.3">
      <c r="A3386" t="s">
        <v>6936</v>
      </c>
      <c r="B3386" t="s">
        <v>6937</v>
      </c>
      <c r="C3386" t="str">
        <f>IFERROR(VLOOKUP(Table1[[#This Row],[Ticker]],[1]!Table1[[Symbol]:[Industry]],2,FALSE),"-")</f>
        <v>-</v>
      </c>
      <c r="D3386" t="s">
        <v>1120</v>
      </c>
      <c r="E3386">
        <v>48.587175000000002</v>
      </c>
      <c r="F3386">
        <v>110.25</v>
      </c>
      <c r="G3386">
        <v>20.422708570305499</v>
      </c>
      <c r="H3386">
        <v>30.336358099004599</v>
      </c>
      <c r="I3386">
        <v>17.412542652631998</v>
      </c>
      <c r="J3386">
        <v>9.4443635758697297</v>
      </c>
      <c r="K3386">
        <v>87.031808418567806</v>
      </c>
      <c r="L3386">
        <v>82.511145537254293</v>
      </c>
      <c r="M3386">
        <v>90.928411582277704</v>
      </c>
      <c r="N3386">
        <v>3.24170807915488</v>
      </c>
      <c r="O3386">
        <v>0</v>
      </c>
      <c r="P3386">
        <v>57.4550128534704</v>
      </c>
      <c r="Q3386">
        <v>-1.81487274156E-3</v>
      </c>
    </row>
    <row r="3387" spans="1:17" hidden="1" x14ac:dyDescent="0.3">
      <c r="A3387" t="s">
        <v>6938</v>
      </c>
      <c r="B3387" t="s">
        <v>6939</v>
      </c>
      <c r="C3387" t="str">
        <f>IFERROR(VLOOKUP(Table1[[#This Row],[Ticker]],[1]!Table1[[Symbol]:[Industry]],2,FALSE),"-")</f>
        <v>-</v>
      </c>
      <c r="D3387" t="s">
        <v>72</v>
      </c>
      <c r="E3387">
        <v>48.45</v>
      </c>
      <c r="F3387">
        <v>1.9</v>
      </c>
      <c r="G3387">
        <v>146.07579408058999</v>
      </c>
      <c r="H3387">
        <v>85.019691168294798</v>
      </c>
      <c r="I3387">
        <v>32.821080961933603</v>
      </c>
      <c r="J3387">
        <v>66.985274677152304</v>
      </c>
      <c r="K3387">
        <v>1.18129516768094</v>
      </c>
      <c r="L3387">
        <v>1.1115957360547299</v>
      </c>
      <c r="M3387">
        <v>85.269532580484196</v>
      </c>
      <c r="N3387">
        <v>3.4738334444993799</v>
      </c>
      <c r="O3387">
        <v>10.5263157894736</v>
      </c>
      <c r="P3387">
        <v>201.587301587301</v>
      </c>
      <c r="Q3387">
        <v>7.7507202347230006E-2</v>
      </c>
    </row>
    <row r="3388" spans="1:17" hidden="1" x14ac:dyDescent="0.3">
      <c r="A3388" t="s">
        <v>6940</v>
      </c>
      <c r="B3388" t="s">
        <v>6941</v>
      </c>
      <c r="C3388" t="str">
        <f>IFERROR(VLOOKUP(Table1[[#This Row],[Ticker]],[1]!Table1[[Symbol]:[Industry]],2,FALSE),"-")</f>
        <v>-</v>
      </c>
      <c r="D3388" t="s">
        <v>46</v>
      </c>
      <c r="E3388">
        <v>48.353207099999999</v>
      </c>
      <c r="F3388">
        <v>80.3</v>
      </c>
      <c r="G3388">
        <v>194.88650480555799</v>
      </c>
      <c r="H3388">
        <v>50.471974800781098</v>
      </c>
      <c r="I3388">
        <v>174.568627308716</v>
      </c>
      <c r="J3388">
        <v>26.219635087983299</v>
      </c>
      <c r="K3388">
        <v>56.995701461739998</v>
      </c>
      <c r="L3388">
        <v>40.240731135448698</v>
      </c>
      <c r="M3388">
        <v>85.782696211496997</v>
      </c>
      <c r="N3388">
        <v>0.81087662337662303</v>
      </c>
      <c r="O3388">
        <v>0</v>
      </c>
      <c r="P3388">
        <v>220.23928215353899</v>
      </c>
      <c r="Q3388">
        <v>0.138029584455132</v>
      </c>
    </row>
    <row r="3389" spans="1:17" hidden="1" x14ac:dyDescent="0.3">
      <c r="A3389" t="s">
        <v>6942</v>
      </c>
      <c r="B3389" t="s">
        <v>6943</v>
      </c>
      <c r="C3389" t="str">
        <f>IFERROR(VLOOKUP(Table1[[#This Row],[Ticker]],[1]!Table1[[Symbol]:[Industry]],2,FALSE),"-")</f>
        <v>-</v>
      </c>
      <c r="D3389" t="s">
        <v>539</v>
      </c>
      <c r="E3389">
        <v>48.259799999999998</v>
      </c>
      <c r="F3389">
        <v>25</v>
      </c>
      <c r="G3389">
        <v>-50.9480154432189</v>
      </c>
      <c r="H3389">
        <v>-13.5587402042541</v>
      </c>
      <c r="I3389">
        <v>-30.384026420532798</v>
      </c>
      <c r="J3389">
        <v>0.31804778639605602</v>
      </c>
      <c r="K3389">
        <v>26.509988306452801</v>
      </c>
      <c r="L3389">
        <v>29.975745853144801</v>
      </c>
      <c r="M3389">
        <v>41.4421747598374</v>
      </c>
      <c r="N3389">
        <v>1.3176470588235201</v>
      </c>
      <c r="O3389">
        <v>72</v>
      </c>
      <c r="P3389">
        <v>2.0408163265306101</v>
      </c>
    </row>
    <row r="3390" spans="1:17" hidden="1" x14ac:dyDescent="0.3">
      <c r="A3390" t="s">
        <v>6944</v>
      </c>
      <c r="B3390" t="s">
        <v>6945</v>
      </c>
      <c r="C3390" t="str">
        <f>IFERROR(VLOOKUP(Table1[[#This Row],[Ticker]],[1]!Table1[[Symbol]:[Industry]],2,FALSE),"-")</f>
        <v>-</v>
      </c>
      <c r="D3390" t="s">
        <v>610</v>
      </c>
      <c r="E3390">
        <v>48.234358759999999</v>
      </c>
      <c r="F3390">
        <v>17.57</v>
      </c>
      <c r="G3390">
        <v>-1.98435629534925</v>
      </c>
      <c r="H3390">
        <v>2.5360310375758899</v>
      </c>
      <c r="I3390">
        <v>-5.4085763386997199</v>
      </c>
      <c r="J3390">
        <v>-8.3886188802706201</v>
      </c>
      <c r="K3390">
        <v>16.420619999055699</v>
      </c>
      <c r="L3390">
        <v>16.1592428344523</v>
      </c>
      <c r="M3390">
        <v>55.022342030392501</v>
      </c>
      <c r="N3390">
        <v>1.5888969684383301</v>
      </c>
      <c r="O3390">
        <v>29.197495731360199</v>
      </c>
      <c r="P3390">
        <v>37.265624999999901</v>
      </c>
      <c r="Q3390">
        <v>1.2852776974957E-2</v>
      </c>
    </row>
    <row r="3391" spans="1:17" hidden="1" x14ac:dyDescent="0.3">
      <c r="A3391" t="s">
        <v>6946</v>
      </c>
      <c r="B3391" t="s">
        <v>6947</v>
      </c>
      <c r="C3391" t="str">
        <f>IFERROR(VLOOKUP(Table1[[#This Row],[Ticker]],[1]!Table1[[Symbol]:[Industry]],2,FALSE),"-")</f>
        <v>-</v>
      </c>
      <c r="D3391" t="s">
        <v>124</v>
      </c>
      <c r="E3391">
        <v>48.164999999999999</v>
      </c>
      <c r="F3391">
        <v>3.31</v>
      </c>
      <c r="G3391">
        <v>122.144411653348</v>
      </c>
      <c r="H3391">
        <v>11.533852388338399</v>
      </c>
      <c r="I3391">
        <v>90.280613114998701</v>
      </c>
      <c r="J3391">
        <v>9.9918732897517497</v>
      </c>
      <c r="K3391">
        <v>2.75670160661143</v>
      </c>
      <c r="L3391">
        <v>2.2395677236901701</v>
      </c>
      <c r="M3391">
        <v>86.511751677864396</v>
      </c>
      <c r="N3391">
        <v>0.92273952525381298</v>
      </c>
      <c r="O3391">
        <v>3.6253776435045402</v>
      </c>
      <c r="P3391">
        <v>196.996626801594</v>
      </c>
      <c r="Q3391">
        <v>0.104294890578585</v>
      </c>
    </row>
    <row r="3392" spans="1:17" hidden="1" x14ac:dyDescent="0.3">
      <c r="A3392" t="s">
        <v>6948</v>
      </c>
      <c r="B3392" t="s">
        <v>6949</v>
      </c>
      <c r="C3392" t="str">
        <f>IFERROR(VLOOKUP(Table1[[#This Row],[Ticker]],[1]!Table1[[Symbol]:[Industry]],2,FALSE),"-")</f>
        <v>-</v>
      </c>
      <c r="D3392" t="s">
        <v>184</v>
      </c>
      <c r="E3392">
        <v>48.080996039999903</v>
      </c>
      <c r="F3392">
        <v>92.4</v>
      </c>
      <c r="G3392">
        <v>-16.646894995039599</v>
      </c>
      <c r="H3392">
        <v>-11.0587402042541</v>
      </c>
      <c r="I3392">
        <v>-31.623977513412701</v>
      </c>
      <c r="J3392">
        <v>-1.0819522136039399</v>
      </c>
      <c r="K3392">
        <v>100.70561190248</v>
      </c>
      <c r="L3392">
        <v>65.745581202550497</v>
      </c>
      <c r="M3392">
        <v>73.545132454437507</v>
      </c>
      <c r="N3392">
        <v>1.7708333333333299</v>
      </c>
      <c r="O3392">
        <v>52.813852813852797</v>
      </c>
      <c r="P3392">
        <v>11.1913357400722</v>
      </c>
    </row>
    <row r="3393" spans="1:17" hidden="1" x14ac:dyDescent="0.3">
      <c r="A3393" t="s">
        <v>6950</v>
      </c>
      <c r="B3393" t="s">
        <v>6951</v>
      </c>
      <c r="C3393" t="str">
        <f>IFERROR(VLOOKUP(Table1[[#This Row],[Ticker]],[1]!Table1[[Symbol]:[Industry]],2,FALSE),"-")</f>
        <v>-</v>
      </c>
      <c r="E3393">
        <v>48.049465599999998</v>
      </c>
      <c r="F3393">
        <v>58.16</v>
      </c>
      <c r="G3393">
        <v>-25.301168884192698</v>
      </c>
      <c r="H3393">
        <v>8.0981225408438799</v>
      </c>
      <c r="I3393">
        <v>-45.922774883072996</v>
      </c>
      <c r="J3393">
        <v>1.6568474482726401</v>
      </c>
      <c r="K3393">
        <v>59.044153038175203</v>
      </c>
      <c r="L3393">
        <v>63.499372078946202</v>
      </c>
      <c r="M3393">
        <v>49.6073717272767</v>
      </c>
      <c r="N3393">
        <v>1.85879482228346</v>
      </c>
      <c r="O3393">
        <v>58.889270976616203</v>
      </c>
      <c r="P3393">
        <v>18.6938775510204</v>
      </c>
      <c r="Q3393">
        <v>1.7205629335352E-2</v>
      </c>
    </row>
    <row r="3394" spans="1:17" hidden="1" x14ac:dyDescent="0.3">
      <c r="A3394" t="s">
        <v>6952</v>
      </c>
      <c r="B3394" t="s">
        <v>6953</v>
      </c>
      <c r="C3394" t="str">
        <f>IFERROR(VLOOKUP(Table1[[#This Row],[Ticker]],[1]!Table1[[Symbol]:[Industry]],2,FALSE),"-")</f>
        <v>-</v>
      </c>
      <c r="E3394">
        <v>48.008695000000003</v>
      </c>
      <c r="F3394">
        <v>48.5</v>
      </c>
      <c r="G3394">
        <v>31.757685884931298</v>
      </c>
      <c r="H3394">
        <v>-11.667259474031001</v>
      </c>
      <c r="I3394">
        <v>0.33803021956771401</v>
      </c>
      <c r="J3394">
        <v>-1.0819522136039399</v>
      </c>
      <c r="K3394">
        <v>48.891576005724701</v>
      </c>
      <c r="L3394">
        <v>44.538105981813104</v>
      </c>
      <c r="M3394">
        <v>45.710564766627101</v>
      </c>
      <c r="N3394">
        <v>0.25412788497576899</v>
      </c>
      <c r="O3394">
        <v>38.144329896907202</v>
      </c>
      <c r="P3394">
        <v>70.594442490327097</v>
      </c>
      <c r="Q3394">
        <v>0.105742958535683</v>
      </c>
    </row>
    <row r="3395" spans="1:17" hidden="1" x14ac:dyDescent="0.3">
      <c r="A3395" t="s">
        <v>6954</v>
      </c>
      <c r="B3395" t="s">
        <v>6955</v>
      </c>
      <c r="C3395" t="str">
        <f>IFERROR(VLOOKUP(Table1[[#This Row],[Ticker]],[1]!Table1[[Symbol]:[Industry]],2,FALSE),"-")</f>
        <v>-</v>
      </c>
      <c r="D3395" t="s">
        <v>610</v>
      </c>
      <c r="E3395">
        <v>47.998221039999997</v>
      </c>
      <c r="F3395">
        <v>0.76</v>
      </c>
      <c r="G3395">
        <v>-58.686110681314098</v>
      </c>
      <c r="H3395">
        <v>-29.537001073819301</v>
      </c>
      <c r="I3395">
        <v>-68.031040465369699</v>
      </c>
      <c r="J3395">
        <v>-1.0819522136039399</v>
      </c>
      <c r="K3395">
        <v>0.884086205291017</v>
      </c>
      <c r="L3395">
        <v>1.1711219704484399</v>
      </c>
      <c r="M3395">
        <v>37.7837511709943</v>
      </c>
      <c r="N3395">
        <v>0.335449327263589</v>
      </c>
      <c r="O3395">
        <v>163.157894736842</v>
      </c>
      <c r="P3395">
        <v>4.1095890410958802</v>
      </c>
      <c r="Q3395">
        <v>5.4402592317350999E-2</v>
      </c>
    </row>
    <row r="3396" spans="1:17" hidden="1" x14ac:dyDescent="0.3">
      <c r="A3396" t="s">
        <v>6956</v>
      </c>
      <c r="B3396" t="s">
        <v>6957</v>
      </c>
      <c r="C3396" t="str">
        <f>IFERROR(VLOOKUP(Table1[[#This Row],[Ticker]],[1]!Table1[[Symbol]:[Industry]],2,FALSE),"-")</f>
        <v>-</v>
      </c>
      <c r="D3396" t="s">
        <v>375</v>
      </c>
      <c r="E3396">
        <v>47.986386000000003</v>
      </c>
      <c r="F3396">
        <v>48.02</v>
      </c>
      <c r="G3396">
        <v>-45.0114689993109</v>
      </c>
      <c r="H3396">
        <v>12.056837685193001</v>
      </c>
      <c r="I3396">
        <v>-43.802782945084203</v>
      </c>
      <c r="J3396">
        <v>4.00061265879578</v>
      </c>
      <c r="K3396">
        <v>45.545402466048102</v>
      </c>
      <c r="L3396">
        <v>55.623723666355303</v>
      </c>
      <c r="M3396">
        <v>57.231649845998703</v>
      </c>
      <c r="N3396">
        <v>1.12749575533748</v>
      </c>
      <c r="O3396">
        <v>69.512703040399799</v>
      </c>
      <c r="P3396">
        <v>29.608636977058001</v>
      </c>
      <c r="Q3396">
        <v>-3.0693928079482E-2</v>
      </c>
    </row>
    <row r="3397" spans="1:17" hidden="1" x14ac:dyDescent="0.3">
      <c r="A3397" t="s">
        <v>6958</v>
      </c>
      <c r="B3397" t="s">
        <v>6959</v>
      </c>
      <c r="C3397" t="str">
        <f>IFERROR(VLOOKUP(Table1[[#This Row],[Ticker]],[1]!Table1[[Symbol]:[Industry]],2,FALSE),"-")</f>
        <v>-</v>
      </c>
      <c r="D3397" t="s">
        <v>140</v>
      </c>
      <c r="E3397">
        <v>47.880134275000003</v>
      </c>
      <c r="F3397">
        <v>14.51</v>
      </c>
      <c r="G3397">
        <v>24.698928960188699</v>
      </c>
      <c r="H3397">
        <v>-20.716061076528302</v>
      </c>
      <c r="I3397">
        <v>-3.5279484002185701</v>
      </c>
      <c r="J3397">
        <v>-7.5335651168297497</v>
      </c>
      <c r="K3397">
        <v>15.2248859944727</v>
      </c>
      <c r="L3397">
        <v>13.994975906188699</v>
      </c>
      <c r="M3397">
        <v>39.550169526160602</v>
      </c>
      <c r="N3397">
        <v>0.95453043503742396</v>
      </c>
      <c r="O3397">
        <v>36.802205375603002</v>
      </c>
      <c r="P3397">
        <v>68.720930232558104</v>
      </c>
      <c r="Q3397">
        <v>7.0157974833091996E-2</v>
      </c>
    </row>
    <row r="3398" spans="1:17" hidden="1" x14ac:dyDescent="0.3">
      <c r="A3398" t="s">
        <v>6960</v>
      </c>
      <c r="B3398" t="s">
        <v>6961</v>
      </c>
      <c r="C3398" t="str">
        <f>IFERROR(VLOOKUP(Table1[[#This Row],[Ticker]],[1]!Table1[[Symbol]:[Industry]],2,FALSE),"-")</f>
        <v>-</v>
      </c>
      <c r="D3398" t="s">
        <v>496</v>
      </c>
      <c r="E3398">
        <v>47.798507123999997</v>
      </c>
      <c r="F3398">
        <v>9.9600000000000009</v>
      </c>
      <c r="G3398">
        <v>40.647222652019103</v>
      </c>
      <c r="H3398">
        <v>14.772461841781601</v>
      </c>
      <c r="I3398">
        <v>2.39741244762841</v>
      </c>
      <c r="J3398">
        <v>21.764489733961501</v>
      </c>
      <c r="K3398">
        <v>8.3881082574475201</v>
      </c>
      <c r="L3398">
        <v>8.0363619851193207</v>
      </c>
      <c r="M3398">
        <v>82.896058961117205</v>
      </c>
      <c r="N3398">
        <v>2.0605823739948899</v>
      </c>
      <c r="O3398">
        <v>34.036144578313198</v>
      </c>
      <c r="P3398">
        <v>87.570621468926504</v>
      </c>
      <c r="Q3398">
        <v>7.8001637242695002E-2</v>
      </c>
    </row>
    <row r="3399" spans="1:17" hidden="1" x14ac:dyDescent="0.3">
      <c r="A3399" t="s">
        <v>6962</v>
      </c>
      <c r="B3399" t="s">
        <v>6963</v>
      </c>
      <c r="C3399" t="str">
        <f>IFERROR(VLOOKUP(Table1[[#This Row],[Ticker]],[1]!Table1[[Symbol]:[Industry]],2,FALSE),"-")</f>
        <v>-</v>
      </c>
      <c r="D3399" t="s">
        <v>59</v>
      </c>
      <c r="E3399">
        <v>47.73</v>
      </c>
      <c r="F3399">
        <v>47.73</v>
      </c>
      <c r="G3399">
        <v>-59.518294589360103</v>
      </c>
      <c r="H3399">
        <v>-2.3533830613969999</v>
      </c>
      <c r="I3399">
        <v>-63.6961964615965</v>
      </c>
      <c r="J3399">
        <v>-7.4281060597577797</v>
      </c>
      <c r="K3399">
        <v>48.242117291247297</v>
      </c>
      <c r="L3399">
        <v>64.083347470716802</v>
      </c>
      <c r="M3399">
        <v>47.050223055496801</v>
      </c>
      <c r="N3399">
        <v>0.79064929210072599</v>
      </c>
      <c r="O3399">
        <v>155.60444165095299</v>
      </c>
      <c r="P3399">
        <v>22.384615384615302</v>
      </c>
      <c r="Q3399">
        <v>2.6199181530769999E-2</v>
      </c>
    </row>
    <row r="3400" spans="1:17" hidden="1" x14ac:dyDescent="0.3">
      <c r="A3400" t="s">
        <v>6964</v>
      </c>
      <c r="B3400" t="s">
        <v>6965</v>
      </c>
      <c r="C3400" t="str">
        <f>IFERROR(VLOOKUP(Table1[[#This Row],[Ticker]],[1]!Table1[[Symbol]:[Industry]],2,FALSE),"-")</f>
        <v>-</v>
      </c>
      <c r="E3400">
        <v>47.713963800000002</v>
      </c>
      <c r="F3400">
        <v>44.61</v>
      </c>
      <c r="G3400">
        <v>63.592584786707803</v>
      </c>
      <c r="H3400">
        <v>-1.2870038616021999</v>
      </c>
      <c r="I3400">
        <v>-21.693548015958601</v>
      </c>
      <c r="J3400">
        <v>5.9715745497777402</v>
      </c>
      <c r="K3400">
        <v>39.9450813383013</v>
      </c>
      <c r="L3400">
        <v>35.911339087761803</v>
      </c>
      <c r="M3400">
        <v>70.424854895623</v>
      </c>
      <c r="N3400">
        <v>1.26812159326813</v>
      </c>
      <c r="O3400">
        <v>10.7375028020623</v>
      </c>
      <c r="P3400">
        <v>123.05</v>
      </c>
      <c r="Q3400">
        <v>0.14383351386347801</v>
      </c>
    </row>
    <row r="3401" spans="1:17" hidden="1" x14ac:dyDescent="0.3">
      <c r="A3401" t="s">
        <v>6966</v>
      </c>
      <c r="B3401" t="s">
        <v>6967</v>
      </c>
      <c r="C3401" t="str">
        <f>IFERROR(VLOOKUP(Table1[[#This Row],[Ticker]],[1]!Table1[[Symbol]:[Industry]],2,FALSE),"-")</f>
        <v>-</v>
      </c>
      <c r="D3401" t="s">
        <v>392</v>
      </c>
      <c r="E3401">
        <v>47.600205625000001</v>
      </c>
      <c r="F3401">
        <v>92.05</v>
      </c>
      <c r="G3401">
        <v>203.27985385516001</v>
      </c>
      <c r="H3401">
        <v>-23.2744836444874</v>
      </c>
      <c r="I3401">
        <v>97.225461373400506</v>
      </c>
      <c r="J3401">
        <v>-5.0372951163152697</v>
      </c>
      <c r="K3401">
        <v>94.187955842432899</v>
      </c>
      <c r="L3401">
        <v>70.412081116499394</v>
      </c>
      <c r="M3401">
        <v>56.923762769961201</v>
      </c>
      <c r="N3401">
        <v>1.59771788598515</v>
      </c>
      <c r="O3401">
        <v>63.443780554046697</v>
      </c>
      <c r="P3401">
        <v>264.55445544554402</v>
      </c>
      <c r="Q3401">
        <v>8.7056304230709994E-2</v>
      </c>
    </row>
    <row r="3402" spans="1:17" hidden="1" x14ac:dyDescent="0.3">
      <c r="A3402" t="s">
        <v>6968</v>
      </c>
      <c r="B3402" t="s">
        <v>6969</v>
      </c>
      <c r="C3402" t="str">
        <f>IFERROR(VLOOKUP(Table1[[#This Row],[Ticker]],[1]!Table1[[Symbol]:[Industry]],2,FALSE),"-")</f>
        <v>-</v>
      </c>
      <c r="D3402" t="s">
        <v>295</v>
      </c>
      <c r="E3402">
        <v>47.533824000000003</v>
      </c>
      <c r="F3402">
        <v>23.4</v>
      </c>
      <c r="G3402">
        <v>-60.153557509585703</v>
      </c>
      <c r="H3402">
        <v>-24.443695956466499</v>
      </c>
      <c r="I3402">
        <v>-35.065751665424898</v>
      </c>
      <c r="J3402">
        <v>-3.9757099647407901</v>
      </c>
      <c r="K3402">
        <v>24.940477633257</v>
      </c>
      <c r="L3402">
        <v>28.973738870361899</v>
      </c>
      <c r="M3402">
        <v>33.195642257939397</v>
      </c>
      <c r="N3402">
        <v>1.13550091389043</v>
      </c>
      <c r="O3402">
        <v>59.1666666666666</v>
      </c>
      <c r="P3402">
        <v>3.76940133037693</v>
      </c>
      <c r="Q3402">
        <v>-7.6891478825861004E-2</v>
      </c>
    </row>
    <row r="3403" spans="1:17" hidden="1" x14ac:dyDescent="0.3">
      <c r="A3403" t="s">
        <v>6970</v>
      </c>
      <c r="B3403" t="s">
        <v>6971</v>
      </c>
      <c r="C3403" t="str">
        <f>IFERROR(VLOOKUP(Table1[[#This Row],[Ticker]],[1]!Table1[[Symbol]:[Industry]],2,FALSE),"-")</f>
        <v>-</v>
      </c>
      <c r="E3403">
        <v>47.505878000000003</v>
      </c>
      <c r="F3403">
        <v>158.19999999999999</v>
      </c>
      <c r="G3403">
        <v>-34.407103303715203</v>
      </c>
      <c r="H3403">
        <v>-1.7263151361342699</v>
      </c>
      <c r="I3403">
        <v>-26.703573463483998</v>
      </c>
      <c r="J3403">
        <v>2.4664348831702401</v>
      </c>
      <c r="K3403">
        <v>155.011620609094</v>
      </c>
      <c r="L3403">
        <v>169.58505133683701</v>
      </c>
      <c r="M3403">
        <v>59.592378888636901</v>
      </c>
      <c r="N3403">
        <v>1.3195807736965599</v>
      </c>
      <c r="O3403">
        <v>71.302149178255306</v>
      </c>
      <c r="P3403">
        <v>18.679669917479298</v>
      </c>
      <c r="Q3403">
        <v>9.7377471193004994E-2</v>
      </c>
    </row>
    <row r="3404" spans="1:17" hidden="1" x14ac:dyDescent="0.3">
      <c r="A3404" t="s">
        <v>6972</v>
      </c>
      <c r="B3404" t="s">
        <v>6973</v>
      </c>
      <c r="C3404" t="str">
        <f>IFERROR(VLOOKUP(Table1[[#This Row],[Ticker]],[1]!Table1[[Symbol]:[Industry]],2,FALSE),"-")</f>
        <v>-</v>
      </c>
      <c r="D3404" t="s">
        <v>670</v>
      </c>
      <c r="E3404">
        <v>47.486319999999999</v>
      </c>
      <c r="F3404">
        <v>44.63</v>
      </c>
      <c r="G3404">
        <v>593.64883295797699</v>
      </c>
      <c r="H3404">
        <v>-7.1770833995204297</v>
      </c>
      <c r="I3404">
        <v>109.491805223697</v>
      </c>
      <c r="J3404">
        <v>7.5566616477821897</v>
      </c>
      <c r="K3404">
        <v>40.178572717998001</v>
      </c>
      <c r="L3404">
        <v>30.376192913894901</v>
      </c>
      <c r="M3404">
        <v>69.032199707445898</v>
      </c>
      <c r="N3404">
        <v>1.3741775143180801</v>
      </c>
      <c r="O3404">
        <v>8.7385166928075098</v>
      </c>
      <c r="P3404">
        <v>766.60194174757203</v>
      </c>
      <c r="Q3404">
        <v>0.18769407546005201</v>
      </c>
    </row>
    <row r="3405" spans="1:17" hidden="1" x14ac:dyDescent="0.3">
      <c r="A3405" t="s">
        <v>6974</v>
      </c>
      <c r="B3405" t="s">
        <v>6975</v>
      </c>
      <c r="C3405" t="str">
        <f>IFERROR(VLOOKUP(Table1[[#This Row],[Ticker]],[1]!Table1[[Symbol]:[Industry]],2,FALSE),"-")</f>
        <v>-</v>
      </c>
      <c r="D3405" t="s">
        <v>496</v>
      </c>
      <c r="E3405">
        <v>47.235831939999997</v>
      </c>
      <c r="F3405">
        <v>17.93</v>
      </c>
      <c r="G3405">
        <v>8.2762721705595496E-2</v>
      </c>
      <c r="H3405">
        <v>-11.555977773314901</v>
      </c>
      <c r="I3405">
        <v>-16.844746551465601</v>
      </c>
      <c r="J3405">
        <v>-2.0715069139887698</v>
      </c>
      <c r="K3405">
        <v>18.505896030516901</v>
      </c>
      <c r="L3405">
        <v>18.239013721699799</v>
      </c>
      <c r="M3405">
        <v>39.023503223208799</v>
      </c>
      <c r="N3405">
        <v>0.71539068722552301</v>
      </c>
      <c r="O3405">
        <v>52.537646402676998</v>
      </c>
      <c r="P3405">
        <v>62.262443438913998</v>
      </c>
      <c r="Q3405">
        <v>-0.127593815391885</v>
      </c>
    </row>
    <row r="3406" spans="1:17" hidden="1" x14ac:dyDescent="0.3">
      <c r="A3406" t="s">
        <v>6976</v>
      </c>
      <c r="B3406" t="s">
        <v>6977</v>
      </c>
      <c r="C3406" t="str">
        <f>IFERROR(VLOOKUP(Table1[[#This Row],[Ticker]],[1]!Table1[[Symbol]:[Industry]],2,FALSE),"-")</f>
        <v>-</v>
      </c>
      <c r="E3406">
        <v>47.167520400000001</v>
      </c>
      <c r="F3406">
        <v>327.60000000000002</v>
      </c>
      <c r="G3406">
        <v>-19.879499820614399</v>
      </c>
      <c r="H3406">
        <v>-22.386389412536701</v>
      </c>
      <c r="I3406">
        <v>2.1284627612222899</v>
      </c>
      <c r="J3406">
        <v>-1.0819522136039399</v>
      </c>
      <c r="K3406">
        <v>389.289314562784</v>
      </c>
      <c r="L3406">
        <v>408.808824759868</v>
      </c>
      <c r="M3406">
        <v>11.8669377962221</v>
      </c>
      <c r="N3406">
        <v>0.84303283884873803</v>
      </c>
      <c r="O3406">
        <v>113.65995115995101</v>
      </c>
      <c r="P3406">
        <v>23.111612175873699</v>
      </c>
      <c r="Q3406">
        <v>-2.8236973539846999E-2</v>
      </c>
    </row>
    <row r="3407" spans="1:17" hidden="1" x14ac:dyDescent="0.3">
      <c r="A3407" t="s">
        <v>6978</v>
      </c>
      <c r="B3407" t="s">
        <v>6979</v>
      </c>
      <c r="C3407" t="str">
        <f>IFERROR(VLOOKUP(Table1[[#This Row],[Ticker]],[1]!Table1[[Symbol]:[Industry]],2,FALSE),"-")</f>
        <v>-</v>
      </c>
      <c r="E3407">
        <v>47.161290383999997</v>
      </c>
      <c r="F3407">
        <v>46.24</v>
      </c>
      <c r="G3407">
        <v>-32.594502523507401</v>
      </c>
      <c r="H3407">
        <v>-9.4323665778805204</v>
      </c>
      <c r="I3407">
        <v>-26.109079528207999</v>
      </c>
      <c r="J3407">
        <v>5.5405616667274199E-2</v>
      </c>
      <c r="K3407">
        <v>47.4647936854156</v>
      </c>
      <c r="L3407">
        <v>48.491417322903899</v>
      </c>
      <c r="M3407">
        <v>44.565730232383999</v>
      </c>
      <c r="N3407">
        <v>1.3328776486671201</v>
      </c>
      <c r="O3407">
        <v>39.705882352941103</v>
      </c>
      <c r="P3407">
        <v>15.6</v>
      </c>
      <c r="Q3407">
        <v>2.4669042499490001E-3</v>
      </c>
    </row>
    <row r="3408" spans="1:17" hidden="1" x14ac:dyDescent="0.3">
      <c r="A3408" t="s">
        <v>6980</v>
      </c>
      <c r="B3408" t="s">
        <v>6981</v>
      </c>
      <c r="C3408" t="str">
        <f>IFERROR(VLOOKUP(Table1[[#This Row],[Ticker]],[1]!Table1[[Symbol]:[Industry]],2,FALSE),"-")</f>
        <v>-</v>
      </c>
      <c r="E3408">
        <v>46.987775999999997</v>
      </c>
      <c r="F3408">
        <v>32.4</v>
      </c>
      <c r="G3408">
        <v>-9.5143790641052295</v>
      </c>
      <c r="H3408">
        <v>-11.7983395879213</v>
      </c>
      <c r="I3408">
        <v>-7.1587212182427402</v>
      </c>
      <c r="J3408">
        <v>-6.3466580959568804</v>
      </c>
      <c r="K3408">
        <v>34.778889652068699</v>
      </c>
      <c r="L3408">
        <v>32.773206672036302</v>
      </c>
      <c r="M3408">
        <v>38.498607004040402</v>
      </c>
      <c r="N3408">
        <v>0.48781277842738602</v>
      </c>
      <c r="O3408">
        <v>41.1111111111111</v>
      </c>
      <c r="P3408">
        <v>19.9111769059955</v>
      </c>
      <c r="Q3408">
        <v>0.118271491809096</v>
      </c>
    </row>
    <row r="3409" spans="1:17" hidden="1" x14ac:dyDescent="0.3">
      <c r="A3409" t="s">
        <v>6982</v>
      </c>
      <c r="B3409" t="s">
        <v>6983</v>
      </c>
      <c r="C3409" t="str">
        <f>IFERROR(VLOOKUP(Table1[[#This Row],[Ticker]],[1]!Table1[[Symbol]:[Industry]],2,FALSE),"-")</f>
        <v>-</v>
      </c>
      <c r="E3409">
        <v>46.97756536</v>
      </c>
      <c r="F3409">
        <v>68.78</v>
      </c>
      <c r="G3409">
        <v>-49.142251032191297</v>
      </c>
      <c r="H3409">
        <v>16.043401767776199</v>
      </c>
      <c r="I3409">
        <v>-36.006560661208098</v>
      </c>
      <c r="J3409">
        <v>0.40214672632537501</v>
      </c>
      <c r="M3409">
        <v>49.583258833929598</v>
      </c>
      <c r="O3409">
        <v>38.121546961325897</v>
      </c>
      <c r="P3409">
        <v>40.942622950819597</v>
      </c>
    </row>
    <row r="3410" spans="1:17" hidden="1" x14ac:dyDescent="0.3">
      <c r="A3410" t="s">
        <v>6984</v>
      </c>
      <c r="B3410" t="s">
        <v>6985</v>
      </c>
      <c r="C3410" t="str">
        <f>IFERROR(VLOOKUP(Table1[[#This Row],[Ticker]],[1]!Table1[[Symbol]:[Industry]],2,FALSE),"-")</f>
        <v>-</v>
      </c>
      <c r="E3410">
        <v>46.886696999999998</v>
      </c>
      <c r="F3410">
        <v>90</v>
      </c>
      <c r="G3410">
        <v>24.5223267319525</v>
      </c>
      <c r="H3410">
        <v>69.804514188412</v>
      </c>
      <c r="I3410">
        <v>45.677649865107597</v>
      </c>
      <c r="J3410">
        <v>-18.518743843943898</v>
      </c>
      <c r="K3410">
        <v>70.893843505845794</v>
      </c>
      <c r="L3410">
        <v>61.204523136312098</v>
      </c>
      <c r="M3410">
        <v>52.929897964676996</v>
      </c>
      <c r="N3410">
        <v>4.8057104004029201</v>
      </c>
      <c r="O3410">
        <v>35.466666666666598</v>
      </c>
      <c r="P3410">
        <v>172.72727272727201</v>
      </c>
      <c r="Q3410">
        <v>6.8699296043161995E-2</v>
      </c>
    </row>
    <row r="3411" spans="1:17" hidden="1" x14ac:dyDescent="0.3">
      <c r="A3411" t="s">
        <v>6986</v>
      </c>
      <c r="B3411" t="s">
        <v>6987</v>
      </c>
      <c r="C3411" t="str">
        <f>IFERROR(VLOOKUP(Table1[[#This Row],[Ticker]],[1]!Table1[[Symbol]:[Industry]],2,FALSE),"-")</f>
        <v>-</v>
      </c>
      <c r="D3411" t="s">
        <v>243</v>
      </c>
      <c r="E3411">
        <v>46.855903949999998</v>
      </c>
      <c r="F3411">
        <v>18.09</v>
      </c>
      <c r="G3411">
        <v>-12.509190960546199</v>
      </c>
      <c r="H3411">
        <v>-24.201597347111299</v>
      </c>
      <c r="I3411">
        <v>-55.834212961249499</v>
      </c>
      <c r="J3411">
        <v>1.0457073608641301</v>
      </c>
      <c r="K3411">
        <v>19.998184883691199</v>
      </c>
      <c r="L3411">
        <v>20.9839162514936</v>
      </c>
      <c r="M3411">
        <v>45.230398654657499</v>
      </c>
      <c r="N3411">
        <v>0.64881617303147399</v>
      </c>
      <c r="O3411">
        <v>106.91862325797899</v>
      </c>
      <c r="P3411">
        <v>23.814841498559002</v>
      </c>
      <c r="Q3411">
        <v>-3.6145613871835E-2</v>
      </c>
    </row>
    <row r="3412" spans="1:17" hidden="1" x14ac:dyDescent="0.3">
      <c r="A3412" t="s">
        <v>6988</v>
      </c>
      <c r="B3412" t="s">
        <v>6989</v>
      </c>
      <c r="C3412" t="str">
        <f>IFERROR(VLOOKUP(Table1[[#This Row],[Ticker]],[1]!Table1[[Symbol]:[Industry]],2,FALSE),"-")</f>
        <v>-</v>
      </c>
      <c r="D3412" t="s">
        <v>1199</v>
      </c>
      <c r="E3412">
        <v>46.770483639999902</v>
      </c>
      <c r="F3412">
        <v>11.39</v>
      </c>
      <c r="G3412">
        <v>-73.580050075253496</v>
      </c>
      <c r="H3412">
        <v>-27.9046183404548</v>
      </c>
      <c r="I3412">
        <v>-58.3636590810165</v>
      </c>
      <c r="J3412">
        <v>-3.19165685495416</v>
      </c>
      <c r="K3412">
        <v>14.7342172415006</v>
      </c>
      <c r="L3412">
        <v>18.609362858604399</v>
      </c>
      <c r="M3412">
        <v>32.313296023938101</v>
      </c>
      <c r="N3412">
        <v>0.48737482511950703</v>
      </c>
      <c r="O3412">
        <v>123.002633889376</v>
      </c>
      <c r="P3412">
        <v>6.4485981308411304</v>
      </c>
      <c r="Q3412">
        <v>0.11837357101648099</v>
      </c>
    </row>
    <row r="3413" spans="1:17" hidden="1" x14ac:dyDescent="0.3">
      <c r="A3413" t="s">
        <v>6990</v>
      </c>
      <c r="B3413" t="s">
        <v>6991</v>
      </c>
      <c r="C3413" t="str">
        <f>IFERROR(VLOOKUP(Table1[[#This Row],[Ticker]],[1]!Table1[[Symbol]:[Industry]],2,FALSE),"-")</f>
        <v>-</v>
      </c>
      <c r="D3413" t="s">
        <v>80</v>
      </c>
      <c r="E3413">
        <v>46.723844999999997</v>
      </c>
      <c r="F3413">
        <v>261.10000000000002</v>
      </c>
      <c r="G3413">
        <v>190.175923558363</v>
      </c>
      <c r="H3413">
        <v>-31.089368075616999</v>
      </c>
      <c r="I3413">
        <v>162.62501828616001</v>
      </c>
      <c r="J3413">
        <v>-24.513037257592199</v>
      </c>
      <c r="K3413">
        <v>274.66437622294598</v>
      </c>
      <c r="M3413">
        <v>9.3087432207597196</v>
      </c>
      <c r="N3413">
        <v>2.0612151667427998</v>
      </c>
      <c r="O3413">
        <v>45.538108004595898</v>
      </c>
      <c r="P3413">
        <v>226.375</v>
      </c>
    </row>
    <row r="3414" spans="1:17" hidden="1" x14ac:dyDescent="0.3">
      <c r="A3414" t="s">
        <v>6992</v>
      </c>
      <c r="B3414" t="s">
        <v>6993</v>
      </c>
      <c r="C3414" t="str">
        <f>IFERROR(VLOOKUP(Table1[[#This Row],[Ticker]],[1]!Table1[[Symbol]:[Industry]],2,FALSE),"-")</f>
        <v>-</v>
      </c>
      <c r="D3414" t="s">
        <v>610</v>
      </c>
      <c r="E3414">
        <v>46.695</v>
      </c>
      <c r="F3414">
        <v>8.49</v>
      </c>
      <c r="G3414">
        <v>-2.30929908711125</v>
      </c>
      <c r="H3414">
        <v>-2.1698513153652699</v>
      </c>
      <c r="I3414">
        <v>-22.375817135727701</v>
      </c>
      <c r="J3414">
        <v>-10.9304370620887</v>
      </c>
      <c r="K3414">
        <v>8.0840884596373694</v>
      </c>
      <c r="L3414">
        <v>8.0485266088516205</v>
      </c>
      <c r="M3414">
        <v>47.843749774442003</v>
      </c>
      <c r="N3414">
        <v>0.88099350338261995</v>
      </c>
      <c r="O3414">
        <v>38.044758539458101</v>
      </c>
      <c r="P3414">
        <v>40.330578512396698</v>
      </c>
      <c r="Q3414">
        <v>1.7991602858050001E-3</v>
      </c>
    </row>
    <row r="3415" spans="1:17" hidden="1" x14ac:dyDescent="0.3">
      <c r="A3415" t="s">
        <v>6994</v>
      </c>
      <c r="B3415" t="s">
        <v>6995</v>
      </c>
      <c r="C3415" t="str">
        <f>IFERROR(VLOOKUP(Table1[[#This Row],[Ticker]],[1]!Table1[[Symbol]:[Industry]],2,FALSE),"-")</f>
        <v>-</v>
      </c>
      <c r="D3415" t="s">
        <v>2841</v>
      </c>
      <c r="E3415">
        <v>46.691249784</v>
      </c>
      <c r="F3415">
        <v>6.98</v>
      </c>
      <c r="G3415">
        <v>15.657323662120101</v>
      </c>
      <c r="H3415">
        <v>-9.7730259185398705</v>
      </c>
      <c r="I3415">
        <v>-11.0576666871425</v>
      </c>
      <c r="J3415">
        <v>-1.22279728402648</v>
      </c>
      <c r="K3415">
        <v>7.00043227735922</v>
      </c>
      <c r="L3415">
        <v>6.6969358225429501</v>
      </c>
      <c r="M3415">
        <v>50.479064267215499</v>
      </c>
      <c r="N3415">
        <v>0.43816298869419101</v>
      </c>
      <c r="O3415">
        <v>26.074498567335201</v>
      </c>
      <c r="P3415">
        <v>51.739130434782602</v>
      </c>
      <c r="Q3415">
        <v>3.5072462038876998E-2</v>
      </c>
    </row>
    <row r="3416" spans="1:17" hidden="1" x14ac:dyDescent="0.3">
      <c r="A3416" t="s">
        <v>6996</v>
      </c>
      <c r="B3416" t="s">
        <v>6997</v>
      </c>
      <c r="C3416" t="str">
        <f>IFERROR(VLOOKUP(Table1[[#This Row],[Ticker]],[1]!Table1[[Symbol]:[Industry]],2,FALSE),"-")</f>
        <v>-</v>
      </c>
      <c r="D3416" t="s">
        <v>1509</v>
      </c>
      <c r="E3416">
        <v>46.557912817000002</v>
      </c>
      <c r="F3416">
        <v>2.93</v>
      </c>
      <c r="G3416">
        <v>12.424082858715501</v>
      </c>
      <c r="H3416">
        <v>-17.6212402042541</v>
      </c>
      <c r="I3416">
        <v>-26.7444051821026</v>
      </c>
      <c r="J3416">
        <v>5.7037620721103499</v>
      </c>
      <c r="K3416">
        <v>3.0822945636692101</v>
      </c>
      <c r="L3416">
        <v>2.9988122048166499</v>
      </c>
      <c r="M3416">
        <v>51.7976195854474</v>
      </c>
      <c r="N3416">
        <v>2.17207969620382</v>
      </c>
      <c r="O3416">
        <v>53.828660480072102</v>
      </c>
      <c r="Q3416">
        <v>9.2226117601829E-2</v>
      </c>
    </row>
    <row r="3417" spans="1:17" hidden="1" x14ac:dyDescent="0.3">
      <c r="A3417" t="s">
        <v>6998</v>
      </c>
      <c r="B3417" t="s">
        <v>6999</v>
      </c>
      <c r="C3417" t="str">
        <f>IFERROR(VLOOKUP(Table1[[#This Row],[Ticker]],[1]!Table1[[Symbol]:[Industry]],2,FALSE),"-")</f>
        <v>-</v>
      </c>
      <c r="E3417">
        <v>46.425411199999999</v>
      </c>
      <c r="F3417">
        <v>56</v>
      </c>
      <c r="G3417">
        <v>34.647222652019103</v>
      </c>
      <c r="H3417">
        <v>-2.3208761265842499</v>
      </c>
      <c r="I3417">
        <v>-30.465262159479298</v>
      </c>
      <c r="J3417">
        <v>4.5784251448866096</v>
      </c>
      <c r="K3417">
        <v>50.0496628883065</v>
      </c>
      <c r="L3417">
        <v>49.025168835076599</v>
      </c>
      <c r="M3417">
        <v>91.264438468587599</v>
      </c>
      <c r="N3417">
        <v>0.72727272727272696</v>
      </c>
      <c r="O3417">
        <v>61.25</v>
      </c>
      <c r="P3417">
        <v>86.6666666666666</v>
      </c>
    </row>
    <row r="3418" spans="1:17" hidden="1" x14ac:dyDescent="0.3">
      <c r="A3418" t="s">
        <v>7000</v>
      </c>
      <c r="B3418" t="s">
        <v>7001</v>
      </c>
      <c r="C3418" t="str">
        <f>IFERROR(VLOOKUP(Table1[[#This Row],[Ticker]],[1]!Table1[[Symbol]:[Industry]],2,FALSE),"-")</f>
        <v>-</v>
      </c>
      <c r="D3418" t="s">
        <v>72</v>
      </c>
      <c r="E3418">
        <v>46.395400000000002</v>
      </c>
      <c r="F3418">
        <v>22.9</v>
      </c>
      <c r="G3418">
        <v>73.259538350197801</v>
      </c>
      <c r="H3418">
        <v>-10.224711847289999</v>
      </c>
      <c r="I3418">
        <v>60.352619126996302</v>
      </c>
      <c r="J3418">
        <v>0.30169558513818201</v>
      </c>
      <c r="K3418">
        <v>22.9640487644103</v>
      </c>
      <c r="L3418">
        <v>18.332199788486701</v>
      </c>
      <c r="M3418">
        <v>34.560350386986102</v>
      </c>
      <c r="N3418">
        <v>0.37846539419907999</v>
      </c>
      <c r="O3418">
        <v>24.017467248908201</v>
      </c>
      <c r="P3418">
        <v>180.98159509202401</v>
      </c>
      <c r="Q3418">
        <v>5.2467681010577E-2</v>
      </c>
    </row>
    <row r="3419" spans="1:17" hidden="1" x14ac:dyDescent="0.3">
      <c r="A3419" t="s">
        <v>7002</v>
      </c>
      <c r="B3419" t="s">
        <v>7003</v>
      </c>
      <c r="C3419" t="str">
        <f>IFERROR(VLOOKUP(Table1[[#This Row],[Ticker]],[1]!Table1[[Symbol]:[Industry]],2,FALSE),"-")</f>
        <v>-</v>
      </c>
      <c r="D3419" t="s">
        <v>156</v>
      </c>
      <c r="E3419">
        <v>46.327898400000002</v>
      </c>
      <c r="F3419">
        <v>27.16</v>
      </c>
      <c r="G3419">
        <v>5.2496322905734001</v>
      </c>
      <c r="H3419">
        <v>-9.7496492951632501</v>
      </c>
      <c r="I3419">
        <v>-35.924952145536899</v>
      </c>
      <c r="J3419">
        <v>2.44833392537784</v>
      </c>
      <c r="K3419">
        <v>27.706276689170402</v>
      </c>
      <c r="L3419">
        <v>27.2167858279537</v>
      </c>
      <c r="M3419">
        <v>39.698153496631498</v>
      </c>
      <c r="N3419">
        <v>1.8056234148008501</v>
      </c>
      <c r="O3419">
        <v>48.932253313696599</v>
      </c>
      <c r="P3419">
        <v>34.789081885856099</v>
      </c>
      <c r="Q3419">
        <v>-4.3675900052848E-2</v>
      </c>
    </row>
    <row r="3420" spans="1:17" hidden="1" x14ac:dyDescent="0.3">
      <c r="A3420" t="s">
        <v>7004</v>
      </c>
      <c r="B3420" t="s">
        <v>7005</v>
      </c>
      <c r="C3420" t="str">
        <f>IFERROR(VLOOKUP(Table1[[#This Row],[Ticker]],[1]!Table1[[Symbol]:[Industry]],2,FALSE),"-")</f>
        <v>-</v>
      </c>
      <c r="E3420">
        <v>46.192747560000001</v>
      </c>
      <c r="F3420">
        <v>28.31</v>
      </c>
      <c r="G3420">
        <v>-13.983776561198701</v>
      </c>
      <c r="H3420">
        <v>34.0463341166069</v>
      </c>
      <c r="I3420">
        <v>6.6825350305622404</v>
      </c>
      <c r="J3420">
        <v>-6.90364216703043</v>
      </c>
      <c r="K3420">
        <v>24.5715952774115</v>
      </c>
      <c r="M3420">
        <v>53.543096650133101</v>
      </c>
      <c r="N3420">
        <v>2.0320855614973201</v>
      </c>
      <c r="O3420">
        <v>22.147651006711399</v>
      </c>
      <c r="P3420">
        <v>57.2777777777777</v>
      </c>
    </row>
    <row r="3421" spans="1:17" hidden="1" x14ac:dyDescent="0.3">
      <c r="A3421" t="s">
        <v>7006</v>
      </c>
      <c r="B3421" t="s">
        <v>7007</v>
      </c>
      <c r="C3421" t="str">
        <f>IFERROR(VLOOKUP(Table1[[#This Row],[Ticker]],[1]!Table1[[Symbol]:[Industry]],2,FALSE),"-")</f>
        <v>-</v>
      </c>
      <c r="D3421" t="s">
        <v>49</v>
      </c>
      <c r="E3421">
        <v>46.060698977999998</v>
      </c>
      <c r="F3421">
        <v>19.78</v>
      </c>
      <c r="G3421">
        <v>-53.944835109713601</v>
      </c>
      <c r="H3421">
        <v>-53.030816993084798</v>
      </c>
      <c r="I3421">
        <v>-47.576564101180601</v>
      </c>
      <c r="J3421">
        <v>0.444765343647963</v>
      </c>
      <c r="K3421">
        <v>25.972026038329702</v>
      </c>
      <c r="L3421">
        <v>30.467465512114298</v>
      </c>
      <c r="M3421">
        <v>27.762209176042798</v>
      </c>
      <c r="N3421">
        <v>3.4771902162542299</v>
      </c>
      <c r="O3421">
        <v>197.52275025278001</v>
      </c>
      <c r="P3421">
        <v>6.5732758620689697</v>
      </c>
      <c r="Q3421">
        <v>-6.3617646187098004E-2</v>
      </c>
    </row>
    <row r="3422" spans="1:17" hidden="1" x14ac:dyDescent="0.3">
      <c r="A3422" t="s">
        <v>7008</v>
      </c>
      <c r="B3422" t="s">
        <v>7009</v>
      </c>
      <c r="C3422" t="str">
        <f>IFERROR(VLOOKUP(Table1[[#This Row],[Ticker]],[1]!Table1[[Symbol]:[Industry]],2,FALSE),"-")</f>
        <v>-</v>
      </c>
      <c r="D3422" t="s">
        <v>929</v>
      </c>
      <c r="E3422">
        <v>46.004058360000002</v>
      </c>
      <c r="F3422">
        <v>23.31</v>
      </c>
      <c r="G3422">
        <v>150.50521081769901</v>
      </c>
      <c r="H3422">
        <v>55.4412597957458</v>
      </c>
      <c r="I3422">
        <v>49.097791915735897</v>
      </c>
      <c r="J3422">
        <v>9.1829484486477</v>
      </c>
      <c r="K3422">
        <v>17.790234408344801</v>
      </c>
      <c r="L3422">
        <v>14.212858587131199</v>
      </c>
      <c r="M3422">
        <v>94.265769819428201</v>
      </c>
      <c r="N3422">
        <v>0.28240617694498299</v>
      </c>
      <c r="O3422">
        <v>0</v>
      </c>
      <c r="P3422">
        <v>228.309859154929</v>
      </c>
      <c r="Q3422">
        <v>0.17415246723871899</v>
      </c>
    </row>
    <row r="3423" spans="1:17" hidden="1" x14ac:dyDescent="0.3">
      <c r="A3423" t="s">
        <v>7010</v>
      </c>
      <c r="B3423" t="s">
        <v>7011</v>
      </c>
      <c r="C3423" t="str">
        <f>IFERROR(VLOOKUP(Table1[[#This Row],[Ticker]],[1]!Table1[[Symbol]:[Industry]],2,FALSE),"-")</f>
        <v>-</v>
      </c>
      <c r="D3423" t="s">
        <v>610</v>
      </c>
      <c r="E3423">
        <v>45.92890276</v>
      </c>
      <c r="F3423">
        <v>156.65</v>
      </c>
      <c r="G3423">
        <v>-48.525901428412404</v>
      </c>
      <c r="H3423">
        <v>-9.0513798830764998</v>
      </c>
      <c r="I3423">
        <v>-21.850776045356401</v>
      </c>
      <c r="J3423">
        <v>0.483670704450677</v>
      </c>
      <c r="K3423">
        <v>155.12015019084299</v>
      </c>
      <c r="L3423">
        <v>166.759153876601</v>
      </c>
      <c r="M3423">
        <v>63.685495057048598</v>
      </c>
      <c r="N3423">
        <v>2.11145323087998</v>
      </c>
      <c r="O3423">
        <v>33.992977976380402</v>
      </c>
      <c r="P3423">
        <v>8.3708059494984397</v>
      </c>
      <c r="Q3423">
        <v>2.365321727855E-2</v>
      </c>
    </row>
    <row r="3424" spans="1:17" hidden="1" x14ac:dyDescent="0.3">
      <c r="A3424" t="s">
        <v>7012</v>
      </c>
      <c r="B3424" t="s">
        <v>7013</v>
      </c>
      <c r="C3424" t="str">
        <f>IFERROR(VLOOKUP(Table1[[#This Row],[Ticker]],[1]!Table1[[Symbol]:[Industry]],2,FALSE),"-")</f>
        <v>-</v>
      </c>
      <c r="E3424">
        <v>45.9112115</v>
      </c>
      <c r="F3424">
        <v>916.3</v>
      </c>
      <c r="G3424">
        <v>524.04481301346505</v>
      </c>
      <c r="H3424">
        <v>0.10255410992019499</v>
      </c>
      <c r="I3424">
        <v>148.83704407713299</v>
      </c>
      <c r="J3424">
        <v>7.9411060388232304</v>
      </c>
      <c r="K3424">
        <v>796.26393750201396</v>
      </c>
      <c r="L3424">
        <v>543.52332108438202</v>
      </c>
      <c r="M3424">
        <v>72.576396366654507</v>
      </c>
      <c r="N3424">
        <v>1.09993367027587</v>
      </c>
      <c r="O3424">
        <v>3.0721379460875302</v>
      </c>
      <c r="P3424">
        <v>692.99004759844195</v>
      </c>
      <c r="Q3424">
        <v>0.46062759730404201</v>
      </c>
    </row>
    <row r="3425" spans="1:17" hidden="1" x14ac:dyDescent="0.3">
      <c r="A3425" t="s">
        <v>7014</v>
      </c>
      <c r="B3425" t="s">
        <v>7015</v>
      </c>
      <c r="C3425" t="str">
        <f>IFERROR(VLOOKUP(Table1[[#This Row],[Ticker]],[1]!Table1[[Symbol]:[Industry]],2,FALSE),"-")</f>
        <v>-</v>
      </c>
      <c r="D3425" t="s">
        <v>59</v>
      </c>
      <c r="E3425">
        <v>45.851039999999998</v>
      </c>
      <c r="F3425">
        <v>37.46</v>
      </c>
      <c r="G3425">
        <v>43.385961390757899</v>
      </c>
      <c r="H3425">
        <v>-13.8901430356569</v>
      </c>
      <c r="I3425">
        <v>11.8226481223401</v>
      </c>
      <c r="J3425">
        <v>-7.8720756703940697</v>
      </c>
      <c r="K3425">
        <v>38.087000995538403</v>
      </c>
      <c r="L3425">
        <v>33.3503368199721</v>
      </c>
      <c r="M3425">
        <v>45.217150055983602</v>
      </c>
      <c r="N3425">
        <v>0.25628540620692503</v>
      </c>
      <c r="O3425">
        <v>35.317672183662502</v>
      </c>
      <c r="P3425">
        <v>82.731707317073102</v>
      </c>
      <c r="Q3425">
        <v>1.5166400139888001E-2</v>
      </c>
    </row>
    <row r="3426" spans="1:17" hidden="1" x14ac:dyDescent="0.3">
      <c r="A3426" t="s">
        <v>7016</v>
      </c>
      <c r="B3426" t="s">
        <v>7017</v>
      </c>
      <c r="C3426" t="str">
        <f>IFERROR(VLOOKUP(Table1[[#This Row],[Ticker]],[1]!Table1[[Symbol]:[Industry]],2,FALSE),"-")</f>
        <v>-</v>
      </c>
      <c r="D3426" t="s">
        <v>392</v>
      </c>
      <c r="E3426">
        <v>45.81</v>
      </c>
      <c r="F3426">
        <v>5.09</v>
      </c>
      <c r="G3426">
        <v>43.732044080590597</v>
      </c>
      <c r="H3426">
        <v>9.3958052502912999</v>
      </c>
      <c r="I3426">
        <v>36.035340207468401</v>
      </c>
      <c r="J3426">
        <v>-12.006321961503099</v>
      </c>
      <c r="K3426">
        <v>4.8174438802822301</v>
      </c>
      <c r="L3426">
        <v>3.8217611491480099</v>
      </c>
      <c r="M3426">
        <v>35.341731637497602</v>
      </c>
      <c r="N3426">
        <v>2.9282853546324401</v>
      </c>
      <c r="O3426">
        <v>28.2252783235101</v>
      </c>
      <c r="P3426">
        <v>118.142857142857</v>
      </c>
      <c r="Q3426">
        <v>7.4027561155191005E-2</v>
      </c>
    </row>
    <row r="3427" spans="1:17" hidden="1" x14ac:dyDescent="0.3">
      <c r="A3427" t="s">
        <v>7018</v>
      </c>
      <c r="B3427" t="s">
        <v>7019</v>
      </c>
      <c r="C3427" t="str">
        <f>IFERROR(VLOOKUP(Table1[[#This Row],[Ticker]],[1]!Table1[[Symbol]:[Industry]],2,FALSE),"-")</f>
        <v>-</v>
      </c>
      <c r="D3427" t="s">
        <v>218</v>
      </c>
      <c r="E3427">
        <v>45.774216000000003</v>
      </c>
      <c r="F3427">
        <v>158.85</v>
      </c>
      <c r="G3427">
        <v>2923.5915604639099</v>
      </c>
      <c r="H3427">
        <v>-7.0471869308266797</v>
      </c>
      <c r="I3427">
        <v>407.58003344184999</v>
      </c>
      <c r="J3427">
        <v>-8.7983531247656703</v>
      </c>
      <c r="K3427">
        <v>150.45991350501299</v>
      </c>
      <c r="L3427">
        <v>86.1565106091101</v>
      </c>
      <c r="M3427">
        <v>24.6444961101767</v>
      </c>
      <c r="N3427">
        <v>0.26478256960469898</v>
      </c>
      <c r="O3427">
        <v>27.1954674220963</v>
      </c>
      <c r="P3427">
        <v>2948.9443378118999</v>
      </c>
    </row>
    <row r="3428" spans="1:17" hidden="1" x14ac:dyDescent="0.3">
      <c r="A3428" t="s">
        <v>7020</v>
      </c>
      <c r="B3428" t="s">
        <v>7021</v>
      </c>
      <c r="C3428" t="str">
        <f>IFERROR(VLOOKUP(Table1[[#This Row],[Ticker]],[1]!Table1[[Symbol]:[Industry]],2,FALSE),"-")</f>
        <v>-</v>
      </c>
      <c r="D3428" t="s">
        <v>72</v>
      </c>
      <c r="E3428">
        <v>45.687179999999998</v>
      </c>
      <c r="F3428">
        <v>111.65</v>
      </c>
      <c r="G3428">
        <v>445.45499361316399</v>
      </c>
      <c r="H3428">
        <v>40.2470494876071</v>
      </c>
      <c r="I3428">
        <v>272.78291302300198</v>
      </c>
      <c r="J3428">
        <v>7.0982493275934404</v>
      </c>
      <c r="K3428">
        <v>75.7229988111865</v>
      </c>
      <c r="L3428">
        <v>47.697636084535901</v>
      </c>
      <c r="M3428">
        <v>99.9524333139953</v>
      </c>
      <c r="N3428">
        <v>1.4139342389327301</v>
      </c>
      <c r="O3428">
        <v>0</v>
      </c>
      <c r="P3428">
        <v>520.27777777777703</v>
      </c>
      <c r="Q3428">
        <v>0.158045959979114</v>
      </c>
    </row>
    <row r="3429" spans="1:17" hidden="1" x14ac:dyDescent="0.3">
      <c r="A3429" t="s">
        <v>7022</v>
      </c>
      <c r="B3429" t="s">
        <v>7023</v>
      </c>
      <c r="C3429" t="str">
        <f>IFERROR(VLOOKUP(Table1[[#This Row],[Ticker]],[1]!Table1[[Symbol]:[Industry]],2,FALSE),"-")</f>
        <v>-</v>
      </c>
      <c r="D3429" t="s">
        <v>631</v>
      </c>
      <c r="E3429">
        <v>45.676200000000001</v>
      </c>
      <c r="F3429">
        <v>10</v>
      </c>
      <c r="G3429">
        <v>38.5816488815273</v>
      </c>
      <c r="H3429">
        <v>-1.16863031414426</v>
      </c>
      <c r="I3429">
        <v>-9.1243034718429499</v>
      </c>
      <c r="J3429">
        <v>-6.6532458868806197</v>
      </c>
      <c r="K3429">
        <v>10.5074251666235</v>
      </c>
      <c r="L3429">
        <v>10.087275050189</v>
      </c>
      <c r="M3429">
        <v>29.748592018270301</v>
      </c>
      <c r="N3429">
        <v>0.73416428092972397</v>
      </c>
      <c r="O3429">
        <v>71</v>
      </c>
      <c r="P3429">
        <v>69.491525423728802</v>
      </c>
      <c r="Q3429">
        <v>1.6051931492702998E-2</v>
      </c>
    </row>
    <row r="3430" spans="1:17" hidden="1" x14ac:dyDescent="0.3">
      <c r="A3430" t="s">
        <v>7024</v>
      </c>
      <c r="B3430" t="s">
        <v>7025</v>
      </c>
      <c r="C3430" t="str">
        <f>IFERROR(VLOOKUP(Table1[[#This Row],[Ticker]],[1]!Table1[[Symbol]:[Industry]],2,FALSE),"-")</f>
        <v>-</v>
      </c>
      <c r="D3430" t="s">
        <v>1147</v>
      </c>
      <c r="E3430">
        <v>45.59115165</v>
      </c>
      <c r="F3430">
        <v>33.5</v>
      </c>
      <c r="G3430">
        <v>-75.979159072372795</v>
      </c>
      <c r="H3430">
        <v>-23.0587402042541</v>
      </c>
      <c r="I3430">
        <v>-60.279102480873497</v>
      </c>
      <c r="J3430">
        <v>2.0430477863960501</v>
      </c>
      <c r="K3430">
        <v>36.5199129952532</v>
      </c>
      <c r="M3430">
        <v>56.600289386865001</v>
      </c>
      <c r="N3430">
        <v>0.539736992567181</v>
      </c>
      <c r="O3430">
        <v>115.223880597014</v>
      </c>
      <c r="P3430">
        <v>15.1202749140893</v>
      </c>
    </row>
    <row r="3431" spans="1:17" hidden="1" x14ac:dyDescent="0.3">
      <c r="A3431" t="s">
        <v>7026</v>
      </c>
      <c r="B3431" t="s">
        <v>7027</v>
      </c>
      <c r="C3431" t="str">
        <f>IFERROR(VLOOKUP(Table1[[#This Row],[Ticker]],[1]!Table1[[Symbol]:[Industry]],2,FALSE),"-")</f>
        <v>-</v>
      </c>
      <c r="D3431" t="s">
        <v>189</v>
      </c>
      <c r="E3431">
        <v>45.583859160000003</v>
      </c>
      <c r="F3431">
        <v>16.100000000000001</v>
      </c>
      <c r="G3431">
        <v>-80.647220256468501</v>
      </c>
      <c r="H3431">
        <v>-13.6663811987963</v>
      </c>
      <c r="I3431">
        <v>-60.828641397680599</v>
      </c>
      <c r="J3431">
        <v>1.5378560931053</v>
      </c>
      <c r="K3431">
        <v>18.1046108842583</v>
      </c>
      <c r="L3431">
        <v>26.5146450295669</v>
      </c>
      <c r="M3431">
        <v>50.344536654687801</v>
      </c>
      <c r="N3431">
        <v>0.51627961457590499</v>
      </c>
      <c r="O3431">
        <v>172.981366459627</v>
      </c>
      <c r="P3431">
        <v>7.2618254497002201</v>
      </c>
      <c r="Q3431">
        <v>-3.2408605931121E-2</v>
      </c>
    </row>
    <row r="3432" spans="1:17" hidden="1" x14ac:dyDescent="0.3">
      <c r="A3432" t="s">
        <v>7028</v>
      </c>
      <c r="B3432" t="s">
        <v>7029</v>
      </c>
      <c r="C3432" t="str">
        <f>IFERROR(VLOOKUP(Table1[[#This Row],[Ticker]],[1]!Table1[[Symbol]:[Industry]],2,FALSE),"-")</f>
        <v>-</v>
      </c>
      <c r="D3432" t="s">
        <v>561</v>
      </c>
      <c r="E3432">
        <v>45.492939999999997</v>
      </c>
      <c r="F3432">
        <v>158</v>
      </c>
      <c r="G3432">
        <v>-11.6837125997793</v>
      </c>
      <c r="H3432">
        <v>-16.808168121874299</v>
      </c>
      <c r="I3432">
        <v>9.2279552981753401</v>
      </c>
      <c r="J3432">
        <v>-2.22206622500509</v>
      </c>
      <c r="K3432">
        <v>158.60054224152299</v>
      </c>
      <c r="L3432">
        <v>144.080654367926</v>
      </c>
      <c r="M3432">
        <v>45.841808670450597</v>
      </c>
      <c r="N3432">
        <v>0.72012346003507</v>
      </c>
      <c r="O3432">
        <v>32.658227848101198</v>
      </c>
      <c r="P3432">
        <v>43.963553530751597</v>
      </c>
      <c r="Q3432">
        <v>0.16697912815006599</v>
      </c>
    </row>
    <row r="3433" spans="1:17" hidden="1" x14ac:dyDescent="0.3">
      <c r="A3433" t="s">
        <v>7030</v>
      </c>
      <c r="B3433" t="s">
        <v>7031</v>
      </c>
      <c r="C3433" t="str">
        <f>IFERROR(VLOOKUP(Table1[[#This Row],[Ticker]],[1]!Table1[[Symbol]:[Industry]],2,FALSE),"-")</f>
        <v>-</v>
      </c>
      <c r="D3433" t="s">
        <v>539</v>
      </c>
      <c r="E3433">
        <v>45.454840079999997</v>
      </c>
      <c r="F3433">
        <v>57.79</v>
      </c>
      <c r="G3433">
        <v>13.5321060934995</v>
      </c>
      <c r="H3433">
        <v>-5.5846793813561204</v>
      </c>
      <c r="I3433">
        <v>-25.249442131248902</v>
      </c>
      <c r="J3433">
        <v>-0.29562742727916103</v>
      </c>
      <c r="K3433">
        <v>58.002959166043603</v>
      </c>
      <c r="L3433">
        <v>55.196357850683803</v>
      </c>
      <c r="M3433">
        <v>49.650596065580899</v>
      </c>
      <c r="N3433">
        <v>0.70740027141129702</v>
      </c>
      <c r="O3433">
        <v>26.665513064544001</v>
      </c>
      <c r="P3433">
        <v>54.518716577540097</v>
      </c>
      <c r="Q3433">
        <v>0.106308059285333</v>
      </c>
    </row>
    <row r="3434" spans="1:17" hidden="1" x14ac:dyDescent="0.3">
      <c r="A3434" t="s">
        <v>7032</v>
      </c>
      <c r="B3434" t="s">
        <v>7033</v>
      </c>
      <c r="C3434" t="str">
        <f>IFERROR(VLOOKUP(Table1[[#This Row],[Ticker]],[1]!Table1[[Symbol]:[Industry]],2,FALSE),"-")</f>
        <v>-</v>
      </c>
      <c r="D3434" t="s">
        <v>539</v>
      </c>
      <c r="E3434">
        <v>45.331158600000002</v>
      </c>
      <c r="F3434">
        <v>26.39</v>
      </c>
      <c r="G3434">
        <v>-54.696820185999499</v>
      </c>
      <c r="H3434">
        <v>-8.15677941994044</v>
      </c>
      <c r="I3434">
        <v>-23.956217411780202</v>
      </c>
      <c r="J3434">
        <v>-3.4992076989144798</v>
      </c>
      <c r="K3434">
        <v>27.272031428968699</v>
      </c>
      <c r="L3434">
        <v>29.6032589839804</v>
      </c>
      <c r="M3434">
        <v>50.121850868634098</v>
      </c>
      <c r="N3434">
        <v>1.2460166336193299</v>
      </c>
      <c r="O3434">
        <v>63.698370594922302</v>
      </c>
      <c r="Q3434">
        <v>2.2409116499258998E-2</v>
      </c>
    </row>
    <row r="3435" spans="1:17" hidden="1" x14ac:dyDescent="0.3">
      <c r="A3435" t="s">
        <v>7034</v>
      </c>
      <c r="B3435" t="s">
        <v>7035</v>
      </c>
      <c r="C3435" t="str">
        <f>IFERROR(VLOOKUP(Table1[[#This Row],[Ticker]],[1]!Table1[[Symbol]:[Industry]],2,FALSE),"-")</f>
        <v>-</v>
      </c>
      <c r="D3435" t="s">
        <v>218</v>
      </c>
      <c r="E3435">
        <v>45.076135000000001</v>
      </c>
      <c r="F3435">
        <v>65</v>
      </c>
      <c r="G3435">
        <v>89.523255709870398</v>
      </c>
      <c r="H3435">
        <v>-8.8795634488062198</v>
      </c>
      <c r="I3435">
        <v>-43.470392106558599</v>
      </c>
      <c r="J3435">
        <v>-21.808314142220102</v>
      </c>
      <c r="K3435">
        <v>65.810176328308501</v>
      </c>
      <c r="L3435">
        <v>64.102205336264603</v>
      </c>
      <c r="M3435">
        <v>43.394829743641402</v>
      </c>
      <c r="N3435">
        <v>1.5276179516685799</v>
      </c>
      <c r="O3435">
        <v>81.538461538461505</v>
      </c>
      <c r="P3435">
        <v>131.72905525846701</v>
      </c>
    </row>
    <row r="3436" spans="1:17" hidden="1" x14ac:dyDescent="0.3">
      <c r="A3436" t="s">
        <v>7036</v>
      </c>
      <c r="B3436" t="s">
        <v>7037</v>
      </c>
      <c r="C3436" t="str">
        <f>IFERROR(VLOOKUP(Table1[[#This Row],[Ticker]],[1]!Table1[[Symbol]:[Industry]],2,FALSE),"-")</f>
        <v>-</v>
      </c>
      <c r="D3436" t="s">
        <v>716</v>
      </c>
      <c r="E3436">
        <v>45.057158311999999</v>
      </c>
      <c r="F3436">
        <v>20.52</v>
      </c>
      <c r="G3436">
        <v>23.381857503790599</v>
      </c>
      <c r="H3436">
        <v>-5.5379068709208097</v>
      </c>
      <c r="I3436">
        <v>3.8462614392919798</v>
      </c>
      <c r="J3436">
        <v>0.62487509563299803</v>
      </c>
      <c r="K3436">
        <v>19.6604276356728</v>
      </c>
      <c r="L3436">
        <v>18.029290108470601</v>
      </c>
      <c r="M3436">
        <v>37.579943371070499</v>
      </c>
      <c r="N3436">
        <v>0.96525074800759303</v>
      </c>
      <c r="O3436">
        <v>1.36452241715401</v>
      </c>
      <c r="P3436">
        <v>49.781021897810199</v>
      </c>
    </row>
    <row r="3437" spans="1:17" hidden="1" x14ac:dyDescent="0.3">
      <c r="A3437" t="s">
        <v>7038</v>
      </c>
      <c r="B3437" t="s">
        <v>7039</v>
      </c>
      <c r="C3437" t="str">
        <f>IFERROR(VLOOKUP(Table1[[#This Row],[Ticker]],[1]!Table1[[Symbol]:[Industry]],2,FALSE),"-")</f>
        <v>-</v>
      </c>
      <c r="E3437">
        <v>44.976838030000003</v>
      </c>
      <c r="F3437">
        <v>93.55</v>
      </c>
      <c r="G3437">
        <v>87.260859015655498</v>
      </c>
      <c r="H3437">
        <v>-9.6589641684198906</v>
      </c>
      <c r="I3437">
        <v>31.972185526084999</v>
      </c>
      <c r="J3437">
        <v>2.8193673503661998</v>
      </c>
      <c r="K3437">
        <v>80.732383804861598</v>
      </c>
      <c r="L3437">
        <v>68.959313498569998</v>
      </c>
      <c r="M3437">
        <v>68.887638225752397</v>
      </c>
      <c r="N3437">
        <v>0.889308999709154</v>
      </c>
      <c r="O3437">
        <v>10.625334045964699</v>
      </c>
      <c r="P3437">
        <v>156.30136986301301</v>
      </c>
      <c r="Q3437">
        <v>0.137077213596768</v>
      </c>
    </row>
    <row r="3438" spans="1:17" hidden="1" x14ac:dyDescent="0.3">
      <c r="A3438" t="s">
        <v>7040</v>
      </c>
      <c r="B3438" t="s">
        <v>7041</v>
      </c>
      <c r="C3438" t="str">
        <f>IFERROR(VLOOKUP(Table1[[#This Row],[Ticker]],[1]!Table1[[Symbol]:[Industry]],2,FALSE),"-")</f>
        <v>-</v>
      </c>
      <c r="E3438">
        <v>44.974831520000002</v>
      </c>
      <c r="F3438">
        <v>71.98</v>
      </c>
      <c r="G3438">
        <v>-12.0876317932994</v>
      </c>
      <c r="H3438">
        <v>-23.8174046704214</v>
      </c>
      <c r="I3438">
        <v>22.324969097768701</v>
      </c>
      <c r="J3438">
        <v>-13.929130400033801</v>
      </c>
      <c r="K3438">
        <v>78.329451763802197</v>
      </c>
      <c r="L3438">
        <v>72.688910085141501</v>
      </c>
      <c r="M3438">
        <v>45.574259090290298</v>
      </c>
      <c r="N3438">
        <v>0.334945688782677</v>
      </c>
      <c r="O3438">
        <v>62.545151430952998</v>
      </c>
      <c r="P3438">
        <v>99.390581717451497</v>
      </c>
    </row>
    <row r="3439" spans="1:17" hidden="1" x14ac:dyDescent="0.3">
      <c r="A3439" t="s">
        <v>7042</v>
      </c>
      <c r="B3439" t="s">
        <v>7043</v>
      </c>
      <c r="C3439" t="str">
        <f>IFERROR(VLOOKUP(Table1[[#This Row],[Ticker]],[1]!Table1[[Symbol]:[Industry]],2,FALSE),"-")</f>
        <v>-</v>
      </c>
      <c r="D3439" t="s">
        <v>610</v>
      </c>
      <c r="E3439">
        <v>44.954999999999998</v>
      </c>
      <c r="F3439">
        <v>27.75</v>
      </c>
      <c r="G3439">
        <v>27.624069399538399</v>
      </c>
      <c r="H3439">
        <v>-13.0392822473396</v>
      </c>
      <c r="I3439">
        <v>-48.570297986171902</v>
      </c>
      <c r="J3439">
        <v>1.46257704848256</v>
      </c>
      <c r="K3439">
        <v>28.443478865212501</v>
      </c>
      <c r="L3439">
        <v>31.9261370274141</v>
      </c>
      <c r="M3439">
        <v>49.643483315337498</v>
      </c>
      <c r="N3439">
        <v>0.76209145558291702</v>
      </c>
      <c r="O3439">
        <v>180.50450450450401</v>
      </c>
      <c r="P3439">
        <v>52.976846747519197</v>
      </c>
      <c r="Q3439">
        <v>0.19000027340787701</v>
      </c>
    </row>
    <row r="3440" spans="1:17" hidden="1" x14ac:dyDescent="0.3">
      <c r="A3440" t="s">
        <v>7044</v>
      </c>
      <c r="B3440" t="s">
        <v>7045</v>
      </c>
      <c r="C3440" t="str">
        <f>IFERROR(VLOOKUP(Table1[[#This Row],[Ticker]],[1]!Table1[[Symbol]:[Industry]],2,FALSE),"-")</f>
        <v>-</v>
      </c>
      <c r="E3440">
        <v>44.554223999999998</v>
      </c>
      <c r="F3440">
        <v>64.91</v>
      </c>
      <c r="G3440">
        <v>-41.185246227648797</v>
      </c>
      <c r="H3440">
        <v>5.4412597957458404</v>
      </c>
      <c r="I3440">
        <v>-25.739602298074001</v>
      </c>
      <c r="J3440">
        <v>15.175844044192299</v>
      </c>
      <c r="K3440">
        <v>50.6360919456598</v>
      </c>
      <c r="M3440">
        <v>89.286792107403599</v>
      </c>
      <c r="N3440">
        <v>1.9550486413954999</v>
      </c>
      <c r="O3440">
        <v>37.174549376059097</v>
      </c>
      <c r="P3440">
        <v>50.080924855491297</v>
      </c>
    </row>
    <row r="3441" spans="1:17" hidden="1" x14ac:dyDescent="0.3">
      <c r="A3441" t="s">
        <v>7046</v>
      </c>
      <c r="B3441" t="s">
        <v>7047</v>
      </c>
      <c r="C3441" t="str">
        <f>IFERROR(VLOOKUP(Table1[[#This Row],[Ticker]],[1]!Table1[[Symbol]:[Industry]],2,FALSE),"-")</f>
        <v>-</v>
      </c>
      <c r="D3441" t="s">
        <v>156</v>
      </c>
      <c r="E3441">
        <v>44.492953999999997</v>
      </c>
      <c r="F3441">
        <v>43.87</v>
      </c>
      <c r="G3441">
        <v>9.5309435822517301</v>
      </c>
      <c r="H3441">
        <v>-12.433463042391599</v>
      </c>
      <c r="I3441">
        <v>4.8944987144065504</v>
      </c>
      <c r="J3441">
        <v>-2.7836096721674899</v>
      </c>
      <c r="K3441">
        <v>46.673781489714003</v>
      </c>
      <c r="L3441">
        <v>42.132534742098599</v>
      </c>
      <c r="M3441">
        <v>31.475258489810301</v>
      </c>
      <c r="N3441">
        <v>0.45866396425147998</v>
      </c>
      <c r="O3441">
        <v>50.786414406200102</v>
      </c>
      <c r="P3441">
        <v>66.806083650190004</v>
      </c>
      <c r="Q3441">
        <v>6.5267624568299001E-2</v>
      </c>
    </row>
    <row r="3442" spans="1:17" hidden="1" x14ac:dyDescent="0.3">
      <c r="A3442" t="s">
        <v>7048</v>
      </c>
      <c r="B3442" t="s">
        <v>7049</v>
      </c>
      <c r="C3442" t="str">
        <f>IFERROR(VLOOKUP(Table1[[#This Row],[Ticker]],[1]!Table1[[Symbol]:[Industry]],2,FALSE),"-")</f>
        <v>-</v>
      </c>
      <c r="D3442" t="s">
        <v>392</v>
      </c>
      <c r="E3442">
        <v>44.437375179999997</v>
      </c>
      <c r="F3442">
        <v>70.3</v>
      </c>
      <c r="G3442">
        <v>-59.032022630999599</v>
      </c>
      <c r="H3442">
        <v>-27.6220506112899</v>
      </c>
      <c r="I3442">
        <v>-39.269074109922798</v>
      </c>
      <c r="J3442">
        <v>-9.2705378215443801</v>
      </c>
      <c r="K3442">
        <v>86.493192668687598</v>
      </c>
      <c r="L3442">
        <v>94.152105187589896</v>
      </c>
      <c r="M3442">
        <v>9.3904754722970107</v>
      </c>
      <c r="N3442">
        <v>0.23756596940899399</v>
      </c>
      <c r="O3442">
        <v>129.01849217638599</v>
      </c>
      <c r="P3442">
        <v>0</v>
      </c>
      <c r="Q3442">
        <v>3.5714296756408997E-2</v>
      </c>
    </row>
    <row r="3443" spans="1:17" hidden="1" x14ac:dyDescent="0.3">
      <c r="A3443" t="s">
        <v>7050</v>
      </c>
      <c r="B3443" t="s">
        <v>7051</v>
      </c>
      <c r="C3443" t="str">
        <f>IFERROR(VLOOKUP(Table1[[#This Row],[Ticker]],[1]!Table1[[Symbol]:[Industry]],2,FALSE),"-")</f>
        <v>-</v>
      </c>
      <c r="E3443">
        <v>44.431469999999997</v>
      </c>
      <c r="F3443">
        <v>24.03</v>
      </c>
      <c r="G3443">
        <v>-23.960372284689601</v>
      </c>
      <c r="H3443">
        <v>-19.226679135551802</v>
      </c>
      <c r="I3443">
        <v>-36.958709275776101</v>
      </c>
      <c r="J3443">
        <v>-4.4554461895075601</v>
      </c>
      <c r="K3443">
        <v>26.357188777338799</v>
      </c>
      <c r="L3443">
        <v>27.742748689043498</v>
      </c>
      <c r="M3443">
        <v>33.906803814962799</v>
      </c>
      <c r="N3443">
        <v>0.80773832853878402</v>
      </c>
      <c r="O3443">
        <v>70.620058260507705</v>
      </c>
      <c r="P3443">
        <v>6.3274336283185697</v>
      </c>
      <c r="Q3443">
        <v>4.6750802052776999E-2</v>
      </c>
    </row>
    <row r="3444" spans="1:17" hidden="1" x14ac:dyDescent="0.3">
      <c r="A3444" t="s">
        <v>7052</v>
      </c>
      <c r="B3444" t="s">
        <v>7053</v>
      </c>
      <c r="C3444" t="str">
        <f>IFERROR(VLOOKUP(Table1[[#This Row],[Ticker]],[1]!Table1[[Symbol]:[Industry]],2,FALSE),"-")</f>
        <v>-</v>
      </c>
      <c r="D3444" t="s">
        <v>561</v>
      </c>
      <c r="E3444">
        <v>44.41908016</v>
      </c>
      <c r="F3444">
        <v>29.12</v>
      </c>
      <c r="G3444">
        <v>-25.626749950720502</v>
      </c>
      <c r="H3444">
        <v>-9.0164866831273898</v>
      </c>
      <c r="I3444">
        <v>-8.4024702212043696</v>
      </c>
      <c r="J3444">
        <v>-7.2955444466136496</v>
      </c>
      <c r="K3444">
        <v>28.968077048666</v>
      </c>
      <c r="L3444">
        <v>28.729109909495399</v>
      </c>
      <c r="M3444">
        <v>54.247919394398799</v>
      </c>
      <c r="N3444">
        <v>2.24816629187622</v>
      </c>
      <c r="O3444">
        <v>23.282967032967001</v>
      </c>
      <c r="P3444">
        <v>30.290827740492102</v>
      </c>
      <c r="Q3444">
        <v>5.0298374871394998E-2</v>
      </c>
    </row>
    <row r="3445" spans="1:17" hidden="1" x14ac:dyDescent="0.3">
      <c r="A3445" t="s">
        <v>7054</v>
      </c>
      <c r="B3445" t="s">
        <v>7055</v>
      </c>
      <c r="C3445" t="str">
        <f>IFERROR(VLOOKUP(Table1[[#This Row],[Ticker]],[1]!Table1[[Symbol]:[Industry]],2,FALSE),"-")</f>
        <v>-</v>
      </c>
      <c r="D3445" t="s">
        <v>410</v>
      </c>
      <c r="E3445">
        <v>44.353999999999999</v>
      </c>
      <c r="F3445">
        <v>83.75</v>
      </c>
      <c r="G3445">
        <v>-45.590872586076003</v>
      </c>
      <c r="H3445">
        <v>-9.0986720279697604</v>
      </c>
      <c r="I3445">
        <v>-37.440301262711799</v>
      </c>
      <c r="J3445">
        <v>-1.0819522136039399</v>
      </c>
      <c r="K3445">
        <v>86.880737690848093</v>
      </c>
      <c r="L3445">
        <v>100.719404826756</v>
      </c>
      <c r="M3445">
        <v>90.043799696394998</v>
      </c>
      <c r="N3445">
        <v>1.08928571428571</v>
      </c>
      <c r="O3445">
        <v>60.477611940298502</v>
      </c>
      <c r="P3445">
        <v>4.6875</v>
      </c>
    </row>
    <row r="3446" spans="1:17" hidden="1" x14ac:dyDescent="0.3">
      <c r="A3446" t="s">
        <v>7056</v>
      </c>
      <c r="B3446" t="s">
        <v>7057</v>
      </c>
      <c r="C3446" t="str">
        <f>IFERROR(VLOOKUP(Table1[[#This Row],[Ticker]],[1]!Table1[[Symbol]:[Industry]],2,FALSE),"-")</f>
        <v>-</v>
      </c>
      <c r="E3446">
        <v>44.330624280000002</v>
      </c>
      <c r="F3446">
        <v>123.1</v>
      </c>
      <c r="G3446">
        <v>-20.897961904620601</v>
      </c>
      <c r="H3446">
        <v>-25.2747680788186</v>
      </c>
      <c r="I3446">
        <v>-14.5186742785849</v>
      </c>
      <c r="J3446">
        <v>-1.0819522136039399</v>
      </c>
      <c r="K3446">
        <v>138.70095756115199</v>
      </c>
      <c r="L3446">
        <v>131.65471869782201</v>
      </c>
      <c r="M3446">
        <v>0.75750245680460204</v>
      </c>
      <c r="N3446">
        <v>2.1454545454545402</v>
      </c>
      <c r="O3446">
        <v>29.163281884646601</v>
      </c>
      <c r="P3446">
        <v>14.140009272137201</v>
      </c>
    </row>
    <row r="3447" spans="1:17" hidden="1" x14ac:dyDescent="0.3">
      <c r="A3447" t="s">
        <v>7058</v>
      </c>
      <c r="B3447" t="s">
        <v>7059</v>
      </c>
      <c r="C3447" t="str">
        <f>IFERROR(VLOOKUP(Table1[[#This Row],[Ticker]],[1]!Table1[[Symbol]:[Industry]],2,FALSE),"-")</f>
        <v>-</v>
      </c>
      <c r="E3447">
        <v>44.279080800000003</v>
      </c>
      <c r="F3447">
        <v>11.24</v>
      </c>
      <c r="G3447">
        <v>49.452821407851197</v>
      </c>
      <c r="H3447">
        <v>19.7552132841179</v>
      </c>
      <c r="I3447">
        <v>30.603751650702499</v>
      </c>
      <c r="J3447">
        <v>-4.0991935929142898</v>
      </c>
      <c r="K3447">
        <v>10.187557170724499</v>
      </c>
      <c r="L3447">
        <v>8.9244064878619707</v>
      </c>
      <c r="M3447">
        <v>52.497751770636</v>
      </c>
      <c r="N3447">
        <v>0.33723469790444</v>
      </c>
      <c r="O3447">
        <v>29.715302491103099</v>
      </c>
      <c r="P3447">
        <v>118.252427184466</v>
      </c>
      <c r="Q3447">
        <v>0.108946905499261</v>
      </c>
    </row>
    <row r="3448" spans="1:17" hidden="1" x14ac:dyDescent="0.3">
      <c r="A3448" t="s">
        <v>7060</v>
      </c>
      <c r="B3448" t="s">
        <v>7061</v>
      </c>
      <c r="C3448" t="str">
        <f>IFERROR(VLOOKUP(Table1[[#This Row],[Ticker]],[1]!Table1[[Symbol]:[Industry]],2,FALSE),"-")</f>
        <v>-</v>
      </c>
      <c r="E3448">
        <v>44.259390000000003</v>
      </c>
      <c r="F3448">
        <v>4.3099999999999996</v>
      </c>
      <c r="G3448">
        <v>72.3536446703677</v>
      </c>
      <c r="H3448">
        <v>-2.4511452675453</v>
      </c>
      <c r="I3448">
        <v>18.785952536680099</v>
      </c>
      <c r="J3448">
        <v>-5.1087978511878296</v>
      </c>
      <c r="K3448">
        <v>4.0966118030935101</v>
      </c>
      <c r="L3448">
        <v>3.8001387824209498</v>
      </c>
      <c r="M3448">
        <v>66.667351070717302</v>
      </c>
      <c r="N3448">
        <v>0.52787324570008798</v>
      </c>
      <c r="O3448">
        <v>63.573085846867698</v>
      </c>
      <c r="P3448">
        <v>112.31527093596</v>
      </c>
      <c r="Q3448">
        <v>-1.4629962465562E-2</v>
      </c>
    </row>
    <row r="3449" spans="1:17" hidden="1" x14ac:dyDescent="0.3">
      <c r="A3449" t="s">
        <v>7062</v>
      </c>
      <c r="B3449" t="s">
        <v>7063</v>
      </c>
      <c r="C3449" t="str">
        <f>IFERROR(VLOOKUP(Table1[[#This Row],[Ticker]],[1]!Table1[[Symbol]:[Industry]],2,FALSE),"-")</f>
        <v>-</v>
      </c>
      <c r="D3449" t="s">
        <v>387</v>
      </c>
      <c r="E3449">
        <v>44.164160000000003</v>
      </c>
      <c r="F3449">
        <v>63.2</v>
      </c>
      <c r="G3449">
        <v>-42.738398263013401</v>
      </c>
      <c r="H3449">
        <v>-18.710255355769299</v>
      </c>
      <c r="I3449">
        <v>-21.216367034592999</v>
      </c>
      <c r="J3449">
        <v>0.50138111972938904</v>
      </c>
      <c r="K3449">
        <v>65.257481351282394</v>
      </c>
      <c r="L3449">
        <v>69.436268707310703</v>
      </c>
      <c r="M3449">
        <v>56.530687727907299</v>
      </c>
      <c r="N3449">
        <v>2.5774728416237802</v>
      </c>
      <c r="O3449">
        <v>61.1550632911392</v>
      </c>
      <c r="P3449">
        <v>19.810426540284301</v>
      </c>
      <c r="Q3449">
        <v>4.6171868641865003E-2</v>
      </c>
    </row>
    <row r="3450" spans="1:17" hidden="1" x14ac:dyDescent="0.3">
      <c r="A3450" t="s">
        <v>7064</v>
      </c>
      <c r="B3450" t="s">
        <v>7065</v>
      </c>
      <c r="C3450" t="str">
        <f>IFERROR(VLOOKUP(Table1[[#This Row],[Ticker]],[1]!Table1[[Symbol]:[Industry]],2,FALSE),"-")</f>
        <v>-</v>
      </c>
      <c r="D3450" t="s">
        <v>72</v>
      </c>
      <c r="E3450">
        <v>44.161255248000003</v>
      </c>
      <c r="F3450">
        <v>49.02</v>
      </c>
      <c r="G3450">
        <v>14.7443932721963</v>
      </c>
      <c r="H3450">
        <v>10.087786912777201</v>
      </c>
      <c r="I3450">
        <v>-28.091464872998898</v>
      </c>
      <c r="J3450">
        <v>23.137559981517999</v>
      </c>
      <c r="K3450">
        <v>46.056620779724</v>
      </c>
      <c r="L3450">
        <v>43.901942610638898</v>
      </c>
      <c r="M3450">
        <v>66.997252782699107</v>
      </c>
      <c r="N3450">
        <v>1.0942376109704599</v>
      </c>
      <c r="O3450">
        <v>31.803345573235401</v>
      </c>
      <c r="P3450">
        <v>53.1875</v>
      </c>
      <c r="Q3450">
        <v>4.9859102598714997E-2</v>
      </c>
    </row>
    <row r="3451" spans="1:17" hidden="1" x14ac:dyDescent="0.3">
      <c r="A3451" t="s">
        <v>7066</v>
      </c>
      <c r="B3451" t="s">
        <v>7067</v>
      </c>
      <c r="C3451" t="str">
        <f>IFERROR(VLOOKUP(Table1[[#This Row],[Ticker]],[1]!Table1[[Symbol]:[Industry]],2,FALSE),"-")</f>
        <v>-</v>
      </c>
      <c r="D3451" t="s">
        <v>140</v>
      </c>
      <c r="E3451">
        <v>43.954680000000003</v>
      </c>
      <c r="F3451">
        <v>4.6900000000000004</v>
      </c>
      <c r="G3451">
        <v>5.2878911756960703</v>
      </c>
      <c r="H3451">
        <v>-9.9717836825150101</v>
      </c>
      <c r="I3451">
        <v>-28.616373964519799</v>
      </c>
      <c r="J3451">
        <v>-3.59767548404418</v>
      </c>
      <c r="K3451">
        <v>4.6911879103849703</v>
      </c>
      <c r="L3451">
        <v>4.6261740916922296</v>
      </c>
      <c r="M3451">
        <v>54.443253570061401</v>
      </c>
      <c r="N3451">
        <v>0.710260941033513</v>
      </c>
      <c r="O3451">
        <v>43.283582089552198</v>
      </c>
      <c r="P3451">
        <v>55.298013245033097</v>
      </c>
      <c r="Q3451">
        <v>0.138037677062886</v>
      </c>
    </row>
    <row r="3452" spans="1:17" hidden="1" x14ac:dyDescent="0.3">
      <c r="A3452" t="s">
        <v>7068</v>
      </c>
      <c r="B3452" t="s">
        <v>7069</v>
      </c>
      <c r="C3452" t="str">
        <f>IFERROR(VLOOKUP(Table1[[#This Row],[Ticker]],[1]!Table1[[Symbol]:[Industry]],2,FALSE),"-")</f>
        <v>-</v>
      </c>
      <c r="D3452" t="s">
        <v>392</v>
      </c>
      <c r="E3452">
        <v>43.90325</v>
      </c>
      <c r="F3452">
        <v>11.63</v>
      </c>
      <c r="G3452">
        <v>-100.342024659808</v>
      </c>
      <c r="H3452">
        <v>-21.6842111914433</v>
      </c>
      <c r="I3452">
        <v>-44.796797121925103</v>
      </c>
      <c r="J3452">
        <v>-9.8511829828347199</v>
      </c>
      <c r="K3452">
        <v>12.2286191722634</v>
      </c>
      <c r="L3452">
        <v>18.638327864748199</v>
      </c>
      <c r="M3452">
        <v>31.4147278148784</v>
      </c>
      <c r="N3452">
        <v>0.79011398249292197</v>
      </c>
      <c r="O3452">
        <v>329.40670679277702</v>
      </c>
      <c r="P3452">
        <v>40.120481927710799</v>
      </c>
      <c r="Q3452">
        <v>-5.6208892633599996E-4</v>
      </c>
    </row>
    <row r="3453" spans="1:17" hidden="1" x14ac:dyDescent="0.3">
      <c r="A3453" t="s">
        <v>7070</v>
      </c>
      <c r="B3453" t="s">
        <v>7071</v>
      </c>
      <c r="C3453" t="str">
        <f>IFERROR(VLOOKUP(Table1[[#This Row],[Ticker]],[1]!Table1[[Symbol]:[Industry]],2,FALSE),"-")</f>
        <v>-</v>
      </c>
      <c r="E3453">
        <v>43.874698395999999</v>
      </c>
      <c r="F3453">
        <v>8.3800000000000008</v>
      </c>
      <c r="G3453">
        <v>41.778696755604798</v>
      </c>
      <c r="H3453">
        <v>-14.415221685735601</v>
      </c>
      <c r="I3453">
        <v>-7.4670869769975896</v>
      </c>
      <c r="J3453">
        <v>-2.1483029245044198</v>
      </c>
      <c r="K3453">
        <v>8.58236883688879</v>
      </c>
      <c r="L3453">
        <v>7.8744466946700697</v>
      </c>
      <c r="M3453">
        <v>51.582408287710699</v>
      </c>
      <c r="N3453">
        <v>0.54172787585547899</v>
      </c>
      <c r="O3453">
        <v>41.408114558472498</v>
      </c>
      <c r="P3453">
        <v>86.2222222222222</v>
      </c>
      <c r="Q3453">
        <v>6.9376093066134001E-2</v>
      </c>
    </row>
    <row r="3454" spans="1:17" hidden="1" x14ac:dyDescent="0.3">
      <c r="A3454" t="s">
        <v>7072</v>
      </c>
      <c r="B3454" t="s">
        <v>7073</v>
      </c>
      <c r="C3454" t="str">
        <f>IFERROR(VLOOKUP(Table1[[#This Row],[Ticker]],[1]!Table1[[Symbol]:[Industry]],2,FALSE),"-")</f>
        <v>-</v>
      </c>
      <c r="D3454" t="s">
        <v>484</v>
      </c>
      <c r="E3454">
        <v>43.859269605000001</v>
      </c>
      <c r="F3454">
        <v>30.71</v>
      </c>
      <c r="G3454">
        <v>-18.423807988649301</v>
      </c>
      <c r="H3454">
        <v>-15.597081362313601</v>
      </c>
      <c r="I3454">
        <v>-44.573915170830197</v>
      </c>
      <c r="J3454">
        <v>-2.66310742496244</v>
      </c>
      <c r="K3454">
        <v>31.610732838175501</v>
      </c>
      <c r="L3454">
        <v>32.355737791395804</v>
      </c>
      <c r="M3454">
        <v>45.306485166826903</v>
      </c>
      <c r="N3454">
        <v>2.1997730264373598</v>
      </c>
      <c r="O3454">
        <v>54.672745034190797</v>
      </c>
      <c r="P3454">
        <v>33.521739130434703</v>
      </c>
      <c r="Q3454">
        <v>-7.3567897844984007E-2</v>
      </c>
    </row>
    <row r="3455" spans="1:17" hidden="1" x14ac:dyDescent="0.3">
      <c r="A3455" t="s">
        <v>7074</v>
      </c>
      <c r="B3455" t="s">
        <v>7075</v>
      </c>
      <c r="C3455" t="str">
        <f>IFERROR(VLOOKUP(Table1[[#This Row],[Ticker]],[1]!Table1[[Symbol]:[Industry]],2,FALSE),"-")</f>
        <v>-</v>
      </c>
      <c r="E3455">
        <v>43.62</v>
      </c>
      <c r="F3455">
        <v>14.54</v>
      </c>
      <c r="G3455">
        <v>73.557304395888394</v>
      </c>
      <c r="H3455">
        <v>-0.25813597464691002</v>
      </c>
      <c r="I3455">
        <v>-44.0501858987041</v>
      </c>
      <c r="J3455">
        <v>14.4298588100181</v>
      </c>
      <c r="K3455">
        <v>13.0594283907534</v>
      </c>
      <c r="L3455">
        <v>12.364403970606</v>
      </c>
      <c r="M3455">
        <v>66.864760833796396</v>
      </c>
      <c r="N3455">
        <v>2.1315778491190001</v>
      </c>
      <c r="O3455">
        <v>53.988995873452502</v>
      </c>
      <c r="P3455">
        <v>113.823529411764</v>
      </c>
      <c r="Q3455">
        <v>7.8555424774374993E-2</v>
      </c>
    </row>
    <row r="3456" spans="1:17" hidden="1" x14ac:dyDescent="0.3">
      <c r="A3456" t="s">
        <v>7076</v>
      </c>
      <c r="B3456" t="s">
        <v>7077</v>
      </c>
      <c r="C3456" t="str">
        <f>IFERROR(VLOOKUP(Table1[[#This Row],[Ticker]],[1]!Table1[[Symbol]:[Industry]],2,FALSE),"-")</f>
        <v>-</v>
      </c>
      <c r="E3456">
        <v>43.559226000000002</v>
      </c>
      <c r="F3456">
        <v>85.35</v>
      </c>
      <c r="G3456">
        <v>-50.680861337482099</v>
      </c>
      <c r="H3456">
        <v>-30.207676374466899</v>
      </c>
      <c r="I3456">
        <v>-37.545170966498901</v>
      </c>
      <c r="J3456">
        <v>-0.41970055797480899</v>
      </c>
      <c r="M3456">
        <v>65.089121374306899</v>
      </c>
      <c r="O3456">
        <v>47.639132981839502</v>
      </c>
      <c r="P3456">
        <v>22.103004291845401</v>
      </c>
    </row>
    <row r="3457" spans="1:17" hidden="1" x14ac:dyDescent="0.3">
      <c r="A3457" t="s">
        <v>7078</v>
      </c>
      <c r="B3457" t="s">
        <v>7079</v>
      </c>
      <c r="C3457" t="str">
        <f>IFERROR(VLOOKUP(Table1[[#This Row],[Ticker]],[1]!Table1[[Symbol]:[Industry]],2,FALSE),"-")</f>
        <v>-</v>
      </c>
      <c r="D3457" t="s">
        <v>130</v>
      </c>
      <c r="E3457">
        <v>43.50642363</v>
      </c>
      <c r="F3457">
        <v>120.7</v>
      </c>
      <c r="G3457">
        <v>-21.658619272379401</v>
      </c>
      <c r="H3457">
        <v>-9.7523769509882499</v>
      </c>
      <c r="I3457">
        <v>-18.4695141614636</v>
      </c>
      <c r="J3457">
        <v>-1.3309148692056001</v>
      </c>
      <c r="K3457">
        <v>121.169233652315</v>
      </c>
      <c r="L3457">
        <v>126.523252123357</v>
      </c>
      <c r="M3457">
        <v>49.7750336352156</v>
      </c>
      <c r="N3457">
        <v>0.557047337517111</v>
      </c>
      <c r="O3457">
        <v>35.045567522783699</v>
      </c>
      <c r="P3457">
        <v>17.1844660194174</v>
      </c>
      <c r="Q3457">
        <v>0.17429832016979999</v>
      </c>
    </row>
    <row r="3458" spans="1:17" hidden="1" x14ac:dyDescent="0.3">
      <c r="A3458" t="s">
        <v>7080</v>
      </c>
      <c r="B3458" t="s">
        <v>7081</v>
      </c>
      <c r="C3458" t="str">
        <f>IFERROR(VLOOKUP(Table1[[#This Row],[Ticker]],[1]!Table1[[Symbol]:[Industry]],2,FALSE),"-")</f>
        <v>-</v>
      </c>
      <c r="E3458">
        <v>43.500114629999999</v>
      </c>
      <c r="F3458">
        <v>61.11</v>
      </c>
      <c r="G3458">
        <v>93.131312748551096</v>
      </c>
      <c r="H3458">
        <v>-0.18956945484388399</v>
      </c>
      <c r="I3458">
        <v>44.475220715310002</v>
      </c>
      <c r="J3458">
        <v>-2.5335651168297502</v>
      </c>
      <c r="K3458">
        <v>56.507148505176197</v>
      </c>
      <c r="L3458">
        <v>45.369618596626403</v>
      </c>
      <c r="M3458">
        <v>59.612727175011301</v>
      </c>
      <c r="N3458">
        <v>1.1102330611329101</v>
      </c>
      <c r="O3458">
        <v>4.7291768941253496</v>
      </c>
      <c r="P3458">
        <v>146.41129032257999</v>
      </c>
      <c r="Q3458">
        <v>9.5820513881096997E-2</v>
      </c>
    </row>
    <row r="3459" spans="1:17" hidden="1" x14ac:dyDescent="0.3">
      <c r="A3459" t="s">
        <v>7082</v>
      </c>
      <c r="B3459" t="s">
        <v>7083</v>
      </c>
      <c r="C3459" t="str">
        <f>IFERROR(VLOOKUP(Table1[[#This Row],[Ticker]],[1]!Table1[[Symbol]:[Industry]],2,FALSE),"-")</f>
        <v>-</v>
      </c>
      <c r="E3459">
        <v>43.5</v>
      </c>
      <c r="F3459">
        <v>72.5</v>
      </c>
      <c r="G3459">
        <v>505.08200526071403</v>
      </c>
      <c r="H3459">
        <v>14.8184527782019</v>
      </c>
      <c r="I3459">
        <v>70.956232881516797</v>
      </c>
      <c r="J3459">
        <v>-0.52133553525776</v>
      </c>
      <c r="K3459">
        <v>56.616042629508399</v>
      </c>
      <c r="L3459">
        <v>38.2110734701455</v>
      </c>
      <c r="M3459">
        <v>77.414804737412297</v>
      </c>
      <c r="N3459">
        <v>0.57068470790021997</v>
      </c>
      <c r="O3459">
        <v>0.37241379310344302</v>
      </c>
      <c r="P3459">
        <v>738.15028901734104</v>
      </c>
      <c r="Q3459">
        <v>0.124100360023504</v>
      </c>
    </row>
    <row r="3460" spans="1:17" hidden="1" x14ac:dyDescent="0.3">
      <c r="A3460" t="s">
        <v>7084</v>
      </c>
      <c r="B3460" t="s">
        <v>7085</v>
      </c>
      <c r="C3460" t="str">
        <f>IFERROR(VLOOKUP(Table1[[#This Row],[Ticker]],[1]!Table1[[Symbol]:[Industry]],2,FALSE),"-")</f>
        <v>-</v>
      </c>
      <c r="D3460" t="s">
        <v>72</v>
      </c>
      <c r="E3460">
        <v>43.475762000000003</v>
      </c>
      <c r="F3460">
        <v>0.76</v>
      </c>
      <c r="G3460">
        <v>-12.1131008899135</v>
      </c>
      <c r="H3460">
        <v>-55.424937387352699</v>
      </c>
      <c r="I3460">
        <v>-28.7268170460497</v>
      </c>
      <c r="J3460">
        <v>-1.0819522136039399</v>
      </c>
      <c r="K3460">
        <v>1.1288606898787299</v>
      </c>
      <c r="L3460">
        <v>1.0515523707722301</v>
      </c>
      <c r="M3460">
        <v>22.3879776321306</v>
      </c>
      <c r="N3460">
        <v>1.8107895807858401</v>
      </c>
      <c r="O3460">
        <v>138.157894736842</v>
      </c>
      <c r="P3460">
        <v>31.358024691358001</v>
      </c>
      <c r="Q3460">
        <v>9.9418564403483997E-2</v>
      </c>
    </row>
    <row r="3461" spans="1:17" hidden="1" x14ac:dyDescent="0.3">
      <c r="A3461" t="s">
        <v>7086</v>
      </c>
      <c r="B3461" t="s">
        <v>7087</v>
      </c>
      <c r="C3461" t="str">
        <f>IFERROR(VLOOKUP(Table1[[#This Row],[Ticker]],[1]!Table1[[Symbol]:[Industry]],2,FALSE),"-")</f>
        <v>-</v>
      </c>
      <c r="E3461">
        <v>43.327539010000002</v>
      </c>
      <c r="F3461">
        <v>71.930000000000007</v>
      </c>
      <c r="G3461">
        <v>-54.394900264030902</v>
      </c>
      <c r="H3461">
        <v>4.1848234186389597</v>
      </c>
      <c r="I3461">
        <v>-8.0612804319642901</v>
      </c>
      <c r="J3461">
        <v>10.323598368311799</v>
      </c>
      <c r="K3461">
        <v>57.416078120696298</v>
      </c>
      <c r="L3461">
        <v>65.347608231894995</v>
      </c>
      <c r="M3461">
        <v>81.489445284547998</v>
      </c>
      <c r="N3461">
        <v>4.4388883617259003</v>
      </c>
      <c r="O3461">
        <v>47.365494230501803</v>
      </c>
      <c r="P3461">
        <v>70.167967825881206</v>
      </c>
      <c r="Q3461">
        <v>6.7898249826737006E-2</v>
      </c>
    </row>
    <row r="3462" spans="1:17" hidden="1" x14ac:dyDescent="0.3">
      <c r="A3462" t="s">
        <v>7088</v>
      </c>
      <c r="B3462" t="s">
        <v>7089</v>
      </c>
      <c r="C3462" t="str">
        <f>IFERROR(VLOOKUP(Table1[[#This Row],[Ticker]],[1]!Table1[[Symbol]:[Industry]],2,FALSE),"-")</f>
        <v>-</v>
      </c>
      <c r="D3462" t="s">
        <v>1309</v>
      </c>
      <c r="E3462">
        <v>43.294533000000001</v>
      </c>
      <c r="F3462">
        <v>48.39</v>
      </c>
      <c r="G3462">
        <v>-11.6277479707775</v>
      </c>
      <c r="H3462">
        <v>4.1848792853049996</v>
      </c>
      <c r="I3462">
        <v>-31.229639278252801</v>
      </c>
      <c r="J3462">
        <v>9.5170235156323102</v>
      </c>
      <c r="K3462">
        <v>44.674318637203797</v>
      </c>
      <c r="L3462">
        <v>47.822789166897998</v>
      </c>
      <c r="M3462">
        <v>67.070614849513206</v>
      </c>
      <c r="N3462">
        <v>1.4398456327664599</v>
      </c>
      <c r="O3462">
        <v>89.605290349245706</v>
      </c>
      <c r="P3462">
        <v>30.783783783783701</v>
      </c>
      <c r="Q3462">
        <v>-3.7014921396894003E-2</v>
      </c>
    </row>
    <row r="3463" spans="1:17" hidden="1" x14ac:dyDescent="0.3">
      <c r="A3463" t="s">
        <v>7090</v>
      </c>
      <c r="B3463" t="s">
        <v>7091</v>
      </c>
      <c r="C3463" t="str">
        <f>IFERROR(VLOOKUP(Table1[[#This Row],[Ticker]],[1]!Table1[[Symbol]:[Industry]],2,FALSE),"-")</f>
        <v>-</v>
      </c>
      <c r="D3463" t="s">
        <v>226</v>
      </c>
      <c r="E3463">
        <v>43.243200000000002</v>
      </c>
      <c r="F3463">
        <v>572</v>
      </c>
      <c r="G3463">
        <v>-28.007644604617902</v>
      </c>
      <c r="H3463">
        <v>-2.7664266866472</v>
      </c>
      <c r="I3463">
        <v>-16.082633195484998</v>
      </c>
      <c r="J3463">
        <v>5.4159066581145296</v>
      </c>
      <c r="K3463">
        <v>572.50841660207095</v>
      </c>
      <c r="L3463">
        <v>562.391988901182</v>
      </c>
      <c r="M3463">
        <v>69.110767076259606</v>
      </c>
      <c r="N3463">
        <v>0.30194805194805102</v>
      </c>
      <c r="O3463">
        <v>53.330419580419502</v>
      </c>
      <c r="P3463">
        <v>48.861418347430003</v>
      </c>
    </row>
    <row r="3464" spans="1:17" hidden="1" x14ac:dyDescent="0.3">
      <c r="A3464" t="s">
        <v>7092</v>
      </c>
      <c r="B3464" t="s">
        <v>7093</v>
      </c>
      <c r="C3464" t="str">
        <f>IFERROR(VLOOKUP(Table1[[#This Row],[Ticker]],[1]!Table1[[Symbol]:[Industry]],2,FALSE),"-")</f>
        <v>-</v>
      </c>
      <c r="D3464" t="s">
        <v>804</v>
      </c>
      <c r="E3464">
        <v>43.214113500000003</v>
      </c>
      <c r="F3464">
        <v>118.45</v>
      </c>
      <c r="G3464">
        <v>33.384826511574197</v>
      </c>
      <c r="H3464">
        <v>-9.3462571037584397</v>
      </c>
      <c r="I3464">
        <v>7.3689806656071397</v>
      </c>
      <c r="J3464">
        <v>-1.2146955764358101</v>
      </c>
      <c r="K3464">
        <v>110.28826981544</v>
      </c>
      <c r="L3464">
        <v>102.389169825881</v>
      </c>
      <c r="M3464">
        <v>58.834592732306596</v>
      </c>
      <c r="N3464">
        <v>0.122375167847295</v>
      </c>
      <c r="O3464">
        <v>35.078092021950098</v>
      </c>
      <c r="P3464">
        <v>71.418234442836393</v>
      </c>
      <c r="Q3464">
        <v>5.6961501040044001E-2</v>
      </c>
    </row>
    <row r="3465" spans="1:17" hidden="1" x14ac:dyDescent="0.3">
      <c r="A3465" t="s">
        <v>7094</v>
      </c>
      <c r="B3465" t="s">
        <v>7095</v>
      </c>
      <c r="C3465" t="str">
        <f>IFERROR(VLOOKUP(Table1[[#This Row],[Ticker]],[1]!Table1[[Symbol]:[Industry]],2,FALSE),"-")</f>
        <v>-</v>
      </c>
      <c r="D3465" t="s">
        <v>243</v>
      </c>
      <c r="E3465">
        <v>43.177504304000003</v>
      </c>
      <c r="F3465">
        <v>40.130000000000003</v>
      </c>
      <c r="G3465">
        <v>-20.5747094628633</v>
      </c>
      <c r="H3465">
        <v>-11.5587402042541</v>
      </c>
      <c r="I3465">
        <v>-17.4367374257458</v>
      </c>
      <c r="J3465">
        <v>6.4856153539636097</v>
      </c>
      <c r="K3465">
        <v>40.2777548293179</v>
      </c>
      <c r="L3465">
        <v>41.277177897882297</v>
      </c>
      <c r="M3465">
        <v>51.118046850294803</v>
      </c>
      <c r="N3465">
        <v>3.3002651334294399</v>
      </c>
      <c r="O3465">
        <v>61.9486668327934</v>
      </c>
      <c r="P3465">
        <v>21.422087745839601</v>
      </c>
      <c r="Q3465">
        <v>-2.6230932150125001E-2</v>
      </c>
    </row>
    <row r="3466" spans="1:17" hidden="1" x14ac:dyDescent="0.3">
      <c r="A3466" t="s">
        <v>7096</v>
      </c>
      <c r="B3466" t="s">
        <v>7097</v>
      </c>
      <c r="C3466" t="str">
        <f>IFERROR(VLOOKUP(Table1[[#This Row],[Ticker]],[1]!Table1[[Symbol]:[Industry]],2,FALSE),"-")</f>
        <v>-</v>
      </c>
      <c r="D3466" t="s">
        <v>124</v>
      </c>
      <c r="E3466">
        <v>43.047538439999997</v>
      </c>
      <c r="F3466">
        <v>39.29</v>
      </c>
      <c r="G3466">
        <v>55.290900812938702</v>
      </c>
      <c r="H3466">
        <v>-6.5232210785711002</v>
      </c>
      <c r="I3466">
        <v>-5.4507826291715098</v>
      </c>
      <c r="J3466">
        <v>-5.8367443470368601</v>
      </c>
      <c r="K3466">
        <v>37.099671541967901</v>
      </c>
      <c r="L3466">
        <v>33.202318895325199</v>
      </c>
      <c r="M3466">
        <v>60.968984851246297</v>
      </c>
      <c r="N3466">
        <v>0.42454053673540099</v>
      </c>
      <c r="O3466">
        <v>25.7317383558157</v>
      </c>
      <c r="P3466">
        <v>100.971867007672</v>
      </c>
      <c r="Q3466">
        <v>6.6287249921441999E-2</v>
      </c>
    </row>
    <row r="3467" spans="1:17" hidden="1" x14ac:dyDescent="0.3">
      <c r="A3467" t="s">
        <v>7098</v>
      </c>
      <c r="B3467" t="s">
        <v>7099</v>
      </c>
      <c r="C3467" t="str">
        <f>IFERROR(VLOOKUP(Table1[[#This Row],[Ticker]],[1]!Table1[[Symbol]:[Industry]],2,FALSE),"-")</f>
        <v>-</v>
      </c>
      <c r="D3467" t="s">
        <v>716</v>
      </c>
      <c r="E3467">
        <v>43.024297066000003</v>
      </c>
      <c r="F3467">
        <v>87.89</v>
      </c>
      <c r="G3467">
        <v>2.00161268389401</v>
      </c>
      <c r="H3467">
        <v>-12.426453208738399</v>
      </c>
      <c r="I3467">
        <v>12.114501649399299</v>
      </c>
      <c r="J3467">
        <v>2.8273426960452799</v>
      </c>
      <c r="K3467">
        <v>84.935766494118994</v>
      </c>
      <c r="L3467">
        <v>77.215730463629697</v>
      </c>
      <c r="M3467">
        <v>57.290049328383198</v>
      </c>
      <c r="N3467">
        <v>0.92969651546885601</v>
      </c>
      <c r="O3467">
        <v>5.90510865855045</v>
      </c>
      <c r="P3467">
        <v>32.965204236006002</v>
      </c>
    </row>
    <row r="3468" spans="1:17" hidden="1" x14ac:dyDescent="0.3">
      <c r="A3468" t="s">
        <v>7100</v>
      </c>
      <c r="B3468" t="s">
        <v>7101</v>
      </c>
      <c r="C3468" t="str">
        <f>IFERROR(VLOOKUP(Table1[[#This Row],[Ticker]],[1]!Table1[[Symbol]:[Industry]],2,FALSE),"-")</f>
        <v>-</v>
      </c>
      <c r="D3468" t="s">
        <v>610</v>
      </c>
      <c r="E3468">
        <v>42.893363268000002</v>
      </c>
      <c r="F3468">
        <v>73.08</v>
      </c>
      <c r="G3468">
        <v>-31.359208216148001</v>
      </c>
      <c r="H3468">
        <v>-11.927833088556101</v>
      </c>
      <c r="I3468">
        <v>-38.398905158815701</v>
      </c>
      <c r="J3468">
        <v>-12.371294782567301</v>
      </c>
      <c r="K3468">
        <v>74.491008282888501</v>
      </c>
      <c r="L3468">
        <v>82.889947439784393</v>
      </c>
      <c r="M3468">
        <v>50.632815795459599</v>
      </c>
      <c r="N3468">
        <v>5.1035270823768704</v>
      </c>
      <c r="O3468">
        <v>90.134099616858194</v>
      </c>
      <c r="P3468">
        <v>19.119804400977898</v>
      </c>
      <c r="Q3468">
        <v>5.0998511511514001E-2</v>
      </c>
    </row>
    <row r="3469" spans="1:17" hidden="1" x14ac:dyDescent="0.3">
      <c r="A3469" t="s">
        <v>7102</v>
      </c>
      <c r="B3469" t="s">
        <v>7103</v>
      </c>
      <c r="C3469" t="str">
        <f>IFERROR(VLOOKUP(Table1[[#This Row],[Ticker]],[1]!Table1[[Symbol]:[Industry]],2,FALSE),"-")</f>
        <v>-</v>
      </c>
      <c r="E3469">
        <v>42.853057431000003</v>
      </c>
      <c r="F3469">
        <v>5.79</v>
      </c>
      <c r="G3469">
        <v>92.316395584350005</v>
      </c>
      <c r="H3469">
        <v>47.5350097957458</v>
      </c>
      <c r="I3469">
        <v>15.035660275749599</v>
      </c>
      <c r="J3469">
        <v>-1.57214829203532</v>
      </c>
      <c r="K3469">
        <v>4.8035974312709797</v>
      </c>
      <c r="L3469">
        <v>4.0495833473228799</v>
      </c>
      <c r="M3469">
        <v>54.1801917412091</v>
      </c>
      <c r="N3469">
        <v>1.83412186942704</v>
      </c>
      <c r="O3469">
        <v>16.407599309153699</v>
      </c>
      <c r="P3469">
        <v>135.365853658536</v>
      </c>
      <c r="Q3469">
        <v>9.0691851852539002E-2</v>
      </c>
    </row>
    <row r="3470" spans="1:17" hidden="1" x14ac:dyDescent="0.3">
      <c r="A3470" t="s">
        <v>7104</v>
      </c>
      <c r="B3470" t="s">
        <v>7105</v>
      </c>
      <c r="C3470" t="str">
        <f>IFERROR(VLOOKUP(Table1[[#This Row],[Ticker]],[1]!Table1[[Symbol]:[Industry]],2,FALSE),"-")</f>
        <v>-</v>
      </c>
      <c r="E3470">
        <v>42.830956</v>
      </c>
      <c r="F3470">
        <v>40.46</v>
      </c>
      <c r="G3470">
        <v>4.4098910291840303</v>
      </c>
      <c r="H3470">
        <v>-4.53242441478048</v>
      </c>
      <c r="I3470">
        <v>-9.3962483492974798</v>
      </c>
      <c r="J3470">
        <v>-2.32615811748295</v>
      </c>
      <c r="K3470">
        <v>39.082005361600103</v>
      </c>
      <c r="L3470">
        <v>37.5304755247789</v>
      </c>
      <c r="M3470">
        <v>63.835629052828601</v>
      </c>
      <c r="N3470">
        <v>0.11908918367554</v>
      </c>
      <c r="O3470">
        <v>30.746416213544201</v>
      </c>
      <c r="P3470">
        <v>49.796371714179898</v>
      </c>
      <c r="Q3470">
        <v>9.3910613174320007E-2</v>
      </c>
    </row>
    <row r="3471" spans="1:17" hidden="1" x14ac:dyDescent="0.3">
      <c r="A3471" t="s">
        <v>7106</v>
      </c>
      <c r="B3471" t="s">
        <v>7107</v>
      </c>
      <c r="C3471" t="str">
        <f>IFERROR(VLOOKUP(Table1[[#This Row],[Ticker]],[1]!Table1[[Symbol]:[Industry]],2,FALSE),"-")</f>
        <v>-</v>
      </c>
      <c r="D3471" t="s">
        <v>179</v>
      </c>
      <c r="E3471">
        <v>42.749423999999998</v>
      </c>
      <c r="F3471">
        <v>24.48</v>
      </c>
      <c r="G3471">
        <v>100.48991928123201</v>
      </c>
      <c r="H3471">
        <v>-3.2156029493521898</v>
      </c>
      <c r="I3471">
        <v>23.406181721063302</v>
      </c>
      <c r="J3471">
        <v>3.5692105770937301</v>
      </c>
      <c r="K3471">
        <v>22.679294573634699</v>
      </c>
      <c r="L3471">
        <v>19.1937787844717</v>
      </c>
      <c r="M3471">
        <v>50.675578263976597</v>
      </c>
      <c r="N3471">
        <v>0.90113356240051301</v>
      </c>
      <c r="O3471">
        <v>13.766339869281</v>
      </c>
      <c r="P3471">
        <v>157.413249211356</v>
      </c>
      <c r="Q3471">
        <v>7.7160287758550994E-2</v>
      </c>
    </row>
    <row r="3472" spans="1:17" hidden="1" x14ac:dyDescent="0.3">
      <c r="A3472" t="s">
        <v>7108</v>
      </c>
      <c r="B3472" t="s">
        <v>7109</v>
      </c>
      <c r="C3472" t="str">
        <f>IFERROR(VLOOKUP(Table1[[#This Row],[Ticker]],[1]!Table1[[Symbol]:[Industry]],2,FALSE),"-")</f>
        <v>-</v>
      </c>
      <c r="E3472">
        <v>42.713999999999999</v>
      </c>
      <c r="F3472">
        <v>7.91</v>
      </c>
      <c r="G3472">
        <v>52.400031640783197</v>
      </c>
      <c r="H3472">
        <v>20.804004893784999</v>
      </c>
      <c r="I3472">
        <v>55.0133569976324</v>
      </c>
      <c r="J3472">
        <v>2.6455542131312599</v>
      </c>
      <c r="K3472">
        <v>6.5518073778000403</v>
      </c>
      <c r="L3472">
        <v>5.2147087758561401</v>
      </c>
      <c r="M3472">
        <v>60.3704717068265</v>
      </c>
      <c r="N3472">
        <v>1.64267502754213</v>
      </c>
      <c r="O3472">
        <v>4.17193426042983</v>
      </c>
      <c r="P3472">
        <v>155.16129032257999</v>
      </c>
    </row>
    <row r="3473" spans="1:17" hidden="1" x14ac:dyDescent="0.3">
      <c r="A3473" t="s">
        <v>7110</v>
      </c>
      <c r="B3473" t="s">
        <v>7111</v>
      </c>
      <c r="C3473" t="str">
        <f>IFERROR(VLOOKUP(Table1[[#This Row],[Ticker]],[1]!Table1[[Symbol]:[Industry]],2,FALSE),"-")</f>
        <v>-</v>
      </c>
      <c r="D3473" t="s">
        <v>130</v>
      </c>
      <c r="E3473">
        <v>42.599741183999903</v>
      </c>
      <c r="F3473">
        <v>20.96</v>
      </c>
      <c r="G3473">
        <v>81.149685706206299</v>
      </c>
      <c r="H3473">
        <v>-9.7273792575085896</v>
      </c>
      <c r="I3473">
        <v>84.037594670942397</v>
      </c>
      <c r="J3473">
        <v>-1.56621371481459</v>
      </c>
      <c r="K3473">
        <v>19.390198240884601</v>
      </c>
      <c r="L3473">
        <v>14.9578905233725</v>
      </c>
      <c r="M3473">
        <v>52.191900109866303</v>
      </c>
      <c r="N3473">
        <v>0.80324408888527599</v>
      </c>
      <c r="O3473">
        <v>13.120229007633499</v>
      </c>
      <c r="P3473">
        <v>131.85840707964601</v>
      </c>
    </row>
    <row r="3474" spans="1:17" hidden="1" x14ac:dyDescent="0.3">
      <c r="A3474" t="s">
        <v>7112</v>
      </c>
      <c r="B3474" t="s">
        <v>7113</v>
      </c>
      <c r="C3474" t="str">
        <f>IFERROR(VLOOKUP(Table1[[#This Row],[Ticker]],[1]!Table1[[Symbol]:[Industry]],2,FALSE),"-")</f>
        <v>-</v>
      </c>
      <c r="D3474" t="s">
        <v>46</v>
      </c>
      <c r="E3474">
        <v>42.482796749999999</v>
      </c>
      <c r="F3474">
        <v>35.5</v>
      </c>
      <c r="G3474">
        <v>0.57840392197305901</v>
      </c>
      <c r="H3474">
        <v>-9.0873116328255907</v>
      </c>
      <c r="I3474">
        <v>-9.4674487714983204</v>
      </c>
      <c r="J3474">
        <v>-2.57242971843419</v>
      </c>
      <c r="K3474">
        <v>37.817582222022303</v>
      </c>
      <c r="L3474">
        <v>36.337210933600701</v>
      </c>
      <c r="M3474">
        <v>42.298441636490203</v>
      </c>
      <c r="N3474">
        <v>0.73769651265295899</v>
      </c>
      <c r="O3474">
        <v>58.169014084506998</v>
      </c>
      <c r="P3474">
        <v>49.789029535864898</v>
      </c>
      <c r="Q3474">
        <v>0.10447924363238199</v>
      </c>
    </row>
    <row r="3475" spans="1:17" hidden="1" x14ac:dyDescent="0.3">
      <c r="A3475" t="s">
        <v>7114</v>
      </c>
      <c r="B3475" t="s">
        <v>7115</v>
      </c>
      <c r="C3475" t="str">
        <f>IFERROR(VLOOKUP(Table1[[#This Row],[Ticker]],[1]!Table1[[Symbol]:[Industry]],2,FALSE),"-")</f>
        <v>-</v>
      </c>
      <c r="D3475" t="s">
        <v>610</v>
      </c>
      <c r="E3475">
        <v>42.422240000000002</v>
      </c>
      <c r="F3475">
        <v>13.72</v>
      </c>
      <c r="G3475">
        <v>-8.6861106813141404</v>
      </c>
      <c r="H3475">
        <v>-11.201699460865999</v>
      </c>
      <c r="I3475">
        <v>0.24192941644502999</v>
      </c>
      <c r="J3475">
        <v>7.8884066007486204</v>
      </c>
      <c r="K3475">
        <v>13.385131548882701</v>
      </c>
      <c r="L3475">
        <v>12.7795362024155</v>
      </c>
      <c r="M3475">
        <v>56.902900347325797</v>
      </c>
      <c r="N3475">
        <v>0.82673740638882098</v>
      </c>
      <c r="O3475">
        <v>35.349854227405203</v>
      </c>
      <c r="P3475">
        <v>34.378060724779601</v>
      </c>
      <c r="Q3475">
        <v>5.9988237269323001E-2</v>
      </c>
    </row>
    <row r="3476" spans="1:17" hidden="1" x14ac:dyDescent="0.3">
      <c r="A3476" t="s">
        <v>7116</v>
      </c>
      <c r="B3476" t="s">
        <v>7117</v>
      </c>
      <c r="C3476" t="str">
        <f>IFERROR(VLOOKUP(Table1[[#This Row],[Ticker]],[1]!Table1[[Symbol]:[Industry]],2,FALSE),"-")</f>
        <v>-</v>
      </c>
      <c r="D3476" t="s">
        <v>72</v>
      </c>
      <c r="E3476">
        <v>42.35</v>
      </c>
      <c r="F3476">
        <v>3.85</v>
      </c>
      <c r="G3476">
        <v>-28.375447373169699</v>
      </c>
      <c r="H3476">
        <v>-8.9534770463594207</v>
      </c>
      <c r="I3476">
        <v>-30.649290366828101</v>
      </c>
      <c r="J3476">
        <v>-0.82355428078741599</v>
      </c>
      <c r="K3476">
        <v>3.8939842158563698</v>
      </c>
      <c r="L3476">
        <v>4.1941891443305401</v>
      </c>
      <c r="M3476">
        <v>47.778019106074197</v>
      </c>
      <c r="N3476">
        <v>1.2743600103260999</v>
      </c>
      <c r="O3476">
        <v>51.948051948051898</v>
      </c>
      <c r="P3476">
        <v>24.193548387096701</v>
      </c>
      <c r="Q3476">
        <v>4.6727868392122E-2</v>
      </c>
    </row>
    <row r="3477" spans="1:17" hidden="1" x14ac:dyDescent="0.3">
      <c r="A3477" t="s">
        <v>7118</v>
      </c>
      <c r="B3477" t="s">
        <v>7119</v>
      </c>
      <c r="C3477" t="str">
        <f>IFERROR(VLOOKUP(Table1[[#This Row],[Ticker]],[1]!Table1[[Symbol]:[Industry]],2,FALSE),"-")</f>
        <v>-</v>
      </c>
      <c r="E3477">
        <v>42.349440000000001</v>
      </c>
      <c r="F3477">
        <v>160</v>
      </c>
      <c r="G3477">
        <v>7.1523986354560298</v>
      </c>
      <c r="H3477">
        <v>-3.5318584838240499</v>
      </c>
      <c r="I3477">
        <v>20.288089006439201</v>
      </c>
      <c r="J3477">
        <v>-4.2452833950113096</v>
      </c>
      <c r="K3477">
        <v>142.474567220566</v>
      </c>
      <c r="M3477">
        <v>69.923795702757204</v>
      </c>
      <c r="N3477">
        <v>1.6748051948051901</v>
      </c>
      <c r="O3477">
        <v>6.34375</v>
      </c>
      <c r="P3477">
        <v>43.8848920863309</v>
      </c>
    </row>
    <row r="3478" spans="1:17" hidden="1" x14ac:dyDescent="0.3">
      <c r="A3478" t="s">
        <v>7120</v>
      </c>
      <c r="B3478" t="s">
        <v>7121</v>
      </c>
      <c r="C3478" t="str">
        <f>IFERROR(VLOOKUP(Table1[[#This Row],[Ticker]],[1]!Table1[[Symbol]:[Industry]],2,FALSE),"-")</f>
        <v>-</v>
      </c>
      <c r="D3478" t="s">
        <v>29</v>
      </c>
      <c r="E3478">
        <v>42.312675839999997</v>
      </c>
      <c r="F3478">
        <v>39.57</v>
      </c>
      <c r="G3478">
        <v>39.522222652019103</v>
      </c>
      <c r="H3478">
        <v>15.8800353059499</v>
      </c>
      <c r="I3478">
        <v>24.703328247915898</v>
      </c>
      <c r="J3478">
        <v>-4.3825979921258398</v>
      </c>
      <c r="K3478">
        <v>36.964713147739303</v>
      </c>
      <c r="L3478">
        <v>33.700611962313197</v>
      </c>
      <c r="M3478">
        <v>48.643951237044099</v>
      </c>
      <c r="N3478">
        <v>1.7013877927102701</v>
      </c>
      <c r="O3478">
        <v>43.922163254991098</v>
      </c>
      <c r="P3478">
        <v>93.970588235294102</v>
      </c>
      <c r="Q3478">
        <v>7.7659594100331006E-2</v>
      </c>
    </row>
    <row r="3479" spans="1:17" hidden="1" x14ac:dyDescent="0.3">
      <c r="A3479" t="s">
        <v>7122</v>
      </c>
      <c r="B3479" t="s">
        <v>7123</v>
      </c>
      <c r="C3479" t="str">
        <f>IFERROR(VLOOKUP(Table1[[#This Row],[Ticker]],[1]!Table1[[Symbol]:[Industry]],2,FALSE),"-")</f>
        <v>-</v>
      </c>
      <c r="D3479" t="s">
        <v>610</v>
      </c>
      <c r="E3479">
        <v>42.301260161999998</v>
      </c>
      <c r="F3479">
        <v>8.01</v>
      </c>
      <c r="G3479">
        <v>-35.855570644070198</v>
      </c>
      <c r="H3479">
        <v>-11.5650693181782</v>
      </c>
      <c r="I3479">
        <v>-13.571766779953199</v>
      </c>
      <c r="J3479">
        <v>-4.6402344221928997</v>
      </c>
      <c r="K3479">
        <v>8.0657212924077104</v>
      </c>
      <c r="L3479">
        <v>8.4158083682406009</v>
      </c>
      <c r="M3479">
        <v>52.712484982972498</v>
      </c>
      <c r="N3479">
        <v>0.25920899470448699</v>
      </c>
      <c r="O3479">
        <v>57.927590511860103</v>
      </c>
      <c r="P3479">
        <v>52.571428571428498</v>
      </c>
      <c r="Q3479">
        <v>-6.0111443924532E-2</v>
      </c>
    </row>
    <row r="3480" spans="1:17" hidden="1" x14ac:dyDescent="0.3">
      <c r="A3480" t="s">
        <v>7124</v>
      </c>
      <c r="B3480" t="s">
        <v>7125</v>
      </c>
      <c r="C3480" t="str">
        <f>IFERROR(VLOOKUP(Table1[[#This Row],[Ticker]],[1]!Table1[[Symbol]:[Industry]],2,FALSE),"-")</f>
        <v>-</v>
      </c>
      <c r="D3480" t="s">
        <v>59</v>
      </c>
      <c r="E3480">
        <v>42.076793504000001</v>
      </c>
      <c r="F3480">
        <v>21.04</v>
      </c>
      <c r="G3480">
        <v>5.6559399621063502</v>
      </c>
      <c r="H3480">
        <v>-4.7802591915959303</v>
      </c>
      <c r="I3480">
        <v>-16.710958969734701</v>
      </c>
      <c r="J3480">
        <v>-5.75951806283192</v>
      </c>
      <c r="K3480">
        <v>21.313514841557101</v>
      </c>
      <c r="L3480">
        <v>20.218216047530401</v>
      </c>
      <c r="M3480">
        <v>45.373742064085498</v>
      </c>
      <c r="N3480">
        <v>1.2576967200504401</v>
      </c>
      <c r="O3480">
        <v>43.0608365019011</v>
      </c>
      <c r="P3480">
        <v>105.268292682926</v>
      </c>
      <c r="Q3480">
        <v>0.11527281178854</v>
      </c>
    </row>
    <row r="3481" spans="1:17" hidden="1" x14ac:dyDescent="0.3">
      <c r="A3481" t="s">
        <v>7126</v>
      </c>
      <c r="B3481" t="s">
        <v>7127</v>
      </c>
      <c r="C3481" t="str">
        <f>IFERROR(VLOOKUP(Table1[[#This Row],[Ticker]],[1]!Table1[[Symbol]:[Industry]],2,FALSE),"-")</f>
        <v>-</v>
      </c>
      <c r="E3481">
        <v>42.045781292999997</v>
      </c>
      <c r="F3481">
        <v>38.97</v>
      </c>
      <c r="G3481">
        <v>-40.786525489602901</v>
      </c>
      <c r="H3481">
        <v>-7.1110208124163403</v>
      </c>
      <c r="I3481">
        <v>-39.257087364646097</v>
      </c>
      <c r="J3481">
        <v>-6.03317172579907</v>
      </c>
      <c r="K3481">
        <v>39.473643927973797</v>
      </c>
      <c r="L3481">
        <v>44.148093579709801</v>
      </c>
      <c r="M3481">
        <v>46.086788675331903</v>
      </c>
      <c r="N3481">
        <v>0.55591531755915302</v>
      </c>
      <c r="O3481">
        <v>100.116199443458</v>
      </c>
      <c r="P3481">
        <v>20.538199814413801</v>
      </c>
      <c r="Q3481">
        <v>0.16298245887694299</v>
      </c>
    </row>
    <row r="3482" spans="1:17" hidden="1" x14ac:dyDescent="0.3">
      <c r="A3482" t="s">
        <v>7128</v>
      </c>
      <c r="B3482" t="s">
        <v>7129</v>
      </c>
      <c r="C3482" t="str">
        <f>IFERROR(VLOOKUP(Table1[[#This Row],[Ticker]],[1]!Table1[[Symbol]:[Industry]],2,FALSE),"-")</f>
        <v>-</v>
      </c>
      <c r="D3482" t="s">
        <v>392</v>
      </c>
      <c r="E3482">
        <v>42.039504804000003</v>
      </c>
      <c r="F3482">
        <v>25.08</v>
      </c>
      <c r="G3482">
        <v>468.96001886055001</v>
      </c>
      <c r="H3482">
        <v>12.4433259114483</v>
      </c>
      <c r="I3482">
        <v>39.9673790424198</v>
      </c>
      <c r="J3482">
        <v>20.3502468722264</v>
      </c>
      <c r="K3482">
        <v>20.607611800736201</v>
      </c>
      <c r="L3482">
        <v>18.557633827631999</v>
      </c>
      <c r="M3482">
        <v>91.192357961809094</v>
      </c>
      <c r="N3482">
        <v>0.57123639145266403</v>
      </c>
      <c r="O3482">
        <v>61.8022328548644</v>
      </c>
      <c r="P3482">
        <v>706.43086816720199</v>
      </c>
    </row>
    <row r="3483" spans="1:17" hidden="1" x14ac:dyDescent="0.3">
      <c r="A3483" t="s">
        <v>7130</v>
      </c>
      <c r="B3483" t="s">
        <v>7131</v>
      </c>
      <c r="C3483" t="str">
        <f>IFERROR(VLOOKUP(Table1[[#This Row],[Ticker]],[1]!Table1[[Symbol]:[Industry]],2,FALSE),"-")</f>
        <v>-</v>
      </c>
      <c r="D3483" t="s">
        <v>1382</v>
      </c>
      <c r="E3483">
        <v>41.957999999999998</v>
      </c>
      <c r="F3483">
        <v>99.9</v>
      </c>
      <c r="G3483">
        <v>6.1811265361534797</v>
      </c>
      <c r="H3483">
        <v>-13.4720132057624</v>
      </c>
      <c r="I3483">
        <v>33.622329081396501</v>
      </c>
      <c r="J3483">
        <v>-5.3718930420063202</v>
      </c>
      <c r="K3483">
        <v>94.770590177806994</v>
      </c>
      <c r="L3483">
        <v>80.242308218709098</v>
      </c>
      <c r="M3483">
        <v>48.332841189904101</v>
      </c>
      <c r="N3483">
        <v>0.21500798011932601</v>
      </c>
      <c r="O3483">
        <v>22.1221221221221</v>
      </c>
      <c r="P3483">
        <v>74.041811846689896</v>
      </c>
      <c r="Q3483">
        <v>0.129532708494705</v>
      </c>
    </row>
    <row r="3484" spans="1:17" hidden="1" x14ac:dyDescent="0.3">
      <c r="A3484" t="s">
        <v>7132</v>
      </c>
      <c r="B3484" t="s">
        <v>7133</v>
      </c>
      <c r="C3484" t="str">
        <f>IFERROR(VLOOKUP(Table1[[#This Row],[Ticker]],[1]!Table1[[Symbol]:[Industry]],2,FALSE),"-")</f>
        <v>-</v>
      </c>
      <c r="D3484" t="s">
        <v>21</v>
      </c>
      <c r="E3484">
        <v>41.938905151</v>
      </c>
      <c r="F3484">
        <v>52.91</v>
      </c>
      <c r="G3484">
        <v>47.555719384045297</v>
      </c>
      <c r="H3484">
        <v>-17.6199906586343</v>
      </c>
      <c r="I3484">
        <v>-14.290009427488</v>
      </c>
      <c r="J3484">
        <v>-9.9294699441004006</v>
      </c>
      <c r="K3484">
        <v>56.029170942462201</v>
      </c>
      <c r="L3484">
        <v>51.3692762457067</v>
      </c>
      <c r="M3484">
        <v>39.324336076402098</v>
      </c>
      <c r="N3484">
        <v>1.4149728968372499</v>
      </c>
      <c r="O3484">
        <v>75.392175392175403</v>
      </c>
      <c r="P3484">
        <v>86.171710063335595</v>
      </c>
      <c r="Q3484">
        <v>0.16502860976556799</v>
      </c>
    </row>
    <row r="3485" spans="1:17" hidden="1" x14ac:dyDescent="0.3">
      <c r="A3485" t="s">
        <v>7134</v>
      </c>
      <c r="B3485" t="s">
        <v>7135</v>
      </c>
      <c r="C3485" t="str">
        <f>IFERROR(VLOOKUP(Table1[[#This Row],[Ticker]],[1]!Table1[[Symbol]:[Industry]],2,FALSE),"-")</f>
        <v>-</v>
      </c>
      <c r="D3485" t="s">
        <v>243</v>
      </c>
      <c r="E3485">
        <v>41.815892480000002</v>
      </c>
      <c r="F3485">
        <v>75.2</v>
      </c>
      <c r="G3485">
        <v>24.051068805865299</v>
      </c>
      <c r="H3485">
        <v>-17.976979197964798</v>
      </c>
      <c r="I3485">
        <v>11.304595020374199</v>
      </c>
      <c r="J3485">
        <v>-7.9650527546886298</v>
      </c>
      <c r="K3485">
        <v>80.417954057772704</v>
      </c>
      <c r="L3485">
        <v>75.0393707379842</v>
      </c>
      <c r="M3485">
        <v>49.038678624811602</v>
      </c>
      <c r="N3485">
        <v>0.98387121596872695</v>
      </c>
      <c r="O3485">
        <v>51.595744680850999</v>
      </c>
      <c r="P3485">
        <v>71.885714285714201</v>
      </c>
      <c r="Q3485">
        <v>3.1501061252731E-2</v>
      </c>
    </row>
    <row r="3486" spans="1:17" hidden="1" x14ac:dyDescent="0.3">
      <c r="A3486" t="s">
        <v>7136</v>
      </c>
      <c r="B3486" t="s">
        <v>7137</v>
      </c>
      <c r="C3486" t="str">
        <f>IFERROR(VLOOKUP(Table1[[#This Row],[Ticker]],[1]!Table1[[Symbol]:[Industry]],2,FALSE),"-")</f>
        <v>-</v>
      </c>
      <c r="D3486" t="s">
        <v>1498</v>
      </c>
      <c r="E3486">
        <v>41.799239999999998</v>
      </c>
      <c r="F3486">
        <v>133</v>
      </c>
      <c r="G3486">
        <v>-51.770481359045803</v>
      </c>
      <c r="H3486">
        <v>-40.156094990182702</v>
      </c>
      <c r="I3486">
        <v>-38.634790988062598</v>
      </c>
      <c r="J3486">
        <v>-2.5971037287554601</v>
      </c>
      <c r="K3486">
        <v>178.38998931375801</v>
      </c>
      <c r="M3486">
        <v>37.288939496723401</v>
      </c>
      <c r="N3486">
        <v>0.87111373475009801</v>
      </c>
      <c r="O3486">
        <v>116.691729323308</v>
      </c>
      <c r="P3486">
        <v>5.55555555555555</v>
      </c>
    </row>
    <row r="3487" spans="1:17" hidden="1" x14ac:dyDescent="0.3">
      <c r="A3487" t="s">
        <v>7138</v>
      </c>
      <c r="B3487" t="s">
        <v>7139</v>
      </c>
      <c r="C3487" t="str">
        <f>IFERROR(VLOOKUP(Table1[[#This Row],[Ticker]],[1]!Table1[[Symbol]:[Industry]],2,FALSE),"-")</f>
        <v>-</v>
      </c>
      <c r="D3487" t="s">
        <v>1498</v>
      </c>
      <c r="E3487">
        <v>41.729374999999997</v>
      </c>
      <c r="F3487">
        <v>3.73</v>
      </c>
      <c r="G3487">
        <v>1739.64722265201</v>
      </c>
      <c r="H3487">
        <v>-8.5377318008928</v>
      </c>
      <c r="I3487">
        <v>91.608049635024202</v>
      </c>
      <c r="J3487">
        <v>6.5651066099254596</v>
      </c>
      <c r="K3487">
        <v>3.3076616022456</v>
      </c>
      <c r="L3487">
        <v>2.2953544084528099</v>
      </c>
      <c r="M3487">
        <v>86.468366940112404</v>
      </c>
      <c r="N3487">
        <v>0.60758186589376895</v>
      </c>
      <c r="O3487">
        <v>13.6729222520107</v>
      </c>
      <c r="P3487">
        <v>1764.99999999999</v>
      </c>
    </row>
    <row r="3488" spans="1:17" hidden="1" x14ac:dyDescent="0.3">
      <c r="A3488" t="s">
        <v>7140</v>
      </c>
      <c r="B3488" t="s">
        <v>7141</v>
      </c>
      <c r="C3488" t="str">
        <f>IFERROR(VLOOKUP(Table1[[#This Row],[Ticker]],[1]!Table1[[Symbol]:[Industry]],2,FALSE),"-")</f>
        <v>-</v>
      </c>
      <c r="E3488">
        <v>41.645299999999999</v>
      </c>
      <c r="F3488">
        <v>79.400000000000006</v>
      </c>
      <c r="G3488">
        <v>-7.7057185244513802</v>
      </c>
      <c r="H3488">
        <v>-10.5524110903301</v>
      </c>
      <c r="I3488">
        <v>-9.6728534757706903</v>
      </c>
      <c r="J3488">
        <v>-2.87539686419144</v>
      </c>
      <c r="K3488">
        <v>78.433777384583394</v>
      </c>
      <c r="L3488">
        <v>74.382209849956297</v>
      </c>
      <c r="M3488">
        <v>56.494979839340203</v>
      </c>
      <c r="N3488">
        <v>0.36419753086419698</v>
      </c>
      <c r="O3488">
        <v>2.3929471032745502</v>
      </c>
      <c r="P3488">
        <v>17.647058823529399</v>
      </c>
    </row>
    <row r="3489" spans="1:17" hidden="1" x14ac:dyDescent="0.3">
      <c r="A3489" t="s">
        <v>7142</v>
      </c>
      <c r="B3489" t="s">
        <v>7143</v>
      </c>
      <c r="C3489" t="str">
        <f>IFERROR(VLOOKUP(Table1[[#This Row],[Ticker]],[1]!Table1[[Symbol]:[Industry]],2,FALSE),"-")</f>
        <v>-</v>
      </c>
      <c r="D3489" t="s">
        <v>716</v>
      </c>
      <c r="E3489">
        <v>41.638247819999997</v>
      </c>
      <c r="F3489">
        <v>152.41</v>
      </c>
      <c r="G3489">
        <v>10.6050873190429</v>
      </c>
      <c r="H3489">
        <v>-3.5029342750942201</v>
      </c>
      <c r="I3489">
        <v>4.2686971868666399</v>
      </c>
      <c r="J3489">
        <v>2.0510660173211099</v>
      </c>
      <c r="K3489">
        <v>144.57886627712401</v>
      </c>
      <c r="L3489">
        <v>134.05603782992401</v>
      </c>
      <c r="M3489">
        <v>54.966471854101101</v>
      </c>
      <c r="N3489">
        <v>0.395880084005302</v>
      </c>
      <c r="O3489">
        <v>0.446164949806449</v>
      </c>
      <c r="P3489">
        <v>37.815354010308297</v>
      </c>
      <c r="Q3489">
        <v>4.2502533627336997E-2</v>
      </c>
    </row>
    <row r="3490" spans="1:17" hidden="1" x14ac:dyDescent="0.3">
      <c r="A3490" t="s">
        <v>7144</v>
      </c>
      <c r="B3490" t="s">
        <v>7145</v>
      </c>
      <c r="C3490" t="str">
        <f>IFERROR(VLOOKUP(Table1[[#This Row],[Ticker]],[1]!Table1[[Symbol]:[Industry]],2,FALSE),"-")</f>
        <v>-</v>
      </c>
      <c r="D3490" t="s">
        <v>295</v>
      </c>
      <c r="E3490">
        <v>41.623438800000002</v>
      </c>
      <c r="F3490">
        <v>41.7</v>
      </c>
      <c r="G3490">
        <v>56.982159250182697</v>
      </c>
      <c r="H3490">
        <v>13.9839948384808</v>
      </c>
      <c r="I3490">
        <v>-40.947218578433201</v>
      </c>
      <c r="J3490">
        <v>10.3139868726904</v>
      </c>
      <c r="K3490">
        <v>38.266854920135501</v>
      </c>
      <c r="L3490">
        <v>35.599972554709602</v>
      </c>
      <c r="M3490">
        <v>53.831073751671198</v>
      </c>
      <c r="N3490">
        <v>3.5573279832145999</v>
      </c>
      <c r="O3490">
        <v>54.6762589928057</v>
      </c>
      <c r="P3490">
        <v>90.410958904109606</v>
      </c>
      <c r="Q3490">
        <v>1.3183537653151001E-2</v>
      </c>
    </row>
    <row r="3491" spans="1:17" hidden="1" x14ac:dyDescent="0.3">
      <c r="A3491" t="s">
        <v>7146</v>
      </c>
      <c r="B3491" t="s">
        <v>7147</v>
      </c>
      <c r="C3491" t="str">
        <f>IFERROR(VLOOKUP(Table1[[#This Row],[Ticker]],[1]!Table1[[Symbol]:[Industry]],2,FALSE),"-")</f>
        <v>-</v>
      </c>
      <c r="D3491" t="s">
        <v>574</v>
      </c>
      <c r="E3491">
        <v>41.515020954000001</v>
      </c>
      <c r="F3491">
        <v>1.22</v>
      </c>
      <c r="G3491">
        <v>-22.852777347980801</v>
      </c>
      <c r="H3491">
        <v>-14.258740204254099</v>
      </c>
      <c r="I3491">
        <v>-97.779217154512395</v>
      </c>
      <c r="J3491">
        <v>-4.2819522136039501</v>
      </c>
      <c r="K3491">
        <v>1.3620034361953499</v>
      </c>
      <c r="L3491">
        <v>2.86690374646221</v>
      </c>
      <c r="M3491">
        <v>54.112440837506497</v>
      </c>
      <c r="N3491">
        <v>2.0034093838994398</v>
      </c>
      <c r="O3491">
        <v>916.39344262295003</v>
      </c>
      <c r="P3491">
        <v>21.999999999999901</v>
      </c>
      <c r="Q3491">
        <v>4.0762003334937999E-2</v>
      </c>
    </row>
    <row r="3492" spans="1:17" hidden="1" x14ac:dyDescent="0.3">
      <c r="A3492" t="s">
        <v>7148</v>
      </c>
      <c r="B3492" t="s">
        <v>7149</v>
      </c>
      <c r="C3492" t="str">
        <f>IFERROR(VLOOKUP(Table1[[#This Row],[Ticker]],[1]!Table1[[Symbol]:[Industry]],2,FALSE),"-")</f>
        <v>-</v>
      </c>
      <c r="D3492" t="s">
        <v>1435</v>
      </c>
      <c r="E3492">
        <v>41.368346250000002</v>
      </c>
      <c r="F3492">
        <v>38.5</v>
      </c>
      <c r="G3492">
        <v>-15.822194133187001</v>
      </c>
      <c r="H3492">
        <v>-7.1451099748344404</v>
      </c>
      <c r="I3492">
        <v>-10.3652351251457</v>
      </c>
      <c r="J3492">
        <v>-1.0819522136039399</v>
      </c>
      <c r="K3492">
        <v>36.005422257080397</v>
      </c>
      <c r="L3492">
        <v>37.637407084471199</v>
      </c>
      <c r="M3492">
        <v>79.684606121657595</v>
      </c>
      <c r="N3492">
        <v>0.65024630541871897</v>
      </c>
      <c r="O3492">
        <v>36.233766233766197</v>
      </c>
      <c r="P3492">
        <v>32.987910189982699</v>
      </c>
    </row>
    <row r="3493" spans="1:17" hidden="1" x14ac:dyDescent="0.3">
      <c r="A3493" t="s">
        <v>7150</v>
      </c>
      <c r="B3493" t="s">
        <v>7151</v>
      </c>
      <c r="C3493" t="str">
        <f>IFERROR(VLOOKUP(Table1[[#This Row],[Ticker]],[1]!Table1[[Symbol]:[Industry]],2,FALSE),"-")</f>
        <v>-</v>
      </c>
      <c r="E3493">
        <v>41.25</v>
      </c>
      <c r="F3493">
        <v>125</v>
      </c>
      <c r="G3493">
        <v>-9.3973042496505705</v>
      </c>
      <c r="H3493">
        <v>-11.0587402042541</v>
      </c>
      <c r="I3493">
        <v>-9.6824302630282801</v>
      </c>
      <c r="J3493">
        <v>-1.0819522136039399</v>
      </c>
      <c r="K3493">
        <v>124.627456464001</v>
      </c>
      <c r="L3493">
        <v>113.93186347455701</v>
      </c>
      <c r="M3493">
        <v>99.999999993730199</v>
      </c>
      <c r="N3493">
        <v>0</v>
      </c>
      <c r="O3493">
        <v>0</v>
      </c>
      <c r="P3493">
        <v>37.362637362637301</v>
      </c>
    </row>
    <row r="3494" spans="1:17" hidden="1" x14ac:dyDescent="0.3">
      <c r="A3494" t="s">
        <v>7152</v>
      </c>
      <c r="B3494" t="s">
        <v>7153</v>
      </c>
      <c r="C3494" t="str">
        <f>IFERROR(VLOOKUP(Table1[[#This Row],[Ticker]],[1]!Table1[[Symbol]:[Industry]],2,FALSE),"-")</f>
        <v>-</v>
      </c>
      <c r="E3494">
        <v>41.235225</v>
      </c>
      <c r="F3494">
        <v>99.22</v>
      </c>
      <c r="G3494">
        <v>-16.319810315013701</v>
      </c>
      <c r="H3494">
        <v>-1.119682032509</v>
      </c>
      <c r="I3494">
        <v>-7.7749817138397104</v>
      </c>
      <c r="J3494">
        <v>-1.0819522136039399</v>
      </c>
      <c r="K3494">
        <v>95.421877063797098</v>
      </c>
      <c r="L3494">
        <v>94.4917326908554</v>
      </c>
      <c r="M3494">
        <v>1.5372440029999999E-6</v>
      </c>
      <c r="N3494">
        <v>0</v>
      </c>
      <c r="O3494">
        <v>0.78613182826043904</v>
      </c>
      <c r="P3494">
        <v>9.9390581717451401</v>
      </c>
    </row>
    <row r="3495" spans="1:17" hidden="1" x14ac:dyDescent="0.3">
      <c r="A3495" t="s">
        <v>7154</v>
      </c>
      <c r="B3495" t="s">
        <v>7155</v>
      </c>
      <c r="C3495" t="str">
        <f>IFERROR(VLOOKUP(Table1[[#This Row],[Ticker]],[1]!Table1[[Symbol]:[Industry]],2,FALSE),"-")</f>
        <v>-</v>
      </c>
      <c r="D3495" t="s">
        <v>251</v>
      </c>
      <c r="E3495">
        <v>41.225250000000003</v>
      </c>
      <c r="F3495">
        <v>27.5</v>
      </c>
      <c r="G3495">
        <v>-10.578152974024199</v>
      </c>
      <c r="H3495">
        <v>-1.8130922352019401</v>
      </c>
      <c r="I3495">
        <v>-15.0782667721229</v>
      </c>
      <c r="J3495">
        <v>-3.0263966580483999</v>
      </c>
      <c r="K3495">
        <v>27.758744037205702</v>
      </c>
      <c r="L3495">
        <v>28.004714839236001</v>
      </c>
      <c r="M3495">
        <v>45.879105116508597</v>
      </c>
      <c r="N3495">
        <v>1.53201184746686</v>
      </c>
      <c r="O3495">
        <v>29.090909090909101</v>
      </c>
      <c r="P3495">
        <v>37.5</v>
      </c>
      <c r="Q3495">
        <v>-8.4083250961720004E-3</v>
      </c>
    </row>
    <row r="3496" spans="1:17" hidden="1" x14ac:dyDescent="0.3">
      <c r="A3496" t="s">
        <v>7156</v>
      </c>
      <c r="B3496" t="s">
        <v>7157</v>
      </c>
      <c r="C3496" t="str">
        <f>IFERROR(VLOOKUP(Table1[[#This Row],[Ticker]],[1]!Table1[[Symbol]:[Industry]],2,FALSE),"-")</f>
        <v>-</v>
      </c>
      <c r="D3496" t="s">
        <v>392</v>
      </c>
      <c r="E3496">
        <v>41.177500000000002</v>
      </c>
      <c r="F3496">
        <v>117.65</v>
      </c>
      <c r="G3496">
        <v>227.315088359453</v>
      </c>
      <c r="H3496">
        <v>34.6575938858402</v>
      </c>
      <c r="I3496">
        <v>60.6704956828113</v>
      </c>
      <c r="J3496">
        <v>-20.846410401642601</v>
      </c>
      <c r="K3496">
        <v>96.722709866044497</v>
      </c>
      <c r="L3496">
        <v>65.024702142913796</v>
      </c>
      <c r="M3496">
        <v>45.941050063978501</v>
      </c>
      <c r="N3496">
        <v>2.4247822452035699</v>
      </c>
      <c r="O3496">
        <v>29.188270293242599</v>
      </c>
      <c r="P3496">
        <v>252.77361319340301</v>
      </c>
      <c r="Q3496">
        <v>0.21837013271331299</v>
      </c>
    </row>
    <row r="3497" spans="1:17" hidden="1" x14ac:dyDescent="0.3">
      <c r="A3497" t="s">
        <v>7158</v>
      </c>
      <c r="B3497" t="s">
        <v>7159</v>
      </c>
      <c r="C3497" t="str">
        <f>IFERROR(VLOOKUP(Table1[[#This Row],[Ticker]],[1]!Table1[[Symbol]:[Industry]],2,FALSE),"-")</f>
        <v>-</v>
      </c>
      <c r="D3497" t="s">
        <v>610</v>
      </c>
      <c r="E3497">
        <v>41.127755375</v>
      </c>
      <c r="F3497">
        <v>29.05</v>
      </c>
      <c r="G3497">
        <v>73.619825391745195</v>
      </c>
      <c r="H3497">
        <v>28.322212176698201</v>
      </c>
      <c r="I3497">
        <v>48.724741277850001</v>
      </c>
      <c r="J3497">
        <v>-3.8394272966604301</v>
      </c>
      <c r="K3497">
        <v>24.443955107112199</v>
      </c>
      <c r="L3497">
        <v>20.913637497273399</v>
      </c>
      <c r="M3497">
        <v>57.0379888373445</v>
      </c>
      <c r="N3497">
        <v>4.3558551161721502</v>
      </c>
      <c r="O3497">
        <v>26.506024096385499</v>
      </c>
      <c r="P3497">
        <v>121.755725190839</v>
      </c>
      <c r="Q3497">
        <v>3.7290872910910003E-2</v>
      </c>
    </row>
    <row r="3498" spans="1:17" hidden="1" x14ac:dyDescent="0.3">
      <c r="A3498" t="s">
        <v>7160</v>
      </c>
      <c r="B3498" t="s">
        <v>7161</v>
      </c>
      <c r="C3498" t="str">
        <f>IFERROR(VLOOKUP(Table1[[#This Row],[Ticker]],[1]!Table1[[Symbol]:[Industry]],2,FALSE),"-")</f>
        <v>-</v>
      </c>
      <c r="D3498" t="s">
        <v>524</v>
      </c>
      <c r="E3498">
        <v>41.118738999999998</v>
      </c>
      <c r="F3498">
        <v>78.95</v>
      </c>
      <c r="G3498">
        <v>-63.358274010721203</v>
      </c>
      <c r="H3498">
        <v>4.6129015867906098</v>
      </c>
      <c r="I3498">
        <v>-50.222583639737998</v>
      </c>
      <c r="J3498">
        <v>11.236888366106101</v>
      </c>
      <c r="M3498">
        <v>60.0586723792999</v>
      </c>
      <c r="O3498">
        <v>69.347688410386297</v>
      </c>
      <c r="P3498">
        <v>37.903930131004302</v>
      </c>
    </row>
    <row r="3499" spans="1:17" hidden="1" x14ac:dyDescent="0.3">
      <c r="A3499" t="s">
        <v>7162</v>
      </c>
      <c r="B3499" t="s">
        <v>7163</v>
      </c>
      <c r="C3499" t="str">
        <f>IFERROR(VLOOKUP(Table1[[#This Row],[Ticker]],[1]!Table1[[Symbol]:[Industry]],2,FALSE),"-")</f>
        <v>-</v>
      </c>
      <c r="E3499">
        <v>41.105243013999903</v>
      </c>
      <c r="F3499">
        <v>7.61</v>
      </c>
      <c r="G3499">
        <v>-16.067063062266499</v>
      </c>
      <c r="H3499">
        <v>-8.9197027710990895</v>
      </c>
      <c r="I3499">
        <v>-26.615287201969402</v>
      </c>
      <c r="J3499">
        <v>-1.60278554693728</v>
      </c>
      <c r="K3499">
        <v>7.6678776852450401</v>
      </c>
      <c r="L3499">
        <v>8.4302517393451808</v>
      </c>
      <c r="M3499">
        <v>52.697542931422802</v>
      </c>
      <c r="N3499">
        <v>1.0331120925508199</v>
      </c>
      <c r="O3499">
        <v>36.530880420499301</v>
      </c>
      <c r="P3499">
        <v>19.842519685039299</v>
      </c>
      <c r="Q3499">
        <v>-4.6102823522619997E-2</v>
      </c>
    </row>
    <row r="3500" spans="1:17" hidden="1" x14ac:dyDescent="0.3">
      <c r="A3500" t="s">
        <v>7164</v>
      </c>
      <c r="B3500" t="s">
        <v>7165</v>
      </c>
      <c r="C3500" t="str">
        <f>IFERROR(VLOOKUP(Table1[[#This Row],[Ticker]],[1]!Table1[[Symbol]:[Industry]],2,FALSE),"-")</f>
        <v>-</v>
      </c>
      <c r="E3500">
        <v>41.088069750000003</v>
      </c>
      <c r="F3500">
        <v>16.45</v>
      </c>
      <c r="G3500">
        <v>29.982444559478999</v>
      </c>
      <c r="H3500">
        <v>7.8806537351397798</v>
      </c>
      <c r="I3500">
        <v>27.782913023002301</v>
      </c>
      <c r="J3500">
        <v>4.6419535103017697</v>
      </c>
      <c r="K3500">
        <v>14.101892670710299</v>
      </c>
      <c r="L3500">
        <v>12.7419440450794</v>
      </c>
      <c r="M3500">
        <v>58.834884185252498</v>
      </c>
      <c r="N3500">
        <v>4.1414141414141401</v>
      </c>
      <c r="O3500">
        <v>29.361702127659498</v>
      </c>
      <c r="P3500">
        <v>82.372505543237196</v>
      </c>
      <c r="Q3500">
        <v>1.5026260078747E-2</v>
      </c>
    </row>
    <row r="3501" spans="1:17" hidden="1" x14ac:dyDescent="0.3">
      <c r="A3501" t="s">
        <v>7166</v>
      </c>
      <c r="B3501" t="s">
        <v>7167</v>
      </c>
      <c r="C3501" t="str">
        <f>IFERROR(VLOOKUP(Table1[[#This Row],[Ticker]],[1]!Table1[[Symbol]:[Industry]],2,FALSE),"-")</f>
        <v>-</v>
      </c>
      <c r="E3501">
        <v>41.009436479999998</v>
      </c>
      <c r="F3501">
        <v>256.39999999999998</v>
      </c>
      <c r="G3501">
        <v>107.56873427992601</v>
      </c>
      <c r="H3501">
        <v>-37.707660641994401</v>
      </c>
      <c r="I3501">
        <v>15.1233649723443</v>
      </c>
      <c r="J3501">
        <v>-11.5512662930263</v>
      </c>
      <c r="K3501">
        <v>309.70087408092297</v>
      </c>
      <c r="L3501">
        <v>244.416480264527</v>
      </c>
      <c r="M3501">
        <v>30.181281408521901</v>
      </c>
      <c r="N3501">
        <v>3.02281998664919</v>
      </c>
      <c r="O3501">
        <v>53.276131045241797</v>
      </c>
      <c r="P3501">
        <v>177.63941526800201</v>
      </c>
    </row>
    <row r="3502" spans="1:17" hidden="1" x14ac:dyDescent="0.3">
      <c r="A3502" t="s">
        <v>7168</v>
      </c>
      <c r="B3502" t="s">
        <v>7169</v>
      </c>
      <c r="C3502" t="str">
        <f>IFERROR(VLOOKUP(Table1[[#This Row],[Ticker]],[1]!Table1[[Symbol]:[Industry]],2,FALSE),"-")</f>
        <v>-</v>
      </c>
      <c r="D3502" t="s">
        <v>49</v>
      </c>
      <c r="E3502">
        <v>40.979803199999999</v>
      </c>
      <c r="F3502">
        <v>58.94</v>
      </c>
      <c r="G3502">
        <v>-7.1180732356438101</v>
      </c>
      <c r="H3502">
        <v>-20.5748692365122</v>
      </c>
      <c r="I3502">
        <v>15.969080922088899</v>
      </c>
      <c r="J3502">
        <v>-5.8357722475597997</v>
      </c>
      <c r="K3502">
        <v>60.404818719326698</v>
      </c>
      <c r="L3502">
        <v>56.723737003813703</v>
      </c>
      <c r="M3502">
        <v>53.145656525071303</v>
      </c>
      <c r="N3502">
        <v>0.71644874343338705</v>
      </c>
      <c r="O3502">
        <v>33.186291143535797</v>
      </c>
      <c r="P3502">
        <v>45.530864197530803</v>
      </c>
      <c r="Q3502">
        <v>8.9953416313625995E-2</v>
      </c>
    </row>
    <row r="3503" spans="1:17" hidden="1" x14ac:dyDescent="0.3">
      <c r="A3503" t="s">
        <v>7170</v>
      </c>
      <c r="B3503" t="s">
        <v>7171</v>
      </c>
      <c r="C3503" t="str">
        <f>IFERROR(VLOOKUP(Table1[[#This Row],[Ticker]],[1]!Table1[[Symbol]:[Industry]],2,FALSE),"-")</f>
        <v>-</v>
      </c>
      <c r="D3503" t="s">
        <v>140</v>
      </c>
      <c r="E3503">
        <v>40.950000000000003</v>
      </c>
      <c r="F3503">
        <v>4.55</v>
      </c>
      <c r="G3503">
        <v>37.012814049868602</v>
      </c>
      <c r="H3503">
        <v>3.5192649108353602</v>
      </c>
      <c r="I3503">
        <v>-14.9948647547753</v>
      </c>
      <c r="J3503">
        <v>-4.5302280756728903</v>
      </c>
      <c r="K3503">
        <v>4.21811300228297</v>
      </c>
      <c r="L3503">
        <v>4.0743387102719302</v>
      </c>
      <c r="M3503">
        <v>65.695585015908094</v>
      </c>
      <c r="N3503">
        <v>1.8848394868971099</v>
      </c>
      <c r="O3503">
        <v>30.9890109890109</v>
      </c>
      <c r="P3503">
        <v>74.999999999999901</v>
      </c>
      <c r="Q3503">
        <v>6.0178894704081998E-2</v>
      </c>
    </row>
    <row r="3504" spans="1:17" hidden="1" x14ac:dyDescent="0.3">
      <c r="A3504" t="s">
        <v>7172</v>
      </c>
      <c r="B3504" t="s">
        <v>7173</v>
      </c>
      <c r="C3504" t="str">
        <f>IFERROR(VLOOKUP(Table1[[#This Row],[Ticker]],[1]!Table1[[Symbol]:[Industry]],2,FALSE),"-")</f>
        <v>-</v>
      </c>
      <c r="D3504" t="s">
        <v>496</v>
      </c>
      <c r="E3504">
        <v>40.742904015000001</v>
      </c>
      <c r="F3504">
        <v>6.05</v>
      </c>
      <c r="G3504">
        <v>-64.933929180441496</v>
      </c>
      <c r="H3504">
        <v>-27.435551798456999</v>
      </c>
      <c r="I3504">
        <v>-36.11645804618</v>
      </c>
      <c r="J3504">
        <v>-2.4494735811253099</v>
      </c>
      <c r="K3504">
        <v>7.1013411618311402</v>
      </c>
      <c r="L3504">
        <v>9.7123556368943902</v>
      </c>
      <c r="M3504">
        <v>45.8307025314596</v>
      </c>
      <c r="N3504">
        <v>2.78026735664</v>
      </c>
      <c r="O3504">
        <v>81.818181818181799</v>
      </c>
      <c r="P3504">
        <v>13.295880149812699</v>
      </c>
      <c r="Q3504">
        <v>-0.22900048217468999</v>
      </c>
    </row>
    <row r="3505" spans="1:17" hidden="1" x14ac:dyDescent="0.3">
      <c r="A3505" t="s">
        <v>7174</v>
      </c>
      <c r="B3505" t="s">
        <v>7175</v>
      </c>
      <c r="C3505" t="str">
        <f>IFERROR(VLOOKUP(Table1[[#This Row],[Ticker]],[1]!Table1[[Symbol]:[Industry]],2,FALSE),"-")</f>
        <v>-</v>
      </c>
      <c r="D3505" t="s">
        <v>46</v>
      </c>
      <c r="E3505">
        <v>40.684842834999998</v>
      </c>
      <c r="F3505">
        <v>75.95</v>
      </c>
      <c r="G3505">
        <v>-39.241666236869698</v>
      </c>
      <c r="H3505">
        <v>-20.344454489968399</v>
      </c>
      <c r="I3505">
        <v>-26.1059758658864</v>
      </c>
      <c r="J3505">
        <v>-14.0956508437409</v>
      </c>
      <c r="M3505">
        <v>3.6893898354285399</v>
      </c>
      <c r="O3505">
        <v>20.9348255431204</v>
      </c>
      <c r="P3505">
        <v>4.9033149171270702</v>
      </c>
    </row>
    <row r="3506" spans="1:17" hidden="1" x14ac:dyDescent="0.3">
      <c r="A3506" t="s">
        <v>7176</v>
      </c>
      <c r="B3506" t="s">
        <v>7177</v>
      </c>
      <c r="C3506" t="str">
        <f>IFERROR(VLOOKUP(Table1[[#This Row],[Ticker]],[1]!Table1[[Symbol]:[Industry]],2,FALSE),"-")</f>
        <v>-</v>
      </c>
      <c r="E3506">
        <v>40.633152000000003</v>
      </c>
      <c r="F3506">
        <v>94.08</v>
      </c>
      <c r="G3506">
        <v>-31.084240273832499</v>
      </c>
      <c r="H3506">
        <v>3.0340867999652401</v>
      </c>
      <c r="I3506">
        <v>-7.6837536436642697</v>
      </c>
      <c r="J3506">
        <v>-0.50809461530426003</v>
      </c>
      <c r="K3506">
        <v>96.102458605759097</v>
      </c>
      <c r="L3506">
        <v>95.284488425152404</v>
      </c>
      <c r="M3506">
        <v>47.344642658668299</v>
      </c>
      <c r="N3506">
        <v>0.84445238704380299</v>
      </c>
      <c r="O3506">
        <v>51.892006802721099</v>
      </c>
      <c r="P3506">
        <v>23.789473684210499</v>
      </c>
      <c r="Q3506">
        <v>0.100836678101782</v>
      </c>
    </row>
    <row r="3507" spans="1:17" hidden="1" x14ac:dyDescent="0.3">
      <c r="A3507" t="s">
        <v>7178</v>
      </c>
      <c r="B3507" t="s">
        <v>7179</v>
      </c>
      <c r="C3507" t="str">
        <f>IFERROR(VLOOKUP(Table1[[#This Row],[Ticker]],[1]!Table1[[Symbol]:[Industry]],2,FALSE),"-")</f>
        <v>-</v>
      </c>
      <c r="D3507" t="s">
        <v>1147</v>
      </c>
      <c r="E3507">
        <v>40.493749999999999</v>
      </c>
      <c r="F3507">
        <v>7.75</v>
      </c>
      <c r="G3507">
        <v>9.4298313476713496</v>
      </c>
      <c r="H3507">
        <v>-25.311347388495101</v>
      </c>
      <c r="I3507">
        <v>0.101753602712536</v>
      </c>
      <c r="J3507">
        <v>-6.2101573418090696</v>
      </c>
      <c r="K3507">
        <v>8.2369762375012794</v>
      </c>
      <c r="L3507">
        <v>7.51503549651762</v>
      </c>
      <c r="M3507">
        <v>40.280213487922701</v>
      </c>
      <c r="N3507">
        <v>0.681256978598478</v>
      </c>
      <c r="O3507">
        <v>39.999999999999901</v>
      </c>
      <c r="P3507">
        <v>62.133891213389099</v>
      </c>
      <c r="Q3507">
        <v>0.15077286312036001</v>
      </c>
    </row>
    <row r="3508" spans="1:17" hidden="1" x14ac:dyDescent="0.3">
      <c r="A3508" t="s">
        <v>7180</v>
      </c>
      <c r="B3508" t="s">
        <v>7181</v>
      </c>
      <c r="C3508" t="str">
        <f>IFERROR(VLOOKUP(Table1[[#This Row],[Ticker]],[1]!Table1[[Symbol]:[Industry]],2,FALSE),"-")</f>
        <v>-</v>
      </c>
      <c r="E3508">
        <v>40.465319999999998</v>
      </c>
      <c r="F3508">
        <v>70.349999999999994</v>
      </c>
      <c r="G3508">
        <v>70.063889318685796</v>
      </c>
      <c r="H3508">
        <v>-11.0587402042541</v>
      </c>
      <c r="I3508">
        <v>-0.86855896180293202</v>
      </c>
      <c r="J3508">
        <v>-1.0819522136039399</v>
      </c>
      <c r="K3508">
        <v>68.804899973571807</v>
      </c>
      <c r="L3508">
        <v>61.2050691781482</v>
      </c>
      <c r="M3508">
        <v>29.808620132961501</v>
      </c>
      <c r="N3508">
        <v>0.48760330578512401</v>
      </c>
      <c r="O3508">
        <v>5.2167732764747603</v>
      </c>
      <c r="P3508">
        <v>144.270833333333</v>
      </c>
    </row>
    <row r="3509" spans="1:17" hidden="1" x14ac:dyDescent="0.3">
      <c r="A3509" t="s">
        <v>7182</v>
      </c>
      <c r="B3509" t="s">
        <v>7183</v>
      </c>
      <c r="C3509" t="str">
        <f>IFERROR(VLOOKUP(Table1[[#This Row],[Ticker]],[1]!Table1[[Symbol]:[Industry]],2,FALSE),"-")</f>
        <v>-</v>
      </c>
      <c r="E3509">
        <v>40.424210000000002</v>
      </c>
      <c r="F3509">
        <v>151</v>
      </c>
      <c r="G3509">
        <v>-45.669400039273697</v>
      </c>
      <c r="H3509">
        <v>-4.1560853369975197</v>
      </c>
      <c r="I3509">
        <v>-59.234630836646701</v>
      </c>
      <c r="J3509">
        <v>0.26032966559068199</v>
      </c>
      <c r="K3509">
        <v>161.50080332770401</v>
      </c>
      <c r="L3509">
        <v>206.30613428068</v>
      </c>
      <c r="M3509">
        <v>41.058335695443397</v>
      </c>
      <c r="N3509">
        <v>0.26368952684742097</v>
      </c>
      <c r="O3509">
        <v>117.88079470198601</v>
      </c>
      <c r="P3509">
        <v>21.431443506232402</v>
      </c>
    </row>
    <row r="3510" spans="1:17" hidden="1" x14ac:dyDescent="0.3">
      <c r="A3510" t="s">
        <v>7184</v>
      </c>
      <c r="B3510" t="s">
        <v>7185</v>
      </c>
      <c r="C3510" t="str">
        <f>IFERROR(VLOOKUP(Table1[[#This Row],[Ticker]],[1]!Table1[[Symbol]:[Industry]],2,FALSE),"-")</f>
        <v>-</v>
      </c>
      <c r="E3510">
        <v>40.412823312</v>
      </c>
      <c r="F3510">
        <v>26.94</v>
      </c>
      <c r="G3510">
        <v>-28.2366994820831</v>
      </c>
      <c r="H3510">
        <v>-4.8112922663202999</v>
      </c>
      <c r="I3510">
        <v>7.5162463563357296</v>
      </c>
      <c r="J3510">
        <v>-1.0050291366808699</v>
      </c>
      <c r="K3510">
        <v>23.906693393549499</v>
      </c>
      <c r="L3510">
        <v>21.829892637969699</v>
      </c>
      <c r="M3510">
        <v>65.887186438569202</v>
      </c>
      <c r="N3510">
        <v>2.0869778869778801</v>
      </c>
      <c r="O3510">
        <v>4.8626577579806902</v>
      </c>
      <c r="P3510">
        <v>79.599999999999994</v>
      </c>
    </row>
    <row r="3511" spans="1:17" hidden="1" x14ac:dyDescent="0.3">
      <c r="A3511" t="s">
        <v>7186</v>
      </c>
      <c r="B3511" t="s">
        <v>7187</v>
      </c>
      <c r="C3511" t="str">
        <f>IFERROR(VLOOKUP(Table1[[#This Row],[Ticker]],[1]!Table1[[Symbol]:[Industry]],2,FALSE),"-")</f>
        <v>-</v>
      </c>
      <c r="D3511" t="s">
        <v>130</v>
      </c>
      <c r="E3511">
        <v>40.375941330000003</v>
      </c>
      <c r="F3511">
        <v>4.26</v>
      </c>
      <c r="G3511">
        <v>55.9238183967</v>
      </c>
      <c r="H3511">
        <v>0.94125979574585195</v>
      </c>
      <c r="I3511">
        <v>-5.71708697699761</v>
      </c>
      <c r="J3511">
        <v>-5.9651793898247396</v>
      </c>
      <c r="K3511">
        <v>4.3140077708839204</v>
      </c>
      <c r="L3511">
        <v>4.0869199081401497</v>
      </c>
      <c r="M3511">
        <v>47.226801182646398</v>
      </c>
      <c r="N3511">
        <v>1.4965925682515699</v>
      </c>
      <c r="O3511">
        <v>77.230046948356801</v>
      </c>
      <c r="Q3511">
        <v>-6.2623826048700002E-4</v>
      </c>
    </row>
    <row r="3512" spans="1:17" hidden="1" x14ac:dyDescent="0.3">
      <c r="A3512" t="s">
        <v>7188</v>
      </c>
      <c r="B3512" t="s">
        <v>7189</v>
      </c>
      <c r="C3512" t="str">
        <f>IFERROR(VLOOKUP(Table1[[#This Row],[Ticker]],[1]!Table1[[Symbol]:[Industry]],2,FALSE),"-")</f>
        <v>-</v>
      </c>
      <c r="D3512" t="s">
        <v>561</v>
      </c>
      <c r="E3512">
        <v>40.353278895999999</v>
      </c>
      <c r="F3512">
        <v>50.54</v>
      </c>
      <c r="G3512">
        <v>-11.2154693082337</v>
      </c>
      <c r="H3512">
        <v>-11.6356632811772</v>
      </c>
      <c r="I3512">
        <v>-0.62512407127890202</v>
      </c>
      <c r="J3512">
        <v>-2.64400947610905E-2</v>
      </c>
      <c r="K3512">
        <v>51.418114036214597</v>
      </c>
      <c r="L3512">
        <v>51.032612129010097</v>
      </c>
      <c r="M3512">
        <v>42.313490877999499</v>
      </c>
      <c r="N3512">
        <v>1.3138673094564499</v>
      </c>
      <c r="O3512">
        <v>20.696478037198201</v>
      </c>
      <c r="P3512">
        <v>40.427896637954902</v>
      </c>
      <c r="Q3512">
        <v>5.1114631790587998E-2</v>
      </c>
    </row>
    <row r="3513" spans="1:17" hidden="1" x14ac:dyDescent="0.3">
      <c r="A3513" t="s">
        <v>7190</v>
      </c>
      <c r="B3513" t="s">
        <v>7191</v>
      </c>
      <c r="C3513" t="str">
        <f>IFERROR(VLOOKUP(Table1[[#This Row],[Ticker]],[1]!Table1[[Symbol]:[Industry]],2,FALSE),"-")</f>
        <v>-</v>
      </c>
      <c r="E3513">
        <v>40.2804</v>
      </c>
      <c r="F3513">
        <v>50.1</v>
      </c>
      <c r="G3513">
        <v>-85.527658111096798</v>
      </c>
      <c r="H3513">
        <v>-7.9653313890499504</v>
      </c>
      <c r="I3513">
        <v>-14.670358005034901</v>
      </c>
      <c r="J3513">
        <v>-1.68624071262928</v>
      </c>
      <c r="K3513">
        <v>51.546977541308799</v>
      </c>
      <c r="L3513">
        <v>57.010722431310597</v>
      </c>
      <c r="M3513">
        <v>46.2081140252184</v>
      </c>
      <c r="N3513">
        <v>0.556165484000535</v>
      </c>
      <c r="O3513">
        <v>151.09780439121701</v>
      </c>
      <c r="P3513">
        <v>16.214335421015999</v>
      </c>
    </row>
    <row r="3514" spans="1:17" hidden="1" x14ac:dyDescent="0.3">
      <c r="A3514" t="s">
        <v>7192</v>
      </c>
      <c r="B3514" t="s">
        <v>7193</v>
      </c>
      <c r="C3514" t="str">
        <f>IFERROR(VLOOKUP(Table1[[#This Row],[Ticker]],[1]!Table1[[Symbol]:[Industry]],2,FALSE),"-")</f>
        <v>-</v>
      </c>
      <c r="E3514">
        <v>40.266758123999999</v>
      </c>
      <c r="F3514">
        <v>32.22</v>
      </c>
      <c r="G3514">
        <v>-45.152276094847899</v>
      </c>
      <c r="H3514">
        <v>-16.351973286960899</v>
      </c>
      <c r="I3514">
        <v>-30.481927159645998</v>
      </c>
      <c r="J3514">
        <v>-10.5934464664775</v>
      </c>
      <c r="K3514">
        <v>33.3692104821939</v>
      </c>
      <c r="L3514">
        <v>36.7104960927674</v>
      </c>
      <c r="M3514">
        <v>49.474317282003199</v>
      </c>
      <c r="N3514">
        <v>1.6906086362333499</v>
      </c>
      <c r="O3514">
        <v>53.445065176908699</v>
      </c>
      <c r="P3514">
        <v>8.6677908937605501</v>
      </c>
      <c r="Q3514">
        <v>0.13520630944687001</v>
      </c>
    </row>
    <row r="3515" spans="1:17" hidden="1" x14ac:dyDescent="0.3">
      <c r="A3515" t="s">
        <v>7194</v>
      </c>
      <c r="B3515" t="s">
        <v>7195</v>
      </c>
      <c r="C3515" t="str">
        <f>IFERROR(VLOOKUP(Table1[[#This Row],[Ticker]],[1]!Table1[[Symbol]:[Industry]],2,FALSE),"-")</f>
        <v>-</v>
      </c>
      <c r="D3515" t="s">
        <v>1320</v>
      </c>
      <c r="E3515">
        <v>40.260869499999998</v>
      </c>
      <c r="F3515">
        <v>35.5</v>
      </c>
      <c r="G3515">
        <v>-59.914989329547602</v>
      </c>
      <c r="H3515">
        <v>-10.1954308517361</v>
      </c>
      <c r="I3515">
        <v>-46.779298958564397</v>
      </c>
      <c r="J3515">
        <v>1.40342790335509</v>
      </c>
      <c r="K3515">
        <v>36.030209332479302</v>
      </c>
      <c r="M3515">
        <v>55.213806609962496</v>
      </c>
      <c r="N3515">
        <v>0.78991130820399102</v>
      </c>
      <c r="O3515">
        <v>65.633802816901394</v>
      </c>
      <c r="P3515">
        <v>21.367521367521299</v>
      </c>
    </row>
    <row r="3516" spans="1:17" hidden="1" x14ac:dyDescent="0.3">
      <c r="A3516" t="s">
        <v>7196</v>
      </c>
      <c r="B3516" t="s">
        <v>7197</v>
      </c>
      <c r="C3516" t="str">
        <f>IFERROR(VLOOKUP(Table1[[#This Row],[Ticker]],[1]!Table1[[Symbol]:[Industry]],2,FALSE),"-")</f>
        <v>-</v>
      </c>
      <c r="D3516" t="s">
        <v>392</v>
      </c>
      <c r="E3516">
        <v>40.227896000000001</v>
      </c>
      <c r="F3516">
        <v>1.01</v>
      </c>
      <c r="G3516">
        <v>-20.144444014647402</v>
      </c>
      <c r="H3516">
        <v>-1.27613150860198</v>
      </c>
      <c r="I3516">
        <v>-20.398905158815701</v>
      </c>
      <c r="J3516">
        <v>-5.7989333456794201</v>
      </c>
      <c r="K3516">
        <v>0.975099788311939</v>
      </c>
      <c r="L3516">
        <v>0.94331407843230697</v>
      </c>
      <c r="M3516">
        <v>48.077981465189197</v>
      </c>
      <c r="N3516">
        <v>2.56631103899569</v>
      </c>
      <c r="O3516">
        <v>21.782178217821698</v>
      </c>
      <c r="P3516">
        <v>38.356164383561598</v>
      </c>
      <c r="Q3516">
        <v>0.135986661984032</v>
      </c>
    </row>
    <row r="3517" spans="1:17" hidden="1" x14ac:dyDescent="0.3">
      <c r="A3517" t="s">
        <v>7198</v>
      </c>
      <c r="B3517" t="s">
        <v>7199</v>
      </c>
      <c r="C3517" t="str">
        <f>IFERROR(VLOOKUP(Table1[[#This Row],[Ticker]],[1]!Table1[[Symbol]:[Industry]],2,FALSE),"-")</f>
        <v>-</v>
      </c>
      <c r="E3517">
        <v>40.182262035999997</v>
      </c>
      <c r="F3517">
        <v>48.02</v>
      </c>
      <c r="G3517">
        <v>816.21585010299896</v>
      </c>
      <c r="H3517">
        <v>12.9604954322935</v>
      </c>
      <c r="I3517">
        <v>68.241387280800197</v>
      </c>
      <c r="J3517">
        <v>-8.8206078340144103</v>
      </c>
      <c r="K3517">
        <v>46.602450996144597</v>
      </c>
      <c r="L3517">
        <v>35.5092168182561</v>
      </c>
      <c r="M3517">
        <v>35.579779956647698</v>
      </c>
      <c r="N3517">
        <v>1.04343635436696</v>
      </c>
      <c r="O3517">
        <v>31.7367763431903</v>
      </c>
      <c r="P3517">
        <v>991.36363636363603</v>
      </c>
      <c r="Q3517">
        <v>0.16285746462315201</v>
      </c>
    </row>
    <row r="3518" spans="1:17" hidden="1" x14ac:dyDescent="0.3">
      <c r="A3518" t="s">
        <v>7200</v>
      </c>
      <c r="B3518" t="s">
        <v>7201</v>
      </c>
      <c r="C3518" t="str">
        <f>IFERROR(VLOOKUP(Table1[[#This Row],[Ticker]],[1]!Table1[[Symbol]:[Industry]],2,FALSE),"-")</f>
        <v>-</v>
      </c>
      <c r="D3518" t="s">
        <v>130</v>
      </c>
      <c r="E3518">
        <v>40.122029044999998</v>
      </c>
      <c r="F3518">
        <v>72.55</v>
      </c>
      <c r="G3518">
        <v>-33.864757171435997</v>
      </c>
      <c r="H3518">
        <v>-19.796240204254101</v>
      </c>
      <c r="I3518">
        <v>-28.149879561006799</v>
      </c>
      <c r="J3518">
        <v>2.4049365177922302</v>
      </c>
      <c r="K3518">
        <v>77.194223208736403</v>
      </c>
      <c r="L3518">
        <v>82.894579999222799</v>
      </c>
      <c r="M3518">
        <v>41.519250734044697</v>
      </c>
      <c r="N3518">
        <v>0.77487571485606199</v>
      </c>
      <c r="O3518">
        <v>28.9317711922812</v>
      </c>
      <c r="P3518">
        <v>14.251968503936901</v>
      </c>
      <c r="Q3518">
        <v>8.1402629688164002E-2</v>
      </c>
    </row>
    <row r="3519" spans="1:17" hidden="1" x14ac:dyDescent="0.3">
      <c r="A3519" t="s">
        <v>7202</v>
      </c>
      <c r="B3519" t="s">
        <v>6621</v>
      </c>
      <c r="C3519" t="str">
        <f>IFERROR(VLOOKUP(Table1[[#This Row],[Ticker]],[1]!Table1[[Symbol]:[Industry]],2,FALSE),"-")</f>
        <v>-</v>
      </c>
      <c r="D3519" t="s">
        <v>21</v>
      </c>
      <c r="E3519">
        <v>40.076735599999999</v>
      </c>
      <c r="F3519">
        <v>44</v>
      </c>
      <c r="G3519">
        <v>-77.938984244532506</v>
      </c>
      <c r="H3519">
        <v>-7.6708897369644298</v>
      </c>
      <c r="I3519">
        <v>-58.493033252943803</v>
      </c>
      <c r="J3519">
        <v>4.0249361474411698</v>
      </c>
      <c r="K3519">
        <v>45.316475840166703</v>
      </c>
      <c r="L3519">
        <v>63.944099028418798</v>
      </c>
      <c r="M3519">
        <v>52.345873244980602</v>
      </c>
      <c r="N3519">
        <v>0.67099567099567003</v>
      </c>
      <c r="O3519">
        <v>205.68181818181799</v>
      </c>
      <c r="P3519">
        <v>18.598382749326099</v>
      </c>
      <c r="Q3519">
        <v>3.0331343085885001E-2</v>
      </c>
    </row>
    <row r="3520" spans="1:17" hidden="1" x14ac:dyDescent="0.3">
      <c r="A3520" t="s">
        <v>7203</v>
      </c>
      <c r="B3520" t="s">
        <v>7204</v>
      </c>
      <c r="C3520" t="str">
        <f>IFERROR(VLOOKUP(Table1[[#This Row],[Ticker]],[1]!Table1[[Symbol]:[Industry]],2,FALSE),"-")</f>
        <v>-</v>
      </c>
      <c r="D3520" t="s">
        <v>130</v>
      </c>
      <c r="E3520">
        <v>40.056928999999997</v>
      </c>
      <c r="F3520">
        <v>75.02</v>
      </c>
      <c r="G3520">
        <v>145.967294984749</v>
      </c>
      <c r="H3520">
        <v>-23.837450345707001</v>
      </c>
      <c r="I3520">
        <v>105.232188385321</v>
      </c>
      <c r="J3520">
        <v>0.95142318956531602</v>
      </c>
      <c r="K3520">
        <v>69.532298591741593</v>
      </c>
      <c r="L3520">
        <v>53.199398778964799</v>
      </c>
      <c r="M3520">
        <v>53.1937885349952</v>
      </c>
      <c r="N3520">
        <v>0.86095018067148998</v>
      </c>
      <c r="O3520">
        <v>25.2865902426019</v>
      </c>
      <c r="P3520">
        <v>247.31481481481401</v>
      </c>
      <c r="Q3520">
        <v>0.187722744416951</v>
      </c>
    </row>
    <row r="3521" spans="1:17" hidden="1" x14ac:dyDescent="0.3">
      <c r="A3521" t="s">
        <v>7205</v>
      </c>
      <c r="B3521" t="s">
        <v>7206</v>
      </c>
      <c r="C3521" t="str">
        <f>IFERROR(VLOOKUP(Table1[[#This Row],[Ticker]],[1]!Table1[[Symbol]:[Industry]],2,FALSE),"-")</f>
        <v>-</v>
      </c>
      <c r="D3521" t="s">
        <v>95</v>
      </c>
      <c r="E3521">
        <v>39.883333499999999</v>
      </c>
      <c r="F3521">
        <v>8.65</v>
      </c>
      <c r="G3521">
        <v>-46.4821033953396</v>
      </c>
      <c r="H3521">
        <v>-11.404362324069799</v>
      </c>
      <c r="I3521">
        <v>-39.405639165549701</v>
      </c>
      <c r="J3521">
        <v>-4.1088580432003496</v>
      </c>
      <c r="K3521">
        <v>9.0380129114990098</v>
      </c>
      <c r="L3521">
        <v>10.3777185480757</v>
      </c>
      <c r="M3521">
        <v>44.065256197332701</v>
      </c>
      <c r="N3521">
        <v>0.384683992367507</v>
      </c>
      <c r="O3521">
        <v>65.895953757225399</v>
      </c>
      <c r="P3521">
        <v>8.5319949811794196</v>
      </c>
      <c r="Q3521">
        <v>-1.0364573621223E-2</v>
      </c>
    </row>
    <row r="3522" spans="1:17" hidden="1" x14ac:dyDescent="0.3">
      <c r="A3522" t="s">
        <v>7207</v>
      </c>
      <c r="B3522" t="s">
        <v>7208</v>
      </c>
      <c r="C3522" t="str">
        <f>IFERROR(VLOOKUP(Table1[[#This Row],[Ticker]],[1]!Table1[[Symbol]:[Industry]],2,FALSE),"-")</f>
        <v>-</v>
      </c>
      <c r="D3522" t="s">
        <v>127</v>
      </c>
      <c r="E3522">
        <v>39.882856239320702</v>
      </c>
      <c r="F3522">
        <v>31.7</v>
      </c>
      <c r="M3522">
        <v>8.5813433096764804</v>
      </c>
      <c r="N3522">
        <v>1</v>
      </c>
    </row>
    <row r="3523" spans="1:17" hidden="1" x14ac:dyDescent="0.3">
      <c r="A3523" t="s">
        <v>7209</v>
      </c>
      <c r="B3523" t="s">
        <v>7210</v>
      </c>
      <c r="C3523" t="str">
        <f>IFERROR(VLOOKUP(Table1[[#This Row],[Ticker]],[1]!Table1[[Symbol]:[Industry]],2,FALSE),"-")</f>
        <v>-</v>
      </c>
      <c r="D3523" t="s">
        <v>21</v>
      </c>
      <c r="E3523">
        <v>39.847939875000002</v>
      </c>
      <c r="F3523">
        <v>157.55000000000001</v>
      </c>
      <c r="G3523">
        <v>57.4622609439662</v>
      </c>
      <c r="H3523">
        <v>-15.8276975502257</v>
      </c>
      <c r="I3523">
        <v>16.922257285297398</v>
      </c>
      <c r="J3523">
        <v>-1.70019023524227</v>
      </c>
      <c r="K3523">
        <v>162.903376091849</v>
      </c>
      <c r="L3523">
        <v>130.82917580535499</v>
      </c>
      <c r="M3523">
        <v>33.629725286231199</v>
      </c>
      <c r="N3523">
        <v>0.162062090126849</v>
      </c>
      <c r="O3523">
        <v>54.839733417962499</v>
      </c>
      <c r="P3523">
        <v>124.39823386981899</v>
      </c>
      <c r="Q3523">
        <v>0.121491733865759</v>
      </c>
    </row>
    <row r="3524" spans="1:17" hidden="1" x14ac:dyDescent="0.3">
      <c r="A3524" t="s">
        <v>7211</v>
      </c>
      <c r="B3524" t="s">
        <v>7212</v>
      </c>
      <c r="C3524" t="str">
        <f>IFERROR(VLOOKUP(Table1[[#This Row],[Ticker]],[1]!Table1[[Symbol]:[Industry]],2,FALSE),"-")</f>
        <v>-</v>
      </c>
      <c r="D3524" t="s">
        <v>610</v>
      </c>
      <c r="E3524">
        <v>39.776895000000003</v>
      </c>
      <c r="F3524">
        <v>39.5</v>
      </c>
      <c r="G3524">
        <v>-64.918260824113005</v>
      </c>
      <c r="H3524">
        <v>-38.296468789432197</v>
      </c>
      <c r="I3524">
        <v>-50.995760256600803</v>
      </c>
      <c r="J3524">
        <v>-25.481952213603901</v>
      </c>
      <c r="K3524">
        <v>47.126117433691803</v>
      </c>
      <c r="L3524">
        <v>56.121065689614497</v>
      </c>
      <c r="M3524">
        <v>30.622245638169002</v>
      </c>
      <c r="N3524">
        <v>4.2813657321571599</v>
      </c>
      <c r="O3524">
        <v>92.658227848101205</v>
      </c>
      <c r="P3524">
        <v>9.26694329183956</v>
      </c>
      <c r="Q3524">
        <v>4.1668742100030003E-3</v>
      </c>
    </row>
    <row r="3525" spans="1:17" hidden="1" x14ac:dyDescent="0.3">
      <c r="A3525" t="s">
        <v>7213</v>
      </c>
      <c r="B3525" t="s">
        <v>7214</v>
      </c>
      <c r="C3525" t="str">
        <f>IFERROR(VLOOKUP(Table1[[#This Row],[Ticker]],[1]!Table1[[Symbol]:[Industry]],2,FALSE),"-")</f>
        <v>-</v>
      </c>
      <c r="D3525" t="s">
        <v>21</v>
      </c>
      <c r="E3525">
        <v>39.745558500000001</v>
      </c>
      <c r="F3525">
        <v>126.55</v>
      </c>
      <c r="G3525">
        <v>-11.855019500447099</v>
      </c>
      <c r="H3525">
        <v>-15.5772587227726</v>
      </c>
      <c r="I3525">
        <v>32.131036668491099</v>
      </c>
      <c r="J3525">
        <v>-2.6850056487184402</v>
      </c>
      <c r="K3525">
        <v>124.09743317972099</v>
      </c>
      <c r="L3525">
        <v>110.438453210798</v>
      </c>
      <c r="M3525">
        <v>49.695021019379602</v>
      </c>
      <c r="N3525">
        <v>0.246835616814475</v>
      </c>
      <c r="O3525">
        <v>40.616357171078597</v>
      </c>
      <c r="P3525">
        <v>71.709633649932101</v>
      </c>
      <c r="Q3525">
        <v>7.6630795375863994E-2</v>
      </c>
    </row>
    <row r="3526" spans="1:17" hidden="1" x14ac:dyDescent="0.3">
      <c r="A3526" t="s">
        <v>7215</v>
      </c>
      <c r="B3526" t="s">
        <v>7216</v>
      </c>
      <c r="C3526" t="str">
        <f>IFERROR(VLOOKUP(Table1[[#This Row],[Ticker]],[1]!Table1[[Symbol]:[Industry]],2,FALSE),"-")</f>
        <v>-</v>
      </c>
      <c r="D3526" t="s">
        <v>610</v>
      </c>
      <c r="E3526">
        <v>39.660105999999999</v>
      </c>
      <c r="F3526">
        <v>53.66</v>
      </c>
      <c r="G3526">
        <v>81.111247276874906</v>
      </c>
      <c r="H3526">
        <v>-13.9713615634774</v>
      </c>
      <c r="I3526">
        <v>29.553058333438301</v>
      </c>
      <c r="J3526">
        <v>-6.2543660067073903</v>
      </c>
      <c r="K3526">
        <v>54.265526031236902</v>
      </c>
      <c r="L3526">
        <v>45.381077787077601</v>
      </c>
      <c r="M3526">
        <v>41.1951439361493</v>
      </c>
      <c r="N3526">
        <v>1.2084218453054401</v>
      </c>
      <c r="O3526">
        <v>20.946701453596699</v>
      </c>
      <c r="P3526">
        <v>125.936842105263</v>
      </c>
      <c r="Q3526">
        <v>5.0213443169798998E-2</v>
      </c>
    </row>
    <row r="3527" spans="1:17" hidden="1" x14ac:dyDescent="0.3">
      <c r="A3527" t="s">
        <v>7217</v>
      </c>
      <c r="B3527" t="s">
        <v>7218</v>
      </c>
      <c r="C3527" t="str">
        <f>IFERROR(VLOOKUP(Table1[[#This Row],[Ticker]],[1]!Table1[[Symbol]:[Industry]],2,FALSE),"-")</f>
        <v>-</v>
      </c>
      <c r="D3527" t="s">
        <v>98</v>
      </c>
      <c r="E3527">
        <v>39.589862400000001</v>
      </c>
      <c r="F3527">
        <v>39.36</v>
      </c>
      <c r="G3527">
        <v>-46.632777347980799</v>
      </c>
      <c r="H3527">
        <v>-1.0587402042541401</v>
      </c>
      <c r="I3527">
        <v>-17.896454338607899</v>
      </c>
      <c r="J3527">
        <v>-1.2402635592503699</v>
      </c>
      <c r="K3527">
        <v>36.514326302446598</v>
      </c>
      <c r="L3527">
        <v>39.400040415969499</v>
      </c>
      <c r="M3527">
        <v>65.458280178992595</v>
      </c>
      <c r="N3527">
        <v>0.52449018136913905</v>
      </c>
      <c r="O3527">
        <v>43.114837398373901</v>
      </c>
      <c r="P3527">
        <v>44.599559147685497</v>
      </c>
      <c r="Q3527">
        <v>3.0235452742471001E-2</v>
      </c>
    </row>
    <row r="3528" spans="1:17" hidden="1" x14ac:dyDescent="0.3">
      <c r="A3528" t="s">
        <v>7219</v>
      </c>
      <c r="B3528" t="s">
        <v>7220</v>
      </c>
      <c r="C3528" t="str">
        <f>IFERROR(VLOOKUP(Table1[[#This Row],[Ticker]],[1]!Table1[[Symbol]:[Industry]],2,FALSE),"-")</f>
        <v>-</v>
      </c>
      <c r="E3528">
        <v>39.562693839999902</v>
      </c>
      <c r="F3528">
        <v>56.8</v>
      </c>
      <c r="G3528">
        <v>-11.8889339600463</v>
      </c>
      <c r="H3528">
        <v>-15.869085031840299</v>
      </c>
      <c r="I3528">
        <v>-32.531340624584502</v>
      </c>
      <c r="J3528">
        <v>-2.58061412261375</v>
      </c>
      <c r="K3528">
        <v>56.712610583984102</v>
      </c>
      <c r="L3528">
        <v>57.053179747188899</v>
      </c>
      <c r="M3528">
        <v>56.738991994473601</v>
      </c>
      <c r="N3528">
        <v>0.46180078588678303</v>
      </c>
      <c r="O3528">
        <v>51.408450704225302</v>
      </c>
      <c r="P3528">
        <v>48.225469728601198</v>
      </c>
      <c r="Q3528">
        <v>0.114012255926331</v>
      </c>
    </row>
    <row r="3529" spans="1:17" hidden="1" x14ac:dyDescent="0.3">
      <c r="A3529" t="s">
        <v>7221</v>
      </c>
      <c r="B3529" t="s">
        <v>7222</v>
      </c>
      <c r="C3529" t="str">
        <f>IFERROR(VLOOKUP(Table1[[#This Row],[Ticker]],[1]!Table1[[Symbol]:[Industry]],2,FALSE),"-")</f>
        <v>-</v>
      </c>
      <c r="D3529" t="s">
        <v>59</v>
      </c>
      <c r="E3529">
        <v>39.56</v>
      </c>
      <c r="F3529">
        <v>39.56</v>
      </c>
      <c r="G3529">
        <v>17.0158331631782</v>
      </c>
      <c r="H3529">
        <v>-7.7646225571953398</v>
      </c>
      <c r="I3529">
        <v>-38.548558112937997</v>
      </c>
      <c r="J3529">
        <v>-1.7856466091807199</v>
      </c>
      <c r="K3529">
        <v>38.597949314630199</v>
      </c>
      <c r="L3529">
        <v>37.8012709314322</v>
      </c>
      <c r="M3529">
        <v>54.014051885081102</v>
      </c>
      <c r="N3529">
        <v>2.1663071773526901</v>
      </c>
      <c r="O3529">
        <v>55.460060667340699</v>
      </c>
      <c r="P3529">
        <v>54.773082942096998</v>
      </c>
      <c r="Q3529">
        <v>1.2813189765165E-2</v>
      </c>
    </row>
    <row r="3530" spans="1:17" hidden="1" x14ac:dyDescent="0.3">
      <c r="A3530" t="s">
        <v>7223</v>
      </c>
      <c r="B3530" t="s">
        <v>7224</v>
      </c>
      <c r="C3530" t="str">
        <f>IFERROR(VLOOKUP(Table1[[#This Row],[Ticker]],[1]!Table1[[Symbol]:[Industry]],2,FALSE),"-")</f>
        <v>-</v>
      </c>
      <c r="D3530" t="s">
        <v>1435</v>
      </c>
      <c r="E3530">
        <v>39.541499999999999</v>
      </c>
      <c r="F3530">
        <v>75</v>
      </c>
      <c r="G3530">
        <v>-55.193750219823599</v>
      </c>
      <c r="H3530">
        <v>-5.51707353758749</v>
      </c>
      <c r="I3530">
        <v>-26.0101904252734</v>
      </c>
      <c r="J3530">
        <v>0.23804778639604399</v>
      </c>
      <c r="K3530">
        <v>79.242888628129805</v>
      </c>
      <c r="L3530">
        <v>88.546598869065804</v>
      </c>
      <c r="M3530">
        <v>47.882546757187299</v>
      </c>
      <c r="N3530">
        <v>0.61059318088972303</v>
      </c>
      <c r="O3530">
        <v>60.106666666666598</v>
      </c>
      <c r="P3530">
        <v>15.3846153846153</v>
      </c>
      <c r="Q3530">
        <v>9.6727500747030001E-2</v>
      </c>
    </row>
    <row r="3531" spans="1:17" hidden="1" x14ac:dyDescent="0.3">
      <c r="A3531" t="s">
        <v>7225</v>
      </c>
      <c r="B3531" t="s">
        <v>7226</v>
      </c>
      <c r="C3531" t="str">
        <f>IFERROR(VLOOKUP(Table1[[#This Row],[Ticker]],[1]!Table1[[Symbol]:[Industry]],2,FALSE),"-")</f>
        <v>-</v>
      </c>
      <c r="D3531" t="s">
        <v>140</v>
      </c>
      <c r="E3531">
        <v>39.496782000000003</v>
      </c>
      <c r="F3531">
        <v>27.57</v>
      </c>
      <c r="G3531">
        <v>155.97375326426399</v>
      </c>
      <c r="H3531">
        <v>-20.333188153780899</v>
      </c>
      <c r="I3531">
        <v>39.683739469283402</v>
      </c>
      <c r="J3531">
        <v>-6.1644604644290197</v>
      </c>
      <c r="K3531">
        <v>31.464275937610999</v>
      </c>
      <c r="L3531">
        <v>26.382040423441602</v>
      </c>
      <c r="M3531">
        <v>23.662029647959201</v>
      </c>
      <c r="N3531">
        <v>1.5204572610241001</v>
      </c>
      <c r="O3531">
        <v>63.039535727239702</v>
      </c>
      <c r="P3531">
        <v>206.333333333333</v>
      </c>
      <c r="Q3531">
        <v>0.11929828750139</v>
      </c>
    </row>
    <row r="3532" spans="1:17" hidden="1" x14ac:dyDescent="0.3">
      <c r="A3532" t="s">
        <v>7227</v>
      </c>
      <c r="B3532" t="s">
        <v>7228</v>
      </c>
      <c r="C3532" t="str">
        <f>IFERROR(VLOOKUP(Table1[[#This Row],[Ticker]],[1]!Table1[[Symbol]:[Industry]],2,FALSE),"-")</f>
        <v>-</v>
      </c>
      <c r="D3532" t="s">
        <v>140</v>
      </c>
      <c r="E3532">
        <v>39.475445366000002</v>
      </c>
      <c r="F3532">
        <v>6.86</v>
      </c>
      <c r="G3532">
        <v>20.604669460529799</v>
      </c>
      <c r="H3532">
        <v>-28.589604401785</v>
      </c>
      <c r="I3532">
        <v>0.24192941644502999</v>
      </c>
      <c r="J3532">
        <v>-4.1298477143296299</v>
      </c>
      <c r="K3532">
        <v>6.7092450651772397</v>
      </c>
      <c r="L3532">
        <v>6.4991040440230403</v>
      </c>
      <c r="M3532">
        <v>56.204096695548401</v>
      </c>
      <c r="N3532">
        <v>1.37784339712412</v>
      </c>
      <c r="O3532">
        <v>56.705539358600497</v>
      </c>
      <c r="P3532">
        <v>57.701149425287298</v>
      </c>
      <c r="Q3532">
        <v>-7.7220896547665993E-2</v>
      </c>
    </row>
    <row r="3533" spans="1:17" hidden="1" x14ac:dyDescent="0.3">
      <c r="A3533" t="s">
        <v>7229</v>
      </c>
      <c r="B3533" t="s">
        <v>7230</v>
      </c>
      <c r="C3533" t="str">
        <f>IFERROR(VLOOKUP(Table1[[#This Row],[Ticker]],[1]!Table1[[Symbol]:[Industry]],2,FALSE),"-")</f>
        <v>-</v>
      </c>
      <c r="E3533">
        <v>39.407499999999999</v>
      </c>
      <c r="F3533">
        <v>12.5</v>
      </c>
      <c r="G3533">
        <v>-44.183946179149601</v>
      </c>
      <c r="H3533">
        <v>-23.027017060778999</v>
      </c>
      <c r="I3533">
        <v>-42.540386865514797</v>
      </c>
      <c r="J3533">
        <v>1.69582556417382</v>
      </c>
      <c r="K3533">
        <v>13.0382208128862</v>
      </c>
      <c r="L3533">
        <v>15.164032420830001</v>
      </c>
      <c r="M3533">
        <v>61.117430686205502</v>
      </c>
      <c r="N3533">
        <v>1.6510408991226699</v>
      </c>
      <c r="O3533">
        <v>100.4</v>
      </c>
      <c r="P3533">
        <v>13.636363636363599</v>
      </c>
      <c r="Q3533">
        <v>9.3693756317584004E-2</v>
      </c>
    </row>
    <row r="3534" spans="1:17" hidden="1" x14ac:dyDescent="0.3">
      <c r="A3534" t="s">
        <v>7231</v>
      </c>
      <c r="B3534" t="s">
        <v>7232</v>
      </c>
      <c r="C3534" t="str">
        <f>IFERROR(VLOOKUP(Table1[[#This Row],[Ticker]],[1]!Table1[[Symbol]:[Industry]],2,FALSE),"-")</f>
        <v>-</v>
      </c>
      <c r="D3534" t="s">
        <v>613</v>
      </c>
      <c r="E3534">
        <v>39.404313989999999</v>
      </c>
      <c r="F3534">
        <v>3.93</v>
      </c>
      <c r="G3534">
        <v>-46.118906380238798</v>
      </c>
      <c r="H3534">
        <v>-11.0587402042541</v>
      </c>
      <c r="I3534">
        <v>-34.240896500807096</v>
      </c>
      <c r="J3534">
        <v>-1.0819522136039399</v>
      </c>
      <c r="K3534">
        <v>4.0405986422066498</v>
      </c>
      <c r="L3534">
        <v>4.6981141693016797</v>
      </c>
      <c r="M3534">
        <v>54.956614749349299</v>
      </c>
      <c r="N3534">
        <v>1.0576355721341899</v>
      </c>
      <c r="O3534">
        <v>108.651399491094</v>
      </c>
      <c r="P3534">
        <v>4.5212765957446797</v>
      </c>
      <c r="Q3534">
        <v>0.115368420330541</v>
      </c>
    </row>
    <row r="3535" spans="1:17" hidden="1" x14ac:dyDescent="0.3">
      <c r="A3535" t="s">
        <v>7233</v>
      </c>
      <c r="B3535" t="s">
        <v>7234</v>
      </c>
      <c r="C3535" t="str">
        <f>IFERROR(VLOOKUP(Table1[[#This Row],[Ticker]],[1]!Table1[[Symbol]:[Industry]],2,FALSE),"-")</f>
        <v>-</v>
      </c>
      <c r="D3535" t="s">
        <v>140</v>
      </c>
      <c r="E3535">
        <v>39.306509892000001</v>
      </c>
      <c r="F3535">
        <v>29.77</v>
      </c>
      <c r="G3535">
        <v>-40.051917749126901</v>
      </c>
      <c r="H3535">
        <v>-27.435144698636101</v>
      </c>
      <c r="I3535">
        <v>-24.399977832454798</v>
      </c>
      <c r="J3535">
        <v>-2.2111451727537301</v>
      </c>
      <c r="K3535">
        <v>31.294751977305499</v>
      </c>
      <c r="L3535">
        <v>32.127366238544198</v>
      </c>
      <c r="M3535">
        <v>40.4492241975478</v>
      </c>
      <c r="N3535">
        <v>2.95</v>
      </c>
      <c r="O3535">
        <v>36.042996305004998</v>
      </c>
      <c r="P3535">
        <v>23.526970954356798</v>
      </c>
    </row>
    <row r="3536" spans="1:17" hidden="1" x14ac:dyDescent="0.3">
      <c r="A3536" t="s">
        <v>7235</v>
      </c>
      <c r="B3536" t="s">
        <v>7236</v>
      </c>
      <c r="C3536" t="str">
        <f>IFERROR(VLOOKUP(Table1[[#This Row],[Ticker]],[1]!Table1[[Symbol]:[Industry]],2,FALSE),"-")</f>
        <v>-</v>
      </c>
      <c r="D3536" t="s">
        <v>610</v>
      </c>
      <c r="E3536">
        <v>39.26406325</v>
      </c>
      <c r="F3536">
        <v>38.270000000000003</v>
      </c>
      <c r="G3536">
        <v>27.543746823013901</v>
      </c>
      <c r="H3536">
        <v>-2.4260634951000499</v>
      </c>
      <c r="I3536">
        <v>13.1350256990587</v>
      </c>
      <c r="J3536">
        <v>-1.5332397102856601</v>
      </c>
      <c r="K3536">
        <v>36.124642479305002</v>
      </c>
      <c r="L3536">
        <v>33.957919570029503</v>
      </c>
      <c r="M3536">
        <v>70.132122779191803</v>
      </c>
      <c r="N3536">
        <v>1.3411392097443999</v>
      </c>
      <c r="O3536">
        <v>14.449960804807899</v>
      </c>
      <c r="P3536">
        <v>73.167420814479598</v>
      </c>
      <c r="Q3536">
        <v>3.5111010172542E-2</v>
      </c>
    </row>
    <row r="3537" spans="1:17" hidden="1" x14ac:dyDescent="0.3">
      <c r="A3537" t="s">
        <v>7237</v>
      </c>
      <c r="B3537" t="s">
        <v>7238</v>
      </c>
      <c r="C3537" t="str">
        <f>IFERROR(VLOOKUP(Table1[[#This Row],[Ticker]],[1]!Table1[[Symbol]:[Industry]],2,FALSE),"-")</f>
        <v>-</v>
      </c>
      <c r="D3537" t="s">
        <v>716</v>
      </c>
      <c r="E3537">
        <v>39.201162959999998</v>
      </c>
      <c r="F3537">
        <v>54.25</v>
      </c>
      <c r="G3537">
        <v>-7.3857205642790396</v>
      </c>
      <c r="H3537">
        <v>-7.2484906329072301</v>
      </c>
      <c r="I3537">
        <v>-1.38971210467891</v>
      </c>
      <c r="J3537">
        <v>-0.118453973841111</v>
      </c>
      <c r="K3537">
        <v>50.976590902134298</v>
      </c>
      <c r="L3537">
        <v>48.0503317640541</v>
      </c>
      <c r="M3537">
        <v>73.375507359077204</v>
      </c>
      <c r="N3537">
        <v>0.25433512138950398</v>
      </c>
      <c r="O3537">
        <v>0.90322580645161299</v>
      </c>
      <c r="P3537">
        <v>32.317073170731703</v>
      </c>
      <c r="Q3537">
        <v>8.5918559496748995E-2</v>
      </c>
    </row>
    <row r="3538" spans="1:17" hidden="1" x14ac:dyDescent="0.3">
      <c r="A3538" t="s">
        <v>7239</v>
      </c>
      <c r="B3538" t="s">
        <v>7240</v>
      </c>
      <c r="C3538" t="str">
        <f>IFERROR(VLOOKUP(Table1[[#This Row],[Ticker]],[1]!Table1[[Symbol]:[Industry]],2,FALSE),"-")</f>
        <v>-</v>
      </c>
      <c r="E3538">
        <v>38.878</v>
      </c>
      <c r="F3538">
        <v>55.54</v>
      </c>
      <c r="G3538">
        <v>273.641475525582</v>
      </c>
      <c r="H3538">
        <v>-19.4570086025225</v>
      </c>
      <c r="I3538">
        <v>16.437071003081101</v>
      </c>
      <c r="J3538">
        <v>-0.26243629974841198</v>
      </c>
      <c r="K3538">
        <v>60.467087156871898</v>
      </c>
      <c r="L3538">
        <v>50.583728728809298</v>
      </c>
      <c r="M3538">
        <v>50.441909194035098</v>
      </c>
      <c r="N3538">
        <v>0.90102678079836696</v>
      </c>
      <c r="O3538">
        <v>61.109110550954199</v>
      </c>
      <c r="P3538">
        <v>433.52545629202598</v>
      </c>
    </row>
    <row r="3539" spans="1:17" hidden="1" x14ac:dyDescent="0.3">
      <c r="A3539" t="s">
        <v>7241</v>
      </c>
      <c r="B3539" t="s">
        <v>7242</v>
      </c>
      <c r="C3539" t="str">
        <f>IFERROR(VLOOKUP(Table1[[#This Row],[Ticker]],[1]!Table1[[Symbol]:[Industry]],2,FALSE),"-")</f>
        <v>-</v>
      </c>
      <c r="D3539" t="s">
        <v>501</v>
      </c>
      <c r="E3539">
        <v>38.753352</v>
      </c>
      <c r="F3539">
        <v>55.11</v>
      </c>
      <c r="G3539">
        <v>19.673538441492799</v>
      </c>
      <c r="H3539">
        <v>-16.530438317461702</v>
      </c>
      <c r="I3539">
        <v>2.59541302300239</v>
      </c>
      <c r="J3539">
        <v>-1.0819522136039399</v>
      </c>
      <c r="K3539">
        <v>56.474897584195197</v>
      </c>
      <c r="L3539">
        <v>54.7738509110455</v>
      </c>
      <c r="M3539">
        <v>62.8366485378953</v>
      </c>
      <c r="N3539">
        <v>1.83896103896103</v>
      </c>
      <c r="O3539">
        <v>36.091453456722903</v>
      </c>
      <c r="P3539">
        <v>63.047337278106497</v>
      </c>
    </row>
    <row r="3540" spans="1:17" hidden="1" x14ac:dyDescent="0.3">
      <c r="A3540" t="s">
        <v>7243</v>
      </c>
      <c r="B3540" t="s">
        <v>7244</v>
      </c>
      <c r="C3540" t="str">
        <f>IFERROR(VLOOKUP(Table1[[#This Row],[Ticker]],[1]!Table1[[Symbol]:[Industry]],2,FALSE),"-")</f>
        <v>-</v>
      </c>
      <c r="E3540">
        <v>38.727350080000001</v>
      </c>
      <c r="F3540">
        <v>4.99</v>
      </c>
      <c r="G3540">
        <v>39.333691298883799</v>
      </c>
      <c r="H3540">
        <v>-20.539956662214799</v>
      </c>
      <c r="I3540">
        <v>-18.596073843789299</v>
      </c>
      <c r="J3540">
        <v>-9.4152855469372803</v>
      </c>
      <c r="K3540">
        <v>5.3698349115172697</v>
      </c>
      <c r="L3540">
        <v>4.9493868324440102</v>
      </c>
      <c r="M3540">
        <v>32.072143022003502</v>
      </c>
      <c r="N3540">
        <v>3.308799105996</v>
      </c>
      <c r="O3540">
        <v>47.0941883767535</v>
      </c>
      <c r="P3540">
        <v>172.67759562841499</v>
      </c>
      <c r="Q3540">
        <v>7.1180462147197004E-2</v>
      </c>
    </row>
    <row r="3541" spans="1:17" hidden="1" x14ac:dyDescent="0.3">
      <c r="A3541" t="s">
        <v>7245</v>
      </c>
      <c r="B3541" t="s">
        <v>7246</v>
      </c>
      <c r="C3541" t="str">
        <f>IFERROR(VLOOKUP(Table1[[#This Row],[Ticker]],[1]!Table1[[Symbol]:[Industry]],2,FALSE),"-")</f>
        <v>-</v>
      </c>
      <c r="D3541" t="s">
        <v>6821</v>
      </c>
      <c r="E3541">
        <v>38.721024</v>
      </c>
      <c r="F3541">
        <v>172.8</v>
      </c>
      <c r="G3541">
        <v>33.034023751927499</v>
      </c>
      <c r="H3541">
        <v>11.9571328116188</v>
      </c>
      <c r="I3541">
        <v>35.475220715310002</v>
      </c>
      <c r="J3541">
        <v>16.342290210638399</v>
      </c>
      <c r="K3541">
        <v>128.32018533478501</v>
      </c>
      <c r="L3541">
        <v>116.813918470891</v>
      </c>
      <c r="M3541">
        <v>88.684361355312504</v>
      </c>
      <c r="N3541">
        <v>2.0863636363636302</v>
      </c>
      <c r="O3541">
        <v>0</v>
      </c>
      <c r="P3541">
        <v>72.627372627372594</v>
      </c>
    </row>
    <row r="3542" spans="1:17" hidden="1" x14ac:dyDescent="0.3">
      <c r="A3542" t="s">
        <v>7247</v>
      </c>
      <c r="B3542" t="s">
        <v>7248</v>
      </c>
      <c r="C3542" t="str">
        <f>IFERROR(VLOOKUP(Table1[[#This Row],[Ticker]],[1]!Table1[[Symbol]:[Industry]],2,FALSE),"-")</f>
        <v>-</v>
      </c>
      <c r="D3542" t="s">
        <v>449</v>
      </c>
      <c r="E3542">
        <v>38.691021599999999</v>
      </c>
      <c r="F3542">
        <v>2.52</v>
      </c>
      <c r="G3542">
        <v>18.075794080590502</v>
      </c>
      <c r="H3542">
        <v>-10.2744264787639</v>
      </c>
      <c r="I3542">
        <v>-40.217086976997599</v>
      </c>
      <c r="J3542">
        <v>-5.1864298255442502</v>
      </c>
      <c r="K3542">
        <v>2.49856303290405</v>
      </c>
      <c r="L3542">
        <v>2.3922288417483402</v>
      </c>
      <c r="M3542">
        <v>47.596427400106599</v>
      </c>
      <c r="N3542">
        <v>1.3569311214642099</v>
      </c>
      <c r="O3542">
        <v>44.841269841269799</v>
      </c>
      <c r="P3542">
        <v>52.727272727272698</v>
      </c>
      <c r="Q3542">
        <v>9.1357002415449994E-3</v>
      </c>
    </row>
    <row r="3543" spans="1:17" hidden="1" x14ac:dyDescent="0.3">
      <c r="A3543" t="s">
        <v>7249</v>
      </c>
      <c r="B3543" t="s">
        <v>7250</v>
      </c>
      <c r="C3543" t="str">
        <f>IFERROR(VLOOKUP(Table1[[#This Row],[Ticker]],[1]!Table1[[Symbol]:[Industry]],2,FALSE),"-")</f>
        <v>-</v>
      </c>
      <c r="D3543" t="s">
        <v>821</v>
      </c>
      <c r="E3543">
        <v>38.6751</v>
      </c>
      <c r="F3543">
        <v>137</v>
      </c>
      <c r="G3543">
        <v>-72.912585960420998</v>
      </c>
      <c r="H3543">
        <v>-35.899856534732102</v>
      </c>
      <c r="I3543">
        <v>-59.7768955894378</v>
      </c>
      <c r="J3543">
        <v>-0.78696696286648105</v>
      </c>
      <c r="M3543">
        <v>36.568636507345303</v>
      </c>
      <c r="O3543">
        <v>110.766423357664</v>
      </c>
      <c r="P3543">
        <v>9.6</v>
      </c>
    </row>
    <row r="3544" spans="1:17" hidden="1" x14ac:dyDescent="0.3">
      <c r="A3544" t="s">
        <v>7251</v>
      </c>
      <c r="B3544" t="s">
        <v>7252</v>
      </c>
      <c r="C3544" t="str">
        <f>IFERROR(VLOOKUP(Table1[[#This Row],[Ticker]],[1]!Table1[[Symbol]:[Industry]],2,FALSE),"-")</f>
        <v>-</v>
      </c>
      <c r="D3544" t="s">
        <v>46</v>
      </c>
      <c r="E3544">
        <v>38.660129999999903</v>
      </c>
      <c r="F3544">
        <v>30.75</v>
      </c>
      <c r="K3544">
        <v>26.2695652130257</v>
      </c>
      <c r="L3544">
        <v>18.751713502708899</v>
      </c>
      <c r="M3544">
        <v>99.999990516182706</v>
      </c>
      <c r="N3544">
        <v>1</v>
      </c>
      <c r="Q3544">
        <v>6.2078155048784001E-2</v>
      </c>
    </row>
    <row r="3545" spans="1:17" hidden="1" x14ac:dyDescent="0.3">
      <c r="A3545" t="s">
        <v>7253</v>
      </c>
      <c r="B3545" t="s">
        <v>7254</v>
      </c>
      <c r="C3545" t="str">
        <f>IFERROR(VLOOKUP(Table1[[#This Row],[Ticker]],[1]!Table1[[Symbol]:[Industry]],2,FALSE),"-")</f>
        <v>-</v>
      </c>
      <c r="E3545">
        <v>38.659405249999999</v>
      </c>
      <c r="F3545">
        <v>43.39</v>
      </c>
      <c r="G3545">
        <v>-16.168076794382401</v>
      </c>
      <c r="H3545">
        <v>-13.3345708824517</v>
      </c>
      <c r="I3545">
        <v>-23.7202483067956</v>
      </c>
      <c r="J3545">
        <v>3.0150174833657402</v>
      </c>
      <c r="K3545">
        <v>44.056457124725704</v>
      </c>
      <c r="L3545">
        <v>43.784321141345899</v>
      </c>
      <c r="M3545">
        <v>51.103370144265497</v>
      </c>
      <c r="N3545">
        <v>0.89005170311459003</v>
      </c>
      <c r="O3545">
        <v>37.128370592302304</v>
      </c>
      <c r="P3545">
        <v>29.329359165424702</v>
      </c>
      <c r="Q3545">
        <v>7.8070391210127002E-2</v>
      </c>
    </row>
    <row r="3546" spans="1:17" hidden="1" x14ac:dyDescent="0.3">
      <c r="A3546" t="s">
        <v>7255</v>
      </c>
      <c r="B3546" t="s">
        <v>7256</v>
      </c>
      <c r="C3546" t="str">
        <f>IFERROR(VLOOKUP(Table1[[#This Row],[Ticker]],[1]!Table1[[Symbol]:[Industry]],2,FALSE),"-")</f>
        <v>-</v>
      </c>
      <c r="D3546" t="s">
        <v>169</v>
      </c>
      <c r="E3546">
        <v>38.632826399999999</v>
      </c>
      <c r="F3546">
        <v>61.32</v>
      </c>
      <c r="G3546">
        <v>43.386903444534298</v>
      </c>
      <c r="H3546">
        <v>-14.1539782994922</v>
      </c>
      <c r="I3546">
        <v>-13.568438328348901</v>
      </c>
      <c r="J3546">
        <v>0.66804778639604601</v>
      </c>
      <c r="K3546">
        <v>59.6195982989545</v>
      </c>
      <c r="L3546">
        <v>54.586418951162102</v>
      </c>
      <c r="M3546">
        <v>55.723609136601802</v>
      </c>
      <c r="N3546">
        <v>1.77664536871186</v>
      </c>
      <c r="O3546">
        <v>17.2537508153946</v>
      </c>
      <c r="P3546">
        <v>97.742663656884801</v>
      </c>
      <c r="Q3546">
        <v>2.6667656511347001E-2</v>
      </c>
    </row>
    <row r="3547" spans="1:17" hidden="1" x14ac:dyDescent="0.3">
      <c r="A3547" t="s">
        <v>7257</v>
      </c>
      <c r="B3547" t="s">
        <v>7258</v>
      </c>
      <c r="C3547" t="str">
        <f>IFERROR(VLOOKUP(Table1[[#This Row],[Ticker]],[1]!Table1[[Symbol]:[Industry]],2,FALSE),"-")</f>
        <v>-</v>
      </c>
      <c r="D3547" t="s">
        <v>716</v>
      </c>
      <c r="E3547">
        <v>38.618346535999997</v>
      </c>
      <c r="F3547">
        <v>150.27000000000001</v>
      </c>
      <c r="G3547">
        <v>37.104044759100297</v>
      </c>
      <c r="H3547">
        <v>-3.94912468195158</v>
      </c>
      <c r="I3547">
        <v>22.566301667723899</v>
      </c>
      <c r="J3547">
        <v>0.62448602149020505</v>
      </c>
      <c r="K3547">
        <v>140.31393398321401</v>
      </c>
      <c r="L3547">
        <v>121.26134823967</v>
      </c>
      <c r="M3547">
        <v>44.752496423100702</v>
      </c>
      <c r="N3547">
        <v>1.0615727010656499</v>
      </c>
      <c r="O3547">
        <v>1.21780794569772</v>
      </c>
      <c r="P3547">
        <v>87.135740971357393</v>
      </c>
    </row>
    <row r="3548" spans="1:17" hidden="1" x14ac:dyDescent="0.3">
      <c r="A3548" t="s">
        <v>7259</v>
      </c>
      <c r="B3548" t="s">
        <v>7260</v>
      </c>
      <c r="C3548" t="str">
        <f>IFERROR(VLOOKUP(Table1[[#This Row],[Ticker]],[1]!Table1[[Symbol]:[Industry]],2,FALSE),"-")</f>
        <v>-</v>
      </c>
      <c r="E3548">
        <v>38.594693999999997</v>
      </c>
      <c r="F3548">
        <v>6.04</v>
      </c>
      <c r="G3548">
        <v>-40.995235448539397</v>
      </c>
      <c r="H3548">
        <v>-35.101802405210996</v>
      </c>
      <c r="I3548">
        <v>-11.5504203103309</v>
      </c>
      <c r="J3548">
        <v>-5.1605020625465503</v>
      </c>
      <c r="K3548">
        <v>7.1072094076322996</v>
      </c>
      <c r="L3548">
        <v>5.4043115291320296</v>
      </c>
      <c r="M3548">
        <v>17.000881010681098</v>
      </c>
      <c r="N3548">
        <v>1.86241133248859</v>
      </c>
      <c r="O3548">
        <v>61.2582781456953</v>
      </c>
      <c r="P3548">
        <v>2.3728813559321802</v>
      </c>
    </row>
    <row r="3549" spans="1:17" hidden="1" x14ac:dyDescent="0.3">
      <c r="A3549" t="s">
        <v>7261</v>
      </c>
      <c r="B3549" t="s">
        <v>7262</v>
      </c>
      <c r="C3549" t="str">
        <f>IFERROR(VLOOKUP(Table1[[#This Row],[Ticker]],[1]!Table1[[Symbol]:[Industry]],2,FALSE),"-")</f>
        <v>-</v>
      </c>
      <c r="E3549">
        <v>38.553396518</v>
      </c>
      <c r="F3549">
        <v>0.91</v>
      </c>
      <c r="G3549">
        <v>-21.943686438889898</v>
      </c>
      <c r="H3549">
        <v>-13.4116813807247</v>
      </c>
      <c r="I3549">
        <v>-35.098442909200898</v>
      </c>
      <c r="J3549">
        <v>-3.4348933900745302</v>
      </c>
      <c r="K3549">
        <v>0.87804357948501799</v>
      </c>
      <c r="L3549">
        <v>0.93947295372393702</v>
      </c>
      <c r="M3549">
        <v>74.176765484072504</v>
      </c>
      <c r="N3549">
        <v>1.49641652559653</v>
      </c>
      <c r="O3549">
        <v>48.351648351648301</v>
      </c>
      <c r="P3549">
        <v>15.1898734177215</v>
      </c>
      <c r="Q3549">
        <v>-4.1996913948949997E-3</v>
      </c>
    </row>
    <row r="3550" spans="1:17" hidden="1" x14ac:dyDescent="0.3">
      <c r="A3550" t="s">
        <v>7263</v>
      </c>
      <c r="B3550" t="s">
        <v>7264</v>
      </c>
      <c r="C3550" t="str">
        <f>IFERROR(VLOOKUP(Table1[[#This Row],[Ticker]],[1]!Table1[[Symbol]:[Industry]],2,FALSE),"-")</f>
        <v>-</v>
      </c>
      <c r="D3550" t="s">
        <v>716</v>
      </c>
      <c r="E3550">
        <v>38.500961535999998</v>
      </c>
      <c r="F3550">
        <v>21.43</v>
      </c>
      <c r="G3550">
        <v>34.156880898675901</v>
      </c>
      <c r="H3550">
        <v>-2.66642473408226</v>
      </c>
      <c r="I3550">
        <v>9.6827992573596209</v>
      </c>
      <c r="J3550">
        <v>1.15934487747856</v>
      </c>
      <c r="K3550">
        <v>20.012822930572302</v>
      </c>
      <c r="L3550">
        <v>17.773917163583299</v>
      </c>
      <c r="M3550">
        <v>45.204362990631097</v>
      </c>
      <c r="N3550">
        <v>1.35671581787285</v>
      </c>
      <c r="O3550">
        <v>1.0265982267848801</v>
      </c>
      <c r="P3550">
        <v>64.214559386973093</v>
      </c>
    </row>
    <row r="3551" spans="1:17" hidden="1" x14ac:dyDescent="0.3">
      <c r="A3551" t="s">
        <v>7265</v>
      </c>
      <c r="B3551" t="s">
        <v>7266</v>
      </c>
      <c r="C3551" t="str">
        <f>IFERROR(VLOOKUP(Table1[[#This Row],[Ticker]],[1]!Table1[[Symbol]:[Industry]],2,FALSE),"-")</f>
        <v>-</v>
      </c>
      <c r="E3551">
        <v>38.351999999999997</v>
      </c>
      <c r="F3551">
        <v>31.96</v>
      </c>
      <c r="G3551">
        <v>-11.087493114873901</v>
      </c>
      <c r="H3551">
        <v>-12.0010252454791</v>
      </c>
      <c r="I3551">
        <v>-13.0240391805978</v>
      </c>
      <c r="J3551">
        <v>-4.9401974265219204</v>
      </c>
      <c r="K3551">
        <v>33.431533095420797</v>
      </c>
      <c r="M3551">
        <v>38.949979024285298</v>
      </c>
      <c r="N3551">
        <v>1.0602553647133499</v>
      </c>
      <c r="O3551">
        <v>49.436795994993702</v>
      </c>
      <c r="P3551">
        <v>20.240782543265599</v>
      </c>
    </row>
    <row r="3552" spans="1:17" hidden="1" x14ac:dyDescent="0.3">
      <c r="A3552" t="s">
        <v>7267</v>
      </c>
      <c r="B3552" t="s">
        <v>7268</v>
      </c>
      <c r="C3552" t="str">
        <f>IFERROR(VLOOKUP(Table1[[#This Row],[Ticker]],[1]!Table1[[Symbol]:[Industry]],2,FALSE),"-")</f>
        <v>-</v>
      </c>
      <c r="D3552" t="s">
        <v>392</v>
      </c>
      <c r="E3552">
        <v>38.335272797999998</v>
      </c>
      <c r="F3552">
        <v>15.09</v>
      </c>
      <c r="G3552">
        <v>-0.64203354632792597</v>
      </c>
      <c r="H3552">
        <v>10.014056730611699</v>
      </c>
      <c r="I3552">
        <v>-45.001051342253703</v>
      </c>
      <c r="J3552">
        <v>14.9239215015208</v>
      </c>
      <c r="K3552">
        <v>14.1592059426488</v>
      </c>
      <c r="L3552">
        <v>14.804101717677201</v>
      </c>
      <c r="M3552">
        <v>64.129785540674604</v>
      </c>
      <c r="N3552">
        <v>2.25868275627899</v>
      </c>
      <c r="O3552">
        <v>61.033797216699803</v>
      </c>
      <c r="P3552">
        <v>50.749250749250699</v>
      </c>
      <c r="Q3552">
        <v>0.117170238231426</v>
      </c>
    </row>
    <row r="3553" spans="1:17" hidden="1" x14ac:dyDescent="0.3">
      <c r="A3553" t="s">
        <v>7269</v>
      </c>
      <c r="B3553" t="s">
        <v>7270</v>
      </c>
      <c r="C3553" t="str">
        <f>IFERROR(VLOOKUP(Table1[[#This Row],[Ticker]],[1]!Table1[[Symbol]:[Industry]],2,FALSE),"-")</f>
        <v>-</v>
      </c>
      <c r="E3553">
        <v>38.299999999999997</v>
      </c>
      <c r="F3553">
        <v>192</v>
      </c>
      <c r="G3553">
        <v>1.2545421376769399</v>
      </c>
      <c r="H3553">
        <v>-12.0896680393057</v>
      </c>
      <c r="I3553">
        <v>-13.7555485154591</v>
      </c>
      <c r="J3553">
        <v>-2.6204137520654802</v>
      </c>
      <c r="K3553">
        <v>197.18140934469301</v>
      </c>
      <c r="L3553">
        <v>192.561517862291</v>
      </c>
      <c r="M3553">
        <v>10.746944628874299</v>
      </c>
      <c r="N3553">
        <v>0.25953079178885602</v>
      </c>
      <c r="O3553">
        <v>26.0416666666666</v>
      </c>
      <c r="P3553">
        <v>34.736842105263101</v>
      </c>
    </row>
    <row r="3554" spans="1:17" hidden="1" x14ac:dyDescent="0.3">
      <c r="A3554" t="s">
        <v>7271</v>
      </c>
      <c r="B3554" t="s">
        <v>7272</v>
      </c>
      <c r="C3554" t="str">
        <f>IFERROR(VLOOKUP(Table1[[#This Row],[Ticker]],[1]!Table1[[Symbol]:[Industry]],2,FALSE),"-")</f>
        <v>-</v>
      </c>
      <c r="E3554">
        <v>38.264222265000001</v>
      </c>
      <c r="F3554">
        <v>669.45</v>
      </c>
      <c r="G3554">
        <v>101.579426041849</v>
      </c>
      <c r="H3554">
        <v>-14.2232971662794</v>
      </c>
      <c r="I3554">
        <v>-42.435464003108997</v>
      </c>
      <c r="J3554">
        <v>4.3706438960606198</v>
      </c>
      <c r="K3554">
        <v>703.17393802048696</v>
      </c>
      <c r="L3554">
        <v>744.55913298967903</v>
      </c>
      <c r="M3554">
        <v>53.239142882427601</v>
      </c>
      <c r="N3554">
        <v>0.57687234082083805</v>
      </c>
      <c r="O3554">
        <v>88.819179923817998</v>
      </c>
      <c r="P3554">
        <v>134.56552207428101</v>
      </c>
      <c r="Q3554">
        <v>7.8785230220669994E-2</v>
      </c>
    </row>
    <row r="3555" spans="1:17" hidden="1" x14ac:dyDescent="0.3">
      <c r="A3555" t="s">
        <v>7273</v>
      </c>
      <c r="B3555" t="s">
        <v>7274</v>
      </c>
      <c r="C3555" t="str">
        <f>IFERROR(VLOOKUP(Table1[[#This Row],[Ticker]],[1]!Table1[[Symbol]:[Industry]],2,FALSE),"-")</f>
        <v>-</v>
      </c>
      <c r="E3555">
        <v>38.178848674999998</v>
      </c>
      <c r="F3555">
        <v>11.65</v>
      </c>
      <c r="G3555">
        <v>19.3677195464291</v>
      </c>
      <c r="H3555">
        <v>-16.5209250782037</v>
      </c>
      <c r="I3555">
        <v>-4.34671660662723</v>
      </c>
      <c r="J3555">
        <v>-0.90385782357723798</v>
      </c>
      <c r="K3555">
        <v>11.0006291251196</v>
      </c>
      <c r="L3555">
        <v>10.142740263747401</v>
      </c>
      <c r="M3555">
        <v>64.685278890049105</v>
      </c>
      <c r="N3555">
        <v>1.5971803035541201</v>
      </c>
      <c r="O3555">
        <v>25.321888412017099</v>
      </c>
    </row>
    <row r="3556" spans="1:17" hidden="1" x14ac:dyDescent="0.3">
      <c r="A3556" t="s">
        <v>7275</v>
      </c>
      <c r="B3556" t="s">
        <v>7276</v>
      </c>
      <c r="C3556" t="str">
        <f>IFERROR(VLOOKUP(Table1[[#This Row],[Ticker]],[1]!Table1[[Symbol]:[Industry]],2,FALSE),"-")</f>
        <v>-</v>
      </c>
      <c r="D3556" t="s">
        <v>1509</v>
      </c>
      <c r="E3556">
        <v>38.147570719999997</v>
      </c>
      <c r="F3556">
        <v>7.6</v>
      </c>
      <c r="G3556">
        <v>23.6668304951564</v>
      </c>
      <c r="H3556">
        <v>35.095105949591897</v>
      </c>
      <c r="I3556">
        <v>22.296187359285501</v>
      </c>
      <c r="J3556">
        <v>-6.20055396141918</v>
      </c>
      <c r="K3556">
        <v>6.42913045807855</v>
      </c>
      <c r="L3556">
        <v>5.9153519343290304</v>
      </c>
      <c r="M3556">
        <v>58.311338154569498</v>
      </c>
      <c r="N3556">
        <v>1.94010113236988</v>
      </c>
      <c r="O3556">
        <v>11.052631578947301</v>
      </c>
      <c r="P3556">
        <v>72.727272727272705</v>
      </c>
      <c r="Q3556">
        <v>9.3679223536134004E-2</v>
      </c>
    </row>
    <row r="3557" spans="1:17" hidden="1" x14ac:dyDescent="0.3">
      <c r="A3557" t="s">
        <v>7277</v>
      </c>
      <c r="B3557" t="s">
        <v>7278</v>
      </c>
      <c r="C3557" t="str">
        <f>IFERROR(VLOOKUP(Table1[[#This Row],[Ticker]],[1]!Table1[[Symbol]:[Industry]],2,FALSE),"-")</f>
        <v>-</v>
      </c>
      <c r="D3557" t="s">
        <v>130</v>
      </c>
      <c r="E3557">
        <v>38.079708799999999</v>
      </c>
      <c r="F3557">
        <v>47.81</v>
      </c>
      <c r="G3557">
        <v>28.228976587129999</v>
      </c>
      <c r="H3557">
        <v>2.9297820339094001</v>
      </c>
      <c r="I3557">
        <v>36.630982761483097</v>
      </c>
      <c r="J3557">
        <v>-0.72405747676183996</v>
      </c>
      <c r="K3557">
        <v>45.754717935814597</v>
      </c>
      <c r="L3557">
        <v>40.864350040974898</v>
      </c>
      <c r="M3557">
        <v>49.167241113061301</v>
      </c>
      <c r="N3557">
        <v>0.31357212992216599</v>
      </c>
      <c r="O3557">
        <v>28.4250156870947</v>
      </c>
      <c r="P3557">
        <v>81.304512703830099</v>
      </c>
      <c r="Q3557">
        <v>9.0457779769950994E-2</v>
      </c>
    </row>
    <row r="3558" spans="1:17" hidden="1" x14ac:dyDescent="0.3">
      <c r="A3558" t="s">
        <v>7279</v>
      </c>
      <c r="B3558" t="s">
        <v>7280</v>
      </c>
      <c r="C3558" t="str">
        <f>IFERROR(VLOOKUP(Table1[[#This Row],[Ticker]],[1]!Table1[[Symbol]:[Industry]],2,FALSE),"-")</f>
        <v>-</v>
      </c>
      <c r="E3558">
        <v>38.075532000000003</v>
      </c>
      <c r="F3558">
        <v>19.47</v>
      </c>
      <c r="G3558">
        <v>-68.753940138678502</v>
      </c>
      <c r="H3558">
        <v>3.2100579011336401</v>
      </c>
      <c r="I3558">
        <v>-39.049105015328998</v>
      </c>
      <c r="J3558">
        <v>3.6954636387304598</v>
      </c>
      <c r="K3558">
        <v>18.790355268478798</v>
      </c>
      <c r="L3558">
        <v>22.1736889826511</v>
      </c>
      <c r="M3558">
        <v>51.418598493565099</v>
      </c>
      <c r="N3558">
        <v>1.60046635016811</v>
      </c>
      <c r="O3558">
        <v>102.105803800719</v>
      </c>
      <c r="P3558">
        <v>29.5409181636726</v>
      </c>
      <c r="Q3558">
        <v>5.5200736021409E-2</v>
      </c>
    </row>
    <row r="3559" spans="1:17" hidden="1" x14ac:dyDescent="0.3">
      <c r="A3559" t="s">
        <v>7281</v>
      </c>
      <c r="B3559" t="s">
        <v>7282</v>
      </c>
      <c r="C3559" t="str">
        <f>IFERROR(VLOOKUP(Table1[[#This Row],[Ticker]],[1]!Table1[[Symbol]:[Industry]],2,FALSE),"-")</f>
        <v>-</v>
      </c>
      <c r="E3559">
        <v>38.025599999999997</v>
      </c>
      <c r="F3559">
        <v>37.28</v>
      </c>
      <c r="G3559">
        <v>-16.980684324724901</v>
      </c>
      <c r="H3559">
        <v>-16.704309824507298</v>
      </c>
      <c r="I3559">
        <v>-19.756769516680102</v>
      </c>
      <c r="J3559">
        <v>4.4987843303054103</v>
      </c>
      <c r="K3559">
        <v>38.063783751643498</v>
      </c>
      <c r="L3559">
        <v>38.415550445852197</v>
      </c>
      <c r="M3559">
        <v>60.015595620555899</v>
      </c>
      <c r="N3559">
        <v>1.2134301983114</v>
      </c>
      <c r="O3559">
        <v>44.5815450643776</v>
      </c>
      <c r="P3559">
        <v>33.190425151839897</v>
      </c>
      <c r="Q3559">
        <v>3.3751311848365002E-2</v>
      </c>
    </row>
    <row r="3560" spans="1:17" hidden="1" x14ac:dyDescent="0.3">
      <c r="A3560" t="s">
        <v>7283</v>
      </c>
      <c r="B3560" t="s">
        <v>7284</v>
      </c>
      <c r="C3560" t="str">
        <f>IFERROR(VLOOKUP(Table1[[#This Row],[Ticker]],[1]!Table1[[Symbol]:[Industry]],2,FALSE),"-")</f>
        <v>-</v>
      </c>
      <c r="D3560" t="s">
        <v>243</v>
      </c>
      <c r="E3560">
        <v>37.979999999999997</v>
      </c>
      <c r="F3560">
        <v>94.95</v>
      </c>
      <c r="G3560">
        <v>84.853111516309596</v>
      </c>
      <c r="H3560">
        <v>17.023451576567702</v>
      </c>
      <c r="I3560">
        <v>105.358531721444</v>
      </c>
      <c r="J3560">
        <v>10.853879224202799</v>
      </c>
      <c r="K3560">
        <v>75.837937100564702</v>
      </c>
      <c r="L3560">
        <v>64.373527726222093</v>
      </c>
      <c r="M3560">
        <v>89.565965076805298</v>
      </c>
      <c r="N3560">
        <v>3.0486205336951602</v>
      </c>
      <c r="O3560">
        <v>5.2659294365442401E-2</v>
      </c>
      <c r="P3560">
        <v>173.78892733564001</v>
      </c>
      <c r="Q3560">
        <v>8.8824930660357002E-2</v>
      </c>
    </row>
    <row r="3561" spans="1:17" hidden="1" x14ac:dyDescent="0.3">
      <c r="A3561" t="s">
        <v>7285</v>
      </c>
      <c r="B3561" t="s">
        <v>7286</v>
      </c>
      <c r="C3561" t="str">
        <f>IFERROR(VLOOKUP(Table1[[#This Row],[Ticker]],[1]!Table1[[Symbol]:[Industry]],2,FALSE),"-")</f>
        <v>-</v>
      </c>
      <c r="E3561">
        <v>37.932009999999998</v>
      </c>
      <c r="F3561">
        <v>79.19</v>
      </c>
      <c r="G3561">
        <v>-96.717504956475693</v>
      </c>
      <c r="H3561">
        <v>-3.9158830613970101</v>
      </c>
      <c r="I3561">
        <v>-82.968702858807305</v>
      </c>
      <c r="J3561">
        <v>-2.9662537018420498</v>
      </c>
      <c r="M3561">
        <v>43.640438458635401</v>
      </c>
      <c r="O3561">
        <v>277.88862230079502</v>
      </c>
      <c r="P3561">
        <v>29.585992472590402</v>
      </c>
    </row>
    <row r="3562" spans="1:17" hidden="1" x14ac:dyDescent="0.3">
      <c r="A3562" t="s">
        <v>7287</v>
      </c>
      <c r="B3562" t="s">
        <v>7288</v>
      </c>
      <c r="C3562" t="str">
        <f>IFERROR(VLOOKUP(Table1[[#This Row],[Ticker]],[1]!Table1[[Symbol]:[Industry]],2,FALSE),"-")</f>
        <v>-</v>
      </c>
      <c r="D3562" t="s">
        <v>1656</v>
      </c>
      <c r="E3562">
        <v>37.901575999999999</v>
      </c>
      <c r="F3562">
        <v>38.24</v>
      </c>
      <c r="G3562">
        <v>78.702718916693698</v>
      </c>
      <c r="H3562">
        <v>20.853077649016502</v>
      </c>
      <c r="I3562">
        <v>57.738468578557899</v>
      </c>
      <c r="J3562">
        <v>3.2335665060302201</v>
      </c>
      <c r="K3562">
        <v>30.483547860009999</v>
      </c>
      <c r="L3562">
        <v>26.9827679630069</v>
      </c>
      <c r="M3562">
        <v>83.080412971115507</v>
      </c>
      <c r="N3562">
        <v>1.8562037295763401</v>
      </c>
      <c r="O3562">
        <v>0</v>
      </c>
      <c r="P3562">
        <v>118.51428571428499</v>
      </c>
      <c r="Q3562">
        <v>0.13831628900506901</v>
      </c>
    </row>
    <row r="3563" spans="1:17" hidden="1" x14ac:dyDescent="0.3">
      <c r="A3563" t="s">
        <v>7289</v>
      </c>
      <c r="B3563" t="s">
        <v>7290</v>
      </c>
      <c r="C3563" t="str">
        <f>IFERROR(VLOOKUP(Table1[[#This Row],[Ticker]],[1]!Table1[[Symbol]:[Industry]],2,FALSE),"-")</f>
        <v>-</v>
      </c>
      <c r="E3563">
        <v>37.775645599999997</v>
      </c>
      <c r="F3563">
        <v>13.09</v>
      </c>
      <c r="G3563">
        <v>-73.495069838099397</v>
      </c>
      <c r="H3563">
        <v>-3.68508651742731</v>
      </c>
      <c r="I3563">
        <v>-66.5277327012558</v>
      </c>
      <c r="J3563">
        <v>-8.17872640715232</v>
      </c>
      <c r="K3563">
        <v>13.2919170678848</v>
      </c>
      <c r="L3563">
        <v>18.149932745941801</v>
      </c>
      <c r="M3563">
        <v>40.597029048046302</v>
      </c>
      <c r="N3563">
        <v>0.62527563216688298</v>
      </c>
      <c r="O3563">
        <v>247.211611917494</v>
      </c>
      <c r="P3563">
        <v>31.162324649298601</v>
      </c>
      <c r="Q3563">
        <v>0.226150763963788</v>
      </c>
    </row>
    <row r="3564" spans="1:17" hidden="1" x14ac:dyDescent="0.3">
      <c r="A3564" t="s">
        <v>7291</v>
      </c>
      <c r="B3564" t="s">
        <v>7292</v>
      </c>
      <c r="C3564" t="str">
        <f>IFERROR(VLOOKUP(Table1[[#This Row],[Ticker]],[1]!Table1[[Symbol]:[Industry]],2,FALSE),"-")</f>
        <v>-</v>
      </c>
      <c r="E3564">
        <v>37.7622</v>
      </c>
      <c r="F3564">
        <v>170.1</v>
      </c>
      <c r="G3564">
        <v>43.063064236177503</v>
      </c>
      <c r="H3564">
        <v>5.8820492694300501</v>
      </c>
      <c r="I3564">
        <v>27.209142531199099</v>
      </c>
      <c r="J3564">
        <v>-1.22240165180619</v>
      </c>
      <c r="K3564">
        <v>146.51152088684501</v>
      </c>
      <c r="L3564">
        <v>123.74866992035</v>
      </c>
      <c r="M3564">
        <v>40.769146225507001</v>
      </c>
      <c r="N3564">
        <v>1.0450400663166599</v>
      </c>
      <c r="O3564">
        <v>17.019400352733701</v>
      </c>
      <c r="P3564">
        <v>101.063829787234</v>
      </c>
    </row>
    <row r="3565" spans="1:17" hidden="1" x14ac:dyDescent="0.3">
      <c r="A3565" t="s">
        <v>7293</v>
      </c>
      <c r="B3565" t="s">
        <v>7294</v>
      </c>
      <c r="C3565" t="str">
        <f>IFERROR(VLOOKUP(Table1[[#This Row],[Ticker]],[1]!Table1[[Symbol]:[Industry]],2,FALSE),"-")</f>
        <v>-</v>
      </c>
      <c r="E3565">
        <v>37.728000000000002</v>
      </c>
      <c r="F3565">
        <v>19.649999999999999</v>
      </c>
      <c r="G3565">
        <v>131.34548084874001</v>
      </c>
      <c r="H3565">
        <v>-51.760827490781601</v>
      </c>
      <c r="I3565">
        <v>-3.3817870459597499</v>
      </c>
      <c r="J3565">
        <v>1.37706417983867</v>
      </c>
      <c r="K3565">
        <v>33.738947062807704</v>
      </c>
      <c r="L3565">
        <v>28.3036943948673</v>
      </c>
      <c r="M3565">
        <v>36.2986590849641</v>
      </c>
      <c r="N3565">
        <v>2.86310319355661</v>
      </c>
      <c r="O3565">
        <v>270.229007633587</v>
      </c>
      <c r="P3565">
        <v>230.89000049526999</v>
      </c>
    </row>
    <row r="3566" spans="1:17" hidden="1" x14ac:dyDescent="0.3">
      <c r="A3566" t="s">
        <v>7295</v>
      </c>
      <c r="B3566" t="s">
        <v>7296</v>
      </c>
      <c r="C3566" t="str">
        <f>IFERROR(VLOOKUP(Table1[[#This Row],[Ticker]],[1]!Table1[[Symbol]:[Industry]],2,FALSE),"-")</f>
        <v>-</v>
      </c>
      <c r="D3566" t="s">
        <v>990</v>
      </c>
      <c r="E3566">
        <v>37.691249999999997</v>
      </c>
      <c r="F3566">
        <v>79.349999999999994</v>
      </c>
      <c r="G3566">
        <v>32.557670413213202</v>
      </c>
      <c r="H3566">
        <v>-4.6306421260566797</v>
      </c>
      <c r="I3566">
        <v>24.1231192085693</v>
      </c>
      <c r="J3566">
        <v>-0.68185218859770502</v>
      </c>
      <c r="K3566">
        <v>73.757907850697805</v>
      </c>
      <c r="L3566">
        <v>65.425299369807405</v>
      </c>
      <c r="M3566">
        <v>53.350482398831801</v>
      </c>
      <c r="N3566">
        <v>1.4172101521973499</v>
      </c>
      <c r="O3566">
        <v>20.037807183364801</v>
      </c>
      <c r="P3566">
        <v>72.499999999999901</v>
      </c>
      <c r="Q3566">
        <v>0.102980652362088</v>
      </c>
    </row>
    <row r="3567" spans="1:17" hidden="1" x14ac:dyDescent="0.3">
      <c r="A3567" t="s">
        <v>7297</v>
      </c>
      <c r="B3567" t="s">
        <v>7298</v>
      </c>
      <c r="C3567" t="str">
        <f>IFERROR(VLOOKUP(Table1[[#This Row],[Ticker]],[1]!Table1[[Symbol]:[Industry]],2,FALSE),"-")</f>
        <v>-</v>
      </c>
      <c r="E3567">
        <v>37.575600000000001</v>
      </c>
      <c r="F3567">
        <v>120</v>
      </c>
      <c r="G3567">
        <v>14.214563894168499</v>
      </c>
      <c r="H3567">
        <v>-19.3920735375874</v>
      </c>
      <c r="I3567">
        <v>-7.8601863769454203</v>
      </c>
      <c r="J3567">
        <v>4.5487767257238501</v>
      </c>
      <c r="K3567">
        <v>129.14762112983101</v>
      </c>
      <c r="L3567">
        <v>118.662706026856</v>
      </c>
      <c r="M3567">
        <v>46.839667700112997</v>
      </c>
      <c r="N3567">
        <v>0.886066334847599</v>
      </c>
      <c r="O3567">
        <v>40.75</v>
      </c>
      <c r="P3567">
        <v>76.211453744493397</v>
      </c>
      <c r="Q3567">
        <v>8.8774554848165002E-2</v>
      </c>
    </row>
    <row r="3568" spans="1:17" hidden="1" x14ac:dyDescent="0.3">
      <c r="A3568" t="s">
        <v>7299</v>
      </c>
      <c r="B3568" t="s">
        <v>7300</v>
      </c>
      <c r="C3568" t="str">
        <f>IFERROR(VLOOKUP(Table1[[#This Row],[Ticker]],[1]!Table1[[Symbol]:[Industry]],2,FALSE),"-")</f>
        <v>-</v>
      </c>
      <c r="E3568">
        <v>37.565538750000002</v>
      </c>
      <c r="F3568">
        <v>113.3</v>
      </c>
      <c r="G3568">
        <v>69.992050238226</v>
      </c>
      <c r="H3568">
        <v>-11.0587402042541</v>
      </c>
      <c r="I3568">
        <v>-23.701461976997599</v>
      </c>
      <c r="J3568">
        <v>-1.0819522136039399</v>
      </c>
      <c r="K3568">
        <v>122.04315477111101</v>
      </c>
      <c r="L3568">
        <v>115.19229431787601</v>
      </c>
      <c r="M3568">
        <v>10.319124748061601</v>
      </c>
      <c r="N3568">
        <v>0</v>
      </c>
      <c r="O3568">
        <v>76.081200353045006</v>
      </c>
      <c r="P3568">
        <v>151.21951219512101</v>
      </c>
    </row>
    <row r="3569" spans="1:17" hidden="1" x14ac:dyDescent="0.3">
      <c r="A3569" t="s">
        <v>7301</v>
      </c>
      <c r="B3569" t="s">
        <v>7302</v>
      </c>
      <c r="C3569" t="str">
        <f>IFERROR(VLOOKUP(Table1[[#This Row],[Ticker]],[1]!Table1[[Symbol]:[Industry]],2,FALSE),"-")</f>
        <v>-</v>
      </c>
      <c r="E3569">
        <v>37.521707599999999</v>
      </c>
      <c r="F3569">
        <v>26</v>
      </c>
      <c r="G3569">
        <v>-28.518512915951</v>
      </c>
      <c r="H3569">
        <v>6.3325641435719202</v>
      </c>
      <c r="I3569">
        <v>-29.651193042415098</v>
      </c>
      <c r="J3569">
        <v>-1.0819522136039399</v>
      </c>
      <c r="K3569">
        <v>27.308454392701901</v>
      </c>
      <c r="L3569">
        <v>27.690361482183501</v>
      </c>
      <c r="M3569">
        <v>20.805007762973101</v>
      </c>
      <c r="N3569">
        <v>0.84688995215311003</v>
      </c>
      <c r="O3569">
        <v>38.461538461538403</v>
      </c>
      <c r="P3569">
        <v>42.076502732240399</v>
      </c>
      <c r="Q3569">
        <v>1.7042421719003002E-2</v>
      </c>
    </row>
    <row r="3570" spans="1:17" hidden="1" x14ac:dyDescent="0.3">
      <c r="A3570" t="s">
        <v>7303</v>
      </c>
      <c r="B3570" t="s">
        <v>7304</v>
      </c>
      <c r="C3570" t="str">
        <f>IFERROR(VLOOKUP(Table1[[#This Row],[Ticker]],[1]!Table1[[Symbol]:[Industry]],2,FALSE),"-")</f>
        <v>-</v>
      </c>
      <c r="E3570">
        <v>37.468972800000003</v>
      </c>
      <c r="F3570">
        <v>140.69999999999999</v>
      </c>
      <c r="G3570">
        <v>72.537518010668904</v>
      </c>
      <c r="H3570">
        <v>7.84955673897728</v>
      </c>
      <c r="I3570">
        <v>116.00675730524</v>
      </c>
      <c r="J3570">
        <v>19.404773450112799</v>
      </c>
      <c r="K3570">
        <v>106.809250558827</v>
      </c>
      <c r="L3570">
        <v>82.574081277828597</v>
      </c>
      <c r="M3570">
        <v>86.694762830456497</v>
      </c>
      <c r="N3570">
        <v>2.1069654614762601</v>
      </c>
      <c r="O3570">
        <v>0.46197583511016199</v>
      </c>
      <c r="P3570">
        <v>181.39999999999901</v>
      </c>
    </row>
    <row r="3571" spans="1:17" hidden="1" x14ac:dyDescent="0.3">
      <c r="A3571" t="s">
        <v>7305</v>
      </c>
      <c r="B3571" t="s">
        <v>7306</v>
      </c>
      <c r="C3571" t="str">
        <f>IFERROR(VLOOKUP(Table1[[#This Row],[Ticker]],[1]!Table1[[Symbol]:[Industry]],2,FALSE),"-")</f>
        <v>-</v>
      </c>
      <c r="D3571" t="s">
        <v>140</v>
      </c>
      <c r="E3571">
        <v>37.386093185999997</v>
      </c>
      <c r="F3571">
        <v>72.540000000000006</v>
      </c>
      <c r="G3571">
        <v>56.542909713202697</v>
      </c>
      <c r="H3571">
        <v>21.850670869899599</v>
      </c>
      <c r="I3571">
        <v>-9.6000265724141993</v>
      </c>
      <c r="J3571">
        <v>1.0684237262456799</v>
      </c>
      <c r="K3571">
        <v>54.797101574347998</v>
      </c>
      <c r="L3571">
        <v>50.094879105667502</v>
      </c>
      <c r="M3571">
        <v>78.816159910441598</v>
      </c>
      <c r="N3571">
        <v>4.7134294447923697</v>
      </c>
      <c r="O3571">
        <v>4.0942928039702204</v>
      </c>
      <c r="P3571">
        <v>132.5</v>
      </c>
      <c r="Q3571">
        <v>5.1646900045100003E-2</v>
      </c>
    </row>
    <row r="3572" spans="1:17" hidden="1" x14ac:dyDescent="0.3">
      <c r="A3572" t="s">
        <v>7307</v>
      </c>
      <c r="B3572" t="s">
        <v>7308</v>
      </c>
      <c r="C3572" t="str">
        <f>IFERROR(VLOOKUP(Table1[[#This Row],[Ticker]],[1]!Table1[[Symbol]:[Industry]],2,FALSE),"-")</f>
        <v>-</v>
      </c>
      <c r="D3572" t="s">
        <v>46</v>
      </c>
      <c r="E3572">
        <v>37.3856964</v>
      </c>
      <c r="F3572">
        <v>1.56</v>
      </c>
      <c r="G3572">
        <v>82.647222652019096</v>
      </c>
      <c r="H3572">
        <v>18.9412597957458</v>
      </c>
      <c r="I3572">
        <v>61.116246356335701</v>
      </c>
      <c r="J3572">
        <v>-3.5819522136039499</v>
      </c>
      <c r="K3572">
        <v>1.25783840027531</v>
      </c>
      <c r="L3572">
        <v>1.05020862671513</v>
      </c>
      <c r="M3572">
        <v>63.522066072734901</v>
      </c>
      <c r="N3572">
        <v>1.44205786159546</v>
      </c>
      <c r="O3572">
        <v>5.7692307692307701</v>
      </c>
      <c r="P3572">
        <v>183.636363636363</v>
      </c>
      <c r="Q3572">
        <v>8.3299199761527998E-2</v>
      </c>
    </row>
    <row r="3573" spans="1:17" hidden="1" x14ac:dyDescent="0.3">
      <c r="A3573" t="s">
        <v>7309</v>
      </c>
      <c r="B3573" t="s">
        <v>7310</v>
      </c>
      <c r="C3573" t="str">
        <f>IFERROR(VLOOKUP(Table1[[#This Row],[Ticker]],[1]!Table1[[Symbol]:[Industry]],2,FALSE),"-")</f>
        <v>-</v>
      </c>
      <c r="E3573">
        <v>37.383813005</v>
      </c>
      <c r="F3573">
        <v>48.65</v>
      </c>
      <c r="G3573">
        <v>-39.048005306114497</v>
      </c>
      <c r="H3573">
        <v>-13.596202741716599</v>
      </c>
      <c r="I3573">
        <v>26.782913023002301</v>
      </c>
      <c r="J3573">
        <v>-7.27425990591163</v>
      </c>
      <c r="K3573">
        <v>48.4773841293866</v>
      </c>
      <c r="L3573">
        <v>47.071291508441597</v>
      </c>
      <c r="M3573">
        <v>51.2001085828256</v>
      </c>
      <c r="N3573">
        <v>0.73715084261486696</v>
      </c>
      <c r="O3573">
        <v>52.929085303186</v>
      </c>
      <c r="P3573">
        <v>74.310283052669206</v>
      </c>
      <c r="Q3573">
        <v>0.164715317898842</v>
      </c>
    </row>
    <row r="3574" spans="1:17" hidden="1" x14ac:dyDescent="0.3">
      <c r="A3574" t="s">
        <v>7311</v>
      </c>
      <c r="B3574" t="s">
        <v>7312</v>
      </c>
      <c r="C3574" t="str">
        <f>IFERROR(VLOOKUP(Table1[[#This Row],[Ticker]],[1]!Table1[[Symbol]:[Industry]],2,FALSE),"-")</f>
        <v>-</v>
      </c>
      <c r="D3574" t="s">
        <v>716</v>
      </c>
      <c r="E3574">
        <v>37.354653050000003</v>
      </c>
      <c r="F3574">
        <v>262.66000000000003</v>
      </c>
      <c r="G3574">
        <v>1.7227902562211499</v>
      </c>
      <c r="H3574">
        <v>-2.51991811336358</v>
      </c>
      <c r="I3574">
        <v>0.81329429505680095</v>
      </c>
      <c r="J3574">
        <v>2.0991086566351198</v>
      </c>
      <c r="K3574">
        <v>249.88830358939799</v>
      </c>
      <c r="L3574">
        <v>233.53952771887</v>
      </c>
      <c r="M3574">
        <v>62.782489239617902</v>
      </c>
      <c r="N3574">
        <v>0.59490358884831895</v>
      </c>
      <c r="O3574">
        <v>4.69808878397928</v>
      </c>
      <c r="P3574">
        <v>32.723597776654799</v>
      </c>
      <c r="Q3574">
        <v>1.5022786694405E-2</v>
      </c>
    </row>
    <row r="3575" spans="1:17" hidden="1" x14ac:dyDescent="0.3">
      <c r="A3575" t="s">
        <v>7313</v>
      </c>
      <c r="B3575" t="s">
        <v>7314</v>
      </c>
      <c r="C3575" t="str">
        <f>IFERROR(VLOOKUP(Table1[[#This Row],[Ticker]],[1]!Table1[[Symbol]:[Industry]],2,FALSE),"-")</f>
        <v>-</v>
      </c>
      <c r="E3575">
        <v>37.327407000000001</v>
      </c>
      <c r="F3575">
        <v>26.85</v>
      </c>
      <c r="G3575">
        <v>58.425456738261502</v>
      </c>
      <c r="H3575">
        <v>-7.9289692118877397</v>
      </c>
      <c r="I3575">
        <v>-2.7592802097737898</v>
      </c>
      <c r="J3575">
        <v>-0.97079993498223205</v>
      </c>
      <c r="K3575">
        <v>25.940059947152999</v>
      </c>
      <c r="L3575">
        <v>22.970430135183499</v>
      </c>
      <c r="M3575">
        <v>57.6773176166243</v>
      </c>
      <c r="N3575">
        <v>1.0298880869818801</v>
      </c>
      <c r="O3575">
        <v>8.0074487895716899</v>
      </c>
      <c r="P3575">
        <v>129.48717948717899</v>
      </c>
      <c r="Q3575">
        <v>-5.9675212902179997E-3</v>
      </c>
    </row>
    <row r="3576" spans="1:17" hidden="1" x14ac:dyDescent="0.3">
      <c r="A3576" t="s">
        <v>7315</v>
      </c>
      <c r="B3576" t="s">
        <v>7316</v>
      </c>
      <c r="C3576" t="str">
        <f>IFERROR(VLOOKUP(Table1[[#This Row],[Ticker]],[1]!Table1[[Symbol]:[Industry]],2,FALSE),"-")</f>
        <v>-</v>
      </c>
      <c r="E3576">
        <v>37.309336399999999</v>
      </c>
      <c r="F3576">
        <v>54.65</v>
      </c>
      <c r="G3576">
        <v>110.106076594285</v>
      </c>
      <c r="H3576">
        <v>38.594519157743001</v>
      </c>
      <c r="I3576">
        <v>28.778785056026098</v>
      </c>
      <c r="J3576">
        <v>-9.0955924523081109</v>
      </c>
      <c r="K3576">
        <v>43.117596968886197</v>
      </c>
      <c r="L3576">
        <v>35.220273181462701</v>
      </c>
      <c r="M3576">
        <v>68.468258331458301</v>
      </c>
      <c r="N3576">
        <v>0.99153643763937105</v>
      </c>
      <c r="O3576">
        <v>12.6806953339432</v>
      </c>
      <c r="P3576">
        <v>147.17322478516499</v>
      </c>
      <c r="Q3576">
        <v>4.4998641257123002E-2</v>
      </c>
    </row>
    <row r="3577" spans="1:17" hidden="1" x14ac:dyDescent="0.3">
      <c r="A3577" t="s">
        <v>7317</v>
      </c>
      <c r="B3577" t="s">
        <v>7318</v>
      </c>
      <c r="C3577" t="str">
        <f>IFERROR(VLOOKUP(Table1[[#This Row],[Ticker]],[1]!Table1[[Symbol]:[Industry]],2,FALSE),"-")</f>
        <v>-</v>
      </c>
      <c r="D3577" t="s">
        <v>1509</v>
      </c>
      <c r="E3577">
        <v>37.256701475999897</v>
      </c>
      <c r="F3577">
        <v>23.78</v>
      </c>
      <c r="G3577">
        <v>10.463841563193901</v>
      </c>
      <c r="H3577">
        <v>-6.7822823208848098</v>
      </c>
      <c r="I3577">
        <v>-35.6309356082375</v>
      </c>
      <c r="J3577">
        <v>0.94678827667500398</v>
      </c>
      <c r="K3577">
        <v>24.5907918523828</v>
      </c>
      <c r="L3577">
        <v>24.4190155271056</v>
      </c>
      <c r="M3577">
        <v>43.151811073842403</v>
      </c>
      <c r="N3577">
        <v>1.1854660326336</v>
      </c>
      <c r="O3577">
        <v>85.0294365012615</v>
      </c>
      <c r="P3577">
        <v>87.244094488188907</v>
      </c>
      <c r="Q3577">
        <v>5.6434196524271001E-2</v>
      </c>
    </row>
    <row r="3578" spans="1:17" hidden="1" x14ac:dyDescent="0.3">
      <c r="A3578" t="s">
        <v>7319</v>
      </c>
      <c r="B3578" t="s">
        <v>7320</v>
      </c>
      <c r="C3578" t="str">
        <f>IFERROR(VLOOKUP(Table1[[#This Row],[Ticker]],[1]!Table1[[Symbol]:[Industry]],2,FALSE),"-")</f>
        <v>-</v>
      </c>
      <c r="D3578" t="s">
        <v>46</v>
      </c>
      <c r="E3578">
        <v>37.126710000000003</v>
      </c>
      <c r="F3578">
        <v>1.41</v>
      </c>
      <c r="G3578">
        <v>-47.880249875453302</v>
      </c>
      <c r="H3578">
        <v>-16.90289604841</v>
      </c>
      <c r="I3578">
        <v>-71.109215256881001</v>
      </c>
      <c r="J3578">
        <v>7.1270030102766304</v>
      </c>
      <c r="K3578">
        <v>1.6175254601112701</v>
      </c>
      <c r="L3578">
        <v>1.96842982313429</v>
      </c>
      <c r="M3578">
        <v>44.901151235684601</v>
      </c>
      <c r="N3578">
        <v>2.3388973299393099</v>
      </c>
      <c r="O3578">
        <v>155.31914893617</v>
      </c>
      <c r="P3578">
        <v>9.3023255813953405</v>
      </c>
      <c r="Q3578">
        <v>2.5735702106972E-2</v>
      </c>
    </row>
    <row r="3579" spans="1:17" hidden="1" x14ac:dyDescent="0.3">
      <c r="A3579" t="s">
        <v>7321</v>
      </c>
      <c r="B3579" t="s">
        <v>7322</v>
      </c>
      <c r="C3579" t="str">
        <f>IFERROR(VLOOKUP(Table1[[#This Row],[Ticker]],[1]!Table1[[Symbol]:[Industry]],2,FALSE),"-")</f>
        <v>-</v>
      </c>
      <c r="D3579" t="s">
        <v>665</v>
      </c>
      <c r="E3579">
        <v>37.1223375</v>
      </c>
      <c r="F3579">
        <v>15</v>
      </c>
      <c r="G3579">
        <v>-72.721198400612394</v>
      </c>
      <c r="H3579">
        <v>-0.58942612483176704</v>
      </c>
      <c r="I3579">
        <v>-36.459511219421799</v>
      </c>
      <c r="J3579">
        <v>0.57917735450236296</v>
      </c>
      <c r="K3579">
        <v>15.1978892321264</v>
      </c>
      <c r="M3579">
        <v>55.107254216225002</v>
      </c>
      <c r="N3579">
        <v>1.1076923076923</v>
      </c>
      <c r="O3579">
        <v>100</v>
      </c>
      <c r="P3579">
        <v>13.207547169811299</v>
      </c>
    </row>
    <row r="3580" spans="1:17" hidden="1" x14ac:dyDescent="0.3">
      <c r="A3580" t="s">
        <v>7323</v>
      </c>
      <c r="B3580" t="s">
        <v>7324</v>
      </c>
      <c r="C3580" t="str">
        <f>IFERROR(VLOOKUP(Table1[[#This Row],[Ticker]],[1]!Table1[[Symbol]:[Industry]],2,FALSE),"-")</f>
        <v>-</v>
      </c>
      <c r="E3580">
        <v>37.072411420000002</v>
      </c>
      <c r="F3580">
        <v>56.02</v>
      </c>
      <c r="G3580">
        <v>-78.552443179225605</v>
      </c>
      <c r="H3580">
        <v>1.5056672471925201</v>
      </c>
      <c r="I3580">
        <v>-65.416752808242293</v>
      </c>
      <c r="J3580">
        <v>0.346619214967474</v>
      </c>
      <c r="M3580">
        <v>50.623760901083699</v>
      </c>
      <c r="O3580">
        <v>113.673687968582</v>
      </c>
      <c r="P3580">
        <v>22.555239553708098</v>
      </c>
    </row>
    <row r="3581" spans="1:17" hidden="1" x14ac:dyDescent="0.3">
      <c r="A3581" t="s">
        <v>7325</v>
      </c>
      <c r="B3581" t="s">
        <v>7326</v>
      </c>
      <c r="C3581" t="str">
        <f>IFERROR(VLOOKUP(Table1[[#This Row],[Ticker]],[1]!Table1[[Symbol]:[Industry]],2,FALSE),"-")</f>
        <v>-</v>
      </c>
      <c r="D3581" t="s">
        <v>936</v>
      </c>
      <c r="E3581">
        <v>37.053407690999997</v>
      </c>
      <c r="F3581">
        <v>72.33</v>
      </c>
      <c r="G3581">
        <v>-25.504627154717401</v>
      </c>
      <c r="H3581">
        <v>2.80932576276233</v>
      </c>
      <c r="I3581">
        <v>-22.018807889829599</v>
      </c>
      <c r="J3581">
        <v>7.4180477863960501</v>
      </c>
      <c r="K3581">
        <v>71.5114424278797</v>
      </c>
      <c r="L3581">
        <v>74.585158118363097</v>
      </c>
      <c r="M3581">
        <v>50.532632023139001</v>
      </c>
      <c r="N3581">
        <v>0.85685003830307005</v>
      </c>
      <c r="O3581">
        <v>21.042444352274199</v>
      </c>
      <c r="P3581">
        <v>16.661290322580601</v>
      </c>
      <c r="Q3581">
        <v>-2.6947357132012E-2</v>
      </c>
    </row>
    <row r="3582" spans="1:17" hidden="1" x14ac:dyDescent="0.3">
      <c r="A3582" t="s">
        <v>7327</v>
      </c>
      <c r="B3582" t="s">
        <v>7328</v>
      </c>
      <c r="C3582" t="str">
        <f>IFERROR(VLOOKUP(Table1[[#This Row],[Ticker]],[1]!Table1[[Symbol]:[Industry]],2,FALSE),"-")</f>
        <v>-</v>
      </c>
      <c r="D3582" t="s">
        <v>72</v>
      </c>
      <c r="E3582">
        <v>36.959800000000001</v>
      </c>
      <c r="F3582">
        <v>2.83</v>
      </c>
      <c r="G3582">
        <v>-40.622238425825103</v>
      </c>
      <c r="H3582">
        <v>24.152527401379601</v>
      </c>
      <c r="I3582">
        <v>-27.486548054841901</v>
      </c>
      <c r="J3582">
        <v>-6.0324472631088897</v>
      </c>
      <c r="M3582">
        <v>32.180316201558902</v>
      </c>
      <c r="O3582">
        <v>26.855123674911599</v>
      </c>
      <c r="P3582">
        <v>0</v>
      </c>
    </row>
    <row r="3583" spans="1:17" hidden="1" x14ac:dyDescent="0.3">
      <c r="A3583" t="s">
        <v>7329</v>
      </c>
      <c r="B3583" t="s">
        <v>7330</v>
      </c>
      <c r="C3583" t="str">
        <f>IFERROR(VLOOKUP(Table1[[#This Row],[Ticker]],[1]!Table1[[Symbol]:[Industry]],2,FALSE),"-")</f>
        <v>-</v>
      </c>
      <c r="D3583" t="s">
        <v>302</v>
      </c>
      <c r="E3583">
        <v>36.849299999999999</v>
      </c>
      <c r="F3583">
        <v>10.87</v>
      </c>
      <c r="G3583">
        <v>-76.0780719989327</v>
      </c>
      <c r="H3583">
        <v>-13.1252271764015</v>
      </c>
      <c r="I3583">
        <v>-41.356591540230902</v>
      </c>
      <c r="J3583">
        <v>-2.43941827695236</v>
      </c>
      <c r="K3583">
        <v>11.3271269773649</v>
      </c>
      <c r="L3583">
        <v>14.083963544665799</v>
      </c>
      <c r="M3583">
        <v>49.184533772709401</v>
      </c>
      <c r="N3583">
        <v>1.18845347569948</v>
      </c>
      <c r="O3583">
        <v>115.08739650413899</v>
      </c>
      <c r="P3583">
        <v>14.1806722689075</v>
      </c>
      <c r="Q3583">
        <v>1.5753559401062E-2</v>
      </c>
    </row>
    <row r="3584" spans="1:17" hidden="1" x14ac:dyDescent="0.3">
      <c r="A3584" t="s">
        <v>7331</v>
      </c>
      <c r="B3584" t="s">
        <v>7332</v>
      </c>
      <c r="C3584" t="str">
        <f>IFERROR(VLOOKUP(Table1[[#This Row],[Ticker]],[1]!Table1[[Symbol]:[Industry]],2,FALSE),"-")</f>
        <v>-</v>
      </c>
      <c r="E3584">
        <v>36.816067820000001</v>
      </c>
      <c r="F3584">
        <v>35.15</v>
      </c>
      <c r="G3584">
        <v>-14.083388300813899</v>
      </c>
      <c r="H3584">
        <v>-21.90211369823</v>
      </c>
      <c r="I3584">
        <v>-15.6511529110635</v>
      </c>
      <c r="J3584">
        <v>-3.7135311609723698</v>
      </c>
      <c r="K3584">
        <v>38.423285872788703</v>
      </c>
      <c r="L3584">
        <v>37.431116671860202</v>
      </c>
      <c r="M3584">
        <v>27.6449821842366</v>
      </c>
      <c r="N3584">
        <v>0.65654926460683805</v>
      </c>
      <c r="O3584">
        <v>57.325746799431002</v>
      </c>
      <c r="P3584">
        <v>29.848540820096002</v>
      </c>
    </row>
    <row r="3585" spans="1:17" hidden="1" x14ac:dyDescent="0.3">
      <c r="A3585" t="s">
        <v>7333</v>
      </c>
      <c r="B3585" t="s">
        <v>7334</v>
      </c>
      <c r="C3585" t="str">
        <f>IFERROR(VLOOKUP(Table1[[#This Row],[Ticker]],[1]!Table1[[Symbol]:[Industry]],2,FALSE),"-")</f>
        <v>-</v>
      </c>
      <c r="D3585" t="s">
        <v>716</v>
      </c>
      <c r="E3585">
        <v>36.765885388999997</v>
      </c>
      <c r="F3585">
        <v>257.8</v>
      </c>
      <c r="G3585">
        <v>44.513117997798801</v>
      </c>
      <c r="H3585">
        <v>-15.4466733879988</v>
      </c>
      <c r="I3585">
        <v>26.280817825838898</v>
      </c>
      <c r="J3585">
        <v>-11.1534729077064</v>
      </c>
      <c r="K3585">
        <v>244.151020317953</v>
      </c>
      <c r="L3585">
        <v>208.17776553865801</v>
      </c>
      <c r="M3585">
        <v>30.790198502182001</v>
      </c>
      <c r="N3585">
        <v>0.87061191589639697</v>
      </c>
      <c r="O3585">
        <v>2.5911559348332101</v>
      </c>
      <c r="P3585">
        <v>70.356175246150698</v>
      </c>
    </row>
    <row r="3586" spans="1:17" hidden="1" x14ac:dyDescent="0.3">
      <c r="A3586" t="s">
        <v>7335</v>
      </c>
      <c r="B3586" t="s">
        <v>7336</v>
      </c>
      <c r="C3586" t="str">
        <f>IFERROR(VLOOKUP(Table1[[#This Row],[Ticker]],[1]!Table1[[Symbol]:[Industry]],2,FALSE),"-")</f>
        <v>-</v>
      </c>
      <c r="D3586" t="s">
        <v>1435</v>
      </c>
      <c r="E3586">
        <v>36.749499999999998</v>
      </c>
      <c r="F3586">
        <v>67</v>
      </c>
      <c r="G3586">
        <v>7.3204899787518496</v>
      </c>
      <c r="H3586">
        <v>-11.983194920417599</v>
      </c>
      <c r="I3586">
        <v>-0.36399849619626601</v>
      </c>
      <c r="J3586">
        <v>-6.9941607184050403</v>
      </c>
      <c r="K3586">
        <v>65.770818376726794</v>
      </c>
      <c r="L3586">
        <v>59.759408613772401</v>
      </c>
      <c r="M3586">
        <v>39.749016254123099</v>
      </c>
      <c r="N3586">
        <v>1.2857864660295799</v>
      </c>
      <c r="O3586">
        <v>17.462686567164099</v>
      </c>
      <c r="P3586">
        <v>38.2868937048503</v>
      </c>
      <c r="Q3586">
        <v>6.9915657834562994E-2</v>
      </c>
    </row>
    <row r="3587" spans="1:17" hidden="1" x14ac:dyDescent="0.3">
      <c r="A3587" t="s">
        <v>7337</v>
      </c>
      <c r="B3587" t="s">
        <v>7338</v>
      </c>
      <c r="C3587" t="str">
        <f>IFERROR(VLOOKUP(Table1[[#This Row],[Ticker]],[1]!Table1[[Symbol]:[Industry]],2,FALSE),"-")</f>
        <v>-</v>
      </c>
      <c r="E3587">
        <v>36.665999999999997</v>
      </c>
      <c r="F3587">
        <v>67.900000000000006</v>
      </c>
      <c r="G3587">
        <v>-45.470424406804298</v>
      </c>
      <c r="H3587">
        <v>-12.364981133136601</v>
      </c>
      <c r="I3587">
        <v>-30.508302380126299</v>
      </c>
      <c r="J3587">
        <v>4.5081098981972803</v>
      </c>
      <c r="K3587">
        <v>69.072336133083894</v>
      </c>
      <c r="L3587">
        <v>79.352036851131501</v>
      </c>
      <c r="M3587">
        <v>62.154503640661801</v>
      </c>
      <c r="N3587">
        <v>1.2920567804288701</v>
      </c>
      <c r="O3587">
        <v>60.456553755522798</v>
      </c>
      <c r="P3587">
        <v>14.117647058823501</v>
      </c>
    </row>
    <row r="3588" spans="1:17" hidden="1" x14ac:dyDescent="0.3">
      <c r="A3588" t="s">
        <v>7339</v>
      </c>
      <c r="B3588" t="s">
        <v>7340</v>
      </c>
      <c r="C3588" t="str">
        <f>IFERROR(VLOOKUP(Table1[[#This Row],[Ticker]],[1]!Table1[[Symbol]:[Industry]],2,FALSE),"-")</f>
        <v>-</v>
      </c>
      <c r="D3588" t="s">
        <v>610</v>
      </c>
      <c r="E3588">
        <v>36.650534489999998</v>
      </c>
      <c r="F3588">
        <v>13.9</v>
      </c>
      <c r="G3588">
        <v>-41.263243167702498</v>
      </c>
      <c r="H3588">
        <v>-9.8268561462831396</v>
      </c>
      <c r="I3588">
        <v>-31.167524294781799</v>
      </c>
      <c r="J3588">
        <v>-1.8632022136039399</v>
      </c>
      <c r="K3588">
        <v>14.723767308796001</v>
      </c>
      <c r="L3588">
        <v>16.307572516096801</v>
      </c>
      <c r="M3588">
        <v>49.185702890592701</v>
      </c>
      <c r="N3588">
        <v>0.70180579971121004</v>
      </c>
      <c r="O3588">
        <v>58.273381294963997</v>
      </c>
      <c r="P3588">
        <v>19.313304721030001</v>
      </c>
      <c r="Q3588">
        <v>-2.1167426026534E-2</v>
      </c>
    </row>
    <row r="3589" spans="1:17" hidden="1" x14ac:dyDescent="0.3">
      <c r="A3589" t="s">
        <v>7341</v>
      </c>
      <c r="B3589" t="s">
        <v>7342</v>
      </c>
      <c r="C3589" t="str">
        <f>IFERROR(VLOOKUP(Table1[[#This Row],[Ticker]],[1]!Table1[[Symbol]:[Industry]],2,FALSE),"-")</f>
        <v>-</v>
      </c>
      <c r="D3589" t="s">
        <v>243</v>
      </c>
      <c r="E3589">
        <v>36.619163669000002</v>
      </c>
      <c r="F3589">
        <v>48.97</v>
      </c>
      <c r="G3589">
        <v>0.294824601236928</v>
      </c>
      <c r="H3589">
        <v>-11.8886997184241</v>
      </c>
      <c r="I3589">
        <v>-13.8442464788055</v>
      </c>
      <c r="J3589">
        <v>-1.0819522136039399</v>
      </c>
      <c r="K3589">
        <v>50.857782951163003</v>
      </c>
      <c r="L3589">
        <v>49.690590539958002</v>
      </c>
      <c r="M3589">
        <v>51.342592582818199</v>
      </c>
      <c r="N3589">
        <v>0.43202587540074</v>
      </c>
      <c r="O3589">
        <v>36.757198284664</v>
      </c>
      <c r="P3589">
        <v>37.943661971830899</v>
      </c>
      <c r="Q3589">
        <v>2.6877143894018001E-2</v>
      </c>
    </row>
    <row r="3590" spans="1:17" hidden="1" x14ac:dyDescent="0.3">
      <c r="A3590" t="s">
        <v>7343</v>
      </c>
      <c r="B3590" t="s">
        <v>7344</v>
      </c>
      <c r="C3590" t="str">
        <f>IFERROR(VLOOKUP(Table1[[#This Row],[Ticker]],[1]!Table1[[Symbol]:[Industry]],2,FALSE),"-")</f>
        <v>-</v>
      </c>
      <c r="D3590" t="s">
        <v>539</v>
      </c>
      <c r="E3590">
        <v>36.615000000000002</v>
      </c>
      <c r="F3590">
        <v>122.05</v>
      </c>
      <c r="G3590">
        <v>56.8114017564967</v>
      </c>
      <c r="H3590">
        <v>-20.6178361657213</v>
      </c>
      <c r="I3590">
        <v>35.275360152911702</v>
      </c>
      <c r="J3590">
        <v>-5.7676218738929004</v>
      </c>
      <c r="K3590">
        <v>125.34896802624</v>
      </c>
      <c r="L3590">
        <v>104.64465573474</v>
      </c>
      <c r="M3590">
        <v>23.0000571408053</v>
      </c>
      <c r="N3590">
        <v>0.52924848325025298</v>
      </c>
      <c r="O3590">
        <v>18.6808684965178</v>
      </c>
      <c r="P3590">
        <v>108.989726027397</v>
      </c>
      <c r="Q3590">
        <v>5.7421787434666E-2</v>
      </c>
    </row>
    <row r="3591" spans="1:17" hidden="1" x14ac:dyDescent="0.3">
      <c r="A3591" t="s">
        <v>7345</v>
      </c>
      <c r="B3591" t="s">
        <v>7346</v>
      </c>
      <c r="C3591" t="str">
        <f>IFERROR(VLOOKUP(Table1[[#This Row],[Ticker]],[1]!Table1[[Symbol]:[Industry]],2,FALSE),"-")</f>
        <v>-</v>
      </c>
      <c r="E3591">
        <v>36.594688400000003</v>
      </c>
      <c r="F3591">
        <v>1.79</v>
      </c>
      <c r="G3591">
        <v>9.2336888174327107</v>
      </c>
      <c r="H3591">
        <v>20.479721334207301</v>
      </c>
      <c r="I3591">
        <v>3.2667839907443201</v>
      </c>
      <c r="J3591">
        <v>4.4736033419515904</v>
      </c>
      <c r="K3591">
        <v>1.4677898225356001</v>
      </c>
      <c r="L3591">
        <v>1.56706627028337</v>
      </c>
      <c r="M3591">
        <v>82.1037188063587</v>
      </c>
      <c r="N3591">
        <v>1.6110920550954499</v>
      </c>
      <c r="O3591">
        <v>10.614525139664799</v>
      </c>
      <c r="P3591">
        <v>62.727272727272698</v>
      </c>
      <c r="Q3591">
        <v>-9.5795157474403994E-2</v>
      </c>
    </row>
    <row r="3592" spans="1:17" hidden="1" x14ac:dyDescent="0.3">
      <c r="A3592" t="s">
        <v>7347</v>
      </c>
      <c r="B3592" t="s">
        <v>7348</v>
      </c>
      <c r="C3592" t="str">
        <f>IFERROR(VLOOKUP(Table1[[#This Row],[Ticker]],[1]!Table1[[Symbol]:[Industry]],2,FALSE),"-")</f>
        <v>-</v>
      </c>
      <c r="D3592" t="s">
        <v>410</v>
      </c>
      <c r="E3592">
        <v>36.536245639999997</v>
      </c>
      <c r="F3592">
        <v>90.7</v>
      </c>
      <c r="G3592">
        <v>-39.258804875270798</v>
      </c>
      <c r="H3592">
        <v>-9.9476290931430391</v>
      </c>
      <c r="I3592">
        <v>-31.987100245462798</v>
      </c>
      <c r="J3592">
        <v>3.2040895008127301</v>
      </c>
      <c r="K3592">
        <v>89.949907677912293</v>
      </c>
      <c r="L3592">
        <v>91.724951924244394</v>
      </c>
      <c r="M3592">
        <v>52.633591163244397</v>
      </c>
      <c r="N3592">
        <v>1.0697910430741999</v>
      </c>
      <c r="O3592">
        <v>26.7916207276736</v>
      </c>
      <c r="P3592">
        <v>16.282051282051199</v>
      </c>
      <c r="Q3592">
        <v>-3.6090362921651999E-2</v>
      </c>
    </row>
    <row r="3593" spans="1:17" hidden="1" x14ac:dyDescent="0.3">
      <c r="A3593" t="s">
        <v>7349</v>
      </c>
      <c r="B3593" t="s">
        <v>7350</v>
      </c>
      <c r="C3593" t="str">
        <f>IFERROR(VLOOKUP(Table1[[#This Row],[Ticker]],[1]!Table1[[Symbol]:[Industry]],2,FALSE),"-")</f>
        <v>-</v>
      </c>
      <c r="E3593">
        <v>36.503999999999998</v>
      </c>
      <c r="F3593">
        <v>11.7</v>
      </c>
      <c r="G3593">
        <v>-29.529681524885</v>
      </c>
      <c r="H3593">
        <v>-25.532424414780401</v>
      </c>
      <c r="I3593">
        <v>-33.322953463848499</v>
      </c>
      <c r="J3593">
        <v>25.953878405288499</v>
      </c>
      <c r="K3593">
        <v>11.474080302925501</v>
      </c>
      <c r="M3593">
        <v>57.105371243566204</v>
      </c>
      <c r="N3593">
        <v>0.31729909614083701</v>
      </c>
      <c r="O3593">
        <v>33.076923076923002</v>
      </c>
      <c r="P3593">
        <v>27.035830618892401</v>
      </c>
    </row>
    <row r="3594" spans="1:17" hidden="1" x14ac:dyDescent="0.3">
      <c r="A3594" t="s">
        <v>7351</v>
      </c>
      <c r="B3594" t="s">
        <v>7352</v>
      </c>
      <c r="C3594" t="str">
        <f>IFERROR(VLOOKUP(Table1[[#This Row],[Ticker]],[1]!Table1[[Symbol]:[Industry]],2,FALSE),"-")</f>
        <v>-</v>
      </c>
      <c r="E3594">
        <v>36.468978249999999</v>
      </c>
      <c r="F3594">
        <v>159.85</v>
      </c>
      <c r="G3594">
        <v>35.259266087359698</v>
      </c>
      <c r="H3594">
        <v>-8.48687938731012</v>
      </c>
      <c r="I3594">
        <v>54.380099057395299</v>
      </c>
      <c r="J3594">
        <v>-4.2593888433790399</v>
      </c>
      <c r="K3594">
        <v>135.73229727506501</v>
      </c>
      <c r="L3594">
        <v>113.387286021843</v>
      </c>
      <c r="M3594">
        <v>68.789282663190804</v>
      </c>
      <c r="N3594">
        <v>0.57403280964868197</v>
      </c>
      <c r="O3594">
        <v>9.4776352830778698</v>
      </c>
      <c r="P3594">
        <v>88.058823529411697</v>
      </c>
      <c r="Q3594">
        <v>0.141742233588181</v>
      </c>
    </row>
    <row r="3595" spans="1:17" hidden="1" x14ac:dyDescent="0.3">
      <c r="A3595" t="s">
        <v>7353</v>
      </c>
      <c r="B3595" t="s">
        <v>7354</v>
      </c>
      <c r="C3595" t="str">
        <f>IFERROR(VLOOKUP(Table1[[#This Row],[Ticker]],[1]!Table1[[Symbol]:[Industry]],2,FALSE),"-")</f>
        <v>-</v>
      </c>
      <c r="E3595">
        <v>36.417685499999997</v>
      </c>
      <c r="F3595">
        <v>81.150000000000006</v>
      </c>
      <c r="G3595">
        <v>19.6356092877168</v>
      </c>
      <c r="H3595">
        <v>-12.5159351040719</v>
      </c>
      <c r="I3595">
        <v>-9.4955679896558198</v>
      </c>
      <c r="J3595">
        <v>-6.1696715118495504</v>
      </c>
      <c r="K3595">
        <v>81.458319444110998</v>
      </c>
      <c r="L3595">
        <v>70.1313642581148</v>
      </c>
      <c r="M3595">
        <v>38.486568275525201</v>
      </c>
      <c r="N3595">
        <v>0.41034834789970298</v>
      </c>
      <c r="O3595">
        <v>18.964879852125598</v>
      </c>
      <c r="P3595">
        <v>64.271255060728706</v>
      </c>
      <c r="Q3595">
        <v>0.15870960881979401</v>
      </c>
    </row>
    <row r="3596" spans="1:17" hidden="1" x14ac:dyDescent="0.3">
      <c r="A3596" t="s">
        <v>7355</v>
      </c>
      <c r="B3596" t="s">
        <v>7356</v>
      </c>
      <c r="C3596" t="str">
        <f>IFERROR(VLOOKUP(Table1[[#This Row],[Ticker]],[1]!Table1[[Symbol]:[Industry]],2,FALSE),"-")</f>
        <v>-</v>
      </c>
      <c r="E3596">
        <v>36.344467848000001</v>
      </c>
      <c r="F3596">
        <v>21.71</v>
      </c>
      <c r="G3596">
        <v>-17.8242979027108</v>
      </c>
      <c r="H3596">
        <v>4.7876632570763098</v>
      </c>
      <c r="I3596">
        <v>-31.809679569590099</v>
      </c>
      <c r="J3596">
        <v>3.4568472007445301</v>
      </c>
      <c r="K3596">
        <v>21.0160027382232</v>
      </c>
      <c r="L3596">
        <v>23.133154604778799</v>
      </c>
      <c r="M3596">
        <v>82.244899314802595</v>
      </c>
      <c r="N3596">
        <v>1.2336524751638001</v>
      </c>
      <c r="O3596">
        <v>47.397512666973697</v>
      </c>
      <c r="P3596">
        <v>25.129682997118099</v>
      </c>
      <c r="Q3596">
        <v>2.9309090772019999E-2</v>
      </c>
    </row>
    <row r="3597" spans="1:17" hidden="1" x14ac:dyDescent="0.3">
      <c r="A3597" t="s">
        <v>7357</v>
      </c>
      <c r="B3597" t="s">
        <v>7358</v>
      </c>
      <c r="C3597" t="str">
        <f>IFERROR(VLOOKUP(Table1[[#This Row],[Ticker]],[1]!Table1[[Symbol]:[Industry]],2,FALSE),"-")</f>
        <v>-</v>
      </c>
      <c r="D3597" t="s">
        <v>610</v>
      </c>
      <c r="E3597">
        <v>36.294866216000003</v>
      </c>
      <c r="F3597">
        <v>1.24</v>
      </c>
      <c r="G3597">
        <v>20.529575593195599</v>
      </c>
      <c r="H3597">
        <v>2.2745931290791601</v>
      </c>
      <c r="I3597">
        <v>-8.8837536436642601</v>
      </c>
      <c r="J3597">
        <v>6.1252549936032397</v>
      </c>
      <c r="K3597">
        <v>1.0946384003135901</v>
      </c>
      <c r="L3597">
        <v>1.1168258074278099</v>
      </c>
      <c r="M3597">
        <v>82.963771906555905</v>
      </c>
      <c r="N3597">
        <v>2.3164857837041</v>
      </c>
      <c r="O3597">
        <v>69.354838709677395</v>
      </c>
      <c r="P3597">
        <v>54.999999999999901</v>
      </c>
      <c r="Q3597">
        <v>2.6892460261725998E-2</v>
      </c>
    </row>
    <row r="3598" spans="1:17" hidden="1" x14ac:dyDescent="0.3">
      <c r="A3598" t="s">
        <v>7359</v>
      </c>
      <c r="B3598" t="s">
        <v>7360</v>
      </c>
      <c r="C3598" t="str">
        <f>IFERROR(VLOOKUP(Table1[[#This Row],[Ticker]],[1]!Table1[[Symbol]:[Industry]],2,FALSE),"-")</f>
        <v>-</v>
      </c>
      <c r="D3598" t="s">
        <v>936</v>
      </c>
      <c r="E3598">
        <v>36.234383999999999</v>
      </c>
      <c r="F3598">
        <v>63.48</v>
      </c>
      <c r="G3598">
        <v>-3.0406386196571198</v>
      </c>
      <c r="H3598">
        <v>-16.655755129627199</v>
      </c>
      <c r="I3598">
        <v>-13.798482325834801</v>
      </c>
      <c r="J3598">
        <v>-2.1610889042514199</v>
      </c>
      <c r="K3598">
        <v>63.4948180611906</v>
      </c>
      <c r="L3598">
        <v>61.700309121680903</v>
      </c>
      <c r="M3598">
        <v>48.4744380558096</v>
      </c>
      <c r="N3598">
        <v>0.88279822272748298</v>
      </c>
      <c r="O3598">
        <v>22.0541902961562</v>
      </c>
      <c r="P3598">
        <v>26.6813011374974</v>
      </c>
      <c r="Q3598">
        <v>1.3296902335292E-2</v>
      </c>
    </row>
    <row r="3599" spans="1:17" hidden="1" x14ac:dyDescent="0.3">
      <c r="A3599" t="s">
        <v>7361</v>
      </c>
      <c r="B3599" t="s">
        <v>7362</v>
      </c>
      <c r="C3599" t="str">
        <f>IFERROR(VLOOKUP(Table1[[#This Row],[Ticker]],[1]!Table1[[Symbol]:[Industry]],2,FALSE),"-")</f>
        <v>-</v>
      </c>
      <c r="D3599" t="s">
        <v>665</v>
      </c>
      <c r="E3599">
        <v>36.092700000000001</v>
      </c>
      <c r="F3599">
        <v>117.95</v>
      </c>
      <c r="G3599">
        <v>58.944097652019103</v>
      </c>
      <c r="H3599">
        <v>-23.493781035731502</v>
      </c>
      <c r="I3599">
        <v>-9.0778774631815793</v>
      </c>
      <c r="J3599">
        <v>-4.0835969504460401</v>
      </c>
      <c r="K3599">
        <v>125.612044506617</v>
      </c>
      <c r="L3599">
        <v>111.798784341032</v>
      </c>
      <c r="M3599">
        <v>0.27449722277640398</v>
      </c>
      <c r="N3599">
        <v>0.76623376623376604</v>
      </c>
      <c r="O3599">
        <v>17.761763459092801</v>
      </c>
      <c r="P3599">
        <v>84.296875</v>
      </c>
    </row>
    <row r="3600" spans="1:17" hidden="1" x14ac:dyDescent="0.3">
      <c r="A3600" t="s">
        <v>7363</v>
      </c>
      <c r="B3600" t="s">
        <v>7364</v>
      </c>
      <c r="C3600" t="str">
        <f>IFERROR(VLOOKUP(Table1[[#This Row],[Ticker]],[1]!Table1[[Symbol]:[Industry]],2,FALSE),"-")</f>
        <v>-</v>
      </c>
      <c r="D3600" t="s">
        <v>243</v>
      </c>
      <c r="E3600">
        <v>36.023145800000002</v>
      </c>
      <c r="F3600">
        <v>18.38</v>
      </c>
      <c r="G3600">
        <v>65.311123066956895</v>
      </c>
      <c r="H3600">
        <v>-13.7429507305699</v>
      </c>
      <c r="I3600">
        <v>-24.693277453187999</v>
      </c>
      <c r="J3600">
        <v>-3.7661627399197402</v>
      </c>
      <c r="K3600">
        <v>18.227846237088499</v>
      </c>
      <c r="L3600">
        <v>16.712969986100699</v>
      </c>
      <c r="M3600">
        <v>45.639975391943999</v>
      </c>
      <c r="N3600">
        <v>1.05645763464267</v>
      </c>
      <c r="O3600">
        <v>29.162132752992299</v>
      </c>
      <c r="P3600">
        <v>99.782608695652101</v>
      </c>
      <c r="Q3600">
        <v>4.3510608017151002E-2</v>
      </c>
    </row>
    <row r="3601" spans="1:17" hidden="1" x14ac:dyDescent="0.3">
      <c r="A3601" t="s">
        <v>7365</v>
      </c>
      <c r="B3601" t="s">
        <v>7366</v>
      </c>
      <c r="C3601" t="str">
        <f>IFERROR(VLOOKUP(Table1[[#This Row],[Ticker]],[1]!Table1[[Symbol]:[Industry]],2,FALSE),"-")</f>
        <v>-</v>
      </c>
      <c r="D3601" t="s">
        <v>916</v>
      </c>
      <c r="E3601">
        <v>36.018749999999997</v>
      </c>
      <c r="F3601">
        <v>85</v>
      </c>
      <c r="G3601">
        <v>20.569969433135</v>
      </c>
      <c r="I3601">
        <v>1.6476149654002401</v>
      </c>
      <c r="K3601">
        <v>72.921358859577893</v>
      </c>
      <c r="M3601">
        <v>86.249356129260704</v>
      </c>
      <c r="N3601">
        <v>1</v>
      </c>
      <c r="O3601">
        <v>15.294117647058799</v>
      </c>
      <c r="P3601">
        <v>53.5682023486901</v>
      </c>
    </row>
    <row r="3602" spans="1:17" hidden="1" x14ac:dyDescent="0.3">
      <c r="A3602" t="s">
        <v>7367</v>
      </c>
      <c r="B3602" t="s">
        <v>7368</v>
      </c>
      <c r="C3602" t="str">
        <f>IFERROR(VLOOKUP(Table1[[#This Row],[Ticker]],[1]!Table1[[Symbol]:[Industry]],2,FALSE),"-")</f>
        <v>-</v>
      </c>
      <c r="D3602" t="s">
        <v>95</v>
      </c>
      <c r="E3602">
        <v>35.960706172000002</v>
      </c>
      <c r="F3602">
        <v>69.459999999999994</v>
      </c>
      <c r="G3602">
        <v>79.786029503761597</v>
      </c>
      <c r="H3602">
        <v>-14.8922109379722</v>
      </c>
      <c r="I3602">
        <v>2.85912243320782</v>
      </c>
      <c r="J3602">
        <v>6.9273070456552999</v>
      </c>
      <c r="K3602">
        <v>69.208157668226306</v>
      </c>
      <c r="L3602">
        <v>64.446341164375895</v>
      </c>
      <c r="M3602">
        <v>63.6213776714159</v>
      </c>
      <c r="N3602">
        <v>1.8724975808242801</v>
      </c>
      <c r="O3602">
        <v>43.665418946156002</v>
      </c>
      <c r="P3602">
        <v>143.292469352014</v>
      </c>
      <c r="Q3602">
        <v>5.6920865133577997E-2</v>
      </c>
    </row>
    <row r="3603" spans="1:17" hidden="1" x14ac:dyDescent="0.3">
      <c r="A3603" t="s">
        <v>7369</v>
      </c>
      <c r="B3603" t="s">
        <v>7370</v>
      </c>
      <c r="C3603" t="str">
        <f>IFERROR(VLOOKUP(Table1[[#This Row],[Ticker]],[1]!Table1[[Symbol]:[Industry]],2,FALSE),"-")</f>
        <v>-</v>
      </c>
      <c r="E3603">
        <v>35.853000000000002</v>
      </c>
      <c r="F3603">
        <v>35.15</v>
      </c>
      <c r="G3603">
        <v>-43.608591301469097</v>
      </c>
      <c r="H3603">
        <v>-11.0587402042541</v>
      </c>
      <c r="I3603">
        <v>-22.204282879686399</v>
      </c>
      <c r="J3603">
        <v>-5.2486188802706097</v>
      </c>
      <c r="K3603">
        <v>37.382411805679503</v>
      </c>
      <c r="L3603">
        <v>42.0311698984938</v>
      </c>
      <c r="M3603">
        <v>46.321172973403002</v>
      </c>
      <c r="N3603">
        <v>0.96534404821697595</v>
      </c>
      <c r="O3603">
        <v>64.722617354196302</v>
      </c>
      <c r="P3603">
        <v>18.5497470489038</v>
      </c>
    </row>
    <row r="3604" spans="1:17" hidden="1" x14ac:dyDescent="0.3">
      <c r="A3604" t="s">
        <v>7371</v>
      </c>
      <c r="B3604" t="s">
        <v>7372</v>
      </c>
      <c r="C3604" t="str">
        <f>IFERROR(VLOOKUP(Table1[[#This Row],[Ticker]],[1]!Table1[[Symbol]:[Industry]],2,FALSE),"-")</f>
        <v>-</v>
      </c>
      <c r="E3604">
        <v>35.850943999999998</v>
      </c>
      <c r="F3604">
        <v>64</v>
      </c>
      <c r="G3604">
        <v>-15.2547212667835</v>
      </c>
      <c r="H3604">
        <v>-10.098740204254099</v>
      </c>
      <c r="I3604">
        <v>1.7633226400994499</v>
      </c>
      <c r="J3604">
        <v>-2.4882022136039401</v>
      </c>
      <c r="K3604">
        <v>59.549257230915799</v>
      </c>
      <c r="L3604">
        <v>58.238975162292498</v>
      </c>
      <c r="M3604">
        <v>62.829532312677898</v>
      </c>
      <c r="N3604">
        <v>0.205504822303299</v>
      </c>
      <c r="O3604">
        <v>23.124999999999901</v>
      </c>
      <c r="P3604">
        <v>49.7076023391812</v>
      </c>
      <c r="Q3604">
        <v>4.126580025079E-3</v>
      </c>
    </row>
    <row r="3605" spans="1:17" hidden="1" x14ac:dyDescent="0.3">
      <c r="A3605" t="s">
        <v>7373</v>
      </c>
      <c r="B3605" t="s">
        <v>7374</v>
      </c>
      <c r="C3605" t="str">
        <f>IFERROR(VLOOKUP(Table1[[#This Row],[Ticker]],[1]!Table1[[Symbol]:[Industry]],2,FALSE),"-")</f>
        <v>-</v>
      </c>
      <c r="D3605" t="s">
        <v>392</v>
      </c>
      <c r="E3605">
        <v>35.819783999999999</v>
      </c>
      <c r="F3605">
        <v>0.98</v>
      </c>
      <c r="G3605">
        <v>25.416453421249901</v>
      </c>
      <c r="H3605">
        <v>-10.0170735375874</v>
      </c>
      <c r="I3605">
        <v>-17.986317746228298</v>
      </c>
      <c r="J3605">
        <v>-1.0819522136039399</v>
      </c>
      <c r="K3605">
        <v>0.98733093312040399</v>
      </c>
      <c r="L3605">
        <v>0.96606157530690695</v>
      </c>
      <c r="M3605">
        <v>60.6644164124234</v>
      </c>
      <c r="N3605">
        <v>1.1563172228479699</v>
      </c>
      <c r="O3605">
        <v>34.6938775510204</v>
      </c>
      <c r="P3605">
        <v>66.1016949152542</v>
      </c>
      <c r="Q3605">
        <v>2.3568426450510001E-2</v>
      </c>
    </row>
    <row r="3606" spans="1:17" hidden="1" x14ac:dyDescent="0.3">
      <c r="A3606" t="s">
        <v>7375</v>
      </c>
      <c r="B3606" t="s">
        <v>7376</v>
      </c>
      <c r="C3606" t="str">
        <f>IFERROR(VLOOKUP(Table1[[#This Row],[Ticker]],[1]!Table1[[Symbol]:[Industry]],2,FALSE),"-")</f>
        <v>-</v>
      </c>
      <c r="D3606" t="s">
        <v>387</v>
      </c>
      <c r="E3606">
        <v>35.760060000000003</v>
      </c>
      <c r="F3606">
        <v>28.1</v>
      </c>
      <c r="G3606">
        <v>-34.7076160576582</v>
      </c>
      <c r="H3606">
        <v>-16.604958691649099</v>
      </c>
      <c r="I3606">
        <v>-39.980583120956403</v>
      </c>
      <c r="J3606">
        <v>-1.0819522136039399</v>
      </c>
      <c r="K3606">
        <v>30.691670993838201</v>
      </c>
      <c r="M3606">
        <v>34.939795339547203</v>
      </c>
      <c r="N3606">
        <v>0.902335456475583</v>
      </c>
      <c r="O3606">
        <v>83.096085409252595</v>
      </c>
      <c r="P3606">
        <v>2.93040293040294</v>
      </c>
    </row>
    <row r="3607" spans="1:17" hidden="1" x14ac:dyDescent="0.3">
      <c r="A3607" t="s">
        <v>7377</v>
      </c>
      <c r="B3607" t="s">
        <v>7378</v>
      </c>
      <c r="C3607" t="str">
        <f>IFERROR(VLOOKUP(Table1[[#This Row],[Ticker]],[1]!Table1[[Symbol]:[Industry]],2,FALSE),"-")</f>
        <v>-</v>
      </c>
      <c r="D3607" t="s">
        <v>610</v>
      </c>
      <c r="E3607">
        <v>35.721039869999998</v>
      </c>
      <c r="F3607">
        <v>16.649999999999999</v>
      </c>
      <c r="G3607">
        <v>-83.623454039710097</v>
      </c>
      <c r="H3607">
        <v>-15.457567183726299</v>
      </c>
      <c r="I3607">
        <v>-61.8388721509764</v>
      </c>
      <c r="J3607">
        <v>-5.19959927242747</v>
      </c>
      <c r="K3607">
        <v>18.615115972137701</v>
      </c>
      <c r="M3607">
        <v>41.404791515850299</v>
      </c>
      <c r="N3607">
        <v>0.63260340632603396</v>
      </c>
      <c r="O3607">
        <v>152.25225225225199</v>
      </c>
      <c r="P3607">
        <v>7.4193548387096504</v>
      </c>
    </row>
    <row r="3608" spans="1:17" hidden="1" x14ac:dyDescent="0.3">
      <c r="A3608" t="s">
        <v>7379</v>
      </c>
      <c r="B3608" t="s">
        <v>7380</v>
      </c>
      <c r="C3608" t="str">
        <f>IFERROR(VLOOKUP(Table1[[#This Row],[Ticker]],[1]!Table1[[Symbol]:[Industry]],2,FALSE),"-")</f>
        <v>-</v>
      </c>
      <c r="E3608">
        <v>35.677367580000002</v>
      </c>
      <c r="F3608">
        <v>201.35</v>
      </c>
      <c r="G3608">
        <v>60.823829216975199</v>
      </c>
      <c r="H3608">
        <v>-5.9154444007741196</v>
      </c>
      <c r="I3608">
        <v>97.653665576681703</v>
      </c>
      <c r="J3608">
        <v>-8.8070813400355696</v>
      </c>
      <c r="K3608">
        <v>184.80881787666999</v>
      </c>
      <c r="L3608">
        <v>134.14158153470001</v>
      </c>
      <c r="M3608">
        <v>26.312243639883899</v>
      </c>
      <c r="N3608">
        <v>0.51972959192065304</v>
      </c>
      <c r="O3608">
        <v>29.848522473305099</v>
      </c>
      <c r="P3608">
        <v>157.81049935979499</v>
      </c>
      <c r="Q3608">
        <v>9.4900804266343994E-2</v>
      </c>
    </row>
    <row r="3609" spans="1:17" hidden="1" x14ac:dyDescent="0.3">
      <c r="A3609" t="s">
        <v>7381</v>
      </c>
      <c r="B3609" t="s">
        <v>7382</v>
      </c>
      <c r="C3609" t="str">
        <f>IFERROR(VLOOKUP(Table1[[#This Row],[Ticker]],[1]!Table1[[Symbol]:[Industry]],2,FALSE),"-")</f>
        <v>-</v>
      </c>
      <c r="D3609" t="s">
        <v>130</v>
      </c>
      <c r="E3609">
        <v>35.646000000000001</v>
      </c>
      <c r="F3609">
        <v>65</v>
      </c>
      <c r="G3609">
        <v>22.039512901452198</v>
      </c>
      <c r="H3609">
        <v>13.9412597957458</v>
      </c>
      <c r="I3609">
        <v>-19.359944119854699</v>
      </c>
      <c r="J3609">
        <v>8.3456572140054792</v>
      </c>
      <c r="K3609">
        <v>58.080076484991203</v>
      </c>
      <c r="L3609">
        <v>61.9886103668047</v>
      </c>
      <c r="M3609">
        <v>77.452458325107102</v>
      </c>
      <c r="N3609">
        <v>0.96200716845878098</v>
      </c>
      <c r="O3609">
        <v>84.538461538461505</v>
      </c>
      <c r="P3609">
        <v>87.861271676300504</v>
      </c>
    </row>
    <row r="3610" spans="1:17" hidden="1" x14ac:dyDescent="0.3">
      <c r="A3610" t="s">
        <v>7383</v>
      </c>
      <c r="B3610" t="s">
        <v>7384</v>
      </c>
      <c r="C3610" t="str">
        <f>IFERROR(VLOOKUP(Table1[[#This Row],[Ticker]],[1]!Table1[[Symbol]:[Industry]],2,FALSE),"-")</f>
        <v>-</v>
      </c>
      <c r="D3610" t="s">
        <v>561</v>
      </c>
      <c r="E3610">
        <v>35.494881450000001</v>
      </c>
      <c r="F3610">
        <v>33.5</v>
      </c>
      <c r="G3610">
        <v>237.594134894706</v>
      </c>
      <c r="H3610">
        <v>-28.403916616787999</v>
      </c>
      <c r="I3610">
        <v>170.961273124439</v>
      </c>
      <c r="J3610">
        <v>6.1523627671899099</v>
      </c>
      <c r="K3610">
        <v>33.5425648275897</v>
      </c>
      <c r="L3610">
        <v>25.364164290892901</v>
      </c>
      <c r="M3610">
        <v>56.615614220954697</v>
      </c>
      <c r="N3610">
        <v>0.70362084584314799</v>
      </c>
      <c r="O3610">
        <v>28.358208955223802</v>
      </c>
      <c r="P3610">
        <v>339.63254593175799</v>
      </c>
      <c r="Q3610">
        <v>0.23751858879384399</v>
      </c>
    </row>
    <row r="3611" spans="1:17" hidden="1" x14ac:dyDescent="0.3">
      <c r="A3611" t="s">
        <v>7385</v>
      </c>
      <c r="B3611" t="s">
        <v>7386</v>
      </c>
      <c r="C3611" t="str">
        <f>IFERROR(VLOOKUP(Table1[[#This Row],[Ticker]],[1]!Table1[[Symbol]:[Industry]],2,FALSE),"-")</f>
        <v>-</v>
      </c>
      <c r="D3611" t="s">
        <v>410</v>
      </c>
      <c r="E3611">
        <v>35.434370399999999</v>
      </c>
      <c r="F3611">
        <v>58.96</v>
      </c>
      <c r="G3611">
        <v>22.047222652019101</v>
      </c>
      <c r="H3611">
        <v>11.6557006209358</v>
      </c>
      <c r="I3611">
        <v>-7.8631046761126404</v>
      </c>
      <c r="J3611">
        <v>16.647214453062698</v>
      </c>
      <c r="K3611">
        <v>51.873651341880297</v>
      </c>
      <c r="L3611">
        <v>53.078356885289402</v>
      </c>
      <c r="M3611">
        <v>87.103094176611407</v>
      </c>
      <c r="N3611">
        <v>2.1734284480230701</v>
      </c>
      <c r="O3611">
        <v>60.108548168249598</v>
      </c>
      <c r="Q3611">
        <v>5.8327485571555003E-2</v>
      </c>
    </row>
    <row r="3612" spans="1:17" hidden="1" x14ac:dyDescent="0.3">
      <c r="A3612" t="s">
        <v>7387</v>
      </c>
      <c r="B3612" t="s">
        <v>7388</v>
      </c>
      <c r="C3612" t="str">
        <f>IFERROR(VLOOKUP(Table1[[#This Row],[Ticker]],[1]!Table1[[Symbol]:[Industry]],2,FALSE),"-")</f>
        <v>-</v>
      </c>
      <c r="D3612" t="s">
        <v>95</v>
      </c>
      <c r="E3612">
        <v>35.417360000000002</v>
      </c>
      <c r="F3612">
        <v>33.4</v>
      </c>
      <c r="G3612">
        <v>-85.826150129045899</v>
      </c>
      <c r="H3612">
        <v>-28.567988046424301</v>
      </c>
      <c r="I3612">
        <v>-73.759977017296904</v>
      </c>
      <c r="J3612">
        <v>0.89975510346923904</v>
      </c>
      <c r="K3612">
        <v>45.253700994929098</v>
      </c>
      <c r="L3612">
        <v>66.517508786176506</v>
      </c>
      <c r="M3612">
        <v>37.525979888693001</v>
      </c>
      <c r="N3612">
        <v>0.27403557158516301</v>
      </c>
      <c r="O3612">
        <v>196.40718562874201</v>
      </c>
      <c r="P3612">
        <v>6.8799999999999901</v>
      </c>
      <c r="Q3612">
        <v>7.3139319186956001E-2</v>
      </c>
    </row>
    <row r="3613" spans="1:17" hidden="1" x14ac:dyDescent="0.3">
      <c r="A3613" t="s">
        <v>7389</v>
      </c>
      <c r="B3613" t="s">
        <v>7390</v>
      </c>
      <c r="C3613" t="str">
        <f>IFERROR(VLOOKUP(Table1[[#This Row],[Ticker]],[1]!Table1[[Symbol]:[Industry]],2,FALSE),"-")</f>
        <v>-</v>
      </c>
      <c r="D3613" t="s">
        <v>1306</v>
      </c>
      <c r="E3613">
        <v>35.335546641000001</v>
      </c>
      <c r="F3613">
        <v>1000</v>
      </c>
      <c r="G3613">
        <v>-25.3517773379807</v>
      </c>
      <c r="H3613">
        <v>-11.0597402042541</v>
      </c>
      <c r="I3613">
        <v>-12.2160869669975</v>
      </c>
      <c r="J3613">
        <v>-1.0819522136039399</v>
      </c>
      <c r="K3613">
        <v>999.99435020774399</v>
      </c>
      <c r="L3613">
        <v>999.99294930530505</v>
      </c>
      <c r="M3613">
        <v>45.349584451913898</v>
      </c>
      <c r="N3613">
        <v>0.90729630205503997</v>
      </c>
      <c r="O3613">
        <v>4.4999999999999902</v>
      </c>
      <c r="P3613">
        <v>0.88272383354350803</v>
      </c>
      <c r="Q3613">
        <v>-0.10191173764686701</v>
      </c>
    </row>
    <row r="3614" spans="1:17" hidden="1" x14ac:dyDescent="0.3">
      <c r="A3614" t="s">
        <v>7391</v>
      </c>
      <c r="B3614" t="s">
        <v>7392</v>
      </c>
      <c r="C3614" t="str">
        <f>IFERROR(VLOOKUP(Table1[[#This Row],[Ticker]],[1]!Table1[[Symbol]:[Industry]],2,FALSE),"-")</f>
        <v>-</v>
      </c>
      <c r="D3614" t="s">
        <v>140</v>
      </c>
      <c r="E3614">
        <v>35.300699999999999</v>
      </c>
      <c r="F3614">
        <v>30.5</v>
      </c>
      <c r="G3614">
        <v>-33.623454039710097</v>
      </c>
      <c r="I3614">
        <v>-20.487763668726899</v>
      </c>
      <c r="M3614">
        <v>0</v>
      </c>
      <c r="N3614">
        <v>1.03448275862068</v>
      </c>
      <c r="O3614">
        <v>9.01639344262294</v>
      </c>
      <c r="P3614">
        <v>0</v>
      </c>
    </row>
    <row r="3615" spans="1:17" hidden="1" x14ac:dyDescent="0.3">
      <c r="A3615" t="s">
        <v>7393</v>
      </c>
      <c r="B3615" t="s">
        <v>7394</v>
      </c>
      <c r="C3615" t="str">
        <f>IFERROR(VLOOKUP(Table1[[#This Row],[Ticker]],[1]!Table1[[Symbol]:[Industry]],2,FALSE),"-")</f>
        <v>-</v>
      </c>
      <c r="E3615">
        <v>35.221119999999999</v>
      </c>
      <c r="F3615">
        <v>50.03</v>
      </c>
      <c r="G3615">
        <v>42.871835967419301</v>
      </c>
      <c r="H3615">
        <v>1.7673467522675701</v>
      </c>
      <c r="I3615">
        <v>-16.939996898917201</v>
      </c>
      <c r="J3615">
        <v>-2.7864976681494</v>
      </c>
      <c r="K3615">
        <v>50.1589356942387</v>
      </c>
      <c r="L3615">
        <v>48.264846628469797</v>
      </c>
      <c r="M3615">
        <v>53.979310816515401</v>
      </c>
      <c r="N3615">
        <v>1.40101755743762</v>
      </c>
      <c r="O3615">
        <v>57.505496701978799</v>
      </c>
      <c r="P3615">
        <v>76.099964801126305</v>
      </c>
      <c r="Q3615">
        <v>4.9252293789764999E-2</v>
      </c>
    </row>
    <row r="3616" spans="1:17" hidden="1" x14ac:dyDescent="0.3">
      <c r="A3616" t="s">
        <v>7395</v>
      </c>
      <c r="B3616" t="s">
        <v>7396</v>
      </c>
      <c r="C3616" t="str">
        <f>IFERROR(VLOOKUP(Table1[[#This Row],[Ticker]],[1]!Table1[[Symbol]:[Industry]],2,FALSE),"-")</f>
        <v>-</v>
      </c>
      <c r="D3616" t="s">
        <v>140</v>
      </c>
      <c r="E3616">
        <v>35.210999999999999</v>
      </c>
      <c r="F3616">
        <v>32.01</v>
      </c>
      <c r="G3616">
        <v>-115.583080378283</v>
      </c>
      <c r="H3616">
        <v>-13.0098086464963</v>
      </c>
      <c r="I3616">
        <v>-37.374907879499297</v>
      </c>
      <c r="J3616">
        <v>1.54365556597465</v>
      </c>
      <c r="K3616">
        <v>31.8760327780174</v>
      </c>
      <c r="L3616">
        <v>91.530711676679701</v>
      </c>
      <c r="M3616">
        <v>57.9299793524644</v>
      </c>
      <c r="N3616">
        <v>1.0140071942866</v>
      </c>
      <c r="O3616">
        <v>1036.51983755076</v>
      </c>
      <c r="P3616">
        <v>32.218091697645498</v>
      </c>
    </row>
    <row r="3617" spans="1:17" hidden="1" x14ac:dyDescent="0.3">
      <c r="A3617" t="s">
        <v>7397</v>
      </c>
      <c r="B3617" t="s">
        <v>7398</v>
      </c>
      <c r="C3617" t="str">
        <f>IFERROR(VLOOKUP(Table1[[#This Row],[Ticker]],[1]!Table1[[Symbol]:[Industry]],2,FALSE),"-")</f>
        <v>-</v>
      </c>
      <c r="D3617" t="s">
        <v>95</v>
      </c>
      <c r="E3617">
        <v>35.186999999999998</v>
      </c>
      <c r="F3617">
        <v>1.1100000000000001</v>
      </c>
      <c r="G3617">
        <v>5.2354579461368402</v>
      </c>
      <c r="H3617">
        <v>6.7190375735236199</v>
      </c>
      <c r="I3617">
        <v>-1.2170869769975901</v>
      </c>
      <c r="J3617">
        <v>16.695825564173798</v>
      </c>
      <c r="K3617">
        <v>0.89307149088081506</v>
      </c>
      <c r="L3617">
        <v>0.96262045428179499</v>
      </c>
      <c r="M3617">
        <v>89.161074052262293</v>
      </c>
      <c r="N3617">
        <v>1.24687307451014</v>
      </c>
      <c r="O3617">
        <v>0</v>
      </c>
      <c r="P3617">
        <v>58.571428571428498</v>
      </c>
      <c r="Q3617">
        <v>-5.0595681941760003E-3</v>
      </c>
    </row>
    <row r="3618" spans="1:17" hidden="1" x14ac:dyDescent="0.3">
      <c r="A3618" t="s">
        <v>7399</v>
      </c>
      <c r="B3618" t="s">
        <v>7400</v>
      </c>
      <c r="C3618" t="str">
        <f>IFERROR(VLOOKUP(Table1[[#This Row],[Ticker]],[1]!Table1[[Symbol]:[Industry]],2,FALSE),"-")</f>
        <v>-</v>
      </c>
      <c r="D3618" t="s">
        <v>46</v>
      </c>
      <c r="E3618">
        <v>35.169600000000003</v>
      </c>
      <c r="F3618">
        <v>6.8</v>
      </c>
      <c r="G3618">
        <v>-18.348306409083602</v>
      </c>
      <c r="H3618">
        <v>7.9412597957458297</v>
      </c>
      <c r="I3618">
        <v>-1.4679013092451501</v>
      </c>
      <c r="J3618">
        <v>24.401351828575301</v>
      </c>
      <c r="K3618">
        <v>6.4086212947479204</v>
      </c>
      <c r="L3618">
        <v>6.3444889155271804</v>
      </c>
      <c r="M3618">
        <v>57.462164770280701</v>
      </c>
      <c r="N3618">
        <v>2.3404171695980902</v>
      </c>
      <c r="O3618">
        <v>48.235294117647001</v>
      </c>
      <c r="P3618">
        <v>55.251141552511399</v>
      </c>
      <c r="Q3618">
        <v>1.7709131303879001E-2</v>
      </c>
    </row>
    <row r="3619" spans="1:17" hidden="1" x14ac:dyDescent="0.3">
      <c r="A3619" t="s">
        <v>7401</v>
      </c>
      <c r="B3619" t="s">
        <v>7402</v>
      </c>
      <c r="C3619" t="str">
        <f>IFERROR(VLOOKUP(Table1[[#This Row],[Ticker]],[1]!Table1[[Symbol]:[Industry]],2,FALSE),"-")</f>
        <v>-</v>
      </c>
      <c r="E3619">
        <v>34.941000000000003</v>
      </c>
      <c r="F3619">
        <v>570</v>
      </c>
      <c r="G3619">
        <v>55.599603604400102</v>
      </c>
      <c r="H3619">
        <v>-15.8206449661589</v>
      </c>
      <c r="I3619">
        <v>-11.153257189763499</v>
      </c>
      <c r="J3619">
        <v>-1.0819522136039399</v>
      </c>
      <c r="K3619">
        <v>564.30522178810304</v>
      </c>
      <c r="L3619">
        <v>514.11121465495899</v>
      </c>
      <c r="M3619">
        <v>30.915554732558299</v>
      </c>
      <c r="N3619">
        <v>0.99020979020979005</v>
      </c>
      <c r="O3619">
        <v>28.622807017543799</v>
      </c>
      <c r="P3619">
        <v>103.571428571428</v>
      </c>
    </row>
    <row r="3620" spans="1:17" hidden="1" x14ac:dyDescent="0.3">
      <c r="A3620" t="s">
        <v>7403</v>
      </c>
      <c r="B3620" t="s">
        <v>7404</v>
      </c>
      <c r="C3620" t="str">
        <f>IFERROR(VLOOKUP(Table1[[#This Row],[Ticker]],[1]!Table1[[Symbol]:[Industry]],2,FALSE),"-")</f>
        <v>-</v>
      </c>
      <c r="D3620" t="s">
        <v>539</v>
      </c>
      <c r="E3620">
        <v>34.913651934000001</v>
      </c>
      <c r="F3620">
        <v>58.49</v>
      </c>
      <c r="G3620">
        <v>37.572013738370103</v>
      </c>
      <c r="H3620">
        <v>-27.695141936339599</v>
      </c>
      <c r="I3620">
        <v>-7.1515220407662401</v>
      </c>
      <c r="J3620">
        <v>-9.2665675982193303</v>
      </c>
      <c r="K3620">
        <v>69.534340039572101</v>
      </c>
      <c r="L3620">
        <v>62.577435760187498</v>
      </c>
      <c r="M3620">
        <v>14.443381439496701</v>
      </c>
      <c r="N3620">
        <v>0.30913393429518798</v>
      </c>
      <c r="O3620">
        <v>67.481620789878605</v>
      </c>
      <c r="P3620">
        <v>77.1887306876704</v>
      </c>
      <c r="Q3620">
        <v>6.4890819435900002E-3</v>
      </c>
    </row>
    <row r="3621" spans="1:17" hidden="1" x14ac:dyDescent="0.3">
      <c r="A3621" t="s">
        <v>7405</v>
      </c>
      <c r="B3621" t="s">
        <v>7406</v>
      </c>
      <c r="C3621" t="str">
        <f>IFERROR(VLOOKUP(Table1[[#This Row],[Ticker]],[1]!Table1[[Symbol]:[Industry]],2,FALSE),"-")</f>
        <v>-</v>
      </c>
      <c r="D3621" t="s">
        <v>240</v>
      </c>
      <c r="E3621">
        <v>34.856073899999998</v>
      </c>
      <c r="F3621">
        <v>27.63</v>
      </c>
      <c r="G3621">
        <v>-3.3660223810933898</v>
      </c>
      <c r="H3621">
        <v>28.2976954393101</v>
      </c>
      <c r="I3621">
        <v>53.728858968948302</v>
      </c>
      <c r="J3621">
        <v>7.8998518901513703</v>
      </c>
      <c r="K3621">
        <v>22.348365983226198</v>
      </c>
      <c r="L3621">
        <v>19.701666887118201</v>
      </c>
      <c r="M3621">
        <v>69.6254121140243</v>
      </c>
      <c r="N3621">
        <v>2.0644452571015099</v>
      </c>
      <c r="O3621">
        <v>8.1795150199058995</v>
      </c>
      <c r="P3621">
        <v>95.957446808510596</v>
      </c>
      <c r="Q3621">
        <v>0.103885558688724</v>
      </c>
    </row>
    <row r="3622" spans="1:17" hidden="1" x14ac:dyDescent="0.3">
      <c r="A3622" t="s">
        <v>7407</v>
      </c>
      <c r="B3622" t="s">
        <v>7408</v>
      </c>
      <c r="C3622" t="str">
        <f>IFERROR(VLOOKUP(Table1[[#This Row],[Ticker]],[1]!Table1[[Symbol]:[Industry]],2,FALSE),"-")</f>
        <v>-</v>
      </c>
      <c r="D3622" t="s">
        <v>1509</v>
      </c>
      <c r="E3622">
        <v>34.819499999999998</v>
      </c>
      <c r="F3622">
        <v>34.75</v>
      </c>
      <c r="G3622">
        <v>46.676925622316197</v>
      </c>
      <c r="H3622">
        <v>-19.1837402042541</v>
      </c>
      <c r="I3622">
        <v>-15.3664738220366</v>
      </c>
      <c r="J3622">
        <v>-3.8114807495841001</v>
      </c>
      <c r="K3622">
        <v>38.732243814716298</v>
      </c>
      <c r="L3622">
        <v>35.444054557643497</v>
      </c>
      <c r="M3622">
        <v>20.982346858749601</v>
      </c>
      <c r="N3622">
        <v>0.74590973087055701</v>
      </c>
      <c r="O3622">
        <v>66.848920863309303</v>
      </c>
      <c r="P3622">
        <v>81.746861924686101</v>
      </c>
      <c r="Q3622">
        <v>2.7963968767882E-2</v>
      </c>
    </row>
    <row r="3623" spans="1:17" hidden="1" x14ac:dyDescent="0.3">
      <c r="A3623" t="s">
        <v>7409</v>
      </c>
      <c r="B3623" t="s">
        <v>7410</v>
      </c>
      <c r="C3623" t="str">
        <f>IFERROR(VLOOKUP(Table1[[#This Row],[Ticker]],[1]!Table1[[Symbol]:[Industry]],2,FALSE),"-")</f>
        <v>-</v>
      </c>
      <c r="D3623" t="s">
        <v>59</v>
      </c>
      <c r="E3623">
        <v>34.706671327999999</v>
      </c>
      <c r="F3623">
        <v>21.28</v>
      </c>
      <c r="G3623">
        <v>25.676321303544999</v>
      </c>
      <c r="H3623">
        <v>-4.8428187211570997</v>
      </c>
      <c r="I3623">
        <v>7.80547365470008</v>
      </c>
      <c r="J3623">
        <v>-1.1845163161680401</v>
      </c>
      <c r="K3623">
        <v>18.879388916808999</v>
      </c>
      <c r="L3623">
        <v>17.807396106799299</v>
      </c>
      <c r="M3623">
        <v>81.4145135677403</v>
      </c>
      <c r="N3623">
        <v>1.8049828752664201</v>
      </c>
      <c r="O3623">
        <v>2.3966165413533602</v>
      </c>
      <c r="P3623">
        <v>78.823529411764696</v>
      </c>
      <c r="Q3623">
        <v>6.0015494779796001E-2</v>
      </c>
    </row>
    <row r="3624" spans="1:17" hidden="1" x14ac:dyDescent="0.3">
      <c r="A3624" t="s">
        <v>7411</v>
      </c>
      <c r="B3624" t="s">
        <v>7412</v>
      </c>
      <c r="C3624" t="str">
        <f>IFERROR(VLOOKUP(Table1[[#This Row],[Ticker]],[1]!Table1[[Symbol]:[Industry]],2,FALSE),"-")</f>
        <v>-</v>
      </c>
      <c r="E3624">
        <v>34.691428438000003</v>
      </c>
      <c r="F3624">
        <v>9.34</v>
      </c>
      <c r="G3624">
        <v>-86.6778291078151</v>
      </c>
      <c r="H3624">
        <v>-8.6438115544188001</v>
      </c>
      <c r="I3624">
        <v>-37.437263117910298</v>
      </c>
      <c r="J3624">
        <v>-8.6141623226227697</v>
      </c>
      <c r="K3624">
        <v>9.9852544944395607</v>
      </c>
      <c r="L3624">
        <v>12.635458448707199</v>
      </c>
      <c r="M3624">
        <v>40.9009100436704</v>
      </c>
      <c r="N3624">
        <v>0.64556983187959505</v>
      </c>
      <c r="O3624">
        <v>245.717344753747</v>
      </c>
      <c r="P3624">
        <v>4.9438202247190803</v>
      </c>
      <c r="Q3624">
        <v>4.9159942063113998E-2</v>
      </c>
    </row>
    <row r="3625" spans="1:17" hidden="1" x14ac:dyDescent="0.3">
      <c r="A3625" t="s">
        <v>7413</v>
      </c>
      <c r="B3625" t="s">
        <v>7414</v>
      </c>
      <c r="C3625" t="str">
        <f>IFERROR(VLOOKUP(Table1[[#This Row],[Ticker]],[1]!Table1[[Symbol]:[Industry]],2,FALSE),"-")</f>
        <v>-</v>
      </c>
      <c r="E3625">
        <v>34.641051900000001</v>
      </c>
      <c r="F3625">
        <v>83.09</v>
      </c>
      <c r="G3625">
        <v>61.313889318685803</v>
      </c>
      <c r="H3625">
        <v>-19.5508868011127</v>
      </c>
      <c r="I3625">
        <v>-9.8895007701010496</v>
      </c>
      <c r="J3625">
        <v>7.3423654042620603</v>
      </c>
      <c r="K3625">
        <v>86.915215753623599</v>
      </c>
      <c r="L3625">
        <v>74.699443950254405</v>
      </c>
      <c r="M3625">
        <v>38.224894069971199</v>
      </c>
      <c r="N3625">
        <v>0.238119162295715</v>
      </c>
      <c r="O3625">
        <v>57.491876278733898</v>
      </c>
      <c r="P3625">
        <v>110.247975708502</v>
      </c>
      <c r="Q3625">
        <v>6.9798952331149994E-2</v>
      </c>
    </row>
    <row r="3626" spans="1:17" hidden="1" x14ac:dyDescent="0.3">
      <c r="A3626" t="s">
        <v>7415</v>
      </c>
      <c r="B3626" t="s">
        <v>7416</v>
      </c>
      <c r="C3626" t="str">
        <f>IFERROR(VLOOKUP(Table1[[#This Row],[Ticker]],[1]!Table1[[Symbol]:[Industry]],2,FALSE),"-")</f>
        <v>-</v>
      </c>
      <c r="D3626" t="s">
        <v>1498</v>
      </c>
      <c r="E3626">
        <v>34.578000000000003</v>
      </c>
      <c r="F3626">
        <v>33.9</v>
      </c>
      <c r="G3626">
        <v>-35.6702376654411</v>
      </c>
      <c r="H3626">
        <v>-5.37095040518152</v>
      </c>
      <c r="I3626">
        <v>-30.3330290059831</v>
      </c>
      <c r="J3626">
        <v>-3.00392582232455</v>
      </c>
      <c r="K3626">
        <v>34.086062922045301</v>
      </c>
      <c r="L3626">
        <v>36.746690839890803</v>
      </c>
      <c r="M3626">
        <v>48.2666249131656</v>
      </c>
      <c r="N3626">
        <v>0.93165099353343395</v>
      </c>
      <c r="O3626">
        <v>63.716814159291999</v>
      </c>
      <c r="P3626">
        <v>14.527027027027</v>
      </c>
      <c r="Q3626">
        <v>9.4682010147407999E-2</v>
      </c>
    </row>
    <row r="3627" spans="1:17" hidden="1" x14ac:dyDescent="0.3">
      <c r="A3627" t="s">
        <v>7417</v>
      </c>
      <c r="B3627" t="s">
        <v>7418</v>
      </c>
      <c r="C3627" t="str">
        <f>IFERROR(VLOOKUP(Table1[[#This Row],[Ticker]],[1]!Table1[[Symbol]:[Industry]],2,FALSE),"-")</f>
        <v>-</v>
      </c>
      <c r="E3627">
        <v>34.491374999999998</v>
      </c>
      <c r="F3627">
        <v>64.17</v>
      </c>
      <c r="G3627">
        <v>92.172646380832703</v>
      </c>
      <c r="H3627">
        <v>-14.432053547582401</v>
      </c>
      <c r="I3627">
        <v>-29.630214390125001</v>
      </c>
      <c r="J3627">
        <v>-1.5452726769244001</v>
      </c>
      <c r="K3627">
        <v>65.439158046278095</v>
      </c>
      <c r="L3627">
        <v>63.833589651778297</v>
      </c>
      <c r="M3627">
        <v>55.294072702332898</v>
      </c>
      <c r="N3627">
        <v>0.64765107244033904</v>
      </c>
      <c r="O3627">
        <v>47.841670562568098</v>
      </c>
      <c r="P3627">
        <v>128.607053794086</v>
      </c>
      <c r="Q3627">
        <v>9.5836010304246003E-2</v>
      </c>
    </row>
    <row r="3628" spans="1:17" hidden="1" x14ac:dyDescent="0.3">
      <c r="A3628" t="s">
        <v>7419</v>
      </c>
      <c r="B3628" t="s">
        <v>7420</v>
      </c>
      <c r="C3628" t="str">
        <f>IFERROR(VLOOKUP(Table1[[#This Row],[Ticker]],[1]!Table1[[Symbol]:[Industry]],2,FALSE),"-")</f>
        <v>-</v>
      </c>
      <c r="D3628" t="s">
        <v>207</v>
      </c>
      <c r="E3628">
        <v>34.463520000000003</v>
      </c>
      <c r="F3628">
        <v>54.6</v>
      </c>
      <c r="G3628">
        <v>4.6472226520191802</v>
      </c>
      <c r="H3628">
        <v>-19.878659544952001</v>
      </c>
      <c r="I3628">
        <v>-19.674714095641601</v>
      </c>
      <c r="J3628">
        <v>3.1473522562296798</v>
      </c>
      <c r="K3628">
        <v>59.269853518976198</v>
      </c>
      <c r="L3628">
        <v>62.301349634669101</v>
      </c>
      <c r="M3628">
        <v>60.070557590073697</v>
      </c>
      <c r="N3628">
        <v>1.8395979020979001</v>
      </c>
      <c r="O3628">
        <v>86.153846153846104</v>
      </c>
      <c r="P3628">
        <v>47.567567567567501</v>
      </c>
      <c r="Q3628">
        <v>-6.2920724732402997E-2</v>
      </c>
    </row>
    <row r="3629" spans="1:17" hidden="1" x14ac:dyDescent="0.3">
      <c r="A3629" t="s">
        <v>7421</v>
      </c>
      <c r="B3629" t="s">
        <v>7422</v>
      </c>
      <c r="C3629" t="str">
        <f>IFERROR(VLOOKUP(Table1[[#This Row],[Ticker]],[1]!Table1[[Symbol]:[Industry]],2,FALSE),"-")</f>
        <v>-</v>
      </c>
      <c r="D3629" t="s">
        <v>561</v>
      </c>
      <c r="E3629">
        <v>34.401374699999998</v>
      </c>
      <c r="F3629">
        <v>66.989999999999995</v>
      </c>
      <c r="G3629">
        <v>-41.604808851918797</v>
      </c>
      <c r="H3629">
        <v>-7.4442823729288499</v>
      </c>
      <c r="I3629">
        <v>-21.665586571482599</v>
      </c>
      <c r="J3629">
        <v>-3.2289045814505299E-2</v>
      </c>
      <c r="K3629">
        <v>65.562532458405698</v>
      </c>
      <c r="L3629">
        <v>68.209896636597406</v>
      </c>
      <c r="M3629">
        <v>57.627445794335102</v>
      </c>
      <c r="N3629">
        <v>2.0154398285610999</v>
      </c>
      <c r="O3629">
        <v>39.334228989401403</v>
      </c>
      <c r="P3629">
        <v>22.804766269477501</v>
      </c>
      <c r="Q3629">
        <v>0.12960262268348499</v>
      </c>
    </row>
    <row r="3630" spans="1:17" hidden="1" x14ac:dyDescent="0.3">
      <c r="A3630" t="s">
        <v>7423</v>
      </c>
      <c r="B3630" t="s">
        <v>7424</v>
      </c>
      <c r="C3630" t="str">
        <f>IFERROR(VLOOKUP(Table1[[#This Row],[Ticker]],[1]!Table1[[Symbol]:[Industry]],2,FALSE),"-")</f>
        <v>-</v>
      </c>
      <c r="E3630">
        <v>34.32</v>
      </c>
      <c r="F3630">
        <v>17.16</v>
      </c>
      <c r="G3630">
        <v>17.409285879972501</v>
      </c>
      <c r="H3630">
        <v>6.0245931290791699</v>
      </c>
      <c r="I3630">
        <v>-9.6468538628314295</v>
      </c>
      <c r="J3630">
        <v>-7.6747499975374698</v>
      </c>
      <c r="K3630">
        <v>15.3996396452472</v>
      </c>
      <c r="L3630">
        <v>14.6143556934784</v>
      </c>
      <c r="M3630">
        <v>59.819876795001598</v>
      </c>
      <c r="N3630">
        <v>1.87114727381848</v>
      </c>
      <c r="O3630">
        <v>22.377622377622298</v>
      </c>
      <c r="P3630">
        <v>60.3738317757009</v>
      </c>
      <c r="Q3630">
        <v>5.6174457485870001E-3</v>
      </c>
    </row>
    <row r="3631" spans="1:17" hidden="1" x14ac:dyDescent="0.3">
      <c r="A3631" t="s">
        <v>7425</v>
      </c>
      <c r="B3631" t="s">
        <v>7426</v>
      </c>
      <c r="C3631" t="str">
        <f>IFERROR(VLOOKUP(Table1[[#This Row],[Ticker]],[1]!Table1[[Symbol]:[Industry]],2,FALSE),"-")</f>
        <v>-</v>
      </c>
      <c r="E3631">
        <v>34.227739999999997</v>
      </c>
      <c r="F3631">
        <v>0.95</v>
      </c>
      <c r="G3631">
        <v>16.438267428138499</v>
      </c>
      <c r="H3631">
        <v>22.725043579529601</v>
      </c>
      <c r="I3631">
        <v>36.220413023002301</v>
      </c>
      <c r="J3631">
        <v>36.418047786396002</v>
      </c>
      <c r="K3631">
        <v>0.74715145544177697</v>
      </c>
      <c r="L3631">
        <v>0.73991830983906803</v>
      </c>
      <c r="M3631">
        <v>77.465391956990899</v>
      </c>
      <c r="N3631">
        <v>2.1613997848315099</v>
      </c>
      <c r="O3631">
        <v>16.842105263157901</v>
      </c>
      <c r="P3631">
        <v>79.245283018867894</v>
      </c>
      <c r="Q3631">
        <v>0.101399996250643</v>
      </c>
    </row>
    <row r="3632" spans="1:17" hidden="1" x14ac:dyDescent="0.3">
      <c r="A3632" t="s">
        <v>7427</v>
      </c>
      <c r="B3632" t="s">
        <v>7428</v>
      </c>
      <c r="C3632" t="str">
        <f>IFERROR(VLOOKUP(Table1[[#This Row],[Ticker]],[1]!Table1[[Symbol]:[Industry]],2,FALSE),"-")</f>
        <v>-</v>
      </c>
      <c r="D3632" t="s">
        <v>392</v>
      </c>
      <c r="E3632">
        <v>34.2181</v>
      </c>
      <c r="F3632">
        <v>17.5</v>
      </c>
      <c r="G3632">
        <v>90.696605368068504</v>
      </c>
      <c r="H3632">
        <v>-10.6571337785513</v>
      </c>
      <c r="I3632">
        <v>-22.1965108453103</v>
      </c>
      <c r="J3632">
        <v>-5.8697650536474697</v>
      </c>
      <c r="K3632">
        <v>18.155349246840998</v>
      </c>
      <c r="L3632">
        <v>15.912703355284799</v>
      </c>
      <c r="M3632">
        <v>43.176886010998601</v>
      </c>
      <c r="N3632">
        <v>2.8039390388979299</v>
      </c>
      <c r="O3632">
        <v>30.514285714285698</v>
      </c>
      <c r="P3632">
        <v>142.38227146814401</v>
      </c>
      <c r="Q3632">
        <v>9.8971957375053002E-2</v>
      </c>
    </row>
    <row r="3633" spans="1:17" hidden="1" x14ac:dyDescent="0.3">
      <c r="A3633" t="s">
        <v>7429</v>
      </c>
      <c r="B3633" t="s">
        <v>7430</v>
      </c>
      <c r="C3633" t="str">
        <f>IFERROR(VLOOKUP(Table1[[#This Row],[Ticker]],[1]!Table1[[Symbol]:[Industry]],2,FALSE),"-")</f>
        <v>-</v>
      </c>
      <c r="D3633" t="s">
        <v>59</v>
      </c>
      <c r="E3633">
        <v>34.215003299999999</v>
      </c>
      <c r="F3633">
        <v>46.11</v>
      </c>
      <c r="G3633">
        <v>48.058279440285403</v>
      </c>
      <c r="H3633">
        <v>-28.157185800109001</v>
      </c>
      <c r="I3633">
        <v>43.140055880145198</v>
      </c>
      <c r="J3633">
        <v>-1.06111453908842</v>
      </c>
      <c r="K3633">
        <v>51.964862322434698</v>
      </c>
      <c r="L3633">
        <v>41.474786470980803</v>
      </c>
      <c r="M3633">
        <v>38.675222088914602</v>
      </c>
      <c r="N3633">
        <v>0.75475485098006301</v>
      </c>
      <c r="O3633">
        <v>53.784428540446697</v>
      </c>
      <c r="P3633">
        <v>176.93693693693601</v>
      </c>
      <c r="Q3633">
        <v>0.13709526551782</v>
      </c>
    </row>
    <row r="3634" spans="1:17" hidden="1" x14ac:dyDescent="0.3">
      <c r="A3634" t="s">
        <v>7431</v>
      </c>
      <c r="B3634" t="s">
        <v>7432</v>
      </c>
      <c r="C3634" t="str">
        <f>IFERROR(VLOOKUP(Table1[[#This Row],[Ticker]],[1]!Table1[[Symbol]:[Industry]],2,FALSE),"-")</f>
        <v>-</v>
      </c>
      <c r="D3634" t="s">
        <v>59</v>
      </c>
      <c r="E3634">
        <v>34.040607699999903</v>
      </c>
      <c r="F3634">
        <v>5.5</v>
      </c>
      <c r="G3634">
        <v>-5.5931859894901201</v>
      </c>
      <c r="H3634">
        <v>-1.87035303188851</v>
      </c>
      <c r="I3634">
        <v>-12.2495918825592</v>
      </c>
      <c r="J3634">
        <v>1.0670674632677399</v>
      </c>
      <c r="K3634">
        <v>3.84060084798248</v>
      </c>
      <c r="L3634">
        <v>2.670549716824</v>
      </c>
      <c r="M3634">
        <v>38.443217552922597</v>
      </c>
      <c r="N3634">
        <v>1</v>
      </c>
      <c r="Q3634">
        <v>2.0202940921462999E-2</v>
      </c>
    </row>
    <row r="3635" spans="1:17" hidden="1" x14ac:dyDescent="0.3">
      <c r="A3635" t="s">
        <v>7433</v>
      </c>
      <c r="B3635" t="s">
        <v>7434</v>
      </c>
      <c r="C3635" t="str">
        <f>IFERROR(VLOOKUP(Table1[[#This Row],[Ticker]],[1]!Table1[[Symbol]:[Industry]],2,FALSE),"-")</f>
        <v>-</v>
      </c>
      <c r="D3635" t="s">
        <v>610</v>
      </c>
      <c r="E3635">
        <v>33.880128239999998</v>
      </c>
      <c r="F3635">
        <v>85.9</v>
      </c>
      <c r="G3635">
        <v>10.4303742246444</v>
      </c>
      <c r="H3635">
        <v>7.6200443860876597</v>
      </c>
      <c r="I3635">
        <v>2.5611065024251598</v>
      </c>
      <c r="J3635">
        <v>3.0728096911579499</v>
      </c>
      <c r="K3635">
        <v>80.192522003998704</v>
      </c>
      <c r="L3635">
        <v>77.300610681332799</v>
      </c>
      <c r="M3635">
        <v>67.619089954815294</v>
      </c>
      <c r="N3635">
        <v>1.30444909687973</v>
      </c>
      <c r="O3635">
        <v>36.1932479627473</v>
      </c>
      <c r="P3635">
        <v>40.819672131147499</v>
      </c>
      <c r="Q3635">
        <v>3.0410094196816E-2</v>
      </c>
    </row>
    <row r="3636" spans="1:17" hidden="1" x14ac:dyDescent="0.3">
      <c r="A3636" t="s">
        <v>7435</v>
      </c>
      <c r="B3636" t="s">
        <v>7436</v>
      </c>
      <c r="C3636" t="str">
        <f>IFERROR(VLOOKUP(Table1[[#This Row],[Ticker]],[1]!Table1[[Symbol]:[Industry]],2,FALSE),"-")</f>
        <v>-</v>
      </c>
      <c r="D3636" t="s">
        <v>80</v>
      </c>
      <c r="E3636">
        <v>33.872147712</v>
      </c>
      <c r="F3636">
        <v>11.52</v>
      </c>
      <c r="G3636">
        <v>60.453674264922299</v>
      </c>
      <c r="H3636">
        <v>-3.7771868061959002</v>
      </c>
      <c r="I3636">
        <v>-1.44785620776684</v>
      </c>
      <c r="J3636">
        <v>-2.4212379278896501</v>
      </c>
      <c r="K3636">
        <v>10.2532349448965</v>
      </c>
      <c r="L3636">
        <v>9.3083193722382607</v>
      </c>
      <c r="M3636">
        <v>65.638883592145206</v>
      </c>
      <c r="N3636">
        <v>1.45038860537298</v>
      </c>
      <c r="O3636">
        <v>25.4340277777777</v>
      </c>
      <c r="P3636">
        <v>123.689320388349</v>
      </c>
      <c r="Q3636">
        <v>-1.2647616013874E-2</v>
      </c>
    </row>
    <row r="3637" spans="1:17" hidden="1" x14ac:dyDescent="0.3">
      <c r="A3637" t="s">
        <v>7437</v>
      </c>
      <c r="B3637" t="s">
        <v>7438</v>
      </c>
      <c r="C3637" t="str">
        <f>IFERROR(VLOOKUP(Table1[[#This Row],[Ticker]],[1]!Table1[[Symbol]:[Industry]],2,FALSE),"-")</f>
        <v>-</v>
      </c>
      <c r="D3637" t="s">
        <v>392</v>
      </c>
      <c r="E3637">
        <v>33.799999999999997</v>
      </c>
      <c r="F3637">
        <v>33.799999999999997</v>
      </c>
      <c r="G3637">
        <v>5.9603539651504898</v>
      </c>
      <c r="H3637">
        <v>-6.4097542448157698</v>
      </c>
      <c r="I3637">
        <v>18.892300144802199</v>
      </c>
      <c r="J3637">
        <v>2.7570570743217502</v>
      </c>
      <c r="K3637">
        <v>31.942543224388601</v>
      </c>
      <c r="L3637">
        <v>28.498119825118</v>
      </c>
      <c r="M3637">
        <v>58.947174215427196</v>
      </c>
      <c r="N3637">
        <v>0.86684139162172902</v>
      </c>
      <c r="O3637">
        <v>22.8106508875739</v>
      </c>
      <c r="P3637">
        <v>83.695652173913004</v>
      </c>
      <c r="Q3637">
        <v>4.8491661618471002E-2</v>
      </c>
    </row>
    <row r="3638" spans="1:17" hidden="1" x14ac:dyDescent="0.3">
      <c r="A3638" t="s">
        <v>7439</v>
      </c>
      <c r="B3638" t="s">
        <v>7440</v>
      </c>
      <c r="C3638" t="str">
        <f>IFERROR(VLOOKUP(Table1[[#This Row],[Ticker]],[1]!Table1[[Symbol]:[Industry]],2,FALSE),"-")</f>
        <v>-</v>
      </c>
      <c r="E3638">
        <v>33.663779499999997</v>
      </c>
      <c r="F3638">
        <v>98.95</v>
      </c>
      <c r="G3638">
        <v>-3.0715119006254001</v>
      </c>
      <c r="H3638">
        <v>6.9174502719363096</v>
      </c>
      <c r="I3638">
        <v>-7.6740336225337904</v>
      </c>
      <c r="J3638">
        <v>-1.98195221360395</v>
      </c>
      <c r="K3638">
        <v>93.961724202297304</v>
      </c>
      <c r="L3638">
        <v>93.327356165436001</v>
      </c>
      <c r="M3638">
        <v>53.9290553844436</v>
      </c>
      <c r="N3638">
        <v>2.0147089001026002</v>
      </c>
      <c r="O3638">
        <v>21.0712481051035</v>
      </c>
      <c r="P3638">
        <v>24.763585928634399</v>
      </c>
      <c r="Q3638">
        <v>1.2186220094362999E-2</v>
      </c>
    </row>
    <row r="3639" spans="1:17" hidden="1" x14ac:dyDescent="0.3">
      <c r="A3639" t="s">
        <v>7441</v>
      </c>
      <c r="B3639" t="s">
        <v>7442</v>
      </c>
      <c r="C3639" t="str">
        <f>IFERROR(VLOOKUP(Table1[[#This Row],[Ticker]],[1]!Table1[[Symbol]:[Industry]],2,FALSE),"-")</f>
        <v>-</v>
      </c>
      <c r="D3639" t="s">
        <v>1498</v>
      </c>
      <c r="E3639">
        <v>33.5014325</v>
      </c>
      <c r="F3639">
        <v>56.71</v>
      </c>
      <c r="G3639">
        <v>7.8318163579844198</v>
      </c>
      <c r="H3639">
        <v>-5.2613703209424401</v>
      </c>
      <c r="I3639">
        <v>-32.174743998874803</v>
      </c>
      <c r="J3639">
        <v>-0.80105333719946004</v>
      </c>
      <c r="K3639">
        <v>56.957930175307503</v>
      </c>
      <c r="L3639">
        <v>55.216403968477003</v>
      </c>
      <c r="M3639">
        <v>49.294975875515703</v>
      </c>
      <c r="N3639">
        <v>0.79274987967130806</v>
      </c>
      <c r="O3639">
        <v>32.2518074413683</v>
      </c>
      <c r="P3639">
        <v>34.703087885985703</v>
      </c>
      <c r="Q3639">
        <v>1.8332477701379999E-2</v>
      </c>
    </row>
    <row r="3640" spans="1:17" hidden="1" x14ac:dyDescent="0.3">
      <c r="A3640" t="s">
        <v>7443</v>
      </c>
      <c r="B3640" t="s">
        <v>7444</v>
      </c>
      <c r="C3640" t="str">
        <f>IFERROR(VLOOKUP(Table1[[#This Row],[Ticker]],[1]!Table1[[Symbol]:[Industry]],2,FALSE),"-")</f>
        <v>-</v>
      </c>
      <c r="E3640">
        <v>33.442798099999997</v>
      </c>
      <c r="F3640">
        <v>26.45</v>
      </c>
      <c r="G3640">
        <v>-49.608218355999099</v>
      </c>
      <c r="H3640">
        <v>-15.0951038406177</v>
      </c>
      <c r="I3640">
        <v>-59.851218832075801</v>
      </c>
      <c r="J3640">
        <v>-1.68458874844387</v>
      </c>
      <c r="K3640">
        <v>29.257868983054401</v>
      </c>
      <c r="L3640">
        <v>37.294762246628999</v>
      </c>
      <c r="M3640">
        <v>42.408618567475898</v>
      </c>
      <c r="N3640">
        <v>1.0119442601194399</v>
      </c>
      <c r="O3640">
        <v>158.97920604914901</v>
      </c>
      <c r="P3640">
        <v>8.35723064317901</v>
      </c>
      <c r="Q3640">
        <v>3.2590477076051998E-2</v>
      </c>
    </row>
    <row r="3641" spans="1:17" hidden="1" x14ac:dyDescent="0.3">
      <c r="A3641" t="s">
        <v>7445</v>
      </c>
      <c r="B3641" t="s">
        <v>7446</v>
      </c>
      <c r="C3641" t="str">
        <f>IFERROR(VLOOKUP(Table1[[#This Row],[Ticker]],[1]!Table1[[Symbol]:[Industry]],2,FALSE),"-")</f>
        <v>-</v>
      </c>
      <c r="E3641">
        <v>33.434199999999997</v>
      </c>
      <c r="F3641">
        <v>4.45</v>
      </c>
      <c r="K3641">
        <v>4.2784012200506201</v>
      </c>
      <c r="L3641">
        <v>4.6367428745490402</v>
      </c>
      <c r="M3641">
        <v>37.211772227299498</v>
      </c>
      <c r="N3641">
        <v>1</v>
      </c>
      <c r="Q3641">
        <v>4.2811073451381999E-2</v>
      </c>
    </row>
    <row r="3642" spans="1:17" hidden="1" x14ac:dyDescent="0.3">
      <c r="A3642" t="s">
        <v>7447</v>
      </c>
      <c r="B3642" t="s">
        <v>7448</v>
      </c>
      <c r="C3642" t="str">
        <f>IFERROR(VLOOKUP(Table1[[#This Row],[Ticker]],[1]!Table1[[Symbol]:[Industry]],2,FALSE),"-")</f>
        <v>-</v>
      </c>
      <c r="D3642" t="s">
        <v>610</v>
      </c>
      <c r="E3642">
        <v>33.364571499999997</v>
      </c>
      <c r="F3642">
        <v>79.430000000000007</v>
      </c>
      <c r="G3642">
        <v>103.418651223447</v>
      </c>
      <c r="H3642">
        <v>20.3138088153536</v>
      </c>
      <c r="I3642">
        <v>46.136182560482403</v>
      </c>
      <c r="J3642">
        <v>5.4363307752672698</v>
      </c>
      <c r="K3642">
        <v>53.407963263577599</v>
      </c>
      <c r="L3642">
        <v>46.237431182372198</v>
      </c>
      <c r="M3642">
        <v>93.6492121506422</v>
      </c>
      <c r="N3642">
        <v>2.9763082623153201</v>
      </c>
      <c r="O3642">
        <v>0.80574090394056597</v>
      </c>
      <c r="P3642">
        <v>148.063710181136</v>
      </c>
      <c r="Q3642">
        <v>0.193574606649762</v>
      </c>
    </row>
    <row r="3643" spans="1:17" hidden="1" x14ac:dyDescent="0.3">
      <c r="A3643" t="s">
        <v>7449</v>
      </c>
      <c r="B3643" t="s">
        <v>7450</v>
      </c>
      <c r="C3643" t="str">
        <f>IFERROR(VLOOKUP(Table1[[#This Row],[Ticker]],[1]!Table1[[Symbol]:[Industry]],2,FALSE),"-")</f>
        <v>-</v>
      </c>
      <c r="D3643" t="s">
        <v>43</v>
      </c>
      <c r="E3643">
        <v>33.32</v>
      </c>
      <c r="F3643">
        <v>833</v>
      </c>
      <c r="G3643">
        <v>261.63909257071799</v>
      </c>
      <c r="H3643">
        <v>53.892928021501902</v>
      </c>
      <c r="I3643">
        <v>32.488897562218902</v>
      </c>
      <c r="J3643">
        <v>20.4434325784934</v>
      </c>
      <c r="K3643">
        <v>525.50667320572995</v>
      </c>
      <c r="L3643">
        <v>465.74548206591601</v>
      </c>
      <c r="M3643">
        <v>96.994808973596193</v>
      </c>
      <c r="N3643">
        <v>2.44870629370629</v>
      </c>
      <c r="O3643">
        <v>1.8007202881142801E-2</v>
      </c>
      <c r="P3643">
        <v>286.99186991869902</v>
      </c>
    </row>
    <row r="3644" spans="1:17" hidden="1" x14ac:dyDescent="0.3">
      <c r="A3644" t="s">
        <v>7451</v>
      </c>
      <c r="B3644" t="s">
        <v>7452</v>
      </c>
      <c r="C3644" t="str">
        <f>IFERROR(VLOOKUP(Table1[[#This Row],[Ticker]],[1]!Table1[[Symbol]:[Industry]],2,FALSE),"-")</f>
        <v>-</v>
      </c>
      <c r="D3644" t="s">
        <v>392</v>
      </c>
      <c r="E3644">
        <v>33.107517000000001</v>
      </c>
      <c r="F3644">
        <v>63.54</v>
      </c>
      <c r="G3644">
        <v>-57.7570326671297</v>
      </c>
      <c r="H3644">
        <v>-5.1587402042541601</v>
      </c>
      <c r="I3644">
        <v>1.5315703806823</v>
      </c>
      <c r="J3644">
        <v>3.9254845737039301</v>
      </c>
      <c r="K3644">
        <v>62.464401316846299</v>
      </c>
      <c r="L3644">
        <v>64.270911615570199</v>
      </c>
      <c r="M3644">
        <v>63.850502104590497</v>
      </c>
      <c r="N3644">
        <v>3.2809634980912401</v>
      </c>
      <c r="O3644">
        <v>48.567831287377999</v>
      </c>
      <c r="P3644">
        <v>21.259541984732799</v>
      </c>
    </row>
    <row r="3645" spans="1:17" hidden="1" x14ac:dyDescent="0.3">
      <c r="A3645" t="s">
        <v>7453</v>
      </c>
      <c r="B3645" t="s">
        <v>7454</v>
      </c>
      <c r="C3645" t="str">
        <f>IFERROR(VLOOKUP(Table1[[#This Row],[Ticker]],[1]!Table1[[Symbol]:[Industry]],2,FALSE),"-")</f>
        <v>-</v>
      </c>
      <c r="D3645" t="s">
        <v>156</v>
      </c>
      <c r="E3645">
        <v>32.906619999999997</v>
      </c>
      <c r="F3645">
        <v>115.3</v>
      </c>
      <c r="G3645">
        <v>1.9801878646089099</v>
      </c>
      <c r="H3645">
        <v>-13.3468757974745</v>
      </c>
      <c r="I3645">
        <v>-5.4578277177383399</v>
      </c>
      <c r="J3645">
        <v>-3.3700878068242899</v>
      </c>
      <c r="K3645">
        <v>118.66526807011699</v>
      </c>
      <c r="L3645">
        <v>111.413520070044</v>
      </c>
      <c r="M3645">
        <v>40.920040818797901</v>
      </c>
      <c r="N3645">
        <v>1.0935251798561101</v>
      </c>
      <c r="O3645">
        <v>44.579358196010297</v>
      </c>
      <c r="P3645">
        <v>49.740259740259702</v>
      </c>
    </row>
    <row r="3646" spans="1:17" hidden="1" x14ac:dyDescent="0.3">
      <c r="A3646" t="s">
        <v>7455</v>
      </c>
      <c r="B3646" t="s">
        <v>7456</v>
      </c>
      <c r="C3646" t="str">
        <f>IFERROR(VLOOKUP(Table1[[#This Row],[Ticker]],[1]!Table1[[Symbol]:[Industry]],2,FALSE),"-")</f>
        <v>-</v>
      </c>
      <c r="D3646" t="s">
        <v>670</v>
      </c>
      <c r="E3646">
        <v>32.880000000000003</v>
      </c>
      <c r="F3646">
        <v>5.48</v>
      </c>
      <c r="G3646">
        <v>-57.108692665539898</v>
      </c>
      <c r="H3646">
        <v>-8.4419177743475995</v>
      </c>
      <c r="I3646">
        <v>-43.887909919640897</v>
      </c>
      <c r="J3646">
        <v>-0.71632150062404998</v>
      </c>
      <c r="K3646">
        <v>5.5794330007855999</v>
      </c>
      <c r="L3646">
        <v>6.7866742326530298</v>
      </c>
      <c r="M3646">
        <v>51.635176927632699</v>
      </c>
      <c r="N3646">
        <v>0.92128221751970396</v>
      </c>
      <c r="O3646">
        <v>117.700729927007</v>
      </c>
      <c r="P3646">
        <v>20.439560439560399</v>
      </c>
      <c r="Q3646">
        <v>5.2417030638938003E-2</v>
      </c>
    </row>
    <row r="3647" spans="1:17" hidden="1" x14ac:dyDescent="0.3">
      <c r="A3647" t="s">
        <v>7457</v>
      </c>
      <c r="B3647" t="s">
        <v>7458</v>
      </c>
      <c r="C3647" t="str">
        <f>IFERROR(VLOOKUP(Table1[[#This Row],[Ticker]],[1]!Table1[[Symbol]:[Industry]],2,FALSE),"-")</f>
        <v>-</v>
      </c>
      <c r="D3647" t="s">
        <v>392</v>
      </c>
      <c r="E3647">
        <v>32.863599999999998</v>
      </c>
      <c r="F3647">
        <v>3.08</v>
      </c>
      <c r="G3647">
        <v>-23.366022381093401</v>
      </c>
      <c r="H3647">
        <v>-13.952630879495301</v>
      </c>
      <c r="I3647">
        <v>21.695956501263201</v>
      </c>
      <c r="J3647">
        <v>-4.2870804187321498</v>
      </c>
      <c r="K3647">
        <v>3.0875199651492902</v>
      </c>
      <c r="L3647">
        <v>2.7918421056940801</v>
      </c>
      <c r="M3647">
        <v>38.591704758247097</v>
      </c>
      <c r="N3647">
        <v>0.20997030913644199</v>
      </c>
      <c r="O3647">
        <v>46.103896103895998</v>
      </c>
      <c r="P3647">
        <v>79.069767441860407</v>
      </c>
      <c r="Q3647">
        <v>2.1005093903361999E-2</v>
      </c>
    </row>
    <row r="3648" spans="1:17" hidden="1" x14ac:dyDescent="0.3">
      <c r="A3648" t="s">
        <v>7459</v>
      </c>
      <c r="B3648" t="s">
        <v>7460</v>
      </c>
      <c r="C3648" t="str">
        <f>IFERROR(VLOOKUP(Table1[[#This Row],[Ticker]],[1]!Table1[[Symbol]:[Industry]],2,FALSE),"-")</f>
        <v>-</v>
      </c>
      <c r="E3648">
        <v>32.779880480000003</v>
      </c>
      <c r="F3648">
        <v>65.599999999999994</v>
      </c>
      <c r="G3648">
        <v>-44.114387255101498</v>
      </c>
      <c r="H3648">
        <v>2.5215067093260801</v>
      </c>
      <c r="I3648">
        <v>-30.9786968841183</v>
      </c>
      <c r="J3648">
        <v>5.7457300901582302</v>
      </c>
      <c r="K3648">
        <v>68.598329923322495</v>
      </c>
      <c r="M3648">
        <v>50.324023506348901</v>
      </c>
      <c r="O3648">
        <v>35.670731707317003</v>
      </c>
      <c r="P3648">
        <v>31.5683914961893</v>
      </c>
    </row>
    <row r="3649" spans="1:17" hidden="1" x14ac:dyDescent="0.3">
      <c r="A3649" t="s">
        <v>7461</v>
      </c>
      <c r="B3649" t="s">
        <v>7462</v>
      </c>
      <c r="C3649" t="str">
        <f>IFERROR(VLOOKUP(Table1[[#This Row],[Ticker]],[1]!Table1[[Symbol]:[Industry]],2,FALSE),"-")</f>
        <v>-</v>
      </c>
      <c r="D3649" t="s">
        <v>240</v>
      </c>
      <c r="E3649">
        <v>32.767083360000001</v>
      </c>
      <c r="F3649">
        <v>82.58</v>
      </c>
      <c r="G3649">
        <v>-22.1277773479808</v>
      </c>
      <c r="H3649">
        <v>-2.5173473001805702</v>
      </c>
      <c r="I3649">
        <v>-7.5131437793305604</v>
      </c>
      <c r="J3649">
        <v>-3.7910217071257502</v>
      </c>
      <c r="K3649">
        <v>81.710498545792007</v>
      </c>
      <c r="L3649">
        <v>81.298722861537101</v>
      </c>
      <c r="M3649">
        <v>47.458211101400202</v>
      </c>
      <c r="N3649">
        <v>0.35818997193142499</v>
      </c>
      <c r="O3649">
        <v>30.963913780576402</v>
      </c>
      <c r="P3649">
        <v>13.7465564738292</v>
      </c>
      <c r="Q3649">
        <v>-0.104583351037905</v>
      </c>
    </row>
    <row r="3650" spans="1:17" hidden="1" x14ac:dyDescent="0.3">
      <c r="A3650" t="s">
        <v>7463</v>
      </c>
      <c r="B3650" t="s">
        <v>7464</v>
      </c>
      <c r="C3650" t="str">
        <f>IFERROR(VLOOKUP(Table1[[#This Row],[Ticker]],[1]!Table1[[Symbol]:[Industry]],2,FALSE),"-")</f>
        <v>-</v>
      </c>
      <c r="D3650" t="s">
        <v>392</v>
      </c>
      <c r="E3650">
        <v>32.744999999999997</v>
      </c>
      <c r="F3650">
        <v>177</v>
      </c>
      <c r="G3650">
        <v>26.643787701396501</v>
      </c>
      <c r="H3650">
        <v>-4.8481191421479499</v>
      </c>
      <c r="I3650">
        <v>61.397429943061198</v>
      </c>
      <c r="J3650">
        <v>-12.515527394989901</v>
      </c>
      <c r="K3650">
        <v>167.64133781516901</v>
      </c>
      <c r="L3650">
        <v>129.34521627230299</v>
      </c>
      <c r="M3650">
        <v>40.739544082322602</v>
      </c>
      <c r="N3650">
        <v>0.54665484918357599</v>
      </c>
      <c r="O3650">
        <v>26.6666666666666</v>
      </c>
      <c r="P3650">
        <v>123.76738305941799</v>
      </c>
      <c r="Q3650">
        <v>0.15878624400591099</v>
      </c>
    </row>
    <row r="3651" spans="1:17" hidden="1" x14ac:dyDescent="0.3">
      <c r="A3651" t="s">
        <v>7465</v>
      </c>
      <c r="B3651" t="s">
        <v>7466</v>
      </c>
      <c r="C3651" t="str">
        <f>IFERROR(VLOOKUP(Table1[[#This Row],[Ticker]],[1]!Table1[[Symbol]:[Industry]],2,FALSE),"-")</f>
        <v>-</v>
      </c>
      <c r="E3651">
        <v>32.681001600000002</v>
      </c>
      <c r="F3651">
        <v>48</v>
      </c>
      <c r="G3651">
        <v>-43.858719623023198</v>
      </c>
      <c r="H3651">
        <v>-8.9310806297860701</v>
      </c>
      <c r="I3651">
        <v>-47.968659724956296</v>
      </c>
      <c r="J3651">
        <v>3.1525754736924698</v>
      </c>
      <c r="K3651">
        <v>50.772898465637098</v>
      </c>
      <c r="M3651">
        <v>47.346587587237899</v>
      </c>
      <c r="N3651">
        <v>0.36969696969696902</v>
      </c>
      <c r="O3651">
        <v>87.0833333333333</v>
      </c>
      <c r="P3651">
        <v>10.344827586206801</v>
      </c>
    </row>
    <row r="3652" spans="1:17" hidden="1" x14ac:dyDescent="0.3">
      <c r="A3652" t="s">
        <v>7467</v>
      </c>
      <c r="B3652" t="s">
        <v>7468</v>
      </c>
      <c r="C3652" t="str">
        <f>IFERROR(VLOOKUP(Table1[[#This Row],[Ticker]],[1]!Table1[[Symbol]:[Industry]],2,FALSE),"-")</f>
        <v>-</v>
      </c>
      <c r="E3652">
        <v>32.582486400000001</v>
      </c>
      <c r="F3652">
        <v>73.28</v>
      </c>
      <c r="G3652">
        <v>42.220970651104402</v>
      </c>
      <c r="H3652">
        <v>-9.9538450993590395</v>
      </c>
      <c r="I3652">
        <v>-29.972418065662001</v>
      </c>
      <c r="J3652">
        <v>-3.3927630244147502</v>
      </c>
      <c r="K3652">
        <v>73.916879415527305</v>
      </c>
      <c r="L3652">
        <v>71.972728914639703</v>
      </c>
      <c r="M3652">
        <v>51.3567760127779</v>
      </c>
      <c r="N3652">
        <v>2.20128067654329</v>
      </c>
      <c r="O3652">
        <v>55.676855895196503</v>
      </c>
      <c r="P3652">
        <v>72.342427093132599</v>
      </c>
      <c r="Q3652">
        <v>-4.6658859196319997E-3</v>
      </c>
    </row>
    <row r="3653" spans="1:17" hidden="1" x14ac:dyDescent="0.3">
      <c r="A3653" t="s">
        <v>7469</v>
      </c>
      <c r="B3653" t="s">
        <v>7470</v>
      </c>
      <c r="C3653" t="str">
        <f>IFERROR(VLOOKUP(Table1[[#This Row],[Ticker]],[1]!Table1[[Symbol]:[Industry]],2,FALSE),"-")</f>
        <v>-</v>
      </c>
      <c r="E3653">
        <v>32.549999999999997</v>
      </c>
      <c r="F3653">
        <v>31</v>
      </c>
      <c r="G3653">
        <v>-46.592614746354798</v>
      </c>
      <c r="H3653">
        <v>-12.9894787883792</v>
      </c>
      <c r="I3653">
        <v>-58.115865336508897</v>
      </c>
      <c r="J3653">
        <v>-6.4073960005861803</v>
      </c>
      <c r="K3653">
        <v>35.934881141666203</v>
      </c>
      <c r="L3653">
        <v>42.489909671853901</v>
      </c>
      <c r="M3653">
        <v>28.167262041747101</v>
      </c>
      <c r="N3653">
        <v>0.183429093056972</v>
      </c>
      <c r="O3653">
        <v>99.0322580645161</v>
      </c>
      <c r="P3653">
        <v>14.814814814814801</v>
      </c>
      <c r="Q3653">
        <v>-0.18456455126902399</v>
      </c>
    </row>
    <row r="3654" spans="1:17" hidden="1" x14ac:dyDescent="0.3">
      <c r="A3654" t="s">
        <v>7471</v>
      </c>
      <c r="B3654" t="s">
        <v>7472</v>
      </c>
      <c r="C3654" t="str">
        <f>IFERROR(VLOOKUP(Table1[[#This Row],[Ticker]],[1]!Table1[[Symbol]:[Industry]],2,FALSE),"-")</f>
        <v>-</v>
      </c>
      <c r="D3654" t="s">
        <v>130</v>
      </c>
      <c r="E3654">
        <v>32.534693480000001</v>
      </c>
      <c r="F3654">
        <v>3.7</v>
      </c>
      <c r="G3654">
        <v>-1.0194440146474799</v>
      </c>
      <c r="H3654">
        <v>-14.6484837939977</v>
      </c>
      <c r="I3654">
        <v>-19.717086976997599</v>
      </c>
      <c r="J3654">
        <v>3.6534238309642899</v>
      </c>
      <c r="K3654">
        <v>3.7317358573874002</v>
      </c>
      <c r="L3654">
        <v>3.85226319841802</v>
      </c>
      <c r="M3654">
        <v>51.4068929546821</v>
      </c>
      <c r="N3654">
        <v>0.91352444128563504</v>
      </c>
      <c r="O3654">
        <v>72.972972972972897</v>
      </c>
      <c r="P3654">
        <v>37.037037037037003</v>
      </c>
      <c r="Q3654">
        <v>9.4765336947090995E-2</v>
      </c>
    </row>
    <row r="3655" spans="1:17" hidden="1" x14ac:dyDescent="0.3">
      <c r="A3655" t="s">
        <v>7473</v>
      </c>
      <c r="B3655" t="s">
        <v>7474</v>
      </c>
      <c r="C3655" t="str">
        <f>IFERROR(VLOOKUP(Table1[[#This Row],[Ticker]],[1]!Table1[[Symbol]:[Industry]],2,FALSE),"-")</f>
        <v>-</v>
      </c>
      <c r="D3655" t="s">
        <v>610</v>
      </c>
      <c r="E3655">
        <v>32.503397499999998</v>
      </c>
      <c r="F3655">
        <v>164.95</v>
      </c>
      <c r="G3655">
        <v>-11.5941566583256</v>
      </c>
      <c r="H3655">
        <v>-12.3693162481432</v>
      </c>
      <c r="I3655">
        <v>-12.186765570084299</v>
      </c>
      <c r="J3655">
        <v>-2.9607400923918199</v>
      </c>
      <c r="K3655">
        <v>168.77108028359299</v>
      </c>
      <c r="L3655">
        <v>163.00662590982</v>
      </c>
      <c r="M3655">
        <v>49.793384480900201</v>
      </c>
      <c r="N3655">
        <v>0.76007346796990705</v>
      </c>
      <c r="O3655">
        <v>32.464383146407997</v>
      </c>
      <c r="P3655">
        <v>29.9842395587076</v>
      </c>
      <c r="Q3655">
        <v>3.9848695191393002E-2</v>
      </c>
    </row>
    <row r="3656" spans="1:17" hidden="1" x14ac:dyDescent="0.3">
      <c r="A3656" t="s">
        <v>7475</v>
      </c>
      <c r="B3656" t="s">
        <v>7476</v>
      </c>
      <c r="C3656" t="str">
        <f>IFERROR(VLOOKUP(Table1[[#This Row],[Ticker]],[1]!Table1[[Symbol]:[Industry]],2,FALSE),"-")</f>
        <v>-</v>
      </c>
      <c r="E3656">
        <v>32.4</v>
      </c>
      <c r="F3656">
        <v>40.5</v>
      </c>
      <c r="G3656">
        <v>-22.586981864600901</v>
      </c>
      <c r="H3656">
        <v>-5.8912512403486703</v>
      </c>
      <c r="I3656">
        <v>-26.046874211040102</v>
      </c>
      <c r="J3656">
        <v>-4.6533807850325202</v>
      </c>
      <c r="K3656">
        <v>41.944533506842497</v>
      </c>
      <c r="L3656">
        <v>44.057546699531599</v>
      </c>
      <c r="M3656">
        <v>51.527426566952201</v>
      </c>
      <c r="N3656">
        <v>0.44109590455860198</v>
      </c>
      <c r="O3656">
        <v>44.938271604938201</v>
      </c>
      <c r="P3656">
        <v>12.5</v>
      </c>
      <c r="Q3656">
        <v>3.2940289708213E-2</v>
      </c>
    </row>
    <row r="3657" spans="1:17" hidden="1" x14ac:dyDescent="0.3">
      <c r="A3657" t="s">
        <v>7477</v>
      </c>
      <c r="B3657" t="s">
        <v>7478</v>
      </c>
      <c r="C3657" t="str">
        <f>IFERROR(VLOOKUP(Table1[[#This Row],[Ticker]],[1]!Table1[[Symbol]:[Industry]],2,FALSE),"-")</f>
        <v>-</v>
      </c>
      <c r="E3657">
        <v>32.355506699999999</v>
      </c>
      <c r="F3657">
        <v>66.42</v>
      </c>
      <c r="G3657">
        <v>-44.055347727417697</v>
      </c>
      <c r="H3657">
        <v>-3.0166740118631798</v>
      </c>
      <c r="I3657">
        <v>-19.4517238485059</v>
      </c>
      <c r="J3657">
        <v>2.3990135692430199</v>
      </c>
      <c r="K3657">
        <v>66.146175067447601</v>
      </c>
      <c r="L3657">
        <v>68.822518861242102</v>
      </c>
      <c r="M3657">
        <v>41.797565345667003</v>
      </c>
      <c r="N3657">
        <v>2.0989761092150099</v>
      </c>
      <c r="O3657">
        <v>49.021379102679902</v>
      </c>
      <c r="P3657">
        <v>32.840000000000003</v>
      </c>
      <c r="Q3657">
        <v>0.133171711108893</v>
      </c>
    </row>
    <row r="3658" spans="1:17" hidden="1" x14ac:dyDescent="0.3">
      <c r="A3658" t="s">
        <v>7479</v>
      </c>
      <c r="B3658" t="s">
        <v>7480</v>
      </c>
      <c r="C3658" t="str">
        <f>IFERROR(VLOOKUP(Table1[[#This Row],[Ticker]],[1]!Table1[[Symbol]:[Industry]],2,FALSE),"-")</f>
        <v>-</v>
      </c>
      <c r="D3658" t="s">
        <v>936</v>
      </c>
      <c r="E3658">
        <v>32.313682889999903</v>
      </c>
      <c r="F3658">
        <v>23.85</v>
      </c>
      <c r="G3658">
        <v>-4.5932836770947301</v>
      </c>
      <c r="H3658">
        <v>-1.01066328117723</v>
      </c>
      <c r="I3658">
        <v>-7.6118238191028604</v>
      </c>
      <c r="J3658">
        <v>2.3055816617347999</v>
      </c>
      <c r="K3658">
        <v>21.605658576660399</v>
      </c>
      <c r="L3658">
        <v>22.0242851486497</v>
      </c>
      <c r="M3658">
        <v>88.949786155193607</v>
      </c>
      <c r="N3658">
        <v>2.7803341704020501</v>
      </c>
      <c r="O3658">
        <v>46.540880503144599</v>
      </c>
      <c r="P3658">
        <v>33.9887640449438</v>
      </c>
      <c r="Q3658">
        <v>5.0168016673353001E-2</v>
      </c>
    </row>
    <row r="3659" spans="1:17" hidden="1" x14ac:dyDescent="0.3">
      <c r="A3659" t="s">
        <v>7481</v>
      </c>
      <c r="B3659" t="s">
        <v>7482</v>
      </c>
      <c r="C3659" t="str">
        <f>IFERROR(VLOOKUP(Table1[[#This Row],[Ticker]],[1]!Table1[[Symbol]:[Industry]],2,FALSE),"-")</f>
        <v>-</v>
      </c>
      <c r="D3659" t="s">
        <v>21</v>
      </c>
      <c r="E3659">
        <v>32.212499999999999</v>
      </c>
      <c r="F3659">
        <v>42.95</v>
      </c>
      <c r="G3659">
        <v>3.54878327626888</v>
      </c>
      <c r="H3659">
        <v>-9.6216144557511605</v>
      </c>
      <c r="I3659">
        <v>1.13736010666563</v>
      </c>
      <c r="J3659">
        <v>-2.5706705201868698</v>
      </c>
      <c r="K3659">
        <v>40.994194876284702</v>
      </c>
      <c r="L3659">
        <v>37.893972398937898</v>
      </c>
      <c r="M3659">
        <v>60.954006727949199</v>
      </c>
      <c r="N3659">
        <v>0.552922185010014</v>
      </c>
      <c r="O3659">
        <v>22.7008149010477</v>
      </c>
      <c r="P3659">
        <v>62.014334213504299</v>
      </c>
      <c r="Q3659">
        <v>1.1888248023866E-2</v>
      </c>
    </row>
    <row r="3660" spans="1:17" hidden="1" x14ac:dyDescent="0.3">
      <c r="A3660" t="s">
        <v>7483</v>
      </c>
      <c r="B3660" t="s">
        <v>7484</v>
      </c>
      <c r="C3660" t="str">
        <f>IFERROR(VLOOKUP(Table1[[#This Row],[Ticker]],[1]!Table1[[Symbol]:[Industry]],2,FALSE),"-")</f>
        <v>-</v>
      </c>
      <c r="D3660" t="s">
        <v>610</v>
      </c>
      <c r="E3660">
        <v>32.174999999999997</v>
      </c>
      <c r="F3660">
        <v>214.5</v>
      </c>
      <c r="G3660">
        <v>28.5209672718183</v>
      </c>
      <c r="H3660">
        <v>-10.149649295163201</v>
      </c>
      <c r="I3660">
        <v>-38.908816300305801</v>
      </c>
      <c r="J3660">
        <v>-1.5080567213411</v>
      </c>
      <c r="K3660">
        <v>237.458724212965</v>
      </c>
      <c r="L3660">
        <v>229.89417306403999</v>
      </c>
      <c r="M3660">
        <v>39.565280864336003</v>
      </c>
      <c r="N3660">
        <v>1.6722663353679299</v>
      </c>
      <c r="O3660">
        <v>64.778554778554707</v>
      </c>
      <c r="P3660">
        <v>77.934467026130207</v>
      </c>
      <c r="Q3660">
        <v>8.2522330512716999E-2</v>
      </c>
    </row>
    <row r="3661" spans="1:17" hidden="1" x14ac:dyDescent="0.3">
      <c r="A3661" t="s">
        <v>7485</v>
      </c>
      <c r="B3661" t="s">
        <v>7486</v>
      </c>
      <c r="C3661" t="str">
        <f>IFERROR(VLOOKUP(Table1[[#This Row],[Ticker]],[1]!Table1[[Symbol]:[Industry]],2,FALSE),"-")</f>
        <v>-</v>
      </c>
      <c r="E3661">
        <v>32.004338519999997</v>
      </c>
      <c r="F3661">
        <v>8.1199999999999992</v>
      </c>
      <c r="G3661">
        <v>109.329303576874</v>
      </c>
      <c r="H3661">
        <v>-23.961966010705702</v>
      </c>
      <c r="I3661">
        <v>-31.0170869769976</v>
      </c>
      <c r="J3661">
        <v>0.16804778639604601</v>
      </c>
      <c r="K3661">
        <v>8.9005501704041396</v>
      </c>
      <c r="L3661">
        <v>8.1563873515035592</v>
      </c>
      <c r="M3661">
        <v>39.2751126895173</v>
      </c>
      <c r="N3661">
        <v>0.81954726590621396</v>
      </c>
      <c r="O3661">
        <v>41.625615763546797</v>
      </c>
      <c r="P3661">
        <v>161.09324758842399</v>
      </c>
      <c r="Q3661">
        <v>6.8982709491567998E-2</v>
      </c>
    </row>
    <row r="3662" spans="1:17" hidden="1" x14ac:dyDescent="0.3">
      <c r="A3662" t="s">
        <v>7487</v>
      </c>
      <c r="B3662" t="s">
        <v>7488</v>
      </c>
      <c r="C3662" t="str">
        <f>IFERROR(VLOOKUP(Table1[[#This Row],[Ticker]],[1]!Table1[[Symbol]:[Industry]],2,FALSE),"-")</f>
        <v>-</v>
      </c>
      <c r="D3662" t="s">
        <v>392</v>
      </c>
      <c r="E3662">
        <v>32</v>
      </c>
      <c r="F3662">
        <v>3.2</v>
      </c>
      <c r="G3662">
        <v>-4.1406561358595999</v>
      </c>
      <c r="H3662">
        <v>2.3241594239986201</v>
      </c>
      <c r="I3662">
        <v>15.782913023002401</v>
      </c>
      <c r="J3662">
        <v>14.012387409037499</v>
      </c>
      <c r="K3662">
        <v>2.7729988506590701</v>
      </c>
      <c r="L3662">
        <v>2.7676351575156901</v>
      </c>
      <c r="M3662">
        <v>88.124481076977602</v>
      </c>
      <c r="N3662">
        <v>1.35801307065388</v>
      </c>
      <c r="O3662">
        <v>77.8125</v>
      </c>
      <c r="P3662">
        <v>60</v>
      </c>
      <c r="Q3662">
        <v>8.3979449872533002E-2</v>
      </c>
    </row>
    <row r="3663" spans="1:17" hidden="1" x14ac:dyDescent="0.3">
      <c r="A3663" t="s">
        <v>7489</v>
      </c>
      <c r="B3663" t="s">
        <v>7490</v>
      </c>
      <c r="C3663" t="str">
        <f>IFERROR(VLOOKUP(Table1[[#This Row],[Ticker]],[1]!Table1[[Symbol]:[Industry]],2,FALSE),"-")</f>
        <v>-</v>
      </c>
      <c r="D3663" t="s">
        <v>610</v>
      </c>
      <c r="E3663">
        <v>31.9827189999999</v>
      </c>
      <c r="F3663">
        <v>7.6</v>
      </c>
      <c r="G3663">
        <v>-5.5931859894901201</v>
      </c>
      <c r="H3663">
        <v>-1.87035303188851</v>
      </c>
      <c r="I3663">
        <v>-12.2495918825592</v>
      </c>
      <c r="J3663">
        <v>1.0670674632677399</v>
      </c>
      <c r="K3663">
        <v>10.0372087729983</v>
      </c>
      <c r="L3663">
        <v>10.066633630706701</v>
      </c>
      <c r="M3663">
        <v>25.7607462659657</v>
      </c>
      <c r="N3663">
        <v>1</v>
      </c>
      <c r="Q3663">
        <v>-9.4079221239847993E-2</v>
      </c>
    </row>
    <row r="3664" spans="1:17" hidden="1" x14ac:dyDescent="0.3">
      <c r="A3664" t="s">
        <v>7491</v>
      </c>
      <c r="B3664" t="s">
        <v>7492</v>
      </c>
      <c r="C3664" t="str">
        <f>IFERROR(VLOOKUP(Table1[[#This Row],[Ticker]],[1]!Table1[[Symbol]:[Industry]],2,FALSE),"-")</f>
        <v>-</v>
      </c>
      <c r="D3664" t="s">
        <v>716</v>
      </c>
      <c r="E3664">
        <v>31.948726656000002</v>
      </c>
      <c r="F3664">
        <v>313.26</v>
      </c>
      <c r="G3664">
        <v>10.793006151345001</v>
      </c>
      <c r="H3664">
        <v>-6.1341204260778799</v>
      </c>
      <c r="I3664">
        <v>2.3287664674955799</v>
      </c>
      <c r="J3664">
        <v>1.69257289698674</v>
      </c>
      <c r="K3664">
        <v>299.78748393099102</v>
      </c>
      <c r="L3664">
        <v>276.03909779401101</v>
      </c>
      <c r="M3664">
        <v>50.554369654686603</v>
      </c>
      <c r="N3664">
        <v>0.206521256874557</v>
      </c>
      <c r="O3664">
        <v>0.86509608631808399</v>
      </c>
      <c r="P3664">
        <v>37.690650960397299</v>
      </c>
    </row>
    <row r="3665" spans="1:17" hidden="1" x14ac:dyDescent="0.3">
      <c r="A3665" t="s">
        <v>7493</v>
      </c>
      <c r="B3665" t="s">
        <v>7494</v>
      </c>
      <c r="C3665" t="str">
        <f>IFERROR(VLOOKUP(Table1[[#This Row],[Ticker]],[1]!Table1[[Symbol]:[Industry]],2,FALSE),"-")</f>
        <v>-</v>
      </c>
      <c r="E3665">
        <v>31.943999999999999</v>
      </c>
      <c r="F3665">
        <v>79.86</v>
      </c>
      <c r="G3665">
        <v>13.028785639369699</v>
      </c>
      <c r="H3665">
        <v>-10.0598500821675</v>
      </c>
      <c r="I3665">
        <v>3.5556007585779099</v>
      </c>
      <c r="J3665">
        <v>-3.2207979538357399</v>
      </c>
      <c r="K3665">
        <v>84.138283145118194</v>
      </c>
      <c r="L3665">
        <v>78.720405327158105</v>
      </c>
      <c r="M3665">
        <v>46.844416726281999</v>
      </c>
      <c r="N3665">
        <v>0.55752463934351104</v>
      </c>
      <c r="O3665">
        <v>44.002003506135701</v>
      </c>
      <c r="P3665">
        <v>58.138613861386098</v>
      </c>
      <c r="Q3665">
        <v>0.112260236363131</v>
      </c>
    </row>
    <row r="3666" spans="1:17" hidden="1" x14ac:dyDescent="0.3">
      <c r="A3666" t="s">
        <v>7495</v>
      </c>
      <c r="B3666" t="s">
        <v>7496</v>
      </c>
      <c r="C3666" t="str">
        <f>IFERROR(VLOOKUP(Table1[[#This Row],[Ticker]],[1]!Table1[[Symbol]:[Industry]],2,FALSE),"-")</f>
        <v>-</v>
      </c>
      <c r="D3666" t="s">
        <v>496</v>
      </c>
      <c r="E3666">
        <v>31.914143669999898</v>
      </c>
      <c r="F3666">
        <v>115.45</v>
      </c>
      <c r="G3666">
        <v>-56.221040821034698</v>
      </c>
      <c r="H3666">
        <v>-19.653781526568199</v>
      </c>
      <c r="I3666">
        <v>-45.444385993770297</v>
      </c>
      <c r="J3666">
        <v>-4.0644083539548301</v>
      </c>
      <c r="K3666">
        <v>122.263389559057</v>
      </c>
      <c r="L3666">
        <v>131.34144219744601</v>
      </c>
      <c r="M3666">
        <v>49.599997299432303</v>
      </c>
      <c r="N3666">
        <v>1.8506837953050499</v>
      </c>
      <c r="O3666">
        <v>73.235166738847894</v>
      </c>
      <c r="P3666">
        <v>11.815980629539901</v>
      </c>
      <c r="Q3666">
        <v>4.1624212528885998E-2</v>
      </c>
    </row>
    <row r="3667" spans="1:17" hidden="1" x14ac:dyDescent="0.3">
      <c r="A3667" t="s">
        <v>7497</v>
      </c>
      <c r="B3667" t="s">
        <v>7498</v>
      </c>
      <c r="C3667" t="str">
        <f>IFERROR(VLOOKUP(Table1[[#This Row],[Ticker]],[1]!Table1[[Symbol]:[Industry]],2,FALSE),"-")</f>
        <v>-</v>
      </c>
      <c r="D3667" t="s">
        <v>610</v>
      </c>
      <c r="E3667">
        <v>31.83940188</v>
      </c>
      <c r="F3667">
        <v>34.1</v>
      </c>
      <c r="G3667">
        <v>4.3050173288252598</v>
      </c>
      <c r="H3667">
        <v>7.4017729580250604</v>
      </c>
      <c r="I3667">
        <v>-1.10597586588649</v>
      </c>
      <c r="J3667">
        <v>0.46046423883820797</v>
      </c>
      <c r="K3667">
        <v>34.244101596942002</v>
      </c>
      <c r="L3667">
        <v>31.40924359488</v>
      </c>
      <c r="M3667">
        <v>42.930514652905103</v>
      </c>
      <c r="N3667">
        <v>3.1090005266888099</v>
      </c>
      <c r="O3667">
        <v>18.8856304985337</v>
      </c>
      <c r="P3667">
        <v>51.353750554815697</v>
      </c>
      <c r="Q3667">
        <v>5.7780791866126002E-2</v>
      </c>
    </row>
    <row r="3668" spans="1:17" hidden="1" x14ac:dyDescent="0.3">
      <c r="A3668" t="s">
        <v>7499</v>
      </c>
      <c r="B3668" t="s">
        <v>7500</v>
      </c>
      <c r="C3668" t="str">
        <f>IFERROR(VLOOKUP(Table1[[#This Row],[Ticker]],[1]!Table1[[Symbol]:[Industry]],2,FALSE),"-")</f>
        <v>-</v>
      </c>
      <c r="D3668" t="s">
        <v>392</v>
      </c>
      <c r="E3668">
        <v>31.838539818000001</v>
      </c>
      <c r="F3668">
        <v>28.78</v>
      </c>
      <c r="G3668">
        <v>732.21398823065397</v>
      </c>
      <c r="H3668">
        <v>-5.5299832469257604</v>
      </c>
      <c r="I3668">
        <v>216.32172580839</v>
      </c>
      <c r="J3668">
        <v>7.6752179584801903</v>
      </c>
      <c r="K3668">
        <v>24.255015447296699</v>
      </c>
      <c r="L3668">
        <v>16.676340159082802</v>
      </c>
      <c r="M3668">
        <v>78.754942544799704</v>
      </c>
      <c r="N3668">
        <v>1.43830807048586</v>
      </c>
      <c r="O3668">
        <v>4.06532314107017</v>
      </c>
      <c r="P3668">
        <v>785.53846153846098</v>
      </c>
      <c r="Q3668">
        <v>0.16497781212724</v>
      </c>
    </row>
    <row r="3669" spans="1:17" hidden="1" x14ac:dyDescent="0.3">
      <c r="A3669" t="s">
        <v>7501</v>
      </c>
      <c r="B3669" t="s">
        <v>7502</v>
      </c>
      <c r="C3669" t="str">
        <f>IFERROR(VLOOKUP(Table1[[#This Row],[Ticker]],[1]!Table1[[Symbol]:[Industry]],2,FALSE),"-")</f>
        <v>-</v>
      </c>
      <c r="D3669" t="s">
        <v>875</v>
      </c>
      <c r="E3669">
        <v>31.830332692999999</v>
      </c>
      <c r="F3669">
        <v>27.97</v>
      </c>
      <c r="G3669">
        <v>782.76410576890203</v>
      </c>
      <c r="H3669">
        <v>-10.2982839304899</v>
      </c>
      <c r="I3669">
        <v>-0.82720246883352799</v>
      </c>
      <c r="J3669">
        <v>-2.9701417730263899</v>
      </c>
      <c r="K3669">
        <v>28.920186721910099</v>
      </c>
      <c r="L3669">
        <v>25.7426813017881</v>
      </c>
      <c r="M3669">
        <v>55.054335201129199</v>
      </c>
      <c r="N3669">
        <v>0.47811250333244398</v>
      </c>
      <c r="O3669">
        <v>44.476224526278102</v>
      </c>
      <c r="P3669">
        <v>1027.8225806451601</v>
      </c>
      <c r="Q3669">
        <v>9.8595575468735999E-2</v>
      </c>
    </row>
    <row r="3670" spans="1:17" hidden="1" x14ac:dyDescent="0.3">
      <c r="A3670" t="s">
        <v>7503</v>
      </c>
      <c r="B3670" t="s">
        <v>7504</v>
      </c>
      <c r="C3670" t="str">
        <f>IFERROR(VLOOKUP(Table1[[#This Row],[Ticker]],[1]!Table1[[Symbol]:[Industry]],2,FALSE),"-")</f>
        <v>-</v>
      </c>
      <c r="E3670">
        <v>31.751348069999999</v>
      </c>
      <c r="F3670">
        <v>21.22</v>
      </c>
      <c r="G3670">
        <v>44.2369249850843</v>
      </c>
      <c r="H3670">
        <v>-8.3117522524469294</v>
      </c>
      <c r="I3670">
        <v>-0.41519024359403101</v>
      </c>
      <c r="J3670">
        <v>-1.4557839893048701</v>
      </c>
      <c r="K3670">
        <v>20.913636717326401</v>
      </c>
      <c r="L3670">
        <v>19.641757990771801</v>
      </c>
      <c r="M3670">
        <v>54.880684043947198</v>
      </c>
      <c r="N3670">
        <v>1.03266486966454</v>
      </c>
      <c r="O3670">
        <v>55.513666352497602</v>
      </c>
      <c r="P3670">
        <v>84.361424847958304</v>
      </c>
      <c r="Q3670">
        <v>6.5139228155006001E-2</v>
      </c>
    </row>
    <row r="3671" spans="1:17" hidden="1" x14ac:dyDescent="0.3">
      <c r="A3671" t="s">
        <v>7505</v>
      </c>
      <c r="B3671" t="s">
        <v>7506</v>
      </c>
      <c r="C3671" t="str">
        <f>IFERROR(VLOOKUP(Table1[[#This Row],[Ticker]],[1]!Table1[[Symbol]:[Industry]],2,FALSE),"-")</f>
        <v>-</v>
      </c>
      <c r="D3671" t="s">
        <v>716</v>
      </c>
      <c r="E3671">
        <v>31.730069843999999</v>
      </c>
      <c r="F3671">
        <v>224.76</v>
      </c>
      <c r="G3671">
        <v>10.6750761185647</v>
      </c>
      <c r="H3671">
        <v>-2.6226253458999498</v>
      </c>
      <c r="I3671">
        <v>2.58524216796101</v>
      </c>
      <c r="J3671">
        <v>2.35095219816075</v>
      </c>
      <c r="K3671">
        <v>212.34766204943199</v>
      </c>
      <c r="L3671">
        <v>195.30303707605799</v>
      </c>
      <c r="M3671">
        <v>48.807085432446698</v>
      </c>
      <c r="N3671">
        <v>0.53064040393940903</v>
      </c>
      <c r="O3671">
        <v>0.92988076170137302</v>
      </c>
      <c r="P3671">
        <v>44.903616788085799</v>
      </c>
      <c r="Q3671">
        <v>5.0860317588420001E-3</v>
      </c>
    </row>
    <row r="3672" spans="1:17" hidden="1" x14ac:dyDescent="0.3">
      <c r="A3672" t="s">
        <v>7507</v>
      </c>
      <c r="B3672" t="s">
        <v>7508</v>
      </c>
      <c r="C3672" t="str">
        <f>IFERROR(VLOOKUP(Table1[[#This Row],[Ticker]],[1]!Table1[[Symbol]:[Industry]],2,FALSE),"-")</f>
        <v>-</v>
      </c>
      <c r="D3672" t="s">
        <v>610</v>
      </c>
      <c r="E3672">
        <v>31.714590699999999</v>
      </c>
      <c r="F3672">
        <v>62.53</v>
      </c>
      <c r="G3672">
        <v>50.788067722441703</v>
      </c>
      <c r="H3672">
        <v>2.1274510804091098</v>
      </c>
      <c r="I3672">
        <v>19.5915133602705</v>
      </c>
      <c r="J3672">
        <v>1.2198380677259699</v>
      </c>
      <c r="K3672">
        <v>55.583821569812898</v>
      </c>
      <c r="L3672">
        <v>49.492193047049</v>
      </c>
      <c r="M3672">
        <v>61.208182460099401</v>
      </c>
      <c r="N3672">
        <v>0.938144286441701</v>
      </c>
      <c r="O3672">
        <v>8.6838317607548206</v>
      </c>
      <c r="P3672">
        <v>95.40625</v>
      </c>
      <c r="Q3672">
        <v>3.935068425273E-2</v>
      </c>
    </row>
    <row r="3673" spans="1:17" hidden="1" x14ac:dyDescent="0.3">
      <c r="A3673" t="s">
        <v>7509</v>
      </c>
      <c r="B3673" t="s">
        <v>7510</v>
      </c>
      <c r="C3673" t="str">
        <f>IFERROR(VLOOKUP(Table1[[#This Row],[Ticker]],[1]!Table1[[Symbol]:[Industry]],2,FALSE),"-")</f>
        <v>-</v>
      </c>
      <c r="D3673" t="s">
        <v>21</v>
      </c>
      <c r="E3673">
        <v>31.681372799999998</v>
      </c>
      <c r="F3673">
        <v>10.56</v>
      </c>
      <c r="G3673">
        <v>325.92927393407001</v>
      </c>
      <c r="H3673">
        <v>81.661566309155802</v>
      </c>
      <c r="I3673">
        <v>80.835929476384393</v>
      </c>
      <c r="J3673">
        <v>28.8922079931144</v>
      </c>
      <c r="K3673">
        <v>5.9130873051601602</v>
      </c>
      <c r="L3673">
        <v>4.8060261827062503</v>
      </c>
      <c r="M3673">
        <v>96.8810093112793</v>
      </c>
      <c r="N3673">
        <v>3.3017388045567899</v>
      </c>
      <c r="O3673">
        <v>0</v>
      </c>
      <c r="P3673">
        <v>367.25663716814103</v>
      </c>
      <c r="Q3673">
        <v>0.1753593884353</v>
      </c>
    </row>
    <row r="3674" spans="1:17" hidden="1" x14ac:dyDescent="0.3">
      <c r="A3674" t="s">
        <v>7511</v>
      </c>
      <c r="B3674" t="s">
        <v>7512</v>
      </c>
      <c r="C3674" t="str">
        <f>IFERROR(VLOOKUP(Table1[[#This Row],[Ticker]],[1]!Table1[[Symbol]:[Industry]],2,FALSE),"-")</f>
        <v>-</v>
      </c>
      <c r="D3674" t="s">
        <v>226</v>
      </c>
      <c r="E3674">
        <v>31.5517675</v>
      </c>
      <c r="F3674">
        <v>105.05</v>
      </c>
      <c r="G3674">
        <v>357.41376676966598</v>
      </c>
      <c r="H3674">
        <v>-11.7009420391165</v>
      </c>
      <c r="I3674">
        <v>11.0520986601767</v>
      </c>
      <c r="J3674">
        <v>-7.3157184473701804</v>
      </c>
      <c r="K3674">
        <v>110.907656140802</v>
      </c>
      <c r="L3674">
        <v>83.823707123965704</v>
      </c>
      <c r="M3674">
        <v>29.976986101624298</v>
      </c>
      <c r="N3674">
        <v>0.112628152179194</v>
      </c>
      <c r="O3674">
        <v>19.942884340790101</v>
      </c>
      <c r="P3674">
        <v>611.72086720867196</v>
      </c>
    </row>
    <row r="3675" spans="1:17" hidden="1" x14ac:dyDescent="0.3">
      <c r="A3675" t="s">
        <v>7513</v>
      </c>
      <c r="B3675" t="s">
        <v>7514</v>
      </c>
      <c r="C3675" t="str">
        <f>IFERROR(VLOOKUP(Table1[[#This Row],[Ticker]],[1]!Table1[[Symbol]:[Industry]],2,FALSE),"-")</f>
        <v>-</v>
      </c>
      <c r="D3675" t="s">
        <v>716</v>
      </c>
      <c r="E3675">
        <v>31.504857428999902</v>
      </c>
      <c r="F3675">
        <v>248.27</v>
      </c>
      <c r="G3675">
        <v>1.1603234232536599</v>
      </c>
      <c r="H3675">
        <v>-4.8445828816486598</v>
      </c>
      <c r="I3675">
        <v>0.49970227207168499</v>
      </c>
      <c r="J3675">
        <v>0.67286533457153297</v>
      </c>
      <c r="K3675">
        <v>236.584286480602</v>
      </c>
      <c r="L3675">
        <v>220.937564454831</v>
      </c>
      <c r="M3675">
        <v>51.891311594454301</v>
      </c>
      <c r="N3675">
        <v>0.86817396746073805</v>
      </c>
      <c r="O3675">
        <v>11.572078785193501</v>
      </c>
      <c r="P3675">
        <v>30.359674455237599</v>
      </c>
      <c r="Q3675">
        <v>1.5187022887975E-2</v>
      </c>
    </row>
    <row r="3676" spans="1:17" hidden="1" x14ac:dyDescent="0.3">
      <c r="A3676" t="s">
        <v>7515</v>
      </c>
      <c r="B3676" t="s">
        <v>7516</v>
      </c>
      <c r="C3676" t="str">
        <f>IFERROR(VLOOKUP(Table1[[#This Row],[Ticker]],[1]!Table1[[Symbol]:[Industry]],2,FALSE),"-")</f>
        <v>-</v>
      </c>
      <c r="D3676" t="s">
        <v>610</v>
      </c>
      <c r="E3676">
        <v>31.358275319999901</v>
      </c>
      <c r="F3676">
        <v>39.57</v>
      </c>
      <c r="G3676">
        <v>-24.870298932541498</v>
      </c>
      <c r="H3676">
        <v>8.7017388376620097</v>
      </c>
      <c r="I3676">
        <v>-23.733187155888402</v>
      </c>
      <c r="J3676">
        <v>7.0261558945041598</v>
      </c>
      <c r="K3676">
        <v>37.703674857694303</v>
      </c>
      <c r="L3676">
        <v>40.692680894999199</v>
      </c>
      <c r="M3676">
        <v>69.008662595740901</v>
      </c>
      <c r="N3676">
        <v>1.5897714195446</v>
      </c>
      <c r="O3676">
        <v>28.885519332827901</v>
      </c>
      <c r="P3676">
        <v>23.65625</v>
      </c>
      <c r="Q3676">
        <v>-1.5440742586449001E-2</v>
      </c>
    </row>
    <row r="3677" spans="1:17" hidden="1" x14ac:dyDescent="0.3">
      <c r="A3677" t="s">
        <v>7517</v>
      </c>
      <c r="B3677" t="s">
        <v>7518</v>
      </c>
      <c r="C3677" t="str">
        <f>IFERROR(VLOOKUP(Table1[[#This Row],[Ticker]],[1]!Table1[[Symbol]:[Industry]],2,FALSE),"-")</f>
        <v>-</v>
      </c>
      <c r="D3677" t="s">
        <v>875</v>
      </c>
      <c r="E3677">
        <v>31.305343359999998</v>
      </c>
      <c r="F3677">
        <v>3.65</v>
      </c>
      <c r="G3677">
        <v>-100.26686669505899</v>
      </c>
      <c r="H3677">
        <v>-9.6698513153652694</v>
      </c>
      <c r="I3677">
        <v>-71.885595264290401</v>
      </c>
      <c r="J3677">
        <v>-1.0819522136039399</v>
      </c>
      <c r="K3677">
        <v>5.0040450037801998</v>
      </c>
      <c r="L3677">
        <v>8.9001747075295992</v>
      </c>
      <c r="M3677">
        <v>37.127705759859097</v>
      </c>
      <c r="N3677">
        <v>0.83301118333955304</v>
      </c>
      <c r="O3677">
        <v>343.835616438356</v>
      </c>
      <c r="P3677">
        <v>22.073578595317699</v>
      </c>
      <c r="Q3677">
        <v>-0.16057989335700501</v>
      </c>
    </row>
    <row r="3678" spans="1:17" hidden="1" x14ac:dyDescent="0.3">
      <c r="A3678" t="s">
        <v>7519</v>
      </c>
      <c r="B3678" t="s">
        <v>7520</v>
      </c>
      <c r="C3678" t="str">
        <f>IFERROR(VLOOKUP(Table1[[#This Row],[Ticker]],[1]!Table1[[Symbol]:[Industry]],2,FALSE),"-")</f>
        <v>-</v>
      </c>
      <c r="D3678" t="s">
        <v>561</v>
      </c>
      <c r="E3678">
        <v>31.302287</v>
      </c>
      <c r="F3678">
        <v>102.58</v>
      </c>
      <c r="G3678">
        <v>46.32923102022</v>
      </c>
      <c r="H3678">
        <v>25.871883481800499</v>
      </c>
      <c r="I3678">
        <v>27.347538873342501</v>
      </c>
      <c r="J3678">
        <v>16.190884180586401</v>
      </c>
      <c r="K3678">
        <v>82.071404262211203</v>
      </c>
      <c r="L3678">
        <v>72.838846270418003</v>
      </c>
      <c r="M3678">
        <v>89.780975166114203</v>
      </c>
      <c r="N3678">
        <v>1.34900629536271</v>
      </c>
      <c r="O3678">
        <v>0</v>
      </c>
      <c r="Q3678">
        <v>9.5577288750501005E-2</v>
      </c>
    </row>
    <row r="3679" spans="1:17" hidden="1" x14ac:dyDescent="0.3">
      <c r="A3679" t="s">
        <v>7521</v>
      </c>
      <c r="B3679" t="s">
        <v>7522</v>
      </c>
      <c r="C3679" t="str">
        <f>IFERROR(VLOOKUP(Table1[[#This Row],[Ticker]],[1]!Table1[[Symbol]:[Industry]],2,FALSE),"-")</f>
        <v>-</v>
      </c>
      <c r="D3679" t="s">
        <v>7523</v>
      </c>
      <c r="E3679">
        <v>31.298489199999999</v>
      </c>
      <c r="F3679">
        <v>34</v>
      </c>
      <c r="G3679">
        <v>-46.3748447115115</v>
      </c>
      <c r="H3679">
        <v>12.075588153954699</v>
      </c>
      <c r="I3679">
        <v>-36.995848038944501</v>
      </c>
      <c r="J3679">
        <v>-0.77800084582278894</v>
      </c>
      <c r="K3679">
        <v>34.363302376451998</v>
      </c>
      <c r="M3679">
        <v>58.654346772158299</v>
      </c>
      <c r="N3679">
        <v>1.19365609348914</v>
      </c>
      <c r="O3679">
        <v>69.264705882352899</v>
      </c>
      <c r="P3679">
        <v>26.865671641791</v>
      </c>
    </row>
    <row r="3680" spans="1:17" hidden="1" x14ac:dyDescent="0.3">
      <c r="A3680" t="s">
        <v>7524</v>
      </c>
      <c r="B3680" t="s">
        <v>7525</v>
      </c>
      <c r="C3680" t="str">
        <f>IFERROR(VLOOKUP(Table1[[#This Row],[Ticker]],[1]!Table1[[Symbol]:[Industry]],2,FALSE),"-")</f>
        <v>-</v>
      </c>
      <c r="D3680" t="s">
        <v>1306</v>
      </c>
      <c r="E3680">
        <v>31.257184429999999</v>
      </c>
      <c r="F3680">
        <v>56.46</v>
      </c>
      <c r="G3680">
        <v>-17.648734632496399</v>
      </c>
      <c r="H3680">
        <v>-13.088228495667799</v>
      </c>
      <c r="I3680">
        <v>-8.2966010576160407</v>
      </c>
      <c r="J3680">
        <v>-0.67306332471506503</v>
      </c>
      <c r="K3680">
        <v>55.914140219327102</v>
      </c>
      <c r="L3680">
        <v>54.676918805360202</v>
      </c>
      <c r="M3680">
        <v>56.093149880285502</v>
      </c>
      <c r="N3680">
        <v>1.28538740130744</v>
      </c>
      <c r="O3680">
        <v>2.2848034006376099</v>
      </c>
      <c r="P3680">
        <v>10.597453476983301</v>
      </c>
    </row>
    <row r="3681" spans="1:17" hidden="1" x14ac:dyDescent="0.3">
      <c r="A3681" t="s">
        <v>7526</v>
      </c>
      <c r="B3681" t="s">
        <v>7527</v>
      </c>
      <c r="C3681" t="str">
        <f>IFERROR(VLOOKUP(Table1[[#This Row],[Ticker]],[1]!Table1[[Symbol]:[Industry]],2,FALSE),"-")</f>
        <v>-</v>
      </c>
      <c r="D3681" t="s">
        <v>392</v>
      </c>
      <c r="E3681">
        <v>31.184999999999999</v>
      </c>
      <c r="F3681">
        <v>57.75</v>
      </c>
      <c r="G3681">
        <v>48.960533850328801</v>
      </c>
      <c r="H3681">
        <v>-2.23404689202621</v>
      </c>
      <c r="I3681">
        <v>46.2191270147719</v>
      </c>
      <c r="J3681">
        <v>-9.6742739686313701</v>
      </c>
      <c r="K3681">
        <v>55.050311068319303</v>
      </c>
      <c r="L3681">
        <v>43.140617431253098</v>
      </c>
      <c r="M3681">
        <v>56.212043573842998</v>
      </c>
      <c r="N3681">
        <v>0.59548424975749203</v>
      </c>
      <c r="O3681">
        <v>47.2207792207792</v>
      </c>
      <c r="P3681">
        <v>181.15871470301801</v>
      </c>
      <c r="Q3681">
        <v>0.20355910132552399</v>
      </c>
    </row>
    <row r="3682" spans="1:17" hidden="1" x14ac:dyDescent="0.3">
      <c r="A3682" t="s">
        <v>7528</v>
      </c>
      <c r="B3682" t="s">
        <v>7529</v>
      </c>
      <c r="C3682" t="str">
        <f>IFERROR(VLOOKUP(Table1[[#This Row],[Ticker]],[1]!Table1[[Symbol]:[Industry]],2,FALSE),"-")</f>
        <v>-</v>
      </c>
      <c r="D3682" t="s">
        <v>1656</v>
      </c>
      <c r="E3682">
        <v>31.157078104</v>
      </c>
      <c r="F3682">
        <v>37.36</v>
      </c>
      <c r="G3682">
        <v>-58.061711065559997</v>
      </c>
      <c r="H3682">
        <v>-11.166994602089</v>
      </c>
      <c r="I3682">
        <v>-39.062593145002303</v>
      </c>
      <c r="J3682">
        <v>-1.0548519426012399</v>
      </c>
      <c r="K3682">
        <v>38.284677874220201</v>
      </c>
      <c r="L3682">
        <v>45.433972515495498</v>
      </c>
      <c r="M3682">
        <v>58.499281811110102</v>
      </c>
      <c r="N3682">
        <v>0.468427994730444</v>
      </c>
      <c r="O3682">
        <v>99.544967880085593</v>
      </c>
      <c r="P3682">
        <v>20.128617363343999</v>
      </c>
      <c r="Q3682">
        <v>-2.1584072602354998E-2</v>
      </c>
    </row>
    <row r="3683" spans="1:17" hidden="1" x14ac:dyDescent="0.3">
      <c r="A3683" t="s">
        <v>7530</v>
      </c>
      <c r="B3683" t="s">
        <v>7531</v>
      </c>
      <c r="C3683" t="str">
        <f>IFERROR(VLOOKUP(Table1[[#This Row],[Ticker]],[1]!Table1[[Symbol]:[Industry]],2,FALSE),"-")</f>
        <v>-</v>
      </c>
      <c r="D3683" t="s">
        <v>392</v>
      </c>
      <c r="E3683">
        <v>31.122</v>
      </c>
      <c r="F3683">
        <v>0.39</v>
      </c>
      <c r="G3683">
        <v>-40.246394369257402</v>
      </c>
      <c r="H3683">
        <v>3.6471421486870099</v>
      </c>
      <c r="I3683">
        <v>-32.6252502423037</v>
      </c>
      <c r="J3683">
        <v>13.623930139337199</v>
      </c>
      <c r="K3683">
        <v>0.36251486755152501</v>
      </c>
      <c r="L3683">
        <v>0.38748089410136599</v>
      </c>
      <c r="M3683">
        <v>73.915561695672594</v>
      </c>
      <c r="N3683">
        <v>1.5581110574353201</v>
      </c>
      <c r="O3683">
        <v>46.153846153846096</v>
      </c>
      <c r="P3683">
        <v>25.806451612903199</v>
      </c>
    </row>
    <row r="3684" spans="1:17" hidden="1" x14ac:dyDescent="0.3">
      <c r="A3684" t="s">
        <v>7532</v>
      </c>
      <c r="B3684" t="s">
        <v>7533</v>
      </c>
      <c r="C3684" t="str">
        <f>IFERROR(VLOOKUP(Table1[[#This Row],[Ticker]],[1]!Table1[[Symbol]:[Industry]],2,FALSE),"-")</f>
        <v>-</v>
      </c>
      <c r="E3684">
        <v>31.08</v>
      </c>
      <c r="F3684">
        <v>74</v>
      </c>
      <c r="G3684">
        <v>69.384064757282303</v>
      </c>
      <c r="H3684">
        <v>-27.245466863421701</v>
      </c>
      <c r="I3684">
        <v>36.976461410099098</v>
      </c>
      <c r="J3684">
        <v>-7.2878938047419002</v>
      </c>
      <c r="K3684">
        <v>72.372125069846504</v>
      </c>
      <c r="L3684">
        <v>60.540327133805697</v>
      </c>
      <c r="M3684">
        <v>49.463706618959201</v>
      </c>
      <c r="N3684">
        <v>2.0076190476190399</v>
      </c>
      <c r="O3684">
        <v>26.635135135135101</v>
      </c>
      <c r="P3684">
        <v>155.172413793103</v>
      </c>
      <c r="Q3684">
        <v>0.104694789362363</v>
      </c>
    </row>
    <row r="3685" spans="1:17" hidden="1" x14ac:dyDescent="0.3">
      <c r="A3685" t="s">
        <v>7534</v>
      </c>
      <c r="B3685" t="s">
        <v>7535</v>
      </c>
      <c r="C3685" t="str">
        <f>IFERROR(VLOOKUP(Table1[[#This Row],[Ticker]],[1]!Table1[[Symbol]:[Industry]],2,FALSE),"-")</f>
        <v>-</v>
      </c>
      <c r="D3685" t="s">
        <v>21</v>
      </c>
      <c r="E3685">
        <v>31.047942899999999</v>
      </c>
      <c r="F3685">
        <v>2.81</v>
      </c>
      <c r="G3685">
        <v>209.171032175828</v>
      </c>
      <c r="H3685">
        <v>-30.335848637988999</v>
      </c>
      <c r="I3685">
        <v>62.317074513685597</v>
      </c>
      <c r="J3685">
        <v>19.638768507116701</v>
      </c>
      <c r="K3685">
        <v>2.4858259410345398</v>
      </c>
      <c r="L3685">
        <v>1.9925044299897301</v>
      </c>
      <c r="M3685">
        <v>74.982393627938293</v>
      </c>
      <c r="N3685">
        <v>0.39419637557146298</v>
      </c>
      <c r="O3685">
        <v>30.604982206405602</v>
      </c>
      <c r="P3685">
        <v>246.913580246913</v>
      </c>
      <c r="Q3685">
        <v>9.7547320683163005E-2</v>
      </c>
    </row>
    <row r="3686" spans="1:17" hidden="1" x14ac:dyDescent="0.3">
      <c r="A3686" t="s">
        <v>7536</v>
      </c>
      <c r="B3686" t="s">
        <v>7537</v>
      </c>
      <c r="C3686" t="str">
        <f>IFERROR(VLOOKUP(Table1[[#This Row],[Ticker]],[1]!Table1[[Symbol]:[Industry]],2,FALSE),"-")</f>
        <v>-</v>
      </c>
      <c r="E3686">
        <v>31.011784200000001</v>
      </c>
      <c r="F3686">
        <v>28.23</v>
      </c>
      <c r="G3686">
        <v>-17.150400958559501</v>
      </c>
      <c r="H3686">
        <v>-15.2960283398473</v>
      </c>
      <c r="I3686">
        <v>-46.382198917296101</v>
      </c>
      <c r="J3686">
        <v>-2.3057284373801701</v>
      </c>
      <c r="K3686">
        <v>30.334342904652701</v>
      </c>
      <c r="L3686">
        <v>31.725898870886098</v>
      </c>
      <c r="M3686">
        <v>44.406626471404699</v>
      </c>
      <c r="N3686">
        <v>1.8047076754584299</v>
      </c>
      <c r="O3686">
        <v>61.069783917817901</v>
      </c>
      <c r="P3686">
        <v>13.3734939759036</v>
      </c>
      <c r="Q3686">
        <v>-2.6964262591245999E-2</v>
      </c>
    </row>
    <row r="3687" spans="1:17" hidden="1" x14ac:dyDescent="0.3">
      <c r="A3687" t="s">
        <v>7538</v>
      </c>
      <c r="B3687" t="s">
        <v>7539</v>
      </c>
      <c r="C3687" t="str">
        <f>IFERROR(VLOOKUP(Table1[[#This Row],[Ticker]],[1]!Table1[[Symbol]:[Industry]],2,FALSE),"-")</f>
        <v>-</v>
      </c>
      <c r="D3687" t="s">
        <v>295</v>
      </c>
      <c r="E3687">
        <v>30.868707000000001</v>
      </c>
      <c r="F3687">
        <v>29.99</v>
      </c>
      <c r="G3687">
        <v>-19.754185798685</v>
      </c>
      <c r="H3687">
        <v>-13.2774902042541</v>
      </c>
      <c r="I3687">
        <v>-32.115591250501801</v>
      </c>
      <c r="J3687">
        <v>-7.5393513167429704</v>
      </c>
      <c r="K3687">
        <v>30.368917421431401</v>
      </c>
      <c r="L3687">
        <v>33.115623643931201</v>
      </c>
      <c r="M3687">
        <v>50.828002304087597</v>
      </c>
      <c r="N3687">
        <v>4.1948761319494601</v>
      </c>
      <c r="O3687">
        <v>65.055018339446406</v>
      </c>
      <c r="P3687">
        <v>19.96</v>
      </c>
      <c r="Q3687">
        <v>2.6404924680800001E-4</v>
      </c>
    </row>
    <row r="3688" spans="1:17" hidden="1" x14ac:dyDescent="0.3">
      <c r="A3688" t="s">
        <v>7540</v>
      </c>
      <c r="B3688" t="s">
        <v>7541</v>
      </c>
      <c r="C3688" t="str">
        <f>IFERROR(VLOOKUP(Table1[[#This Row],[Ticker]],[1]!Table1[[Symbol]:[Industry]],2,FALSE),"-")</f>
        <v>-</v>
      </c>
      <c r="E3688">
        <v>30.818650000000002</v>
      </c>
      <c r="F3688">
        <v>18.29</v>
      </c>
      <c r="G3688">
        <v>-67.852777347980805</v>
      </c>
      <c r="H3688">
        <v>-8.2571392894456803</v>
      </c>
      <c r="I3688">
        <v>-21.627686283585</v>
      </c>
      <c r="J3688">
        <v>3.1499318443670599</v>
      </c>
      <c r="K3688">
        <v>17.872673835577199</v>
      </c>
      <c r="L3688">
        <v>21.558015303420898</v>
      </c>
      <c r="M3688">
        <v>72.228234681825498</v>
      </c>
      <c r="N3688">
        <v>0.47819378181366701</v>
      </c>
      <c r="O3688">
        <v>83.706943685073796</v>
      </c>
      <c r="P3688">
        <v>26.137931034482701</v>
      </c>
      <c r="Q3688">
        <v>-6.6732788796400001E-3</v>
      </c>
    </row>
    <row r="3689" spans="1:17" hidden="1" x14ac:dyDescent="0.3">
      <c r="A3689" t="s">
        <v>7542</v>
      </c>
      <c r="B3689" t="s">
        <v>7543</v>
      </c>
      <c r="C3689" t="str">
        <f>IFERROR(VLOOKUP(Table1[[#This Row],[Ticker]],[1]!Table1[[Symbol]:[Industry]],2,FALSE),"-")</f>
        <v>-</v>
      </c>
      <c r="E3689">
        <v>30.805808379999998</v>
      </c>
      <c r="F3689">
        <v>64.37</v>
      </c>
      <c r="G3689">
        <v>52.219636445122603</v>
      </c>
      <c r="H3689">
        <v>-12.7481888296573</v>
      </c>
      <c r="I3689">
        <v>11.857700995246001</v>
      </c>
      <c r="J3689">
        <v>-4.0971037287554504</v>
      </c>
      <c r="K3689">
        <v>63.268120910209497</v>
      </c>
      <c r="L3689">
        <v>54.5519166987958</v>
      </c>
      <c r="M3689">
        <v>45.932862763184197</v>
      </c>
      <c r="N3689">
        <v>0.27850964006446599</v>
      </c>
      <c r="O3689">
        <v>21.951219512195099</v>
      </c>
      <c r="P3689">
        <v>96.25</v>
      </c>
      <c r="Q3689">
        <v>7.5152312284065007E-2</v>
      </c>
    </row>
    <row r="3690" spans="1:17" hidden="1" x14ac:dyDescent="0.3">
      <c r="A3690" t="s">
        <v>7544</v>
      </c>
      <c r="B3690" t="s">
        <v>7545</v>
      </c>
      <c r="C3690" t="str">
        <f>IFERROR(VLOOKUP(Table1[[#This Row],[Ticker]],[1]!Table1[[Symbol]:[Industry]],2,FALSE),"-")</f>
        <v>-</v>
      </c>
      <c r="D3690" t="s">
        <v>104</v>
      </c>
      <c r="E3690">
        <v>30.79</v>
      </c>
      <c r="F3690">
        <v>323.25</v>
      </c>
      <c r="G3690">
        <v>-15.403797756144</v>
      </c>
      <c r="H3690">
        <v>-11.0587402042541</v>
      </c>
      <c r="I3690">
        <v>-2.26810738516087</v>
      </c>
      <c r="J3690">
        <v>-1.0819522136039399</v>
      </c>
      <c r="K3690">
        <v>320.62138588784399</v>
      </c>
      <c r="L3690">
        <v>308.251757889636</v>
      </c>
      <c r="M3690">
        <v>0.32897047686164199</v>
      </c>
      <c r="N3690">
        <v>0</v>
      </c>
      <c r="O3690">
        <v>0.26295436968291003</v>
      </c>
      <c r="P3690">
        <v>9.9489795918367303</v>
      </c>
    </row>
    <row r="3691" spans="1:17" hidden="1" x14ac:dyDescent="0.3">
      <c r="A3691" t="s">
        <v>7546</v>
      </c>
      <c r="B3691" t="s">
        <v>7547</v>
      </c>
      <c r="C3691" t="str">
        <f>IFERROR(VLOOKUP(Table1[[#This Row],[Ticker]],[1]!Table1[[Symbol]:[Industry]],2,FALSE),"-")</f>
        <v>-</v>
      </c>
      <c r="D3691" t="s">
        <v>1498</v>
      </c>
      <c r="E3691">
        <v>30.739259168</v>
      </c>
      <c r="F3691">
        <v>2.5099999999999998</v>
      </c>
      <c r="G3691">
        <v>-11.261868257071701</v>
      </c>
      <c r="H3691">
        <v>-25.684590544390201</v>
      </c>
      <c r="I3691">
        <v>-40.502801262711898</v>
      </c>
      <c r="J3691">
        <v>-1.0819522136039399</v>
      </c>
      <c r="K3691">
        <v>3.3525997125498801</v>
      </c>
      <c r="L3691">
        <v>3.2380355412713002</v>
      </c>
      <c r="M3691">
        <v>1.36837577797235</v>
      </c>
      <c r="N3691">
        <v>1.1319978170431899</v>
      </c>
      <c r="O3691">
        <v>83.2669322709163</v>
      </c>
      <c r="P3691">
        <v>47.647058823529399</v>
      </c>
      <c r="Q3691">
        <v>-2.2113159588580001E-3</v>
      </c>
    </row>
    <row r="3692" spans="1:17" hidden="1" x14ac:dyDescent="0.3">
      <c r="A3692" t="s">
        <v>7548</v>
      </c>
      <c r="B3692" t="s">
        <v>7549</v>
      </c>
      <c r="C3692" t="str">
        <f>IFERROR(VLOOKUP(Table1[[#This Row],[Ticker]],[1]!Table1[[Symbol]:[Industry]],2,FALSE),"-")</f>
        <v>-</v>
      </c>
      <c r="D3692" t="s">
        <v>1435</v>
      </c>
      <c r="E3692">
        <v>30.666481339999901</v>
      </c>
      <c r="F3692">
        <v>20.350000000000001</v>
      </c>
      <c r="G3692">
        <v>28.813889318685799</v>
      </c>
      <c r="H3692">
        <v>-18.439692585206501</v>
      </c>
      <c r="I3692">
        <v>-14.848665924365999</v>
      </c>
      <c r="J3692">
        <v>-7.3470124545677997</v>
      </c>
      <c r="K3692">
        <v>20.816657080483601</v>
      </c>
      <c r="L3692">
        <v>19.874627623262899</v>
      </c>
      <c r="M3692">
        <v>46.271122364690299</v>
      </c>
      <c r="N3692">
        <v>0.63467492260061897</v>
      </c>
      <c r="O3692">
        <v>50.368550368550302</v>
      </c>
      <c r="P3692">
        <v>54.1666666666667</v>
      </c>
    </row>
    <row r="3693" spans="1:17" hidden="1" x14ac:dyDescent="0.3">
      <c r="A3693" t="s">
        <v>7550</v>
      </c>
      <c r="B3693" t="s">
        <v>7551</v>
      </c>
      <c r="C3693" t="str">
        <f>IFERROR(VLOOKUP(Table1[[#This Row],[Ticker]],[1]!Table1[[Symbol]:[Industry]],2,FALSE),"-")</f>
        <v>-</v>
      </c>
      <c r="E3693">
        <v>30.634937600000001</v>
      </c>
      <c r="F3693">
        <v>59.68</v>
      </c>
      <c r="G3693">
        <v>28.779454056977801</v>
      </c>
      <c r="H3693">
        <v>-9.9178586139343707</v>
      </c>
      <c r="I3693">
        <v>13.1610642835065</v>
      </c>
      <c r="J3693">
        <v>-8.20893634058808</v>
      </c>
      <c r="K3693">
        <v>65.237523063517799</v>
      </c>
      <c r="L3693">
        <v>58.792508718864497</v>
      </c>
      <c r="M3693">
        <v>34.812461315759798</v>
      </c>
      <c r="N3693">
        <v>0.69198262276688105</v>
      </c>
      <c r="O3693">
        <v>63.756702412868599</v>
      </c>
      <c r="P3693">
        <v>78.950524737631099</v>
      </c>
      <c r="Q3693">
        <v>7.4838450100509005E-2</v>
      </c>
    </row>
    <row r="3694" spans="1:17" hidden="1" x14ac:dyDescent="0.3">
      <c r="A3694" t="s">
        <v>7552</v>
      </c>
      <c r="B3694" t="s">
        <v>7553</v>
      </c>
      <c r="C3694" t="str">
        <f>IFERROR(VLOOKUP(Table1[[#This Row],[Ticker]],[1]!Table1[[Symbol]:[Industry]],2,FALSE),"-")</f>
        <v>-</v>
      </c>
      <c r="E3694">
        <v>30.6249</v>
      </c>
      <c r="F3694">
        <v>98.79</v>
      </c>
      <c r="G3694">
        <v>277.871712447937</v>
      </c>
      <c r="H3694">
        <v>-7.9912555416774698</v>
      </c>
      <c r="I3694">
        <v>228.43808543679501</v>
      </c>
      <c r="J3694">
        <v>20.378464704096899</v>
      </c>
      <c r="K3694">
        <v>84.325088242886494</v>
      </c>
      <c r="L3694">
        <v>55.194272930420702</v>
      </c>
      <c r="M3694">
        <v>68.644329999414794</v>
      </c>
      <c r="N3694">
        <v>0.838976559865794</v>
      </c>
      <c r="O3694">
        <v>2.9152748253871801</v>
      </c>
      <c r="P3694">
        <v>404.03061224489699</v>
      </c>
      <c r="Q3694">
        <v>0.12848482307400799</v>
      </c>
    </row>
    <row r="3695" spans="1:17" hidden="1" x14ac:dyDescent="0.3">
      <c r="A3695" t="s">
        <v>7554</v>
      </c>
      <c r="B3695" t="s">
        <v>7555</v>
      </c>
      <c r="C3695" t="str">
        <f>IFERROR(VLOOKUP(Table1[[#This Row],[Ticker]],[1]!Table1[[Symbol]:[Industry]],2,FALSE),"-")</f>
        <v>-</v>
      </c>
      <c r="D3695" t="s">
        <v>392</v>
      </c>
      <c r="E3695">
        <v>30.6182425199998</v>
      </c>
      <c r="F3695">
        <v>244.45</v>
      </c>
      <c r="G3695">
        <v>-25.352777347980801</v>
      </c>
      <c r="H3695">
        <v>-11.0587402042541</v>
      </c>
      <c r="I3695">
        <v>-12.217086976997599</v>
      </c>
      <c r="J3695">
        <v>-1.0819522136039399</v>
      </c>
      <c r="K3695">
        <v>244.45</v>
      </c>
      <c r="L3695">
        <v>244.44999999999899</v>
      </c>
      <c r="M3695">
        <v>50</v>
      </c>
      <c r="O3695">
        <v>0</v>
      </c>
      <c r="P3695">
        <v>0</v>
      </c>
    </row>
    <row r="3696" spans="1:17" hidden="1" x14ac:dyDescent="0.3">
      <c r="A3696" t="s">
        <v>7556</v>
      </c>
      <c r="B3696" t="s">
        <v>7557</v>
      </c>
      <c r="C3696" t="str">
        <f>IFERROR(VLOOKUP(Table1[[#This Row],[Ticker]],[1]!Table1[[Symbol]:[Industry]],2,FALSE),"-")</f>
        <v>-</v>
      </c>
      <c r="D3696" t="s">
        <v>561</v>
      </c>
      <c r="E3696">
        <v>30.577874999999999</v>
      </c>
      <c r="F3696">
        <v>54.75</v>
      </c>
      <c r="G3696">
        <v>8.2163858625583295</v>
      </c>
      <c r="H3696">
        <v>0.105438900223452</v>
      </c>
      <c r="I3696">
        <v>-13.229562117116901</v>
      </c>
      <c r="J3696">
        <v>-1.15350856423006</v>
      </c>
      <c r="K3696">
        <v>57.033951362840199</v>
      </c>
      <c r="L3696">
        <v>55.074740072573398</v>
      </c>
      <c r="M3696">
        <v>46.107807099040301</v>
      </c>
      <c r="N3696">
        <v>0.47403110993936198</v>
      </c>
      <c r="O3696">
        <v>58.8675799086758</v>
      </c>
      <c r="P3696">
        <v>47.972972972972897</v>
      </c>
      <c r="Q3696">
        <v>4.7103433839277002E-2</v>
      </c>
    </row>
    <row r="3697" spans="1:17" hidden="1" x14ac:dyDescent="0.3">
      <c r="A3697" t="s">
        <v>7558</v>
      </c>
      <c r="B3697" t="s">
        <v>7559</v>
      </c>
      <c r="C3697" t="str">
        <f>IFERROR(VLOOKUP(Table1[[#This Row],[Ticker]],[1]!Table1[[Symbol]:[Industry]],2,FALSE),"-")</f>
        <v>-</v>
      </c>
      <c r="D3697" t="s">
        <v>936</v>
      </c>
      <c r="E3697">
        <v>30.562000000000001</v>
      </c>
      <c r="F3697">
        <v>29.5</v>
      </c>
      <c r="G3697">
        <v>63.145625207929697</v>
      </c>
      <c r="H3697">
        <v>43.221116279600203</v>
      </c>
      <c r="I3697">
        <v>-25.401312992300699</v>
      </c>
      <c r="J3697">
        <v>-5.6475831584359</v>
      </c>
      <c r="K3697">
        <v>26.009704155498898</v>
      </c>
      <c r="L3697">
        <v>25.332861663250501</v>
      </c>
      <c r="M3697">
        <v>54.054598340513699</v>
      </c>
      <c r="N3697">
        <v>0.62575757575757496</v>
      </c>
      <c r="O3697">
        <v>28.779661016949099</v>
      </c>
      <c r="P3697">
        <v>113.45875542691699</v>
      </c>
    </row>
    <row r="3698" spans="1:17" hidden="1" x14ac:dyDescent="0.3">
      <c r="A3698" t="s">
        <v>7560</v>
      </c>
      <c r="B3698" t="s">
        <v>7561</v>
      </c>
      <c r="C3698" t="str">
        <f>IFERROR(VLOOKUP(Table1[[#This Row],[Ticker]],[1]!Table1[[Symbol]:[Industry]],2,FALSE),"-")</f>
        <v>-</v>
      </c>
      <c r="E3698">
        <v>30.5025975</v>
      </c>
      <c r="F3698">
        <v>163</v>
      </c>
      <c r="G3698">
        <v>-56.721198400612302</v>
      </c>
      <c r="H3698">
        <v>-4.7464478454501702</v>
      </c>
      <c r="I3698">
        <v>-27.935804660555</v>
      </c>
      <c r="J3698">
        <v>7.6875923139283397</v>
      </c>
      <c r="K3698">
        <v>152.12365445886601</v>
      </c>
      <c r="M3698">
        <v>69.126707756420302</v>
      </c>
      <c r="N3698">
        <v>1.0712809917355299</v>
      </c>
      <c r="O3698">
        <v>56.441717791411001</v>
      </c>
      <c r="P3698">
        <v>33.6065573770491</v>
      </c>
    </row>
    <row r="3699" spans="1:17" hidden="1" x14ac:dyDescent="0.3">
      <c r="A3699" t="s">
        <v>7562</v>
      </c>
      <c r="B3699" t="s">
        <v>7563</v>
      </c>
      <c r="C3699" t="str">
        <f>IFERROR(VLOOKUP(Table1[[#This Row],[Ticker]],[1]!Table1[[Symbol]:[Industry]],2,FALSE),"-")</f>
        <v>-</v>
      </c>
      <c r="D3699" t="s">
        <v>107</v>
      </c>
      <c r="E3699">
        <v>30.480309999999999</v>
      </c>
      <c r="F3699">
        <v>23.45</v>
      </c>
      <c r="G3699">
        <v>288.95817671562298</v>
      </c>
      <c r="H3699">
        <v>55.659888010866602</v>
      </c>
      <c r="I3699">
        <v>78.743825075119602</v>
      </c>
      <c r="J3699">
        <v>-11.9569522136039</v>
      </c>
      <c r="K3699">
        <v>16.396285766569601</v>
      </c>
      <c r="L3699">
        <v>13.126452260278599</v>
      </c>
      <c r="M3699">
        <v>62.2730259598153</v>
      </c>
      <c r="N3699">
        <v>2.59563702720637</v>
      </c>
      <c r="O3699">
        <v>25.799573560767499</v>
      </c>
      <c r="P3699">
        <v>404.30107526881699</v>
      </c>
      <c r="Q3699">
        <v>5.0693743968574997E-2</v>
      </c>
    </row>
    <row r="3700" spans="1:17" hidden="1" x14ac:dyDescent="0.3">
      <c r="A3700" t="s">
        <v>7564</v>
      </c>
      <c r="B3700" t="s">
        <v>7565</v>
      </c>
      <c r="C3700" t="str">
        <f>IFERROR(VLOOKUP(Table1[[#This Row],[Ticker]],[1]!Table1[[Symbol]:[Industry]],2,FALSE),"-")</f>
        <v>-</v>
      </c>
      <c r="D3700" t="s">
        <v>49</v>
      </c>
      <c r="E3700">
        <v>30.252884339999898</v>
      </c>
      <c r="F3700">
        <v>46.13</v>
      </c>
      <c r="G3700">
        <v>1.7282437396995201</v>
      </c>
      <c r="H3700">
        <v>-1.7708145076597299</v>
      </c>
      <c r="I3700">
        <v>-24.434023228186899</v>
      </c>
      <c r="J3700">
        <v>-3.4436543412635201</v>
      </c>
      <c r="K3700">
        <v>45.771506477612498</v>
      </c>
      <c r="L3700">
        <v>43.910325665619801</v>
      </c>
      <c r="M3700">
        <v>48.683693033993002</v>
      </c>
      <c r="N3700">
        <v>0.68819475232759597</v>
      </c>
      <c r="O3700">
        <v>57.077823542163401</v>
      </c>
      <c r="P3700">
        <v>46.770601336302903</v>
      </c>
      <c r="Q3700">
        <v>4.1317126264994002E-2</v>
      </c>
    </row>
    <row r="3701" spans="1:17" hidden="1" x14ac:dyDescent="0.3">
      <c r="A3701" t="s">
        <v>7566</v>
      </c>
      <c r="B3701" t="s">
        <v>7567</v>
      </c>
      <c r="C3701" t="str">
        <f>IFERROR(VLOOKUP(Table1[[#This Row],[Ticker]],[1]!Table1[[Symbol]:[Industry]],2,FALSE),"-")</f>
        <v>-</v>
      </c>
      <c r="D3701" t="s">
        <v>184</v>
      </c>
      <c r="E3701">
        <v>30.248000000000001</v>
      </c>
      <c r="F3701">
        <v>0.45</v>
      </c>
      <c r="G3701">
        <v>-5.5931859894901201</v>
      </c>
      <c r="H3701">
        <v>-1.87035303188851</v>
      </c>
      <c r="I3701">
        <v>-12.2495918825592</v>
      </c>
      <c r="J3701">
        <v>1.0670674632677399</v>
      </c>
      <c r="K3701">
        <v>0.59267168328142406</v>
      </c>
      <c r="L3701">
        <v>0.50771284078795198</v>
      </c>
      <c r="M3701">
        <v>92.112121951265095</v>
      </c>
      <c r="N3701">
        <v>1</v>
      </c>
      <c r="Q3701">
        <v>4.6288916988924997E-2</v>
      </c>
    </row>
    <row r="3702" spans="1:17" hidden="1" x14ac:dyDescent="0.3">
      <c r="A3702" t="s">
        <v>7568</v>
      </c>
      <c r="B3702" t="s">
        <v>7569</v>
      </c>
      <c r="C3702" t="str">
        <f>IFERROR(VLOOKUP(Table1[[#This Row],[Ticker]],[1]!Table1[[Symbol]:[Industry]],2,FALSE),"-")</f>
        <v>-</v>
      </c>
      <c r="D3702" t="s">
        <v>46</v>
      </c>
      <c r="E3702">
        <v>30.23424533</v>
      </c>
      <c r="F3702">
        <v>873.05</v>
      </c>
      <c r="G3702">
        <v>49.587222652019101</v>
      </c>
      <c r="H3702">
        <v>8.4795210823115692</v>
      </c>
      <c r="I3702">
        <v>-16.277526537437101</v>
      </c>
      <c r="J3702">
        <v>18.4399328470166</v>
      </c>
      <c r="K3702">
        <v>745.94736757951</v>
      </c>
      <c r="L3702">
        <v>722.38493214242396</v>
      </c>
      <c r="M3702">
        <v>85.008608591258294</v>
      </c>
      <c r="N3702">
        <v>1.8656123915693399</v>
      </c>
      <c r="O3702">
        <v>21.986140541778799</v>
      </c>
      <c r="P3702">
        <v>89.793478260869506</v>
      </c>
      <c r="Q3702">
        <v>9.8222654498341999E-2</v>
      </c>
    </row>
    <row r="3703" spans="1:17" hidden="1" x14ac:dyDescent="0.3">
      <c r="A3703" t="s">
        <v>7570</v>
      </c>
      <c r="B3703" t="s">
        <v>7571</v>
      </c>
      <c r="C3703" t="str">
        <f>IFERROR(VLOOKUP(Table1[[#This Row],[Ticker]],[1]!Table1[[Symbol]:[Industry]],2,FALSE),"-")</f>
        <v>-</v>
      </c>
      <c r="D3703" t="s">
        <v>72</v>
      </c>
      <c r="E3703">
        <v>30.221526522000001</v>
      </c>
      <c r="F3703">
        <v>48.18</v>
      </c>
      <c r="G3703">
        <v>-28.137280979941998</v>
      </c>
      <c r="H3703">
        <v>1.3048961593821999</v>
      </c>
      <c r="I3703">
        <v>-73.236504452725697</v>
      </c>
      <c r="J3703">
        <v>3.0285599157760998</v>
      </c>
      <c r="K3703">
        <v>47.614796183892501</v>
      </c>
      <c r="L3703">
        <v>54.068902881173898</v>
      </c>
      <c r="M3703">
        <v>65.843685741724101</v>
      </c>
      <c r="N3703">
        <v>0.76670219336675305</v>
      </c>
      <c r="O3703">
        <v>169.30261519302601</v>
      </c>
      <c r="P3703">
        <v>29.620661824051599</v>
      </c>
      <c r="Q3703">
        <v>7.2969991387069999E-2</v>
      </c>
    </row>
    <row r="3704" spans="1:17" hidden="1" x14ac:dyDescent="0.3">
      <c r="A3704" t="s">
        <v>7572</v>
      </c>
      <c r="B3704" t="s">
        <v>7573</v>
      </c>
      <c r="C3704" t="str">
        <f>IFERROR(VLOOKUP(Table1[[#This Row],[Ticker]],[1]!Table1[[Symbol]:[Industry]],2,FALSE),"-")</f>
        <v>-</v>
      </c>
      <c r="D3704" t="s">
        <v>119</v>
      </c>
      <c r="E3704">
        <v>30.180099999999999</v>
      </c>
      <c r="F3704">
        <v>0.41</v>
      </c>
      <c r="G3704">
        <v>11.313889318685799</v>
      </c>
      <c r="H3704">
        <v>-19.947629093143</v>
      </c>
      <c r="I3704">
        <v>-9.71708697699761</v>
      </c>
      <c r="J3704">
        <v>-1.0819522136039399</v>
      </c>
      <c r="K3704">
        <v>0.42051266718248298</v>
      </c>
      <c r="L3704">
        <v>0.54381486556846803</v>
      </c>
      <c r="M3704">
        <v>30.451362303002099</v>
      </c>
      <c r="N3704">
        <v>0.31021274944052901</v>
      </c>
      <c r="O3704">
        <v>58.536585365853597</v>
      </c>
      <c r="P3704">
        <v>63.999999999999901</v>
      </c>
      <c r="Q3704">
        <v>-5.3048474857670001E-3</v>
      </c>
    </row>
    <row r="3705" spans="1:17" hidden="1" x14ac:dyDescent="0.3">
      <c r="A3705" t="s">
        <v>7574</v>
      </c>
      <c r="B3705" t="s">
        <v>7575</v>
      </c>
      <c r="C3705" t="str">
        <f>IFERROR(VLOOKUP(Table1[[#This Row],[Ticker]],[1]!Table1[[Symbol]:[Industry]],2,FALSE),"-")</f>
        <v>-</v>
      </c>
      <c r="D3705" t="s">
        <v>124</v>
      </c>
      <c r="E3705">
        <v>30.102283750000002</v>
      </c>
      <c r="F3705">
        <v>16.39</v>
      </c>
      <c r="G3705">
        <v>-41.531595868470397</v>
      </c>
      <c r="H3705">
        <v>-51.773025918539801</v>
      </c>
      <c r="I3705">
        <v>-21.1109168825006</v>
      </c>
      <c r="J3705">
        <v>1.64082006362378</v>
      </c>
      <c r="K3705">
        <v>19.4451558576663</v>
      </c>
      <c r="L3705">
        <v>18.631263523596498</v>
      </c>
      <c r="M3705">
        <v>33.584518724301503</v>
      </c>
      <c r="N3705">
        <v>1.23562944375154</v>
      </c>
      <c r="O3705">
        <v>118.66992068334299</v>
      </c>
      <c r="P3705">
        <v>8.7591240875912497</v>
      </c>
      <c r="Q3705">
        <v>-7.0694488819050003E-3</v>
      </c>
    </row>
    <row r="3706" spans="1:17" hidden="1" x14ac:dyDescent="0.3">
      <c r="A3706" t="s">
        <v>7576</v>
      </c>
      <c r="B3706" t="s">
        <v>7577</v>
      </c>
      <c r="C3706" t="str">
        <f>IFERROR(VLOOKUP(Table1[[#This Row],[Ticker]],[1]!Table1[[Symbol]:[Industry]],2,FALSE),"-")</f>
        <v>-</v>
      </c>
      <c r="D3706" t="s">
        <v>387</v>
      </c>
      <c r="E3706">
        <v>30.091729999999998</v>
      </c>
      <c r="F3706">
        <v>83.5</v>
      </c>
      <c r="G3706">
        <v>-62.570822460762699</v>
      </c>
      <c r="H3706">
        <v>21.786788251030401</v>
      </c>
      <c r="I3706">
        <v>10.5770306700612</v>
      </c>
      <c r="J3706">
        <v>30.586057456017301</v>
      </c>
      <c r="K3706">
        <v>70.166304610155393</v>
      </c>
      <c r="M3706">
        <v>77.859020106738498</v>
      </c>
      <c r="N3706">
        <v>3.34099999999999</v>
      </c>
      <c r="O3706">
        <v>67.664670658682596</v>
      </c>
      <c r="P3706">
        <v>54.343807763401102</v>
      </c>
    </row>
    <row r="3707" spans="1:17" hidden="1" x14ac:dyDescent="0.3">
      <c r="A3707" t="s">
        <v>7578</v>
      </c>
      <c r="B3707" t="s">
        <v>7579</v>
      </c>
      <c r="C3707" t="str">
        <f>IFERROR(VLOOKUP(Table1[[#This Row],[Ticker]],[1]!Table1[[Symbol]:[Industry]],2,FALSE),"-")</f>
        <v>-</v>
      </c>
      <c r="D3707" t="s">
        <v>143</v>
      </c>
      <c r="E3707">
        <v>30.089245600000002</v>
      </c>
      <c r="F3707">
        <v>22.85</v>
      </c>
      <c r="G3707">
        <v>-50.064474217832498</v>
      </c>
      <c r="H3707">
        <v>-4.4653336108475603</v>
      </c>
      <c r="I3707">
        <v>-30.609944119854699</v>
      </c>
      <c r="J3707">
        <v>-5.5154497505497702</v>
      </c>
      <c r="K3707">
        <v>21.637570219594</v>
      </c>
      <c r="M3707">
        <v>88.805480769343205</v>
      </c>
      <c r="N3707">
        <v>2.7708333333333299</v>
      </c>
      <c r="O3707">
        <v>54.923413566739598</v>
      </c>
      <c r="P3707">
        <v>25.549450549450501</v>
      </c>
    </row>
    <row r="3708" spans="1:17" hidden="1" x14ac:dyDescent="0.3">
      <c r="A3708" t="s">
        <v>7580</v>
      </c>
      <c r="B3708" t="s">
        <v>7581</v>
      </c>
      <c r="C3708" t="str">
        <f>IFERROR(VLOOKUP(Table1[[#This Row],[Ticker]],[1]!Table1[[Symbol]:[Industry]],2,FALSE),"-")</f>
        <v>-</v>
      </c>
      <c r="E3708">
        <v>30.089220425000001</v>
      </c>
      <c r="F3708">
        <v>15.95</v>
      </c>
      <c r="G3708">
        <v>2.7596724512159598</v>
      </c>
      <c r="H3708">
        <v>-22.719517589413101</v>
      </c>
      <c r="I3708">
        <v>-3.4917972701128099</v>
      </c>
      <c r="J3708">
        <v>0.61296304063333895</v>
      </c>
      <c r="K3708">
        <v>15.480544400719101</v>
      </c>
      <c r="L3708">
        <v>14.750694792015199</v>
      </c>
      <c r="M3708">
        <v>57.957453049219197</v>
      </c>
      <c r="N3708">
        <v>0.122181818181818</v>
      </c>
      <c r="O3708">
        <v>23.573667711598699</v>
      </c>
      <c r="P3708">
        <v>51.904761904761898</v>
      </c>
    </row>
    <row r="3709" spans="1:17" hidden="1" x14ac:dyDescent="0.3">
      <c r="A3709" t="s">
        <v>7582</v>
      </c>
      <c r="B3709" t="s">
        <v>7583</v>
      </c>
      <c r="C3709" t="str">
        <f>IFERROR(VLOOKUP(Table1[[#This Row],[Ticker]],[1]!Table1[[Symbol]:[Industry]],2,FALSE),"-")</f>
        <v>-</v>
      </c>
      <c r="E3709">
        <v>30.085058776</v>
      </c>
      <c r="F3709">
        <v>38.119999999999997</v>
      </c>
      <c r="G3709">
        <v>61.693346302656998</v>
      </c>
      <c r="H3709">
        <v>-17.823592925172701</v>
      </c>
      <c r="I3709">
        <v>15.0192281097847</v>
      </c>
      <c r="J3709">
        <v>-4.3202941825158598</v>
      </c>
      <c r="K3709">
        <v>37.804186199645898</v>
      </c>
      <c r="L3709">
        <v>32.232744605675201</v>
      </c>
      <c r="M3709">
        <v>43.799625021459399</v>
      </c>
      <c r="N3709">
        <v>0.33203321344318598</v>
      </c>
      <c r="O3709">
        <v>33.7880377754459</v>
      </c>
      <c r="P3709">
        <v>101.586462189317</v>
      </c>
      <c r="Q3709">
        <v>9.6129888411166001E-2</v>
      </c>
    </row>
    <row r="3710" spans="1:17" hidden="1" x14ac:dyDescent="0.3">
      <c r="A3710" t="s">
        <v>7584</v>
      </c>
      <c r="B3710" t="s">
        <v>7585</v>
      </c>
      <c r="C3710" t="str">
        <f>IFERROR(VLOOKUP(Table1[[#This Row],[Ticker]],[1]!Table1[[Symbol]:[Industry]],2,FALSE),"-")</f>
        <v>-</v>
      </c>
      <c r="E3710">
        <v>30.060072000000002</v>
      </c>
      <c r="F3710">
        <v>42.3</v>
      </c>
      <c r="G3710">
        <v>71.850019854816296</v>
      </c>
      <c r="H3710">
        <v>-9.3517700762314</v>
      </c>
      <c r="I3710">
        <v>-36.789126919936201</v>
      </c>
      <c r="J3710">
        <v>-4.6557890308662602</v>
      </c>
      <c r="K3710">
        <v>44.574670321861298</v>
      </c>
      <c r="L3710">
        <v>43.645166842760801</v>
      </c>
      <c r="M3710">
        <v>52.217552018289702</v>
      </c>
      <c r="N3710">
        <v>0.78342976162925204</v>
      </c>
      <c r="O3710">
        <v>63.900709219858101</v>
      </c>
      <c r="P3710">
        <v>106.74486803519</v>
      </c>
      <c r="Q3710">
        <v>8.6433941910421003E-2</v>
      </c>
    </row>
    <row r="3711" spans="1:17" hidden="1" x14ac:dyDescent="0.3">
      <c r="A3711" t="s">
        <v>7586</v>
      </c>
      <c r="B3711" t="s">
        <v>7587</v>
      </c>
      <c r="C3711" t="str">
        <f>IFERROR(VLOOKUP(Table1[[#This Row],[Ticker]],[1]!Table1[[Symbol]:[Industry]],2,FALSE),"-")</f>
        <v>-</v>
      </c>
      <c r="D3711" t="s">
        <v>285</v>
      </c>
      <c r="E3711">
        <v>30.003931513999898</v>
      </c>
      <c r="F3711">
        <v>14.66</v>
      </c>
      <c r="G3711">
        <v>46.109210956112697</v>
      </c>
      <c r="H3711">
        <v>5.4331568405504198</v>
      </c>
      <c r="I3711">
        <v>40.0155194612163</v>
      </c>
      <c r="J3711">
        <v>26.077256943523999</v>
      </c>
      <c r="K3711">
        <v>10.2257043946795</v>
      </c>
      <c r="L3711">
        <v>9.8860707009394595</v>
      </c>
      <c r="M3711">
        <v>92.839800328881793</v>
      </c>
      <c r="N3711">
        <v>1.8148500069731399</v>
      </c>
      <c r="O3711">
        <v>0</v>
      </c>
      <c r="P3711">
        <v>114.327485380116</v>
      </c>
    </row>
    <row r="3712" spans="1:17" hidden="1" x14ac:dyDescent="0.3">
      <c r="A3712" t="s">
        <v>7588</v>
      </c>
      <c r="B3712" t="s">
        <v>7589</v>
      </c>
      <c r="C3712" t="str">
        <f>IFERROR(VLOOKUP(Table1[[#This Row],[Ticker]],[1]!Table1[[Symbol]:[Industry]],2,FALSE),"-")</f>
        <v>-</v>
      </c>
      <c r="D3712" t="s">
        <v>392</v>
      </c>
      <c r="E3712">
        <v>29.98497596</v>
      </c>
      <c r="F3712">
        <v>8.81</v>
      </c>
      <c r="G3712">
        <v>-33.962735854204801</v>
      </c>
      <c r="H3712">
        <v>-9.9326140781280294</v>
      </c>
      <c r="I3712">
        <v>-22.2273014815941</v>
      </c>
      <c r="J3712">
        <v>-1.0819522136039399</v>
      </c>
      <c r="K3712">
        <v>8.9260721649708294</v>
      </c>
      <c r="L3712">
        <v>9.2664242853740593</v>
      </c>
      <c r="M3712">
        <v>47.382200327681403</v>
      </c>
      <c r="N3712">
        <v>1.2640836452978099</v>
      </c>
      <c r="O3712">
        <v>24.177071509648101</v>
      </c>
      <c r="P3712">
        <v>4.8809523809523796</v>
      </c>
      <c r="Q3712">
        <v>0.114411789514745</v>
      </c>
    </row>
    <row r="3713" spans="1:17" hidden="1" x14ac:dyDescent="0.3">
      <c r="A3713" t="s">
        <v>7590</v>
      </c>
      <c r="B3713" t="s">
        <v>7591</v>
      </c>
      <c r="C3713" t="str">
        <f>IFERROR(VLOOKUP(Table1[[#This Row],[Ticker]],[1]!Table1[[Symbol]:[Industry]],2,FALSE),"-")</f>
        <v>-</v>
      </c>
      <c r="D3713" t="s">
        <v>610</v>
      </c>
      <c r="E3713">
        <v>29.873999999999999</v>
      </c>
      <c r="F3713">
        <v>156</v>
      </c>
      <c r="G3713">
        <v>25.153734953032099</v>
      </c>
      <c r="H3713">
        <v>-21.238380922817001</v>
      </c>
      <c r="I3713">
        <v>-4.2586094683470801</v>
      </c>
      <c r="J3713">
        <v>2.5092080073905101</v>
      </c>
      <c r="K3713">
        <v>149.31109517510799</v>
      </c>
      <c r="L3713">
        <v>130.80414284905399</v>
      </c>
      <c r="M3713">
        <v>71.920953741274104</v>
      </c>
      <c r="N3713">
        <v>0.120904778192525</v>
      </c>
      <c r="O3713">
        <v>21.121794871794801</v>
      </c>
      <c r="P3713">
        <v>116.066481994459</v>
      </c>
      <c r="Q3713">
        <v>0.14961596545500899</v>
      </c>
    </row>
    <row r="3714" spans="1:17" hidden="1" x14ac:dyDescent="0.3">
      <c r="A3714" t="s">
        <v>7592</v>
      </c>
      <c r="B3714" t="s">
        <v>7593</v>
      </c>
      <c r="C3714" t="str">
        <f>IFERROR(VLOOKUP(Table1[[#This Row],[Ticker]],[1]!Table1[[Symbol]:[Industry]],2,FALSE),"-")</f>
        <v>-</v>
      </c>
      <c r="E3714">
        <v>29.812349999999999</v>
      </c>
      <c r="F3714">
        <v>25.59</v>
      </c>
      <c r="G3714">
        <v>173.94546826605401</v>
      </c>
      <c r="H3714">
        <v>53.859757315235498</v>
      </c>
      <c r="I3714">
        <v>50.465684796683199</v>
      </c>
      <c r="J3714">
        <v>55.935591646045097</v>
      </c>
      <c r="K3714">
        <v>16.326787690091098</v>
      </c>
      <c r="L3714">
        <v>14.952943766080899</v>
      </c>
      <c r="M3714">
        <v>89.598155220888302</v>
      </c>
      <c r="N3714">
        <v>3.3606505641753599</v>
      </c>
      <c r="O3714">
        <v>0</v>
      </c>
      <c r="P3714">
        <v>240.74567243675099</v>
      </c>
      <c r="Q3714">
        <v>0.135166005235661</v>
      </c>
    </row>
    <row r="3715" spans="1:17" hidden="1" x14ac:dyDescent="0.3">
      <c r="A3715" t="s">
        <v>7594</v>
      </c>
      <c r="B3715" t="s">
        <v>7595</v>
      </c>
      <c r="C3715" t="str">
        <f>IFERROR(VLOOKUP(Table1[[#This Row],[Ticker]],[1]!Table1[[Symbol]:[Industry]],2,FALSE),"-")</f>
        <v>-</v>
      </c>
      <c r="E3715">
        <v>29.747734763999901</v>
      </c>
      <c r="F3715">
        <v>27.94</v>
      </c>
      <c r="G3715">
        <v>-50.766552040986603</v>
      </c>
      <c r="H3715">
        <v>-3.0877257115005299</v>
      </c>
      <c r="I3715">
        <v>-18.458697715252601</v>
      </c>
      <c r="J3715">
        <v>3.4794512951679799</v>
      </c>
      <c r="K3715">
        <v>29.265700758659701</v>
      </c>
      <c r="L3715">
        <v>31.6989623248922</v>
      </c>
      <c r="M3715">
        <v>43.537809863894701</v>
      </c>
      <c r="N3715">
        <v>0.48832595508416599</v>
      </c>
      <c r="O3715">
        <v>75.375805297065099</v>
      </c>
      <c r="P3715">
        <v>15.406856670797101</v>
      </c>
    </row>
    <row r="3716" spans="1:17" hidden="1" x14ac:dyDescent="0.3">
      <c r="A3716" t="s">
        <v>7596</v>
      </c>
      <c r="B3716" t="s">
        <v>7597</v>
      </c>
      <c r="C3716" t="str">
        <f>IFERROR(VLOOKUP(Table1[[#This Row],[Ticker]],[1]!Table1[[Symbol]:[Industry]],2,FALSE),"-")</f>
        <v>-</v>
      </c>
      <c r="D3716" t="s">
        <v>716</v>
      </c>
      <c r="E3716">
        <v>29.575091889999999</v>
      </c>
      <c r="F3716">
        <v>39.28</v>
      </c>
      <c r="G3716">
        <v>3.7727979314406102</v>
      </c>
      <c r="H3716">
        <v>-0.81260397071092405</v>
      </c>
      <c r="I3716">
        <v>-1.84900605539041</v>
      </c>
      <c r="J3716">
        <v>3.44993381081939</v>
      </c>
      <c r="K3716">
        <v>36.322457125288999</v>
      </c>
      <c r="L3716">
        <v>35.327472587959498</v>
      </c>
      <c r="M3716">
        <v>56.725246441840902</v>
      </c>
      <c r="N3716">
        <v>1.44422399132457</v>
      </c>
      <c r="O3716">
        <v>2.95315682281058</v>
      </c>
      <c r="P3716">
        <v>47.5028163725122</v>
      </c>
    </row>
    <row r="3717" spans="1:17" hidden="1" x14ac:dyDescent="0.3">
      <c r="A3717" t="s">
        <v>7598</v>
      </c>
      <c r="B3717" t="s">
        <v>7599</v>
      </c>
      <c r="C3717" t="str">
        <f>IFERROR(VLOOKUP(Table1[[#This Row],[Ticker]],[1]!Table1[[Symbol]:[Industry]],2,FALSE),"-")</f>
        <v>-</v>
      </c>
      <c r="D3717" t="s">
        <v>21</v>
      </c>
      <c r="E3717">
        <v>29.535309999999999</v>
      </c>
      <c r="F3717">
        <v>70.489999999999995</v>
      </c>
      <c r="G3717">
        <v>-9.7954002988004891</v>
      </c>
      <c r="H3717">
        <v>-18.914949354580902</v>
      </c>
      <c r="I3717">
        <v>-11.329724732829799</v>
      </c>
      <c r="J3717">
        <v>-6.0819522136039597</v>
      </c>
      <c r="K3717">
        <v>75.222147644676198</v>
      </c>
      <c r="L3717">
        <v>69.656150175607607</v>
      </c>
      <c r="M3717">
        <v>4.1137517043950004E-3</v>
      </c>
      <c r="N3717">
        <v>4.0227272727272698</v>
      </c>
      <c r="O3717">
        <v>8.5260320612852993</v>
      </c>
      <c r="P3717">
        <v>28.1636363636363</v>
      </c>
    </row>
    <row r="3718" spans="1:17" hidden="1" x14ac:dyDescent="0.3">
      <c r="A3718" t="s">
        <v>7600</v>
      </c>
      <c r="B3718" t="s">
        <v>7601</v>
      </c>
      <c r="C3718" t="str">
        <f>IFERROR(VLOOKUP(Table1[[#This Row],[Ticker]],[1]!Table1[[Symbol]:[Industry]],2,FALSE),"-")</f>
        <v>-</v>
      </c>
      <c r="D3718" t="s">
        <v>610</v>
      </c>
      <c r="E3718">
        <v>29.51707</v>
      </c>
      <c r="F3718">
        <v>24.35</v>
      </c>
      <c r="G3718">
        <v>-10.004601128179701</v>
      </c>
      <c r="H3718">
        <v>4.1311332134673497</v>
      </c>
      <c r="I3718">
        <v>-19.5258041448696</v>
      </c>
      <c r="J3718">
        <v>-10.982942312613799</v>
      </c>
      <c r="K3718">
        <v>21.748306507701201</v>
      </c>
      <c r="L3718">
        <v>24.027415201507399</v>
      </c>
      <c r="M3718">
        <v>62.493835780989301</v>
      </c>
      <c r="N3718">
        <v>2.1188415063913002</v>
      </c>
      <c r="O3718">
        <v>75.195071868583099</v>
      </c>
      <c r="P3718">
        <v>47.486371895820703</v>
      </c>
      <c r="Q3718">
        <v>-6.0413738364062997E-2</v>
      </c>
    </row>
    <row r="3719" spans="1:17" hidden="1" x14ac:dyDescent="0.3">
      <c r="A3719" t="s">
        <v>7602</v>
      </c>
      <c r="B3719" t="s">
        <v>7603</v>
      </c>
      <c r="C3719" t="str">
        <f>IFERROR(VLOOKUP(Table1[[#This Row],[Ticker]],[1]!Table1[[Symbol]:[Industry]],2,FALSE),"-")</f>
        <v>-</v>
      </c>
      <c r="D3719" t="s">
        <v>1147</v>
      </c>
      <c r="E3719">
        <v>29.485060000000001</v>
      </c>
      <c r="F3719">
        <v>12.02</v>
      </c>
      <c r="G3719">
        <v>-3.37809780585552</v>
      </c>
      <c r="H3719">
        <v>36.092774947260999</v>
      </c>
      <c r="I3719">
        <v>49.176375595367702</v>
      </c>
      <c r="J3719">
        <v>-5.7915283517515102</v>
      </c>
      <c r="K3719">
        <v>9.8550608790208294</v>
      </c>
      <c r="L3719">
        <v>9.1368027732331392</v>
      </c>
      <c r="M3719">
        <v>72.219569147004705</v>
      </c>
      <c r="N3719">
        <v>3.7608704564908799</v>
      </c>
      <c r="O3719">
        <v>8.3194675540765299</v>
      </c>
      <c r="P3719">
        <v>94.940057902464204</v>
      </c>
      <c r="Q3719">
        <v>5.7565491376535001E-2</v>
      </c>
    </row>
    <row r="3720" spans="1:17" hidden="1" x14ac:dyDescent="0.3">
      <c r="A3720" t="s">
        <v>7604</v>
      </c>
      <c r="B3720" t="s">
        <v>7605</v>
      </c>
      <c r="C3720" t="str">
        <f>IFERROR(VLOOKUP(Table1[[#This Row],[Ticker]],[1]!Table1[[Symbol]:[Industry]],2,FALSE),"-")</f>
        <v>-</v>
      </c>
      <c r="D3720" t="s">
        <v>302</v>
      </c>
      <c r="E3720">
        <v>29.423980799999999</v>
      </c>
      <c r="F3720">
        <v>18.12</v>
      </c>
      <c r="G3720">
        <v>33.177406379053302</v>
      </c>
      <c r="H3720">
        <v>-21.4435583381497</v>
      </c>
      <c r="I3720">
        <v>-13.146556632547</v>
      </c>
      <c r="J3720">
        <v>-6.4798375781003203</v>
      </c>
      <c r="K3720">
        <v>17.866347074217501</v>
      </c>
      <c r="L3720">
        <v>16.383127258073198</v>
      </c>
      <c r="M3720">
        <v>55.648673929331601</v>
      </c>
      <c r="N3720">
        <v>0.72121467472455503</v>
      </c>
      <c r="O3720">
        <v>15.0110375275938</v>
      </c>
      <c r="P3720">
        <v>79.228486646884207</v>
      </c>
      <c r="Q3720">
        <v>8.5462629460576006E-2</v>
      </c>
    </row>
    <row r="3721" spans="1:17" hidden="1" x14ac:dyDescent="0.3">
      <c r="A3721" t="s">
        <v>7606</v>
      </c>
      <c r="B3721" t="s">
        <v>7607</v>
      </c>
      <c r="C3721" t="str">
        <f>IFERROR(VLOOKUP(Table1[[#This Row],[Ticker]],[1]!Table1[[Symbol]:[Industry]],2,FALSE),"-")</f>
        <v>-</v>
      </c>
      <c r="E3721">
        <v>29.4002774</v>
      </c>
      <c r="F3721">
        <v>224.9</v>
      </c>
      <c r="G3721">
        <v>23.5876200030125</v>
      </c>
      <c r="H3721">
        <v>0.16320493290294799</v>
      </c>
      <c r="I3721">
        <v>17.933375985965299</v>
      </c>
      <c r="J3721">
        <v>2.7597241542656601</v>
      </c>
      <c r="K3721">
        <v>210.25589831381501</v>
      </c>
      <c r="L3721">
        <v>191.18044080822901</v>
      </c>
      <c r="M3721">
        <v>57.4364874412801</v>
      </c>
      <c r="N3721">
        <v>1.02085119138396</v>
      </c>
      <c r="O3721">
        <v>6.22498888394842</v>
      </c>
      <c r="P3721">
        <v>61.798561151079099</v>
      </c>
      <c r="Q3721">
        <v>8.1508458694698999E-2</v>
      </c>
    </row>
    <row r="3722" spans="1:17" hidden="1" x14ac:dyDescent="0.3">
      <c r="A3722" t="s">
        <v>7608</v>
      </c>
      <c r="B3722" t="s">
        <v>7609</v>
      </c>
      <c r="C3722" t="str">
        <f>IFERROR(VLOOKUP(Table1[[#This Row],[Ticker]],[1]!Table1[[Symbol]:[Industry]],2,FALSE),"-")</f>
        <v>-</v>
      </c>
      <c r="D3722" t="s">
        <v>243</v>
      </c>
      <c r="E3722">
        <v>29.3602816279999</v>
      </c>
      <c r="F3722">
        <v>5.62</v>
      </c>
      <c r="G3722">
        <v>-10.1888429217513</v>
      </c>
      <c r="H3722">
        <v>-13.8559430014569</v>
      </c>
      <c r="I3722">
        <v>-15.153183695477701</v>
      </c>
      <c r="J3722">
        <v>-3.8791550108067399</v>
      </c>
      <c r="K3722">
        <v>5.5979321511014701</v>
      </c>
      <c r="L3722">
        <v>5.46688165731012</v>
      </c>
      <c r="M3722">
        <v>48.949467492468102</v>
      </c>
      <c r="N3722">
        <v>1.8006385369943301</v>
      </c>
      <c r="O3722">
        <v>20.996441281138701</v>
      </c>
      <c r="P3722">
        <v>47.120418848167503</v>
      </c>
      <c r="Q3722">
        <v>6.1516536855690002E-2</v>
      </c>
    </row>
    <row r="3723" spans="1:17" hidden="1" x14ac:dyDescent="0.3">
      <c r="A3723" t="s">
        <v>7610</v>
      </c>
      <c r="B3723" t="s">
        <v>7611</v>
      </c>
      <c r="C3723" t="str">
        <f>IFERROR(VLOOKUP(Table1[[#This Row],[Ticker]],[1]!Table1[[Symbol]:[Industry]],2,FALSE),"-")</f>
        <v>-</v>
      </c>
      <c r="D3723" t="s">
        <v>716</v>
      </c>
      <c r="E3723">
        <v>29.289530723999999</v>
      </c>
      <c r="F3723">
        <v>17.68</v>
      </c>
      <c r="G3723">
        <v>33.707322064581298</v>
      </c>
      <c r="H3723">
        <v>0.860958666511214</v>
      </c>
      <c r="I3723">
        <v>12.8359615447169</v>
      </c>
      <c r="J3723">
        <v>2.0990772832150202</v>
      </c>
      <c r="K3723">
        <v>16.487121294441199</v>
      </c>
      <c r="L3723">
        <v>14.580345569513501</v>
      </c>
      <c r="M3723">
        <v>37.603805705755697</v>
      </c>
      <c r="N3723">
        <v>0.93369620189271296</v>
      </c>
      <c r="O3723">
        <v>8.5972850678732904</v>
      </c>
      <c r="P3723">
        <v>60.712662485228599</v>
      </c>
      <c r="Q3723">
        <v>3.3034621500889999E-3</v>
      </c>
    </row>
    <row r="3724" spans="1:17" hidden="1" x14ac:dyDescent="0.3">
      <c r="A3724" t="s">
        <v>7612</v>
      </c>
      <c r="B3724" t="s">
        <v>7613</v>
      </c>
      <c r="C3724" t="str">
        <f>IFERROR(VLOOKUP(Table1[[#This Row],[Ticker]],[1]!Table1[[Symbol]:[Industry]],2,FALSE),"-")</f>
        <v>-</v>
      </c>
      <c r="E3724">
        <v>29.169748255999998</v>
      </c>
      <c r="F3724">
        <v>42.46</v>
      </c>
      <c r="G3724">
        <v>-35.490343485546902</v>
      </c>
      <c r="H3724">
        <v>11.798402652888599</v>
      </c>
      <c r="I3724">
        <v>-22.3546531145637</v>
      </c>
      <c r="J3724">
        <v>-5.5263966580483901</v>
      </c>
      <c r="M3724">
        <v>29.189848123925799</v>
      </c>
      <c r="O3724">
        <v>41.992463495054103</v>
      </c>
      <c r="P3724">
        <v>0.73546856465005395</v>
      </c>
    </row>
    <row r="3725" spans="1:17" hidden="1" x14ac:dyDescent="0.3">
      <c r="A3725" t="s">
        <v>7614</v>
      </c>
      <c r="B3725" t="s">
        <v>7615</v>
      </c>
      <c r="C3725" t="str">
        <f>IFERROR(VLOOKUP(Table1[[#This Row],[Ticker]],[1]!Table1[[Symbol]:[Industry]],2,FALSE),"-")</f>
        <v>-</v>
      </c>
      <c r="E3725">
        <v>29.07</v>
      </c>
      <c r="F3725">
        <v>114</v>
      </c>
      <c r="G3725">
        <v>33.200769244508699</v>
      </c>
      <c r="H3725">
        <v>5.4818445432412499</v>
      </c>
      <c r="I3725">
        <v>28.0906053306947</v>
      </c>
      <c r="J3725">
        <v>9.0523343287591</v>
      </c>
      <c r="K3725">
        <v>93.771279120581696</v>
      </c>
      <c r="L3725">
        <v>81.445569435496097</v>
      </c>
      <c r="M3725">
        <v>97.550605937676494</v>
      </c>
      <c r="N3725">
        <v>0.86647727272727204</v>
      </c>
      <c r="O3725">
        <v>0</v>
      </c>
      <c r="P3725">
        <v>100</v>
      </c>
    </row>
    <row r="3726" spans="1:17" hidden="1" x14ac:dyDescent="0.3">
      <c r="A3726" t="s">
        <v>7616</v>
      </c>
      <c r="B3726" t="s">
        <v>7617</v>
      </c>
      <c r="C3726" t="str">
        <f>IFERROR(VLOOKUP(Table1[[#This Row],[Ticker]],[1]!Table1[[Symbol]:[Industry]],2,FALSE),"-")</f>
        <v>-</v>
      </c>
      <c r="E3726">
        <v>29</v>
      </c>
      <c r="F3726">
        <v>145</v>
      </c>
      <c r="G3726">
        <v>-46.441212722130402</v>
      </c>
      <c r="H3726">
        <v>4.3884142672905497</v>
      </c>
      <c r="I3726">
        <v>-33.305522351147197</v>
      </c>
      <c r="J3726">
        <v>7.9810278171180196</v>
      </c>
      <c r="K3726">
        <v>137.398782369462</v>
      </c>
      <c r="M3726">
        <v>72.981480976209795</v>
      </c>
      <c r="N3726">
        <v>0.58872976338729699</v>
      </c>
      <c r="O3726">
        <v>32.275862068965502</v>
      </c>
      <c r="P3726">
        <v>22.053872053871999</v>
      </c>
    </row>
    <row r="3727" spans="1:17" hidden="1" x14ac:dyDescent="0.3">
      <c r="A3727" t="s">
        <v>7618</v>
      </c>
      <c r="B3727" t="s">
        <v>7619</v>
      </c>
      <c r="C3727" t="str">
        <f>IFERROR(VLOOKUP(Table1[[#This Row],[Ticker]],[1]!Table1[[Symbol]:[Industry]],2,FALSE),"-")</f>
        <v>-</v>
      </c>
      <c r="E3727">
        <v>28.947800000000001</v>
      </c>
      <c r="F3727">
        <v>161</v>
      </c>
      <c r="G3727">
        <v>74.647222652019096</v>
      </c>
      <c r="H3727">
        <v>2.6498550355226498</v>
      </c>
      <c r="I3727">
        <v>75.647557130353604</v>
      </c>
      <c r="J3727">
        <v>2.1231759915242501</v>
      </c>
      <c r="K3727">
        <v>136.444099061022</v>
      </c>
      <c r="L3727">
        <v>102.915943559135</v>
      </c>
      <c r="M3727">
        <v>64.445764632614797</v>
      </c>
      <c r="N3727">
        <v>0.65909090909090895</v>
      </c>
      <c r="O3727">
        <v>7.2670807453416097</v>
      </c>
      <c r="P3727">
        <v>119.49556918882</v>
      </c>
    </row>
    <row r="3728" spans="1:17" hidden="1" x14ac:dyDescent="0.3">
      <c r="A3728" t="s">
        <v>7620</v>
      </c>
      <c r="B3728" t="s">
        <v>7621</v>
      </c>
      <c r="C3728" t="str">
        <f>IFERROR(VLOOKUP(Table1[[#This Row],[Ticker]],[1]!Table1[[Symbol]:[Industry]],2,FALSE),"-")</f>
        <v>-</v>
      </c>
      <c r="D3728" t="s">
        <v>990</v>
      </c>
      <c r="E3728">
        <v>28.878499999999999</v>
      </c>
      <c r="F3728">
        <v>15.61</v>
      </c>
      <c r="G3728">
        <v>163.72129672609299</v>
      </c>
      <c r="H3728">
        <v>124.444218375627</v>
      </c>
      <c r="I3728">
        <v>111.10194020469</v>
      </c>
      <c r="J3728">
        <v>-1.5819522136039399</v>
      </c>
      <c r="K3728">
        <v>10.0226184707304</v>
      </c>
      <c r="L3728">
        <v>7.5529264488057004</v>
      </c>
      <c r="M3728">
        <v>72.466520029227794</v>
      </c>
      <c r="N3728">
        <v>1.37778024041958</v>
      </c>
      <c r="O3728">
        <v>8.2639333760409794</v>
      </c>
      <c r="P3728">
        <v>215.35353535353499</v>
      </c>
      <c r="Q3728">
        <v>0.15270939404735701</v>
      </c>
    </row>
    <row r="3729" spans="1:17" hidden="1" x14ac:dyDescent="0.3">
      <c r="A3729" t="s">
        <v>7622</v>
      </c>
      <c r="B3729" t="s">
        <v>7623</v>
      </c>
      <c r="C3729" t="str">
        <f>IFERROR(VLOOKUP(Table1[[#This Row],[Ticker]],[1]!Table1[[Symbol]:[Industry]],2,FALSE),"-")</f>
        <v>-</v>
      </c>
      <c r="D3729" t="s">
        <v>95</v>
      </c>
      <c r="E3729">
        <v>28.824180815999998</v>
      </c>
      <c r="F3729">
        <v>80.760000000000005</v>
      </c>
      <c r="G3729">
        <v>329.63313814497701</v>
      </c>
      <c r="H3729">
        <v>5.7774335175710103</v>
      </c>
      <c r="I3729">
        <v>336.44957968966901</v>
      </c>
      <c r="J3729">
        <v>5.0081513680758301</v>
      </c>
      <c r="K3729">
        <v>71.550040890197494</v>
      </c>
      <c r="L3729">
        <v>44.5419906798653</v>
      </c>
      <c r="M3729">
        <v>47.166375257930497</v>
      </c>
      <c r="N3729">
        <v>2.4862869123770901</v>
      </c>
      <c r="O3729">
        <v>11.565131253095499</v>
      </c>
      <c r="P3729">
        <v>375.05882352941097</v>
      </c>
      <c r="Q3729">
        <v>0.19710366070077301</v>
      </c>
    </row>
    <row r="3730" spans="1:17" hidden="1" x14ac:dyDescent="0.3">
      <c r="A3730" t="s">
        <v>7624</v>
      </c>
      <c r="B3730" t="s">
        <v>7625</v>
      </c>
      <c r="C3730" t="str">
        <f>IFERROR(VLOOKUP(Table1[[#This Row],[Ticker]],[1]!Table1[[Symbol]:[Industry]],2,FALSE),"-")</f>
        <v>-</v>
      </c>
      <c r="D3730" t="s">
        <v>392</v>
      </c>
      <c r="E3730">
        <v>28.808499999999999</v>
      </c>
      <c r="F3730">
        <v>411.55</v>
      </c>
      <c r="G3730">
        <v>1.4340371929926701</v>
      </c>
      <c r="H3730">
        <v>-5.16130430681826</v>
      </c>
      <c r="I3730">
        <v>43.202097313032603</v>
      </c>
      <c r="J3730">
        <v>2.42681971622061</v>
      </c>
      <c r="K3730">
        <v>391.41941296495997</v>
      </c>
      <c r="L3730">
        <v>368.67234988286799</v>
      </c>
      <c r="M3730">
        <v>60.754176565297598</v>
      </c>
      <c r="N3730">
        <v>1.4148227139429399</v>
      </c>
      <c r="O3730">
        <v>29.267403717652702</v>
      </c>
      <c r="P3730">
        <v>104.85316077650501</v>
      </c>
      <c r="Q3730">
        <v>0.114393866130482</v>
      </c>
    </row>
    <row r="3731" spans="1:17" hidden="1" x14ac:dyDescent="0.3">
      <c r="A3731" t="s">
        <v>7626</v>
      </c>
      <c r="B3731" t="s">
        <v>7627</v>
      </c>
      <c r="C3731" t="str">
        <f>IFERROR(VLOOKUP(Table1[[#This Row],[Ticker]],[1]!Table1[[Symbol]:[Industry]],2,FALSE),"-")</f>
        <v>-</v>
      </c>
      <c r="D3731" t="s">
        <v>916</v>
      </c>
      <c r="E3731">
        <v>28.7136</v>
      </c>
      <c r="F3731">
        <v>32</v>
      </c>
      <c r="G3731">
        <v>57.504365509162</v>
      </c>
      <c r="H3731">
        <v>-0.89207353758750096</v>
      </c>
      <c r="I3731">
        <v>74.371834305801201</v>
      </c>
      <c r="J3731">
        <v>5.5309510122024896</v>
      </c>
      <c r="K3731">
        <v>29.680653734050999</v>
      </c>
      <c r="L3731">
        <v>24.351854935188701</v>
      </c>
      <c r="M3731">
        <v>57.5507008889372</v>
      </c>
      <c r="N3731">
        <v>0.82545109211775802</v>
      </c>
      <c r="O3731">
        <v>6.09375</v>
      </c>
      <c r="P3731">
        <v>109.83606557377</v>
      </c>
    </row>
    <row r="3732" spans="1:17" hidden="1" x14ac:dyDescent="0.3">
      <c r="A3732" t="s">
        <v>7628</v>
      </c>
      <c r="B3732" t="s">
        <v>7629</v>
      </c>
      <c r="C3732" t="str">
        <f>IFERROR(VLOOKUP(Table1[[#This Row],[Ticker]],[1]!Table1[[Symbol]:[Industry]],2,FALSE),"-")</f>
        <v>-</v>
      </c>
      <c r="D3732" t="s">
        <v>610</v>
      </c>
      <c r="E3732">
        <v>28.68203025</v>
      </c>
      <c r="F3732">
        <v>46.07</v>
      </c>
      <c r="G3732">
        <v>42.174495379291898</v>
      </c>
      <c r="H3732">
        <v>-10.972644638175799</v>
      </c>
      <c r="I3732">
        <v>-9.8393091992198194</v>
      </c>
      <c r="J3732">
        <v>5.6918709781296899</v>
      </c>
      <c r="K3732">
        <v>44.401402042073897</v>
      </c>
      <c r="L3732">
        <v>43.309740076728602</v>
      </c>
      <c r="M3732">
        <v>56.724440348080201</v>
      </c>
      <c r="N3732">
        <v>1.22824995441318</v>
      </c>
      <c r="O3732">
        <v>40.655524202300803</v>
      </c>
      <c r="P3732">
        <v>82.527733755942904</v>
      </c>
      <c r="Q3732">
        <v>6.2757825553106994E-2</v>
      </c>
    </row>
    <row r="3733" spans="1:17" hidden="1" x14ac:dyDescent="0.3">
      <c r="A3733" t="s">
        <v>7630</v>
      </c>
      <c r="B3733" t="s">
        <v>7631</v>
      </c>
      <c r="C3733" t="str">
        <f>IFERROR(VLOOKUP(Table1[[#This Row],[Ticker]],[1]!Table1[[Symbol]:[Industry]],2,FALSE),"-")</f>
        <v>-</v>
      </c>
      <c r="D3733" t="s">
        <v>95</v>
      </c>
      <c r="E3733">
        <v>28.637799999999999</v>
      </c>
      <c r="F3733">
        <v>5.96</v>
      </c>
      <c r="G3733">
        <v>-54.8202329692825</v>
      </c>
      <c r="H3733">
        <v>-6.1550624459354104</v>
      </c>
      <c r="I3733">
        <v>-25.463084065789399</v>
      </c>
      <c r="J3733">
        <v>-5.0883624700142001</v>
      </c>
      <c r="K3733">
        <v>6.0871089105543801</v>
      </c>
      <c r="L3733">
        <v>6.6667324612055996</v>
      </c>
      <c r="M3733">
        <v>42.579449442824</v>
      </c>
      <c r="N3733">
        <v>0.474138738034592</v>
      </c>
      <c r="O3733">
        <v>55.872483221476401</v>
      </c>
      <c r="P3733">
        <v>14.615384615384601</v>
      </c>
      <c r="Q3733">
        <v>0.13434417260509299</v>
      </c>
    </row>
    <row r="3734" spans="1:17" hidden="1" x14ac:dyDescent="0.3">
      <c r="A3734" t="s">
        <v>7632</v>
      </c>
      <c r="B3734" t="s">
        <v>7633</v>
      </c>
      <c r="C3734" t="str">
        <f>IFERROR(VLOOKUP(Table1[[#This Row],[Ticker]],[1]!Table1[[Symbol]:[Industry]],2,FALSE),"-")</f>
        <v>-</v>
      </c>
      <c r="D3734" t="s">
        <v>665</v>
      </c>
      <c r="E3734">
        <v>28.560749999999999</v>
      </c>
      <c r="F3734">
        <v>5.65</v>
      </c>
      <c r="G3734">
        <v>-29.590065483574001</v>
      </c>
      <c r="H3734">
        <v>-9.1539782994922607</v>
      </c>
      <c r="I3734">
        <v>-19.594136157325401</v>
      </c>
      <c r="J3734">
        <v>-2.91681459892505</v>
      </c>
      <c r="K3734">
        <v>5.5779193302360603</v>
      </c>
      <c r="L3734">
        <v>5.8660424728923104</v>
      </c>
      <c r="M3734">
        <v>65.846975974490903</v>
      </c>
      <c r="N3734">
        <v>0.99367660343270103</v>
      </c>
      <c r="O3734">
        <v>55.752212389380503</v>
      </c>
      <c r="P3734">
        <v>17.7083333333333</v>
      </c>
      <c r="Q3734">
        <v>-4.1065277571729002E-2</v>
      </c>
    </row>
    <row r="3735" spans="1:17" hidden="1" x14ac:dyDescent="0.3">
      <c r="A3735" t="s">
        <v>7634</v>
      </c>
      <c r="B3735" t="s">
        <v>7635</v>
      </c>
      <c r="C3735" t="str">
        <f>IFERROR(VLOOKUP(Table1[[#This Row],[Ticker]],[1]!Table1[[Symbol]:[Industry]],2,FALSE),"-")</f>
        <v>-</v>
      </c>
      <c r="E3735">
        <v>28.408042575</v>
      </c>
      <c r="F3735">
        <v>45.21</v>
      </c>
      <c r="G3735">
        <v>179.70795139695801</v>
      </c>
      <c r="H3735">
        <v>-13.944773488433601</v>
      </c>
      <c r="I3735">
        <v>70.154837185971303</v>
      </c>
      <c r="J3735">
        <v>3.5006249188824401</v>
      </c>
      <c r="K3735">
        <v>41.925860167206899</v>
      </c>
      <c r="L3735">
        <v>33.1671221734208</v>
      </c>
      <c r="M3735">
        <v>59.400591294431798</v>
      </c>
      <c r="N3735">
        <v>0.30289063241754899</v>
      </c>
      <c r="O3735">
        <v>25.1271842512718</v>
      </c>
      <c r="P3735">
        <v>311</v>
      </c>
      <c r="Q3735">
        <v>9.7880045046309996E-2</v>
      </c>
    </row>
    <row r="3736" spans="1:17" hidden="1" x14ac:dyDescent="0.3">
      <c r="A3736" t="s">
        <v>7636</v>
      </c>
      <c r="B3736" t="s">
        <v>7637</v>
      </c>
      <c r="C3736" t="str">
        <f>IFERROR(VLOOKUP(Table1[[#This Row],[Ticker]],[1]!Table1[[Symbol]:[Industry]],2,FALSE),"-")</f>
        <v>-</v>
      </c>
      <c r="D3736" t="s">
        <v>1306</v>
      </c>
      <c r="E3736">
        <v>28.388294607999999</v>
      </c>
      <c r="F3736">
        <v>231.6</v>
      </c>
      <c r="G3736">
        <v>-18.404806340178698</v>
      </c>
      <c r="H3736">
        <v>-10.7481142065838</v>
      </c>
      <c r="I3736">
        <v>-8.1459087618452699</v>
      </c>
      <c r="J3736">
        <v>-1.2922526427884999</v>
      </c>
      <c r="K3736">
        <v>230.92113595611499</v>
      </c>
      <c r="L3736">
        <v>225.353940904426</v>
      </c>
      <c r="M3736">
        <v>54.0220772595234</v>
      </c>
      <c r="N3736">
        <v>1.9596799356543</v>
      </c>
      <c r="O3736">
        <v>15.2849740932642</v>
      </c>
      <c r="P3736">
        <v>8.5692855803487706</v>
      </c>
      <c r="Q3736">
        <v>-6.2435120747125997E-2</v>
      </c>
    </row>
    <row r="3737" spans="1:17" hidden="1" x14ac:dyDescent="0.3">
      <c r="A3737" t="s">
        <v>7638</v>
      </c>
      <c r="B3737" t="s">
        <v>7639</v>
      </c>
      <c r="C3737" t="str">
        <f>IFERROR(VLOOKUP(Table1[[#This Row],[Ticker]],[1]!Table1[[Symbol]:[Industry]],2,FALSE),"-")</f>
        <v>-</v>
      </c>
      <c r="E3737">
        <v>28.378872000000001</v>
      </c>
      <c r="F3737">
        <v>4.1399999999999997</v>
      </c>
      <c r="G3737">
        <v>-63.206726677339901</v>
      </c>
      <c r="H3737">
        <v>-24.6757614808499</v>
      </c>
      <c r="I3737">
        <v>-37.622492382403003</v>
      </c>
      <c r="J3737">
        <v>-3.9527656107331302</v>
      </c>
      <c r="K3737">
        <v>4.4832413996838003</v>
      </c>
      <c r="L3737">
        <v>4.9028072226520196</v>
      </c>
      <c r="M3737">
        <v>44.301207787470602</v>
      </c>
      <c r="N3737">
        <v>1.4399583719798299</v>
      </c>
      <c r="O3737">
        <v>82.367149758454104</v>
      </c>
      <c r="P3737">
        <v>26.219512195121901</v>
      </c>
      <c r="Q3737">
        <v>-2.1287457261578002E-2</v>
      </c>
    </row>
    <row r="3738" spans="1:17" hidden="1" x14ac:dyDescent="0.3">
      <c r="A3738" t="s">
        <v>7640</v>
      </c>
      <c r="B3738" t="s">
        <v>7641</v>
      </c>
      <c r="C3738" t="str">
        <f>IFERROR(VLOOKUP(Table1[[#This Row],[Ticker]],[1]!Table1[[Symbol]:[Industry]],2,FALSE),"-")</f>
        <v>-</v>
      </c>
      <c r="D3738" t="s">
        <v>285</v>
      </c>
      <c r="E3738">
        <v>28.2942</v>
      </c>
      <c r="F3738">
        <v>33</v>
      </c>
      <c r="G3738">
        <v>-63.380946362065302</v>
      </c>
      <c r="H3738">
        <v>1.97697408146012</v>
      </c>
      <c r="I3738">
        <v>-38.059783606210999</v>
      </c>
      <c r="J3738">
        <v>4.2425070210050198</v>
      </c>
      <c r="K3738">
        <v>31.525964335946298</v>
      </c>
      <c r="M3738">
        <v>61.913665100123403</v>
      </c>
      <c r="N3738">
        <v>1.0640000000000001</v>
      </c>
      <c r="O3738">
        <v>77.424242424242394</v>
      </c>
      <c r="P3738">
        <v>34.6938775510204</v>
      </c>
    </row>
    <row r="3739" spans="1:17" hidden="1" x14ac:dyDescent="0.3">
      <c r="A3739" t="s">
        <v>7642</v>
      </c>
      <c r="B3739" t="s">
        <v>7643</v>
      </c>
      <c r="C3739" t="str">
        <f>IFERROR(VLOOKUP(Table1[[#This Row],[Ticker]],[1]!Table1[[Symbol]:[Industry]],2,FALSE),"-")</f>
        <v>-</v>
      </c>
      <c r="E3739">
        <v>28.269682319999902</v>
      </c>
      <c r="F3739">
        <v>39.159999999999997</v>
      </c>
      <c r="G3739">
        <v>-10.176306759745501</v>
      </c>
      <c r="H3739">
        <v>-11.0587402042541</v>
      </c>
      <c r="I3739">
        <v>2.9593836112376799</v>
      </c>
      <c r="J3739">
        <v>-1.0819522136039399</v>
      </c>
      <c r="K3739">
        <v>38.851504964551197</v>
      </c>
      <c r="L3739">
        <v>36.093039836313103</v>
      </c>
      <c r="M3739">
        <v>99.990699005494903</v>
      </c>
      <c r="N3739">
        <v>0</v>
      </c>
      <c r="O3739">
        <v>0</v>
      </c>
      <c r="P3739">
        <v>21.2383900928792</v>
      </c>
    </row>
    <row r="3740" spans="1:17" hidden="1" x14ac:dyDescent="0.3">
      <c r="A3740" t="s">
        <v>7644</v>
      </c>
      <c r="B3740" t="s">
        <v>7645</v>
      </c>
      <c r="C3740" t="str">
        <f>IFERROR(VLOOKUP(Table1[[#This Row],[Ticker]],[1]!Table1[[Symbol]:[Industry]],2,FALSE),"-")</f>
        <v>-</v>
      </c>
      <c r="D3740" t="s">
        <v>130</v>
      </c>
      <c r="E3740">
        <v>28.244350000000001</v>
      </c>
      <c r="F3740">
        <v>1.1499999999999999</v>
      </c>
      <c r="G3740">
        <v>51.570299575096001</v>
      </c>
      <c r="H3740">
        <v>-24.904894050407901</v>
      </c>
      <c r="I3740">
        <v>-2.6932774531880899</v>
      </c>
      <c r="J3740">
        <v>-3.6906478657778399</v>
      </c>
      <c r="K3740">
        <v>1.1298633363741499</v>
      </c>
      <c r="L3740">
        <v>1.0637624238183001</v>
      </c>
      <c r="M3740">
        <v>36.7051192261072</v>
      </c>
      <c r="N3740">
        <v>0.41291066102403801</v>
      </c>
      <c r="O3740">
        <v>21.739130434782599</v>
      </c>
      <c r="P3740">
        <v>129.99999999999901</v>
      </c>
      <c r="Q3740">
        <v>-3.7875862595459997E-2</v>
      </c>
    </row>
    <row r="3741" spans="1:17" hidden="1" x14ac:dyDescent="0.3">
      <c r="A3741" t="s">
        <v>7646</v>
      </c>
      <c r="B3741" t="s">
        <v>7647</v>
      </c>
      <c r="C3741" t="str">
        <f>IFERROR(VLOOKUP(Table1[[#This Row],[Ticker]],[1]!Table1[[Symbol]:[Industry]],2,FALSE),"-")</f>
        <v>-</v>
      </c>
      <c r="D3741" t="s">
        <v>1147</v>
      </c>
      <c r="E3741">
        <v>28.241247999999999</v>
      </c>
      <c r="F3741">
        <v>25.73</v>
      </c>
      <c r="G3741">
        <v>-53.140884697568602</v>
      </c>
      <c r="H3741">
        <v>-25.028554174068098</v>
      </c>
      <c r="I3741">
        <v>-48.998413758324297</v>
      </c>
      <c r="J3741">
        <v>-3.0419522136039401</v>
      </c>
      <c r="K3741">
        <v>27.291930704064502</v>
      </c>
      <c r="L3741">
        <v>33.268756882048599</v>
      </c>
      <c r="M3741">
        <v>49.584869169062102</v>
      </c>
      <c r="N3741">
        <v>1.3790023986341999</v>
      </c>
      <c r="O3741">
        <v>178.15779246016299</v>
      </c>
      <c r="P3741">
        <v>16.848319709355099</v>
      </c>
      <c r="Q3741">
        <v>6.6567809836737005E-2</v>
      </c>
    </row>
    <row r="3742" spans="1:17" hidden="1" x14ac:dyDescent="0.3">
      <c r="A3742" t="s">
        <v>7648</v>
      </c>
      <c r="B3742" t="s">
        <v>7649</v>
      </c>
      <c r="C3742" t="str">
        <f>IFERROR(VLOOKUP(Table1[[#This Row],[Ticker]],[1]!Table1[[Symbol]:[Industry]],2,FALSE),"-")</f>
        <v>-</v>
      </c>
      <c r="D3742" t="s">
        <v>295</v>
      </c>
      <c r="E3742">
        <v>28.113014880000001</v>
      </c>
      <c r="F3742">
        <v>37.64</v>
      </c>
      <c r="G3742">
        <v>28.2504615184159</v>
      </c>
      <c r="H3742">
        <v>-0.39166365952621901</v>
      </c>
      <c r="I3742">
        <v>-21.189275610612999</v>
      </c>
      <c r="J3742">
        <v>-6.96430515478042</v>
      </c>
      <c r="K3742">
        <v>35.749084540071998</v>
      </c>
      <c r="L3742">
        <v>34.340230882679499</v>
      </c>
      <c r="M3742">
        <v>59.8360927459143</v>
      </c>
      <c r="N3742">
        <v>1.4305522558520001</v>
      </c>
      <c r="O3742">
        <v>45.191285866099797</v>
      </c>
      <c r="P3742">
        <v>79.238095238095198</v>
      </c>
      <c r="Q3742">
        <v>7.5806875742012003E-2</v>
      </c>
    </row>
    <row r="3743" spans="1:17" hidden="1" x14ac:dyDescent="0.3">
      <c r="A3743" t="s">
        <v>7650</v>
      </c>
      <c r="B3743" t="s">
        <v>7651</v>
      </c>
      <c r="C3743" t="str">
        <f>IFERROR(VLOOKUP(Table1[[#This Row],[Ticker]],[1]!Table1[[Symbol]:[Industry]],2,FALSE),"-")</f>
        <v>-</v>
      </c>
      <c r="D3743" t="s">
        <v>184</v>
      </c>
      <c r="E3743">
        <v>28.012929616000001</v>
      </c>
      <c r="F3743">
        <v>15.5</v>
      </c>
      <c r="G3743">
        <v>-25.288219568768401</v>
      </c>
      <c r="H3743">
        <v>-8.7485091811518494</v>
      </c>
      <c r="I3743">
        <v>-7.1323412142857396</v>
      </c>
      <c r="J3743">
        <v>-12.510523642175301</v>
      </c>
      <c r="K3743">
        <v>16.296228271213401</v>
      </c>
      <c r="L3743">
        <v>16.123551726122599</v>
      </c>
      <c r="M3743">
        <v>38.970108015243099</v>
      </c>
      <c r="N3743">
        <v>1.37437365783822</v>
      </c>
      <c r="O3743">
        <v>72.580645161290306</v>
      </c>
      <c r="P3743">
        <v>29.274395329441202</v>
      </c>
      <c r="Q3743">
        <v>2.3518154689988E-2</v>
      </c>
    </row>
    <row r="3744" spans="1:17" hidden="1" x14ac:dyDescent="0.3">
      <c r="A3744" t="s">
        <v>7652</v>
      </c>
      <c r="B3744" t="s">
        <v>7653</v>
      </c>
      <c r="C3744" t="str">
        <f>IFERROR(VLOOKUP(Table1[[#This Row],[Ticker]],[1]!Table1[[Symbol]:[Industry]],2,FALSE),"-")</f>
        <v>-</v>
      </c>
      <c r="E3744">
        <v>27.982278099999998</v>
      </c>
      <c r="F3744">
        <v>37.75</v>
      </c>
      <c r="G3744">
        <v>41.020074128440498</v>
      </c>
      <c r="H3744">
        <v>-14.6347299871404</v>
      </c>
      <c r="I3744">
        <v>-31.7609914953266</v>
      </c>
      <c r="J3744">
        <v>-1.9745749492300999</v>
      </c>
      <c r="K3744">
        <v>42.858511936808299</v>
      </c>
      <c r="L3744">
        <v>41.834679091916001</v>
      </c>
      <c r="M3744">
        <v>32.991458405712301</v>
      </c>
      <c r="N3744">
        <v>0.554003431295643</v>
      </c>
      <c r="O3744">
        <v>78.251655629139094</v>
      </c>
      <c r="P3744">
        <v>95.9003632589517</v>
      </c>
      <c r="Q3744">
        <v>0.115499483876169</v>
      </c>
    </row>
    <row r="3745" spans="1:17" hidden="1" x14ac:dyDescent="0.3">
      <c r="A3745" t="s">
        <v>7654</v>
      </c>
      <c r="B3745" t="s">
        <v>7655</v>
      </c>
      <c r="C3745" t="str">
        <f>IFERROR(VLOOKUP(Table1[[#This Row],[Ticker]],[1]!Table1[[Symbol]:[Industry]],2,FALSE),"-")</f>
        <v>-</v>
      </c>
      <c r="D3745" t="s">
        <v>2949</v>
      </c>
      <c r="E3745">
        <v>27.977285177999899</v>
      </c>
      <c r="F3745">
        <v>22.17</v>
      </c>
      <c r="G3745">
        <v>-12.8208080385179</v>
      </c>
      <c r="H3745">
        <v>6.5476427744692396</v>
      </c>
      <c r="I3745">
        <v>4.16086577890791</v>
      </c>
      <c r="J3745">
        <v>-2.33251049855259</v>
      </c>
      <c r="K3745">
        <v>22.548377794534101</v>
      </c>
      <c r="L3745">
        <v>22.6540224355074</v>
      </c>
      <c r="M3745">
        <v>50.726367812764103</v>
      </c>
      <c r="N3745">
        <v>1.3192746083294999</v>
      </c>
      <c r="O3745">
        <v>73.658096526837994</v>
      </c>
      <c r="P3745">
        <v>41.120305537873897</v>
      </c>
      <c r="Q3745">
        <v>9.1294684178394994E-2</v>
      </c>
    </row>
    <row r="3746" spans="1:17" hidden="1" x14ac:dyDescent="0.3">
      <c r="A3746" t="s">
        <v>7656</v>
      </c>
      <c r="B3746" t="s">
        <v>7657</v>
      </c>
      <c r="C3746" t="str">
        <f>IFERROR(VLOOKUP(Table1[[#This Row],[Ticker]],[1]!Table1[[Symbol]:[Industry]],2,FALSE),"-")</f>
        <v>-</v>
      </c>
      <c r="E3746">
        <v>27.900337499999999</v>
      </c>
      <c r="F3746">
        <v>213</v>
      </c>
      <c r="G3746">
        <v>95.716241852849393</v>
      </c>
      <c r="H3746">
        <v>51.901259795745801</v>
      </c>
      <c r="I3746">
        <v>100.76161515278901</v>
      </c>
      <c r="J3746">
        <v>20.421179310404298</v>
      </c>
      <c r="K3746">
        <v>142.01699514585999</v>
      </c>
      <c r="L3746">
        <v>114.89241720280999</v>
      </c>
      <c r="M3746">
        <v>97.542495400605404</v>
      </c>
      <c r="N3746">
        <v>1.8181818181818099</v>
      </c>
      <c r="O3746">
        <v>0</v>
      </c>
      <c r="P3746">
        <v>183.056478405315</v>
      </c>
    </row>
    <row r="3747" spans="1:17" hidden="1" x14ac:dyDescent="0.3">
      <c r="A3747" t="s">
        <v>7658</v>
      </c>
      <c r="B3747" t="s">
        <v>7659</v>
      </c>
      <c r="C3747" t="str">
        <f>IFERROR(VLOOKUP(Table1[[#This Row],[Ticker]],[1]!Table1[[Symbol]:[Industry]],2,FALSE),"-")</f>
        <v>-</v>
      </c>
      <c r="E3747">
        <v>27.8964</v>
      </c>
      <c r="F3747">
        <v>25.83</v>
      </c>
      <c r="G3747">
        <v>1048.7381317429199</v>
      </c>
      <c r="H3747">
        <v>39.715069319555298</v>
      </c>
      <c r="I3747">
        <v>492.700945809887</v>
      </c>
      <c r="J3747">
        <v>7.0273094167844299</v>
      </c>
      <c r="K3747">
        <v>17.587823614593901</v>
      </c>
      <c r="L3747">
        <v>9.4796260906214602</v>
      </c>
      <c r="M3747">
        <v>100</v>
      </c>
      <c r="N3747">
        <v>1.9012760906123201</v>
      </c>
      <c r="O3747">
        <v>0</v>
      </c>
      <c r="P3747">
        <v>1074.0909090908999</v>
      </c>
    </row>
    <row r="3748" spans="1:17" hidden="1" x14ac:dyDescent="0.3">
      <c r="A3748" t="s">
        <v>7660</v>
      </c>
      <c r="B3748" t="s">
        <v>7661</v>
      </c>
      <c r="C3748" t="str">
        <f>IFERROR(VLOOKUP(Table1[[#This Row],[Ticker]],[1]!Table1[[Symbol]:[Industry]],2,FALSE),"-")</f>
        <v>-</v>
      </c>
      <c r="E3748">
        <v>27.830459999999999</v>
      </c>
      <c r="F3748">
        <v>32.200000000000003</v>
      </c>
      <c r="G3748">
        <v>36.293808997400703</v>
      </c>
      <c r="H3748">
        <v>-4.3360511286239003</v>
      </c>
      <c r="I3748">
        <v>-10.2860961571178</v>
      </c>
      <c r="J3748">
        <v>-6.6721990170532504</v>
      </c>
      <c r="K3748">
        <v>33.456835155915201</v>
      </c>
      <c r="L3748">
        <v>31.6518256157404</v>
      </c>
      <c r="M3748">
        <v>44.051893272621903</v>
      </c>
      <c r="N3748">
        <v>1.35498245331908</v>
      </c>
      <c r="O3748">
        <v>33.322981366459601</v>
      </c>
      <c r="P3748">
        <v>101.12429731417799</v>
      </c>
      <c r="Q3748">
        <v>8.4096912121118E-2</v>
      </c>
    </row>
    <row r="3749" spans="1:17" hidden="1" x14ac:dyDescent="0.3">
      <c r="A3749" t="s">
        <v>7662</v>
      </c>
      <c r="B3749" t="s">
        <v>7663</v>
      </c>
      <c r="C3749" t="str">
        <f>IFERROR(VLOOKUP(Table1[[#This Row],[Ticker]],[1]!Table1[[Symbol]:[Industry]],2,FALSE),"-")</f>
        <v>-</v>
      </c>
      <c r="D3749" t="s">
        <v>716</v>
      </c>
      <c r="E3749">
        <v>27.800666394</v>
      </c>
      <c r="F3749">
        <v>40.11</v>
      </c>
      <c r="G3749">
        <v>4.6148601924722499</v>
      </c>
      <c r="H3749">
        <v>2.4570852876192402</v>
      </c>
      <c r="I3749">
        <v>-1.4771642823537601</v>
      </c>
      <c r="J3749">
        <v>5.04974600020571</v>
      </c>
      <c r="K3749">
        <v>36.990742692288897</v>
      </c>
      <c r="L3749">
        <v>35.926730218263899</v>
      </c>
      <c r="M3749">
        <v>53.1716620480071</v>
      </c>
      <c r="N3749">
        <v>1.3081408744782901</v>
      </c>
      <c r="O3749">
        <v>2.3435552231363599</v>
      </c>
      <c r="P3749">
        <v>32.3762376237623</v>
      </c>
    </row>
    <row r="3750" spans="1:17" hidden="1" x14ac:dyDescent="0.3">
      <c r="A3750" t="s">
        <v>7664</v>
      </c>
      <c r="B3750" t="s">
        <v>7665</v>
      </c>
      <c r="C3750" t="str">
        <f>IFERROR(VLOOKUP(Table1[[#This Row],[Ticker]],[1]!Table1[[Symbol]:[Industry]],2,FALSE),"-")</f>
        <v>-</v>
      </c>
      <c r="E3750">
        <v>27.778788800000001</v>
      </c>
      <c r="F3750">
        <v>68</v>
      </c>
      <c r="G3750">
        <v>34.7225522188741</v>
      </c>
      <c r="H3750">
        <v>-3.1135347248021001</v>
      </c>
      <c r="I3750">
        <v>18.804107628012002</v>
      </c>
      <c r="J3750">
        <v>25.8101572872011</v>
      </c>
      <c r="K3750">
        <v>68.948962157361393</v>
      </c>
      <c r="L3750">
        <v>58.5119352472557</v>
      </c>
      <c r="M3750">
        <v>50.656104664736503</v>
      </c>
      <c r="N3750">
        <v>4.4789356984478896</v>
      </c>
      <c r="O3750">
        <v>16.029411764705799</v>
      </c>
      <c r="P3750">
        <v>91.011235955056094</v>
      </c>
    </row>
    <row r="3751" spans="1:17" hidden="1" x14ac:dyDescent="0.3">
      <c r="A3751" t="s">
        <v>7666</v>
      </c>
      <c r="B3751" t="s">
        <v>7667</v>
      </c>
      <c r="C3751" t="str">
        <f>IFERROR(VLOOKUP(Table1[[#This Row],[Ticker]],[1]!Table1[[Symbol]:[Industry]],2,FALSE),"-")</f>
        <v>-</v>
      </c>
      <c r="E3751">
        <v>27.7498</v>
      </c>
      <c r="F3751">
        <v>205.25</v>
      </c>
      <c r="G3751">
        <v>26.7969632005736</v>
      </c>
      <c r="H3751">
        <v>55.9660531841755</v>
      </c>
      <c r="I3751">
        <v>39.932653571556799</v>
      </c>
      <c r="J3751">
        <v>14.4037620721103</v>
      </c>
      <c r="M3751">
        <v>64.167097275096907</v>
      </c>
      <c r="O3751">
        <v>10.5968331303288</v>
      </c>
      <c r="P3751">
        <v>68.513957307060707</v>
      </c>
    </row>
    <row r="3752" spans="1:17" hidden="1" x14ac:dyDescent="0.3">
      <c r="A3752" t="s">
        <v>7668</v>
      </c>
      <c r="B3752" t="s">
        <v>7669</v>
      </c>
      <c r="C3752" t="str">
        <f>IFERROR(VLOOKUP(Table1[[#This Row],[Ticker]],[1]!Table1[[Symbol]:[Industry]],2,FALSE),"-")</f>
        <v>-</v>
      </c>
      <c r="E3752">
        <v>27.720936824999999</v>
      </c>
      <c r="F3752">
        <v>14.25</v>
      </c>
      <c r="G3752">
        <v>81.168961782453906</v>
      </c>
      <c r="H3752">
        <v>3.1548846906154702</v>
      </c>
      <c r="I3752">
        <v>-46.548884212020603</v>
      </c>
      <c r="J3752">
        <v>-24.402110316370699</v>
      </c>
      <c r="K3752">
        <v>13.318239696464101</v>
      </c>
      <c r="L3752">
        <v>11.596612087986101</v>
      </c>
      <c r="M3752">
        <v>45.241373487154398</v>
      </c>
      <c r="N3752">
        <v>1.8546557425154999</v>
      </c>
      <c r="O3752">
        <v>58.385964912280699</v>
      </c>
      <c r="P3752">
        <v>137.5</v>
      </c>
      <c r="Q3752">
        <v>0.13504508153243899</v>
      </c>
    </row>
    <row r="3753" spans="1:17" hidden="1" x14ac:dyDescent="0.3">
      <c r="A3753" t="s">
        <v>7670</v>
      </c>
      <c r="B3753" t="s">
        <v>7671</v>
      </c>
      <c r="C3753" t="str">
        <f>IFERROR(VLOOKUP(Table1[[#This Row],[Ticker]],[1]!Table1[[Symbol]:[Industry]],2,FALSE),"-")</f>
        <v>-</v>
      </c>
      <c r="E3753">
        <v>27.614100000000001</v>
      </c>
      <c r="F3753">
        <v>11.09</v>
      </c>
      <c r="G3753">
        <v>-57.895356423406596</v>
      </c>
      <c r="H3753">
        <v>8.5064771870501907</v>
      </c>
      <c r="I3753">
        <v>-29.270190941096299</v>
      </c>
      <c r="J3753">
        <v>-9.1855445277225805</v>
      </c>
      <c r="K3753">
        <v>10.412866382944101</v>
      </c>
      <c r="L3753">
        <v>11.832825220786701</v>
      </c>
      <c r="M3753">
        <v>58.456154290628</v>
      </c>
      <c r="N3753">
        <v>1.92631578947368</v>
      </c>
      <c r="O3753">
        <v>75.293056807935102</v>
      </c>
      <c r="P3753">
        <v>30.470588235294102</v>
      </c>
      <c r="Q3753">
        <v>-3.4056001536993001E-2</v>
      </c>
    </row>
    <row r="3754" spans="1:17" hidden="1" x14ac:dyDescent="0.3">
      <c r="A3754" t="s">
        <v>7672</v>
      </c>
      <c r="B3754" t="s">
        <v>7673</v>
      </c>
      <c r="C3754" t="str">
        <f>IFERROR(VLOOKUP(Table1[[#This Row],[Ticker]],[1]!Table1[[Symbol]:[Industry]],2,FALSE),"-")</f>
        <v>-</v>
      </c>
      <c r="D3754" t="s">
        <v>561</v>
      </c>
      <c r="E3754">
        <v>27.509188000000002</v>
      </c>
      <c r="F3754">
        <v>0.83</v>
      </c>
      <c r="G3754">
        <v>-75.352777347980805</v>
      </c>
      <c r="H3754">
        <v>-3.3664325119464702</v>
      </c>
      <c r="I3754">
        <v>-71.330387469608397</v>
      </c>
      <c r="J3754">
        <v>-4.5302280756729099</v>
      </c>
      <c r="K3754">
        <v>0.82874522588410204</v>
      </c>
      <c r="L3754">
        <v>1.23495972753903</v>
      </c>
      <c r="M3754">
        <v>58.611916473977701</v>
      </c>
      <c r="N3754">
        <v>1.5267600277255899</v>
      </c>
      <c r="O3754">
        <v>256.62650602409599</v>
      </c>
      <c r="P3754">
        <v>27.692307692307601</v>
      </c>
      <c r="Q3754">
        <v>5.6121461316753003E-2</v>
      </c>
    </row>
    <row r="3755" spans="1:17" hidden="1" x14ac:dyDescent="0.3">
      <c r="A3755" t="s">
        <v>7674</v>
      </c>
      <c r="B3755" t="s">
        <v>7675</v>
      </c>
      <c r="C3755" t="str">
        <f>IFERROR(VLOOKUP(Table1[[#This Row],[Ticker]],[1]!Table1[[Symbol]:[Industry]],2,FALSE),"-")</f>
        <v>-</v>
      </c>
      <c r="E3755">
        <v>27.492525000000001</v>
      </c>
      <c r="F3755">
        <v>163.5</v>
      </c>
      <c r="G3755">
        <v>-44.651888897832698</v>
      </c>
      <c r="H3755">
        <v>-15.1467905187195</v>
      </c>
      <c r="I3755">
        <v>-28.370933130843699</v>
      </c>
      <c r="J3755">
        <v>-8.6577097893615207</v>
      </c>
      <c r="K3755">
        <v>157.00826461614301</v>
      </c>
      <c r="L3755">
        <v>173.696437588686</v>
      </c>
      <c r="M3755">
        <v>57.917638178446502</v>
      </c>
      <c r="N3755">
        <v>0.43087383530596801</v>
      </c>
      <c r="O3755">
        <v>55.3516819571865</v>
      </c>
      <c r="P3755">
        <v>34.016393442622899</v>
      </c>
    </row>
    <row r="3756" spans="1:17" hidden="1" x14ac:dyDescent="0.3">
      <c r="A3756" t="s">
        <v>7676</v>
      </c>
      <c r="B3756" t="s">
        <v>7677</v>
      </c>
      <c r="C3756" t="str">
        <f>IFERROR(VLOOKUP(Table1[[#This Row],[Ticker]],[1]!Table1[[Symbol]:[Industry]],2,FALSE),"-")</f>
        <v>-</v>
      </c>
      <c r="E3756">
        <v>27.406890000000001</v>
      </c>
      <c r="F3756">
        <v>5.0999999999999996</v>
      </c>
      <c r="G3756">
        <v>5.4164534212499396</v>
      </c>
      <c r="H3756">
        <v>-8.1889830298612196</v>
      </c>
      <c r="I3756">
        <v>-16.711468999469499</v>
      </c>
      <c r="J3756">
        <v>5.0683894720452596</v>
      </c>
      <c r="K3756">
        <v>4.4700222762558299</v>
      </c>
      <c r="L3756">
        <v>4.5097123515076696</v>
      </c>
      <c r="M3756">
        <v>88.648885845691893</v>
      </c>
      <c r="N3756">
        <v>1.49922665835175</v>
      </c>
      <c r="O3756">
        <v>27.450980392156801</v>
      </c>
      <c r="P3756">
        <v>41.274238227146803</v>
      </c>
      <c r="Q3756">
        <v>-7.5403874359534995E-2</v>
      </c>
    </row>
    <row r="3757" spans="1:17" hidden="1" x14ac:dyDescent="0.3">
      <c r="A3757" t="s">
        <v>7678</v>
      </c>
      <c r="B3757" t="s">
        <v>3080</v>
      </c>
      <c r="C3757" t="str">
        <f>IFERROR(VLOOKUP(Table1[[#This Row],[Ticker]],[1]!Table1[[Symbol]:[Industry]],2,FALSE),"-")</f>
        <v>-</v>
      </c>
      <c r="E3757">
        <v>27.399817200000001</v>
      </c>
      <c r="F3757">
        <v>59.57</v>
      </c>
      <c r="G3757">
        <v>23.5722226520191</v>
      </c>
      <c r="H3757">
        <v>-16.044344083629799</v>
      </c>
      <c r="I3757">
        <v>-17.661531421442</v>
      </c>
      <c r="J3757">
        <v>-6.0675560929795997</v>
      </c>
      <c r="K3757">
        <v>65.531424071795996</v>
      </c>
      <c r="L3757">
        <v>62.3548302398343</v>
      </c>
      <c r="M3757">
        <v>7.3638829942129997E-3</v>
      </c>
      <c r="N3757">
        <v>5.3636363636363598</v>
      </c>
      <c r="O3757">
        <v>55.7831123048514</v>
      </c>
      <c r="P3757">
        <v>82.0784513499745</v>
      </c>
    </row>
    <row r="3758" spans="1:17" hidden="1" x14ac:dyDescent="0.3">
      <c r="A3758" t="s">
        <v>7679</v>
      </c>
      <c r="B3758" t="s">
        <v>7680</v>
      </c>
      <c r="C3758" t="str">
        <f>IFERROR(VLOOKUP(Table1[[#This Row],[Ticker]],[1]!Table1[[Symbol]:[Industry]],2,FALSE),"-")</f>
        <v>-</v>
      </c>
      <c r="D3758" t="s">
        <v>21</v>
      </c>
      <c r="E3758">
        <v>27.328163407999899</v>
      </c>
      <c r="F3758">
        <v>17.68</v>
      </c>
      <c r="G3758">
        <v>-4.6701834913255302</v>
      </c>
      <c r="H3758">
        <v>-2.8018594703092101</v>
      </c>
      <c r="I3758">
        <v>-18.9189339426968</v>
      </c>
      <c r="J3758">
        <v>0.23459043092953899</v>
      </c>
      <c r="K3758">
        <v>16.7481814090889</v>
      </c>
      <c r="L3758">
        <v>16.625252338053102</v>
      </c>
      <c r="M3758">
        <v>64.743305208338001</v>
      </c>
      <c r="N3758">
        <v>0.88534318128349199</v>
      </c>
      <c r="O3758">
        <v>31.5045248868778</v>
      </c>
      <c r="P3758">
        <v>47.3333333333333</v>
      </c>
      <c r="Q3758">
        <v>5.0960159081925999E-2</v>
      </c>
    </row>
    <row r="3759" spans="1:17" hidden="1" x14ac:dyDescent="0.3">
      <c r="A3759" t="s">
        <v>7681</v>
      </c>
      <c r="B3759" t="s">
        <v>7682</v>
      </c>
      <c r="C3759" t="str">
        <f>IFERROR(VLOOKUP(Table1[[#This Row],[Ticker]],[1]!Table1[[Symbol]:[Industry]],2,FALSE),"-")</f>
        <v>-</v>
      </c>
      <c r="D3759" t="s">
        <v>59</v>
      </c>
      <c r="E3759">
        <v>27.322532955</v>
      </c>
      <c r="F3759">
        <v>41.97</v>
      </c>
      <c r="G3759">
        <v>-29.727350143606198</v>
      </c>
      <c r="H3759">
        <v>-7.1497842418593001</v>
      </c>
      <c r="I3759">
        <v>-11.690140869213099</v>
      </c>
      <c r="J3759">
        <v>2.6217514900997498</v>
      </c>
      <c r="K3759">
        <v>42.533399363614798</v>
      </c>
      <c r="L3759">
        <v>43.802597885010897</v>
      </c>
      <c r="M3759">
        <v>54.515988431422699</v>
      </c>
      <c r="N3759">
        <v>0.93682491391117895</v>
      </c>
      <c r="O3759">
        <v>66.7857993805099</v>
      </c>
      <c r="P3759">
        <v>34.089456869009503</v>
      </c>
      <c r="Q3759">
        <v>7.5956736571670003E-3</v>
      </c>
    </row>
    <row r="3760" spans="1:17" hidden="1" x14ac:dyDescent="0.3">
      <c r="A3760" t="s">
        <v>7683</v>
      </c>
      <c r="B3760" t="s">
        <v>7684</v>
      </c>
      <c r="C3760" t="str">
        <f>IFERROR(VLOOKUP(Table1[[#This Row],[Ticker]],[1]!Table1[[Symbol]:[Industry]],2,FALSE),"-")</f>
        <v>-</v>
      </c>
      <c r="D3760" t="s">
        <v>613</v>
      </c>
      <c r="E3760">
        <v>27.3148725</v>
      </c>
      <c r="F3760">
        <v>7.19</v>
      </c>
      <c r="G3760">
        <v>194.202778207574</v>
      </c>
      <c r="H3760">
        <v>-9.3566125446796793</v>
      </c>
      <c r="I3760">
        <v>72.141887381976701</v>
      </c>
      <c r="J3760">
        <v>1.2005014240565299</v>
      </c>
      <c r="K3760">
        <v>6.39290713894197</v>
      </c>
      <c r="L3760">
        <v>5.1432957747545602</v>
      </c>
      <c r="M3760">
        <v>58.630295176698901</v>
      </c>
      <c r="N3760">
        <v>1.2068048969651901</v>
      </c>
      <c r="O3760">
        <v>8.4840055632823201</v>
      </c>
      <c r="P3760">
        <v>226.81818181818099</v>
      </c>
      <c r="Q3760">
        <v>0.13273039200558201</v>
      </c>
    </row>
    <row r="3761" spans="1:17" hidden="1" x14ac:dyDescent="0.3">
      <c r="A3761" t="s">
        <v>7685</v>
      </c>
      <c r="B3761" t="s">
        <v>7686</v>
      </c>
      <c r="C3761" t="str">
        <f>IFERROR(VLOOKUP(Table1[[#This Row],[Ticker]],[1]!Table1[[Symbol]:[Industry]],2,FALSE),"-")</f>
        <v>-</v>
      </c>
      <c r="E3761">
        <v>27.277774999999998</v>
      </c>
      <c r="F3761">
        <v>0.53</v>
      </c>
      <c r="G3761">
        <v>-42.540277347980798</v>
      </c>
      <c r="H3761">
        <v>-14.8323251099145</v>
      </c>
      <c r="I3761">
        <v>-33.112609365057303</v>
      </c>
      <c r="J3761">
        <v>-3.0050291366808701</v>
      </c>
      <c r="K3761">
        <v>0.53469485572004505</v>
      </c>
      <c r="L3761">
        <v>0.61135603038298003</v>
      </c>
      <c r="M3761">
        <v>55.169909583205502</v>
      </c>
      <c r="N3761">
        <v>1.5322628304860599</v>
      </c>
      <c r="O3761">
        <v>47.169811320754697</v>
      </c>
      <c r="P3761">
        <v>23.2558139534883</v>
      </c>
      <c r="Q3761">
        <v>-0.115374066510914</v>
      </c>
    </row>
    <row r="3762" spans="1:17" hidden="1" x14ac:dyDescent="0.3">
      <c r="A3762" t="s">
        <v>7687</v>
      </c>
      <c r="B3762" t="s">
        <v>7688</v>
      </c>
      <c r="C3762" t="str">
        <f>IFERROR(VLOOKUP(Table1[[#This Row],[Ticker]],[1]!Table1[[Symbol]:[Industry]],2,FALSE),"-")</f>
        <v>-</v>
      </c>
      <c r="D3762" t="s">
        <v>561</v>
      </c>
      <c r="E3762">
        <v>27.2332863</v>
      </c>
      <c r="F3762">
        <v>15.45</v>
      </c>
      <c r="G3762">
        <v>21.650077076376899</v>
      </c>
      <c r="H3762">
        <v>-11.0587402042541</v>
      </c>
      <c r="I3762">
        <v>9.2451771739457804</v>
      </c>
      <c r="J3762">
        <v>-1.0819522136039399</v>
      </c>
      <c r="K3762">
        <v>15.395958811465301</v>
      </c>
      <c r="L3762">
        <v>13.993715887479301</v>
      </c>
      <c r="M3762">
        <v>99.999999954906997</v>
      </c>
      <c r="N3762">
        <v>0</v>
      </c>
      <c r="O3762">
        <v>4.9190938511326898</v>
      </c>
      <c r="P3762">
        <v>54.6546546546546</v>
      </c>
    </row>
    <row r="3763" spans="1:17" hidden="1" x14ac:dyDescent="0.3">
      <c r="A3763" t="s">
        <v>7689</v>
      </c>
      <c r="B3763" t="s">
        <v>7690</v>
      </c>
      <c r="C3763" t="str">
        <f>IFERROR(VLOOKUP(Table1[[#This Row],[Ticker]],[1]!Table1[[Symbol]:[Industry]],2,FALSE),"-")</f>
        <v>-</v>
      </c>
      <c r="E3763">
        <v>27.2103</v>
      </c>
      <c r="F3763">
        <v>69.77</v>
      </c>
      <c r="G3763">
        <v>24.4325382381076</v>
      </c>
      <c r="H3763">
        <v>-9.5813487701398508</v>
      </c>
      <c r="I3763">
        <v>2.1599622033302501</v>
      </c>
      <c r="J3763">
        <v>0.25932945554658099</v>
      </c>
      <c r="K3763">
        <v>67.934685185801897</v>
      </c>
      <c r="L3763">
        <v>62.532216611663003</v>
      </c>
      <c r="M3763">
        <v>58.246446456865399</v>
      </c>
      <c r="N3763">
        <v>0.85930195465895198</v>
      </c>
      <c r="O3763">
        <v>31.8618317328364</v>
      </c>
      <c r="P3763">
        <v>58.568181818181799</v>
      </c>
      <c r="Q3763">
        <v>6.5149982072384996E-2</v>
      </c>
    </row>
    <row r="3764" spans="1:17" hidden="1" x14ac:dyDescent="0.3">
      <c r="A3764" t="s">
        <v>7691</v>
      </c>
      <c r="B3764" t="s">
        <v>7692</v>
      </c>
      <c r="C3764" t="str">
        <f>IFERROR(VLOOKUP(Table1[[#This Row],[Ticker]],[1]!Table1[[Symbol]:[Industry]],2,FALSE),"-")</f>
        <v>-</v>
      </c>
      <c r="D3764" t="s">
        <v>49</v>
      </c>
      <c r="E3764">
        <v>27.114999999999998</v>
      </c>
      <c r="F3764">
        <v>63.8</v>
      </c>
      <c r="G3764">
        <v>32.178086849549999</v>
      </c>
      <c r="H3764">
        <v>18.688628216798399</v>
      </c>
      <c r="I3764">
        <v>-3.5288416618357701</v>
      </c>
      <c r="J3764">
        <v>17.437278555626801</v>
      </c>
      <c r="K3764">
        <v>52.923168575494202</v>
      </c>
      <c r="L3764">
        <v>48.780467281591399</v>
      </c>
      <c r="M3764">
        <v>78.606672973328898</v>
      </c>
      <c r="N3764">
        <v>1.1980512057861099</v>
      </c>
      <c r="O3764">
        <v>26.583072100313402</v>
      </c>
      <c r="P3764">
        <v>119.99999999999901</v>
      </c>
      <c r="Q3764">
        <v>0.12279499339479399</v>
      </c>
    </row>
    <row r="3765" spans="1:17" hidden="1" x14ac:dyDescent="0.3">
      <c r="A3765" t="s">
        <v>7693</v>
      </c>
      <c r="B3765" t="s">
        <v>7694</v>
      </c>
      <c r="C3765" t="str">
        <f>IFERROR(VLOOKUP(Table1[[#This Row],[Ticker]],[1]!Table1[[Symbol]:[Industry]],2,FALSE),"-")</f>
        <v>-</v>
      </c>
      <c r="D3765" t="s">
        <v>243</v>
      </c>
      <c r="E3765">
        <v>27.097646267999998</v>
      </c>
      <c r="F3765">
        <v>9.24</v>
      </c>
      <c r="G3765">
        <v>7.4058433416743501</v>
      </c>
      <c r="H3765">
        <v>-12.5185942188527</v>
      </c>
      <c r="I3765">
        <v>-33.845585704732898</v>
      </c>
      <c r="J3765">
        <v>-5.5308905351408599</v>
      </c>
      <c r="K3765">
        <v>9.5453388003198896</v>
      </c>
      <c r="L3765">
        <v>9.4937524040238603</v>
      </c>
      <c r="M3765">
        <v>43.536315387072797</v>
      </c>
      <c r="N3765">
        <v>0.67230783880804501</v>
      </c>
      <c r="O3765">
        <v>48.809523809523803</v>
      </c>
      <c r="P3765">
        <v>66.187050359712202</v>
      </c>
      <c r="Q3765">
        <v>5.2106026597865999E-2</v>
      </c>
    </row>
    <row r="3766" spans="1:17" hidden="1" x14ac:dyDescent="0.3">
      <c r="A3766" t="s">
        <v>7695</v>
      </c>
      <c r="B3766" t="s">
        <v>7696</v>
      </c>
      <c r="C3766" t="str">
        <f>IFERROR(VLOOKUP(Table1[[#This Row],[Ticker]],[1]!Table1[[Symbol]:[Industry]],2,FALSE),"-")</f>
        <v>-</v>
      </c>
      <c r="D3766" t="s">
        <v>59</v>
      </c>
      <c r="E3766">
        <v>27.062999999999999</v>
      </c>
      <c r="F3766">
        <v>19.399999999999999</v>
      </c>
      <c r="G3766">
        <v>-50.012971522738098</v>
      </c>
      <c r="H3766">
        <v>-8.9534770463594295</v>
      </c>
      <c r="I3766">
        <v>-29.663895487635902</v>
      </c>
      <c r="J3766">
        <v>-7.3621454503189199</v>
      </c>
      <c r="K3766">
        <v>19.8627211054871</v>
      </c>
      <c r="L3766">
        <v>22.085582289640499</v>
      </c>
      <c r="M3766">
        <v>52.017453992131699</v>
      </c>
      <c r="N3766">
        <v>1.6937984496123999</v>
      </c>
      <c r="O3766">
        <v>56.958762886597903</v>
      </c>
      <c r="P3766">
        <v>23.174603174603099</v>
      </c>
    </row>
    <row r="3767" spans="1:17" hidden="1" x14ac:dyDescent="0.3">
      <c r="A3767" t="s">
        <v>7697</v>
      </c>
      <c r="B3767" t="s">
        <v>7698</v>
      </c>
      <c r="C3767" t="str">
        <f>IFERROR(VLOOKUP(Table1[[#This Row],[Ticker]],[1]!Table1[[Symbol]:[Industry]],2,FALSE),"-")</f>
        <v>-</v>
      </c>
      <c r="E3767">
        <v>27.053171599999999</v>
      </c>
      <c r="F3767">
        <v>68.900000000000006</v>
      </c>
      <c r="G3767">
        <v>56.922354927151403</v>
      </c>
      <c r="H3767">
        <v>-9.4797928358331092</v>
      </c>
      <c r="I3767">
        <v>16.5679597519743</v>
      </c>
      <c r="J3767">
        <v>-5.9411071431814104</v>
      </c>
      <c r="K3767">
        <v>64.6157004772937</v>
      </c>
      <c r="L3767">
        <v>54.312091581150902</v>
      </c>
      <c r="M3767">
        <v>51.897707387782802</v>
      </c>
      <c r="N3767">
        <v>1.4840736319658201</v>
      </c>
      <c r="O3767">
        <v>15.8200290275761</v>
      </c>
      <c r="P3767">
        <v>108.787878787878</v>
      </c>
      <c r="Q3767">
        <v>0.12185049484489401</v>
      </c>
    </row>
    <row r="3768" spans="1:17" hidden="1" x14ac:dyDescent="0.3">
      <c r="A3768" t="s">
        <v>7699</v>
      </c>
      <c r="B3768" t="s">
        <v>7700</v>
      </c>
      <c r="C3768" t="str">
        <f>IFERROR(VLOOKUP(Table1[[#This Row],[Ticker]],[1]!Table1[[Symbol]:[Industry]],2,FALSE),"-")</f>
        <v>-</v>
      </c>
      <c r="D3768" t="s">
        <v>539</v>
      </c>
      <c r="E3768">
        <v>27.04325</v>
      </c>
      <c r="F3768">
        <v>20.41</v>
      </c>
      <c r="G3768">
        <v>268.66266666746299</v>
      </c>
      <c r="H3768">
        <v>43.718329859440097</v>
      </c>
      <c r="I3768">
        <v>135.77805275568701</v>
      </c>
      <c r="J3768">
        <v>20.418047786395999</v>
      </c>
      <c r="K3768">
        <v>11.9526550771154</v>
      </c>
      <c r="L3768">
        <v>8.6782720442108001</v>
      </c>
      <c r="M3768">
        <v>99.646240443256801</v>
      </c>
      <c r="N3768">
        <v>1.3811614650939601</v>
      </c>
      <c r="O3768">
        <v>0</v>
      </c>
      <c r="P3768">
        <v>342.73318872017302</v>
      </c>
      <c r="Q3768">
        <v>0.12745396350028901</v>
      </c>
    </row>
    <row r="3769" spans="1:17" hidden="1" x14ac:dyDescent="0.3">
      <c r="A3769" t="s">
        <v>7701</v>
      </c>
      <c r="B3769" t="s">
        <v>7702</v>
      </c>
      <c r="C3769" t="str">
        <f>IFERROR(VLOOKUP(Table1[[#This Row],[Ticker]],[1]!Table1[[Symbol]:[Industry]],2,FALSE),"-")</f>
        <v>-</v>
      </c>
      <c r="D3769" t="s">
        <v>1147</v>
      </c>
      <c r="E3769">
        <v>27.015579599999999</v>
      </c>
      <c r="F3769">
        <v>74</v>
      </c>
      <c r="G3769">
        <v>52.062710544610802</v>
      </c>
      <c r="H3769">
        <v>5.6928521524337299</v>
      </c>
      <c r="I3769">
        <v>-27.4227704879406</v>
      </c>
      <c r="J3769">
        <v>-6.4755006007007303</v>
      </c>
      <c r="K3769">
        <v>72.559768677197894</v>
      </c>
      <c r="L3769">
        <v>74.534473215812994</v>
      </c>
      <c r="M3769">
        <v>50.145640554541899</v>
      </c>
      <c r="N3769">
        <v>1.08213337924787</v>
      </c>
      <c r="O3769">
        <v>60.648648648648603</v>
      </c>
      <c r="P3769">
        <v>93.161054554946404</v>
      </c>
      <c r="Q3769">
        <v>0.119667088529328</v>
      </c>
    </row>
    <row r="3770" spans="1:17" hidden="1" x14ac:dyDescent="0.3">
      <c r="A3770" t="s">
        <v>7703</v>
      </c>
      <c r="B3770" t="s">
        <v>7704</v>
      </c>
      <c r="C3770" t="str">
        <f>IFERROR(VLOOKUP(Table1[[#This Row],[Ticker]],[1]!Table1[[Symbol]:[Industry]],2,FALSE),"-")</f>
        <v>-</v>
      </c>
      <c r="D3770" t="s">
        <v>49</v>
      </c>
      <c r="E3770">
        <v>26.995099679999999</v>
      </c>
      <c r="F3770">
        <v>45.6</v>
      </c>
      <c r="G3770">
        <v>-25.352777347980801</v>
      </c>
      <c r="H3770">
        <v>-11.0587402042541</v>
      </c>
      <c r="I3770">
        <v>-12.217086976997599</v>
      </c>
      <c r="J3770">
        <v>-1.0819522136039399</v>
      </c>
      <c r="K3770">
        <v>45.600000143310702</v>
      </c>
      <c r="L3770">
        <v>45.6022364564013</v>
      </c>
      <c r="M3770">
        <v>0</v>
      </c>
      <c r="O3770">
        <v>5.26315789473683</v>
      </c>
      <c r="P3770">
        <v>0</v>
      </c>
    </row>
    <row r="3771" spans="1:17" hidden="1" x14ac:dyDescent="0.3">
      <c r="A3771" t="s">
        <v>7705</v>
      </c>
      <c r="B3771" t="s">
        <v>7706</v>
      </c>
      <c r="C3771" t="str">
        <f>IFERROR(VLOOKUP(Table1[[#This Row],[Ticker]],[1]!Table1[[Symbol]:[Industry]],2,FALSE),"-")</f>
        <v>-</v>
      </c>
      <c r="D3771" t="s">
        <v>716</v>
      </c>
      <c r="E3771">
        <v>26.973934176</v>
      </c>
      <c r="F3771">
        <v>129.71</v>
      </c>
      <c r="G3771">
        <v>19.688036696523199</v>
      </c>
      <c r="H3771">
        <v>-6.3969261860976099</v>
      </c>
      <c r="I3771">
        <v>4.3237935261470497</v>
      </c>
      <c r="J3771">
        <v>0.32861914704269601</v>
      </c>
      <c r="K3771">
        <v>123.835282892309</v>
      </c>
      <c r="L3771">
        <v>113.651020372975</v>
      </c>
      <c r="M3771">
        <v>49.068310851650402</v>
      </c>
      <c r="N3771">
        <v>1.57362057281797</v>
      </c>
      <c r="O3771">
        <v>0.22357566879962401</v>
      </c>
      <c r="P3771">
        <v>51.3535589264877</v>
      </c>
    </row>
    <row r="3772" spans="1:17" hidden="1" x14ac:dyDescent="0.3">
      <c r="A3772" t="s">
        <v>7707</v>
      </c>
      <c r="B3772" t="s">
        <v>7708</v>
      </c>
      <c r="C3772" t="str">
        <f>IFERROR(VLOOKUP(Table1[[#This Row],[Ticker]],[1]!Table1[[Symbol]:[Industry]],2,FALSE),"-")</f>
        <v>-</v>
      </c>
      <c r="D3772" t="s">
        <v>561</v>
      </c>
      <c r="E3772">
        <v>26.96</v>
      </c>
      <c r="F3772">
        <v>67.400000000000006</v>
      </c>
      <c r="G3772">
        <v>78.889646894443402</v>
      </c>
      <c r="H3772">
        <v>-6.0708859532420103</v>
      </c>
      <c r="I3772">
        <v>19.9397757681004</v>
      </c>
      <c r="J3772">
        <v>3.9059020374081901</v>
      </c>
      <c r="K3772">
        <v>61.932698416559198</v>
      </c>
      <c r="L3772">
        <v>54.3497683955543</v>
      </c>
      <c r="M3772">
        <v>95.901192886668298</v>
      </c>
      <c r="N3772">
        <v>6.8802165576359103E-3</v>
      </c>
      <c r="O3772">
        <v>4.0652818991097703</v>
      </c>
      <c r="P3772">
        <v>150.65079955373699</v>
      </c>
      <c r="Q3772">
        <v>0.16480682779285999</v>
      </c>
    </row>
    <row r="3773" spans="1:17" hidden="1" x14ac:dyDescent="0.3">
      <c r="A3773" t="s">
        <v>7709</v>
      </c>
      <c r="B3773" t="s">
        <v>7710</v>
      </c>
      <c r="C3773" t="str">
        <f>IFERROR(VLOOKUP(Table1[[#This Row],[Ticker]],[1]!Table1[[Symbol]:[Industry]],2,FALSE),"-")</f>
        <v>-</v>
      </c>
      <c r="D3773" t="s">
        <v>716</v>
      </c>
      <c r="E3773">
        <v>26.947385721</v>
      </c>
      <c r="F3773">
        <v>38.64</v>
      </c>
      <c r="G3773">
        <v>3.9546833412129101</v>
      </c>
      <c r="H3773">
        <v>2.0220529298091701</v>
      </c>
      <c r="I3773">
        <v>-1.7792225663425201</v>
      </c>
      <c r="J3773">
        <v>4.17975577537677</v>
      </c>
      <c r="K3773">
        <v>35.729940441006001</v>
      </c>
      <c r="L3773">
        <v>34.688233561628699</v>
      </c>
      <c r="N3773">
        <v>0.65122540316091004</v>
      </c>
      <c r="O3773">
        <v>14.9585921325051</v>
      </c>
      <c r="P3773">
        <v>31.845634148838101</v>
      </c>
    </row>
    <row r="3774" spans="1:17" hidden="1" x14ac:dyDescent="0.3">
      <c r="A3774" t="s">
        <v>7711</v>
      </c>
      <c r="B3774" t="s">
        <v>7712</v>
      </c>
      <c r="C3774" t="str">
        <f>IFERROR(VLOOKUP(Table1[[#This Row],[Ticker]],[1]!Table1[[Symbol]:[Industry]],2,FALSE),"-")</f>
        <v>-</v>
      </c>
      <c r="D3774" t="s">
        <v>1120</v>
      </c>
      <c r="E3774">
        <v>26.9468</v>
      </c>
      <c r="F3774">
        <v>66.7</v>
      </c>
      <c r="G3774">
        <v>14.245380877218</v>
      </c>
      <c r="H3774">
        <v>-6.14070741736891</v>
      </c>
      <c r="I3774">
        <v>-3.6735556507160698</v>
      </c>
      <c r="J3774">
        <v>-9.6533807850325193</v>
      </c>
      <c r="K3774">
        <v>63.773612409329303</v>
      </c>
      <c r="L3774">
        <v>59.490312322672203</v>
      </c>
      <c r="M3774">
        <v>53.960245701905997</v>
      </c>
      <c r="N3774">
        <v>2.1678609341825901</v>
      </c>
      <c r="O3774">
        <v>13.478260869565201</v>
      </c>
      <c r="P3774">
        <v>42.948992713244699</v>
      </c>
      <c r="Q3774">
        <v>6.0864032600322998E-2</v>
      </c>
    </row>
    <row r="3775" spans="1:17" hidden="1" x14ac:dyDescent="0.3">
      <c r="A3775" t="s">
        <v>7713</v>
      </c>
      <c r="B3775" t="s">
        <v>7714</v>
      </c>
      <c r="C3775" t="str">
        <f>IFERROR(VLOOKUP(Table1[[#This Row],[Ticker]],[1]!Table1[[Symbol]:[Industry]],2,FALSE),"-")</f>
        <v>-</v>
      </c>
      <c r="E3775">
        <v>26.915555205</v>
      </c>
      <c r="F3775">
        <v>66.150000000000006</v>
      </c>
      <c r="G3775">
        <v>-16.463888459091901</v>
      </c>
      <c r="H3775">
        <v>-18.411681380724701</v>
      </c>
      <c r="I3775">
        <v>-19.828818820573002</v>
      </c>
      <c r="J3775">
        <v>-6.4162873000051404</v>
      </c>
      <c r="K3775">
        <v>69.503111943528395</v>
      </c>
      <c r="L3775">
        <v>72.837164588561706</v>
      </c>
      <c r="M3775">
        <v>52.705496997494301</v>
      </c>
      <c r="N3775">
        <v>2.6297440423654002</v>
      </c>
      <c r="O3775">
        <v>79.153439153439095</v>
      </c>
      <c r="P3775">
        <v>16.052631578947299</v>
      </c>
    </row>
    <row r="3776" spans="1:17" hidden="1" x14ac:dyDescent="0.3">
      <c r="A3776" t="s">
        <v>7715</v>
      </c>
      <c r="B3776" t="s">
        <v>7716</v>
      </c>
      <c r="C3776" t="str">
        <f>IFERROR(VLOOKUP(Table1[[#This Row],[Ticker]],[1]!Table1[[Symbol]:[Industry]],2,FALSE),"-")</f>
        <v>-</v>
      </c>
      <c r="D3776" t="s">
        <v>130</v>
      </c>
      <c r="E3776">
        <v>26.891649485999999</v>
      </c>
      <c r="F3776">
        <v>19.54</v>
      </c>
      <c r="G3776">
        <v>6.14116612442833</v>
      </c>
      <c r="H3776">
        <v>-3.7192906629697502</v>
      </c>
      <c r="I3776">
        <v>-37.551439288805</v>
      </c>
      <c r="J3776">
        <v>-3.1016566471014801</v>
      </c>
      <c r="K3776">
        <v>20.880283877300698</v>
      </c>
      <c r="L3776">
        <v>21.325791334125501</v>
      </c>
      <c r="M3776">
        <v>34.380592854716397</v>
      </c>
      <c r="N3776">
        <v>0.39242063048409698</v>
      </c>
      <c r="O3776">
        <v>91.248720573183206</v>
      </c>
      <c r="P3776">
        <v>55.697211155378398</v>
      </c>
      <c r="Q3776">
        <v>0.113998803220207</v>
      </c>
    </row>
    <row r="3777" spans="1:17" hidden="1" x14ac:dyDescent="0.3">
      <c r="A3777" t="s">
        <v>7717</v>
      </c>
      <c r="B3777" t="s">
        <v>7718</v>
      </c>
      <c r="C3777" t="str">
        <f>IFERROR(VLOOKUP(Table1[[#This Row],[Ticker]],[1]!Table1[[Symbol]:[Industry]],2,FALSE),"-")</f>
        <v>-</v>
      </c>
      <c r="D3777" t="s">
        <v>59</v>
      </c>
      <c r="E3777">
        <v>26.841456000000001</v>
      </c>
      <c r="F3777">
        <v>62.55</v>
      </c>
      <c r="G3777">
        <v>-46.969318701364202</v>
      </c>
      <c r="H3777">
        <v>-17.139821285335199</v>
      </c>
      <c r="I3777">
        <v>-19.8241770803949</v>
      </c>
      <c r="J3777">
        <v>-3.4238725883112</v>
      </c>
      <c r="K3777">
        <v>67.614265006457202</v>
      </c>
      <c r="M3777">
        <v>34.988304868663903</v>
      </c>
      <c r="N3777">
        <v>0.58170995670995596</v>
      </c>
      <c r="O3777">
        <v>34.292565947242203</v>
      </c>
      <c r="P3777">
        <v>8.9721254355400593</v>
      </c>
    </row>
    <row r="3778" spans="1:17" hidden="1" x14ac:dyDescent="0.3">
      <c r="A3778" t="s">
        <v>7719</v>
      </c>
      <c r="B3778" t="s">
        <v>7720</v>
      </c>
      <c r="C3778" t="str">
        <f>IFERROR(VLOOKUP(Table1[[#This Row],[Ticker]],[1]!Table1[[Symbol]:[Industry]],2,FALSE),"-")</f>
        <v>-</v>
      </c>
      <c r="D3778" t="s">
        <v>140</v>
      </c>
      <c r="E3778">
        <v>26.837739119999998</v>
      </c>
      <c r="F3778">
        <v>17.98</v>
      </c>
      <c r="G3778">
        <v>15.115972652019099</v>
      </c>
      <c r="H3778">
        <v>-11.2289046965967</v>
      </c>
      <c r="I3778">
        <v>10.095838193070399</v>
      </c>
      <c r="J3778">
        <v>-0.682636754391169</v>
      </c>
      <c r="K3778">
        <v>18.082364492288399</v>
      </c>
      <c r="L3778">
        <v>17.0077908742891</v>
      </c>
      <c r="M3778">
        <v>49.907916456644301</v>
      </c>
      <c r="N3778">
        <v>0.81384922684879801</v>
      </c>
      <c r="O3778">
        <v>47.163515016685203</v>
      </c>
      <c r="P3778">
        <v>45.587044534412897</v>
      </c>
      <c r="Q3778">
        <v>8.8317812998865999E-2</v>
      </c>
    </row>
    <row r="3779" spans="1:17" hidden="1" x14ac:dyDescent="0.3">
      <c r="A3779" t="s">
        <v>7721</v>
      </c>
      <c r="B3779" t="s">
        <v>7722</v>
      </c>
      <c r="C3779" t="str">
        <f>IFERROR(VLOOKUP(Table1[[#This Row],[Ticker]],[1]!Table1[[Symbol]:[Industry]],2,FALSE),"-")</f>
        <v>-</v>
      </c>
      <c r="E3779">
        <v>26.830011773999999</v>
      </c>
      <c r="F3779">
        <v>18.510000000000002</v>
      </c>
      <c r="G3779">
        <v>249.343578927322</v>
      </c>
      <c r="H3779">
        <v>39.563666434749898</v>
      </c>
      <c r="I3779">
        <v>125.395236514658</v>
      </c>
      <c r="J3779">
        <v>7.0181073456575103</v>
      </c>
      <c r="K3779">
        <v>13.1863312010281</v>
      </c>
      <c r="L3779">
        <v>8.6117200510320409</v>
      </c>
      <c r="M3779">
        <v>99.604920719129098</v>
      </c>
      <c r="N3779">
        <v>0.88618664718066797</v>
      </c>
      <c r="O3779">
        <v>0</v>
      </c>
      <c r="P3779">
        <v>314.09395973154301</v>
      </c>
      <c r="Q3779">
        <v>0.15175994816855701</v>
      </c>
    </row>
    <row r="3780" spans="1:17" hidden="1" x14ac:dyDescent="0.3">
      <c r="A3780" t="s">
        <v>7723</v>
      </c>
      <c r="B3780" t="s">
        <v>7724</v>
      </c>
      <c r="C3780" t="str">
        <f>IFERROR(VLOOKUP(Table1[[#This Row],[Ticker]],[1]!Table1[[Symbol]:[Industry]],2,FALSE),"-")</f>
        <v>-</v>
      </c>
      <c r="E3780">
        <v>26.780738400000001</v>
      </c>
      <c r="F3780">
        <v>72</v>
      </c>
      <c r="G3780">
        <v>37.9125287744681</v>
      </c>
      <c r="H3780">
        <v>109.572838743114</v>
      </c>
      <c r="I3780">
        <v>51.048219145451299</v>
      </c>
      <c r="J3780">
        <v>13.543047786396</v>
      </c>
      <c r="K3780">
        <v>48.305439199273899</v>
      </c>
      <c r="M3780">
        <v>74.117781493832396</v>
      </c>
      <c r="N3780">
        <v>1.2315097281540199</v>
      </c>
      <c r="O3780">
        <v>10.9166666666666</v>
      </c>
      <c r="P3780">
        <v>123.602484472049</v>
      </c>
    </row>
    <row r="3781" spans="1:17" hidden="1" x14ac:dyDescent="0.3">
      <c r="A3781" t="s">
        <v>7725</v>
      </c>
      <c r="B3781" t="s">
        <v>7726</v>
      </c>
      <c r="C3781" t="str">
        <f>IFERROR(VLOOKUP(Table1[[#This Row],[Ticker]],[1]!Table1[[Symbol]:[Industry]],2,FALSE),"-")</f>
        <v>-</v>
      </c>
      <c r="D3781" t="s">
        <v>21</v>
      </c>
      <c r="E3781">
        <v>26.740046795000001</v>
      </c>
      <c r="F3781">
        <v>350.85</v>
      </c>
      <c r="G3781">
        <v>35.182569254627197</v>
      </c>
      <c r="H3781">
        <v>-10.623452914643</v>
      </c>
      <c r="I3781">
        <v>-8.1227389574159297</v>
      </c>
      <c r="J3781">
        <v>0.71216543345488104</v>
      </c>
      <c r="K3781">
        <v>340.62965445390302</v>
      </c>
      <c r="L3781">
        <v>312.91569837237398</v>
      </c>
      <c r="M3781">
        <v>74.284915173060398</v>
      </c>
      <c r="N3781">
        <v>1.58497092345591</v>
      </c>
      <c r="O3781">
        <v>13.723813595553599</v>
      </c>
      <c r="P3781">
        <v>78.731533367294901</v>
      </c>
      <c r="Q3781">
        <v>2.0518194718030999E-2</v>
      </c>
    </row>
    <row r="3782" spans="1:17" hidden="1" x14ac:dyDescent="0.3">
      <c r="A3782" t="s">
        <v>7727</v>
      </c>
      <c r="B3782" t="s">
        <v>7728</v>
      </c>
      <c r="C3782" t="str">
        <f>IFERROR(VLOOKUP(Table1[[#This Row],[Ticker]],[1]!Table1[[Symbol]:[Industry]],2,FALSE),"-")</f>
        <v>-</v>
      </c>
      <c r="D3782" t="s">
        <v>392</v>
      </c>
      <c r="E3782">
        <v>26.737262999999999</v>
      </c>
      <c r="F3782">
        <v>52.83</v>
      </c>
      <c r="G3782">
        <v>198.162225713868</v>
      </c>
      <c r="H3782">
        <v>-11.9414176592008</v>
      </c>
      <c r="I3782">
        <v>-34.445851882046902</v>
      </c>
      <c r="J3782">
        <v>3.5782419611533198</v>
      </c>
      <c r="K3782">
        <v>52.665328814857801</v>
      </c>
      <c r="L3782">
        <v>51.175122638280897</v>
      </c>
      <c r="M3782">
        <v>54.427439283736398</v>
      </c>
      <c r="N3782">
        <v>0.87346254587407002</v>
      </c>
      <c r="O3782">
        <v>107.590384251372</v>
      </c>
      <c r="P3782">
        <v>223.515003061849</v>
      </c>
    </row>
    <row r="3783" spans="1:17" hidden="1" x14ac:dyDescent="0.3">
      <c r="A3783" t="s">
        <v>7729</v>
      </c>
      <c r="B3783" t="s">
        <v>7730</v>
      </c>
      <c r="C3783" t="str">
        <f>IFERROR(VLOOKUP(Table1[[#This Row],[Ticker]],[1]!Table1[[Symbol]:[Industry]],2,FALSE),"-")</f>
        <v>-</v>
      </c>
      <c r="E3783">
        <v>26.715627959999999</v>
      </c>
      <c r="F3783">
        <v>360.6</v>
      </c>
      <c r="G3783">
        <v>1058.8836758539801</v>
      </c>
      <c r="H3783">
        <v>15.536821467859999</v>
      </c>
      <c r="I3783">
        <v>225.42336246120399</v>
      </c>
      <c r="J3783">
        <v>2.9027870827080302</v>
      </c>
      <c r="K3783">
        <v>323.06402797177401</v>
      </c>
      <c r="L3783">
        <v>193.978120749824</v>
      </c>
      <c r="M3783">
        <v>65.232085687970098</v>
      </c>
      <c r="N3783">
        <v>0.66166597415093897</v>
      </c>
      <c r="O3783">
        <v>16.0288408208541</v>
      </c>
      <c r="P3783">
        <v>1143.44827586206</v>
      </c>
    </row>
    <row r="3784" spans="1:17" hidden="1" x14ac:dyDescent="0.3">
      <c r="A3784" t="s">
        <v>7731</v>
      </c>
      <c r="B3784" t="s">
        <v>7732</v>
      </c>
      <c r="C3784" t="str">
        <f>IFERROR(VLOOKUP(Table1[[#This Row],[Ticker]],[1]!Table1[[Symbol]:[Industry]],2,FALSE),"-")</f>
        <v>-</v>
      </c>
      <c r="D3784" t="s">
        <v>392</v>
      </c>
      <c r="E3784">
        <v>26.6821436</v>
      </c>
      <c r="F3784">
        <v>44.38</v>
      </c>
      <c r="G3784">
        <v>149.275935523306</v>
      </c>
      <c r="H3784">
        <v>-6.9690629438451897</v>
      </c>
      <c r="I3784">
        <v>47.7684934123319</v>
      </c>
      <c r="J3784">
        <v>-16.446535546937199</v>
      </c>
      <c r="K3784">
        <v>40.320460478203401</v>
      </c>
      <c r="L3784">
        <v>32.443309944055301</v>
      </c>
      <c r="M3784">
        <v>51.726549041555103</v>
      </c>
      <c r="N3784">
        <v>1.79812500833477</v>
      </c>
      <c r="O3784">
        <v>19.175304191077</v>
      </c>
      <c r="P3784">
        <v>214.75177304964501</v>
      </c>
      <c r="Q3784">
        <v>7.9603186550997004E-2</v>
      </c>
    </row>
    <row r="3785" spans="1:17" hidden="1" x14ac:dyDescent="0.3">
      <c r="A3785" t="s">
        <v>7733</v>
      </c>
      <c r="B3785" t="s">
        <v>7734</v>
      </c>
      <c r="C3785" t="str">
        <f>IFERROR(VLOOKUP(Table1[[#This Row],[Ticker]],[1]!Table1[[Symbol]:[Industry]],2,FALSE),"-")</f>
        <v>-</v>
      </c>
      <c r="D3785" t="s">
        <v>384</v>
      </c>
      <c r="E3785">
        <v>26.592232500000001</v>
      </c>
      <c r="F3785">
        <v>78.27</v>
      </c>
      <c r="G3785">
        <v>247.36150836630401</v>
      </c>
      <c r="H3785">
        <v>85.9630826455532</v>
      </c>
      <c r="I3785">
        <v>289.167528407617</v>
      </c>
      <c r="J3785">
        <v>7.1244775664298796</v>
      </c>
      <c r="K3785">
        <v>49.209315725587501</v>
      </c>
      <c r="L3785">
        <v>32.834063121156298</v>
      </c>
      <c r="M3785">
        <v>97.674722585521494</v>
      </c>
      <c r="N3785">
        <v>1.8725835840514899</v>
      </c>
      <c r="O3785">
        <v>0</v>
      </c>
      <c r="P3785">
        <v>412.90956749672301</v>
      </c>
      <c r="Q3785">
        <v>0.133047033621598</v>
      </c>
    </row>
    <row r="3786" spans="1:17" hidden="1" x14ac:dyDescent="0.3">
      <c r="A3786" t="s">
        <v>7735</v>
      </c>
      <c r="B3786" t="s">
        <v>7736</v>
      </c>
      <c r="C3786" t="str">
        <f>IFERROR(VLOOKUP(Table1[[#This Row],[Ticker]],[1]!Table1[[Symbol]:[Industry]],2,FALSE),"-")</f>
        <v>-</v>
      </c>
      <c r="D3786" t="s">
        <v>21</v>
      </c>
      <c r="E3786">
        <v>26.55</v>
      </c>
      <c r="F3786">
        <v>26.55</v>
      </c>
      <c r="G3786">
        <v>6.8025237968673604</v>
      </c>
      <c r="H3786">
        <v>-4.0200063433628701</v>
      </c>
      <c r="I3786">
        <v>4.6917637495545703</v>
      </c>
      <c r="J3786">
        <v>9.1711580395063006</v>
      </c>
      <c r="K3786">
        <v>26.0822269372409</v>
      </c>
      <c r="L3786">
        <v>25.758253580106501</v>
      </c>
      <c r="M3786">
        <v>57.240010770391002</v>
      </c>
      <c r="N3786">
        <v>1.6924767243968299</v>
      </c>
      <c r="O3786">
        <v>67.909604519773893</v>
      </c>
      <c r="P3786">
        <v>44.450489662676802</v>
      </c>
    </row>
    <row r="3787" spans="1:17" hidden="1" x14ac:dyDescent="0.3">
      <c r="A3787" t="s">
        <v>7737</v>
      </c>
      <c r="B3787" t="s">
        <v>7738</v>
      </c>
      <c r="C3787" t="str">
        <f>IFERROR(VLOOKUP(Table1[[#This Row],[Ticker]],[1]!Table1[[Symbol]:[Industry]],2,FALSE),"-")</f>
        <v>-</v>
      </c>
      <c r="D3787" t="s">
        <v>95</v>
      </c>
      <c r="E3787">
        <v>26.544749270000001</v>
      </c>
      <c r="F3787">
        <v>17.649999999999999</v>
      </c>
      <c r="G3787">
        <v>20.635642833987699</v>
      </c>
      <c r="H3787">
        <v>-5.5435886891026396</v>
      </c>
      <c r="I3787">
        <v>-3.6685014911427598</v>
      </c>
      <c r="J3787">
        <v>-4.2521413126028298</v>
      </c>
      <c r="K3787">
        <v>17.323557591691699</v>
      </c>
      <c r="L3787">
        <v>16.620706270923101</v>
      </c>
      <c r="M3787">
        <v>63.689246722355897</v>
      </c>
      <c r="N3787">
        <v>0.451360309498893</v>
      </c>
      <c r="O3787">
        <v>43.059490084985804</v>
      </c>
      <c r="P3787">
        <v>60.454545454545404</v>
      </c>
      <c r="Q3787">
        <v>5.1238578982289998E-3</v>
      </c>
    </row>
    <row r="3788" spans="1:17" hidden="1" x14ac:dyDescent="0.3">
      <c r="A3788" t="s">
        <v>7739</v>
      </c>
      <c r="B3788" t="s">
        <v>7740</v>
      </c>
      <c r="C3788" t="str">
        <f>IFERROR(VLOOKUP(Table1[[#This Row],[Ticker]],[1]!Table1[[Symbol]:[Industry]],2,FALSE),"-")</f>
        <v>-</v>
      </c>
      <c r="D3788" t="s">
        <v>140</v>
      </c>
      <c r="E3788">
        <v>26.541838800000001</v>
      </c>
      <c r="F3788">
        <v>81.72</v>
      </c>
      <c r="G3788">
        <v>48.519563077551098</v>
      </c>
      <c r="H3788">
        <v>-0.31927925055683898</v>
      </c>
      <c r="I3788">
        <v>18.723467421336</v>
      </c>
      <c r="J3788">
        <v>6.6062198294068004</v>
      </c>
      <c r="K3788">
        <v>70.103762654229499</v>
      </c>
      <c r="L3788">
        <v>63.291943396104998</v>
      </c>
      <c r="M3788">
        <v>82.454020283814401</v>
      </c>
      <c r="N3788">
        <v>0.99460753960280301</v>
      </c>
      <c r="O3788">
        <v>35.756240822320102</v>
      </c>
      <c r="P3788">
        <v>97.917171227900198</v>
      </c>
      <c r="Q3788">
        <v>2.2909170925582999E-2</v>
      </c>
    </row>
    <row r="3789" spans="1:17" hidden="1" x14ac:dyDescent="0.3">
      <c r="A3789" t="s">
        <v>7741</v>
      </c>
      <c r="B3789" t="s">
        <v>5993</v>
      </c>
      <c r="C3789" t="str">
        <f>IFERROR(VLOOKUP(Table1[[#This Row],[Ticker]],[1]!Table1[[Symbol]:[Industry]],2,FALSE),"-")</f>
        <v>-</v>
      </c>
      <c r="D3789" t="s">
        <v>140</v>
      </c>
      <c r="E3789">
        <v>26.488350000000001</v>
      </c>
      <c r="F3789">
        <v>84.09</v>
      </c>
      <c r="G3789">
        <v>399.881451259139</v>
      </c>
      <c r="H3789">
        <v>3.8468443678631501</v>
      </c>
      <c r="I3789">
        <v>218.195486696872</v>
      </c>
      <c r="J3789">
        <v>12.350094322620199</v>
      </c>
      <c r="K3789">
        <v>64.058941457827601</v>
      </c>
      <c r="L3789">
        <v>39.461025345710901</v>
      </c>
      <c r="M3789">
        <v>71.624286854819999</v>
      </c>
      <c r="N3789">
        <v>1.2421095783712801</v>
      </c>
      <c r="O3789">
        <v>4.1146390771791896</v>
      </c>
      <c r="P3789">
        <v>452.85996055226798</v>
      </c>
      <c r="Q3789">
        <v>0.111810747301367</v>
      </c>
    </row>
    <row r="3790" spans="1:17" hidden="1" x14ac:dyDescent="0.3">
      <c r="A3790" t="s">
        <v>7742</v>
      </c>
      <c r="B3790" t="s">
        <v>7743</v>
      </c>
      <c r="C3790" t="str">
        <f>IFERROR(VLOOKUP(Table1[[#This Row],[Ticker]],[1]!Table1[[Symbol]:[Industry]],2,FALSE),"-")</f>
        <v>-</v>
      </c>
      <c r="D3790" t="s">
        <v>72</v>
      </c>
      <c r="E3790">
        <v>26.477749200000002</v>
      </c>
      <c r="F3790">
        <v>52.96</v>
      </c>
      <c r="G3790">
        <v>89.7568895894684</v>
      </c>
      <c r="H3790">
        <v>35.101792974534597</v>
      </c>
      <c r="I3790">
        <v>22.506901829921699</v>
      </c>
      <c r="J3790">
        <v>-6.2520969776573398</v>
      </c>
      <c r="K3790">
        <v>48.0299604199014</v>
      </c>
      <c r="L3790">
        <v>41.944670115734397</v>
      </c>
      <c r="M3790">
        <v>52.628069047423203</v>
      </c>
      <c r="N3790">
        <v>2.5016840698171299</v>
      </c>
      <c r="O3790">
        <v>28.398791540785499</v>
      </c>
      <c r="P3790">
        <v>130.26086956521701</v>
      </c>
      <c r="Q3790">
        <v>9.9537451974878996E-2</v>
      </c>
    </row>
    <row r="3791" spans="1:17" hidden="1" x14ac:dyDescent="0.3">
      <c r="A3791" t="s">
        <v>7744</v>
      </c>
      <c r="B3791" t="s">
        <v>7745</v>
      </c>
      <c r="C3791" t="str">
        <f>IFERROR(VLOOKUP(Table1[[#This Row],[Ticker]],[1]!Table1[[Symbol]:[Industry]],2,FALSE),"-")</f>
        <v>-</v>
      </c>
      <c r="D3791" t="s">
        <v>561</v>
      </c>
      <c r="E3791">
        <v>26.45443255</v>
      </c>
      <c r="F3791">
        <v>0.91</v>
      </c>
      <c r="G3791">
        <v>188.44032610029501</v>
      </c>
      <c r="H3791">
        <v>26.622419216035698</v>
      </c>
      <c r="I3791">
        <v>7.5197551282655501</v>
      </c>
      <c r="J3791">
        <v>6.8725932409414998</v>
      </c>
      <c r="K3791">
        <v>0.82588247933640102</v>
      </c>
      <c r="M3791">
        <v>59.342401284539903</v>
      </c>
      <c r="N3791">
        <v>4.2699764777710696</v>
      </c>
      <c r="O3791">
        <v>25.274725274725199</v>
      </c>
      <c r="P3791">
        <v>225</v>
      </c>
    </row>
    <row r="3792" spans="1:17" hidden="1" x14ac:dyDescent="0.3">
      <c r="A3792" t="s">
        <v>7746</v>
      </c>
      <c r="B3792" t="s">
        <v>7747</v>
      </c>
      <c r="C3792" t="str">
        <f>IFERROR(VLOOKUP(Table1[[#This Row],[Ticker]],[1]!Table1[[Symbol]:[Industry]],2,FALSE),"-")</f>
        <v>-</v>
      </c>
      <c r="E3792">
        <v>26.426079999999999</v>
      </c>
      <c r="F3792">
        <v>167</v>
      </c>
      <c r="G3792">
        <v>-53.323448040238702</v>
      </c>
      <c r="H3792">
        <v>-0.99584712249315199</v>
      </c>
      <c r="I3792">
        <v>-10.635578461182501</v>
      </c>
      <c r="J3792">
        <v>11.8212735928476</v>
      </c>
      <c r="K3792">
        <v>167.959614914377</v>
      </c>
      <c r="L3792">
        <v>184.086279029259</v>
      </c>
      <c r="M3792">
        <v>55.294511760414402</v>
      </c>
      <c r="N3792">
        <v>1.0012121212121201</v>
      </c>
      <c r="O3792">
        <v>38.922155688622702</v>
      </c>
      <c r="P3792">
        <v>13.335595520868599</v>
      </c>
      <c r="Q3792">
        <v>7.9276460142932006E-2</v>
      </c>
    </row>
    <row r="3793" spans="1:17" hidden="1" x14ac:dyDescent="0.3">
      <c r="A3793" t="s">
        <v>7748</v>
      </c>
      <c r="B3793" t="s">
        <v>7749</v>
      </c>
      <c r="C3793" t="str">
        <f>IFERROR(VLOOKUP(Table1[[#This Row],[Ticker]],[1]!Table1[[Symbol]:[Industry]],2,FALSE),"-")</f>
        <v>-</v>
      </c>
      <c r="D3793" t="s">
        <v>392</v>
      </c>
      <c r="E3793">
        <v>26.359200000000001</v>
      </c>
      <c r="F3793">
        <v>31.38</v>
      </c>
      <c r="G3793">
        <v>334.797768096764</v>
      </c>
      <c r="H3793">
        <v>-26.618564573079599</v>
      </c>
      <c r="I3793">
        <v>305.74097115032203</v>
      </c>
      <c r="J3793">
        <v>7.1107341436393598</v>
      </c>
      <c r="K3793">
        <v>28.043865861513702</v>
      </c>
      <c r="L3793">
        <v>18.060408714997699</v>
      </c>
      <c r="M3793">
        <v>100</v>
      </c>
      <c r="N3793">
        <v>1.4545454545454499</v>
      </c>
      <c r="O3793">
        <v>16.124920331421201</v>
      </c>
      <c r="P3793">
        <v>360.15054544474498</v>
      </c>
    </row>
    <row r="3794" spans="1:17" hidden="1" x14ac:dyDescent="0.3">
      <c r="A3794" t="s">
        <v>7750</v>
      </c>
      <c r="B3794" t="s">
        <v>7751</v>
      </c>
      <c r="C3794" t="str">
        <f>IFERROR(VLOOKUP(Table1[[#This Row],[Ticker]],[1]!Table1[[Symbol]:[Industry]],2,FALSE),"-")</f>
        <v>-</v>
      </c>
      <c r="D3794" t="s">
        <v>610</v>
      </c>
      <c r="E3794">
        <v>26.350520400000001</v>
      </c>
      <c r="F3794">
        <v>9.89</v>
      </c>
      <c r="G3794">
        <v>-28.959015164744901</v>
      </c>
      <c r="H3794">
        <v>-9.1568383023522593</v>
      </c>
      <c r="I3794">
        <v>-5.9872266117988904</v>
      </c>
      <c r="J3794">
        <v>1.74633061467887</v>
      </c>
      <c r="K3794">
        <v>9.9392363116080098</v>
      </c>
      <c r="L3794">
        <v>9.3536914151300703</v>
      </c>
      <c r="M3794">
        <v>47.1052246071471</v>
      </c>
      <c r="N3794">
        <v>1.4792898221469599</v>
      </c>
      <c r="O3794">
        <v>41.557128412537899</v>
      </c>
      <c r="P3794">
        <v>41.285714285714299</v>
      </c>
      <c r="Q3794">
        <v>3.1207612795314001E-2</v>
      </c>
    </row>
    <row r="3795" spans="1:17" hidden="1" x14ac:dyDescent="0.3">
      <c r="A3795" t="s">
        <v>7752</v>
      </c>
      <c r="B3795" t="s">
        <v>7753</v>
      </c>
      <c r="C3795" t="str">
        <f>IFERROR(VLOOKUP(Table1[[#This Row],[Ticker]],[1]!Table1[[Symbol]:[Industry]],2,FALSE),"-")</f>
        <v>-</v>
      </c>
      <c r="E3795">
        <v>26.260079999999999</v>
      </c>
      <c r="F3795">
        <v>669.9</v>
      </c>
      <c r="G3795">
        <v>17.635483057568798</v>
      </c>
      <c r="H3795">
        <v>-2.0176885065365999</v>
      </c>
      <c r="I3795">
        <v>9.5829130230023907</v>
      </c>
      <c r="J3795">
        <v>4.0829513333780101</v>
      </c>
      <c r="K3795">
        <v>634.56295781454605</v>
      </c>
      <c r="L3795">
        <v>584.68393591049801</v>
      </c>
      <c r="M3795">
        <v>52.708838794283899</v>
      </c>
      <c r="N3795">
        <v>2.2554159659709101</v>
      </c>
      <c r="O3795">
        <v>42.118226600985203</v>
      </c>
      <c r="P3795">
        <v>67.474999999999994</v>
      </c>
      <c r="Q3795">
        <v>2.1248373016950001E-2</v>
      </c>
    </row>
    <row r="3796" spans="1:17" hidden="1" x14ac:dyDescent="0.3">
      <c r="A3796" t="s">
        <v>7754</v>
      </c>
      <c r="B3796" t="s">
        <v>7755</v>
      </c>
      <c r="C3796" t="str">
        <f>IFERROR(VLOOKUP(Table1[[#This Row],[Ticker]],[1]!Table1[[Symbol]:[Industry]],2,FALSE),"-")</f>
        <v>-</v>
      </c>
      <c r="E3796">
        <v>26.173999999999999</v>
      </c>
      <c r="F3796">
        <v>56.9</v>
      </c>
      <c r="G3796">
        <v>-30.1863615593874</v>
      </c>
      <c r="H3796">
        <v>-26.6837402042541</v>
      </c>
      <c r="I3796">
        <v>-8.7437281844898802</v>
      </c>
      <c r="J3796">
        <v>-14.265231956369201</v>
      </c>
      <c r="K3796">
        <v>55.809217119112901</v>
      </c>
      <c r="L3796">
        <v>56.746872428457699</v>
      </c>
      <c r="M3796">
        <v>45.862012891942101</v>
      </c>
      <c r="N3796">
        <v>0.409437665555966</v>
      </c>
      <c r="O3796">
        <v>28.7346221441124</v>
      </c>
      <c r="P3796">
        <v>28.7913082842915</v>
      </c>
      <c r="Q3796">
        <v>-2.8232763594929999E-2</v>
      </c>
    </row>
    <row r="3797" spans="1:17" hidden="1" x14ac:dyDescent="0.3">
      <c r="A3797" t="s">
        <v>7756</v>
      </c>
      <c r="B3797" t="s">
        <v>7757</v>
      </c>
      <c r="C3797" t="str">
        <f>IFERROR(VLOOKUP(Table1[[#This Row],[Ticker]],[1]!Table1[[Symbol]:[Industry]],2,FALSE),"-")</f>
        <v>-</v>
      </c>
      <c r="D3797" t="s">
        <v>130</v>
      </c>
      <c r="E3797">
        <v>26.169799999999999</v>
      </c>
      <c r="F3797">
        <v>8.6</v>
      </c>
      <c r="G3797">
        <v>4.9502529550494803</v>
      </c>
      <c r="H3797">
        <v>-20.532424414780401</v>
      </c>
      <c r="I3797">
        <v>-3.3563274833267198</v>
      </c>
      <c r="J3797">
        <v>-1.0819522136039399</v>
      </c>
      <c r="K3797">
        <v>7.8528201304929404</v>
      </c>
      <c r="L3797">
        <v>5.6585595675296698</v>
      </c>
      <c r="M3797">
        <v>8.6337043638110096</v>
      </c>
      <c r="N3797">
        <v>1.45080637465407</v>
      </c>
      <c r="O3797">
        <v>10.465116279069701</v>
      </c>
      <c r="P3797">
        <v>30.303030303030202</v>
      </c>
      <c r="Q3797">
        <v>0.101493129560734</v>
      </c>
    </row>
    <row r="3798" spans="1:17" hidden="1" x14ac:dyDescent="0.3">
      <c r="A3798" t="s">
        <v>7758</v>
      </c>
      <c r="B3798" t="s">
        <v>7759</v>
      </c>
      <c r="C3798" t="str">
        <f>IFERROR(VLOOKUP(Table1[[#This Row],[Ticker]],[1]!Table1[[Symbol]:[Industry]],2,FALSE),"-")</f>
        <v>-</v>
      </c>
      <c r="D3798" t="s">
        <v>610</v>
      </c>
      <c r="E3798">
        <v>26.126200000000001</v>
      </c>
      <c r="F3798">
        <v>2</v>
      </c>
      <c r="G3798">
        <v>0.433386174031753</v>
      </c>
      <c r="H3798">
        <v>-1.1139888230386901</v>
      </c>
      <c r="I3798">
        <v>-20.4739677109425</v>
      </c>
      <c r="J3798">
        <v>-7.2140276853020602</v>
      </c>
      <c r="K3798">
        <v>1.8547068602877399</v>
      </c>
      <c r="L3798">
        <v>1.8347649752102</v>
      </c>
      <c r="M3798">
        <v>62.177572470036999</v>
      </c>
      <c r="N3798">
        <v>2.215773931028</v>
      </c>
      <c r="O3798">
        <v>35</v>
      </c>
      <c r="P3798">
        <v>49.253731343283498</v>
      </c>
      <c r="Q3798">
        <v>3.5454788427693E-2</v>
      </c>
    </row>
    <row r="3799" spans="1:17" hidden="1" x14ac:dyDescent="0.3">
      <c r="A3799" t="s">
        <v>7760</v>
      </c>
      <c r="B3799" t="s">
        <v>7761</v>
      </c>
      <c r="C3799" t="str">
        <f>IFERROR(VLOOKUP(Table1[[#This Row],[Ticker]],[1]!Table1[[Symbol]:[Industry]],2,FALSE),"-")</f>
        <v>-</v>
      </c>
      <c r="E3799">
        <v>26.077200000000001</v>
      </c>
      <c r="F3799">
        <v>21.03</v>
      </c>
      <c r="G3799">
        <v>6.54753417849893</v>
      </c>
      <c r="H3799">
        <v>-22.3630880303411</v>
      </c>
      <c r="I3799">
        <v>-23.557727786441099</v>
      </c>
      <c r="J3799">
        <v>0.71445497202479102</v>
      </c>
      <c r="K3799">
        <v>21.295806540229599</v>
      </c>
      <c r="L3799">
        <v>21.273540726362899</v>
      </c>
      <c r="M3799">
        <v>59.135917221609603</v>
      </c>
      <c r="N3799">
        <v>1.2240432641251899</v>
      </c>
      <c r="O3799">
        <v>53.399904897764998</v>
      </c>
      <c r="P3799">
        <v>73.658133773740701</v>
      </c>
      <c r="Q3799">
        <v>0.115607970679907</v>
      </c>
    </row>
    <row r="3800" spans="1:17" hidden="1" x14ac:dyDescent="0.3">
      <c r="A3800" t="s">
        <v>7762</v>
      </c>
      <c r="B3800" t="s">
        <v>7763</v>
      </c>
      <c r="C3800" t="str">
        <f>IFERROR(VLOOKUP(Table1[[#This Row],[Ticker]],[1]!Table1[[Symbol]:[Industry]],2,FALSE),"-")</f>
        <v>-</v>
      </c>
      <c r="D3800" t="s">
        <v>610</v>
      </c>
      <c r="E3800">
        <v>26.057478619999898</v>
      </c>
      <c r="F3800">
        <v>11.8</v>
      </c>
      <c r="G3800">
        <v>-30.2327773479808</v>
      </c>
      <c r="H3800">
        <v>-12.9152802886423</v>
      </c>
      <c r="I3800">
        <v>-41.558404342267004</v>
      </c>
      <c r="J3800">
        <v>0.75692694576558495</v>
      </c>
      <c r="K3800">
        <v>12.576738872457399</v>
      </c>
      <c r="L3800">
        <v>13.723592912194301</v>
      </c>
      <c r="M3800">
        <v>50.6738377237074</v>
      </c>
      <c r="N3800">
        <v>0.407217956997937</v>
      </c>
      <c r="O3800">
        <v>90.677966101694807</v>
      </c>
      <c r="P3800">
        <v>18</v>
      </c>
      <c r="Q3800">
        <v>-4.1608340783375997E-2</v>
      </c>
    </row>
    <row r="3801" spans="1:17" hidden="1" x14ac:dyDescent="0.3">
      <c r="A3801" t="s">
        <v>7764</v>
      </c>
      <c r="B3801" t="s">
        <v>7765</v>
      </c>
      <c r="C3801" t="str">
        <f>IFERROR(VLOOKUP(Table1[[#This Row],[Ticker]],[1]!Table1[[Symbol]:[Industry]],2,FALSE),"-")</f>
        <v>-</v>
      </c>
      <c r="D3801" t="s">
        <v>72</v>
      </c>
      <c r="E3801">
        <v>25.998510599999999</v>
      </c>
      <c r="F3801">
        <v>12.69</v>
      </c>
      <c r="G3801">
        <v>-88.929126372091005</v>
      </c>
      <c r="H3801">
        <v>-14.8425239880379</v>
      </c>
      <c r="I3801">
        <v>-8.9624083765093996</v>
      </c>
      <c r="J3801">
        <v>-6.0399995057473399</v>
      </c>
      <c r="K3801">
        <v>12.8806630487927</v>
      </c>
      <c r="L3801">
        <v>16.372546412889399</v>
      </c>
      <c r="M3801">
        <v>48.5419898633914</v>
      </c>
      <c r="N3801">
        <v>1.3607973832214899</v>
      </c>
      <c r="O3801">
        <v>174.54688731284401</v>
      </c>
      <c r="P3801">
        <v>18.376865671641699</v>
      </c>
      <c r="Q3801">
        <v>8.8586595805366999E-2</v>
      </c>
    </row>
    <row r="3802" spans="1:17" hidden="1" x14ac:dyDescent="0.3">
      <c r="A3802" t="s">
        <v>7766</v>
      </c>
      <c r="B3802" t="s">
        <v>7767</v>
      </c>
      <c r="C3802" t="str">
        <f>IFERROR(VLOOKUP(Table1[[#This Row],[Ticker]],[1]!Table1[[Symbol]:[Industry]],2,FALSE),"-")</f>
        <v>-</v>
      </c>
      <c r="E3802">
        <v>25.981579408000002</v>
      </c>
      <c r="F3802">
        <v>12.64</v>
      </c>
      <c r="G3802">
        <v>15.091667096463601</v>
      </c>
      <c r="H3802">
        <v>31.0908909864729</v>
      </c>
      <c r="I3802">
        <v>53.227939201012802</v>
      </c>
      <c r="J3802">
        <v>6.9244529104953303</v>
      </c>
      <c r="K3802">
        <v>10.2177694699539</v>
      </c>
      <c r="L3802">
        <v>8.5667147682464897</v>
      </c>
      <c r="M3802">
        <v>60.478807742930996</v>
      </c>
      <c r="N3802">
        <v>1.7880778385273099</v>
      </c>
      <c r="O3802">
        <v>12.262658227848</v>
      </c>
      <c r="P3802">
        <v>113.513513513513</v>
      </c>
      <c r="Q3802">
        <v>0.113626099534765</v>
      </c>
    </row>
    <row r="3803" spans="1:17" hidden="1" x14ac:dyDescent="0.3">
      <c r="A3803" t="s">
        <v>7768</v>
      </c>
      <c r="B3803" t="s">
        <v>7769</v>
      </c>
      <c r="C3803" t="str">
        <f>IFERROR(VLOOKUP(Table1[[#This Row],[Ticker]],[1]!Table1[[Symbol]:[Industry]],2,FALSE),"-")</f>
        <v>-</v>
      </c>
      <c r="E3803">
        <v>25.948086</v>
      </c>
      <c r="F3803">
        <v>35.83</v>
      </c>
      <c r="G3803">
        <v>137.90952977913099</v>
      </c>
      <c r="H3803">
        <v>62.189990760212801</v>
      </c>
      <c r="I3803">
        <v>78.165484755202101</v>
      </c>
      <c r="J3803">
        <v>8.8375324884894493</v>
      </c>
      <c r="K3803">
        <v>26.3754410554352</v>
      </c>
      <c r="L3803">
        <v>22.033917932772798</v>
      </c>
      <c r="M3803">
        <v>68.387647155508404</v>
      </c>
      <c r="N3803">
        <v>1.7811973877604601</v>
      </c>
      <c r="O3803">
        <v>11.638291934133401</v>
      </c>
      <c r="P3803">
        <v>205.71672354948799</v>
      </c>
      <c r="Q3803">
        <v>0.121914872117637</v>
      </c>
    </row>
    <row r="3804" spans="1:17" hidden="1" x14ac:dyDescent="0.3">
      <c r="A3804" t="s">
        <v>7770</v>
      </c>
      <c r="B3804" t="s">
        <v>7771</v>
      </c>
      <c r="C3804" t="str">
        <f>IFERROR(VLOOKUP(Table1[[#This Row],[Ticker]],[1]!Table1[[Symbol]:[Industry]],2,FALSE),"-")</f>
        <v>-</v>
      </c>
      <c r="E3804">
        <v>25.867940000000001</v>
      </c>
      <c r="F3804">
        <v>42.97</v>
      </c>
      <c r="G3804">
        <v>-30.202201617245599</v>
      </c>
      <c r="H3804">
        <v>-25.847201742715601</v>
      </c>
      <c r="I3804">
        <v>-17.066511246262401</v>
      </c>
      <c r="J3804">
        <v>-8.7694522136039392</v>
      </c>
      <c r="M3804">
        <v>30.502206898918999</v>
      </c>
      <c r="O3804">
        <v>21.6197346986269</v>
      </c>
      <c r="P3804">
        <v>2.3095238095238</v>
      </c>
    </row>
    <row r="3805" spans="1:17" hidden="1" x14ac:dyDescent="0.3">
      <c r="A3805" t="s">
        <v>7772</v>
      </c>
      <c r="B3805" t="s">
        <v>7773</v>
      </c>
      <c r="C3805" t="str">
        <f>IFERROR(VLOOKUP(Table1[[#This Row],[Ticker]],[1]!Table1[[Symbol]:[Industry]],2,FALSE),"-")</f>
        <v>-</v>
      </c>
      <c r="E3805">
        <v>25.83</v>
      </c>
      <c r="F3805">
        <v>51.66</v>
      </c>
      <c r="G3805">
        <v>73.112892003764401</v>
      </c>
      <c r="H3805">
        <v>-11.7660093594604</v>
      </c>
      <c r="I3805">
        <v>8.7260849089345102E-2</v>
      </c>
      <c r="J3805">
        <v>-3.7773700033613502</v>
      </c>
      <c r="K3805">
        <v>51.056927722589599</v>
      </c>
      <c r="L3805">
        <v>45.315495433233401</v>
      </c>
      <c r="M3805">
        <v>59.951202166471198</v>
      </c>
      <c r="N3805">
        <v>0.60445766218719998</v>
      </c>
      <c r="O3805">
        <v>22.725512969415401</v>
      </c>
      <c r="P3805">
        <v>118.43551797040099</v>
      </c>
      <c r="Q3805">
        <v>9.2011878660263002E-2</v>
      </c>
    </row>
    <row r="3806" spans="1:17" hidden="1" x14ac:dyDescent="0.3">
      <c r="A3806" t="s">
        <v>7774</v>
      </c>
      <c r="B3806" t="s">
        <v>7775</v>
      </c>
      <c r="C3806" t="str">
        <f>IFERROR(VLOOKUP(Table1[[#This Row],[Ticker]],[1]!Table1[[Symbol]:[Industry]],2,FALSE),"-")</f>
        <v>-</v>
      </c>
      <c r="D3806" t="s">
        <v>119</v>
      </c>
      <c r="E3806">
        <v>25.83</v>
      </c>
      <c r="F3806">
        <v>7.38</v>
      </c>
      <c r="G3806">
        <v>-22.994941009561899</v>
      </c>
      <c r="H3806">
        <v>-5.1432472465076797</v>
      </c>
      <c r="I3806">
        <v>-31.649401387477901</v>
      </c>
      <c r="J3806">
        <v>2.4993150040268999</v>
      </c>
      <c r="K3806">
        <v>7.8683347157199002</v>
      </c>
      <c r="L3806">
        <v>8.7612014147883102</v>
      </c>
      <c r="M3806">
        <v>49.761508321021999</v>
      </c>
      <c r="N3806">
        <v>0.50636377662653598</v>
      </c>
      <c r="O3806">
        <v>68.563685636856306</v>
      </c>
      <c r="P3806">
        <v>13.538461538461499</v>
      </c>
      <c r="Q3806">
        <v>4.4134247548390003E-3</v>
      </c>
    </row>
    <row r="3807" spans="1:17" hidden="1" x14ac:dyDescent="0.3">
      <c r="A3807" t="s">
        <v>7776</v>
      </c>
      <c r="B3807" t="s">
        <v>7777</v>
      </c>
      <c r="C3807" t="str">
        <f>IFERROR(VLOOKUP(Table1[[#This Row],[Ticker]],[1]!Table1[[Symbol]:[Industry]],2,FALSE),"-")</f>
        <v>-</v>
      </c>
      <c r="E3807">
        <v>25.78614</v>
      </c>
      <c r="F3807">
        <v>62.74</v>
      </c>
      <c r="G3807">
        <v>-20.786110681314099</v>
      </c>
      <c r="H3807">
        <v>-12.259426310600601</v>
      </c>
      <c r="I3807">
        <v>-13.148714957417599</v>
      </c>
      <c r="J3807">
        <v>-3.8010874948064401</v>
      </c>
      <c r="K3807">
        <v>59.468760683387799</v>
      </c>
      <c r="L3807">
        <v>60.7353639383564</v>
      </c>
      <c r="M3807">
        <v>67.445165106674906</v>
      </c>
      <c r="N3807">
        <v>1.13788626662557</v>
      </c>
      <c r="O3807">
        <v>16.193815747529399</v>
      </c>
      <c r="P3807">
        <v>28.961973278519999</v>
      </c>
      <c r="Q3807">
        <v>3.7689200340768003E-2</v>
      </c>
    </row>
    <row r="3808" spans="1:17" hidden="1" x14ac:dyDescent="0.3">
      <c r="A3808" t="s">
        <v>7778</v>
      </c>
      <c r="B3808" t="s">
        <v>7779</v>
      </c>
      <c r="C3808" t="str">
        <f>IFERROR(VLOOKUP(Table1[[#This Row],[Ticker]],[1]!Table1[[Symbol]:[Industry]],2,FALSE),"-")</f>
        <v>-</v>
      </c>
      <c r="E3808">
        <v>25.719083999999999</v>
      </c>
      <c r="F3808">
        <v>64.98</v>
      </c>
      <c r="G3808">
        <v>7.3678108873132997</v>
      </c>
      <c r="H3808">
        <v>90.736131590617603</v>
      </c>
      <c r="I3808">
        <v>83.035316869156205</v>
      </c>
      <c r="J3808">
        <v>84.094518374631306</v>
      </c>
      <c r="K3808">
        <v>38.551689599160703</v>
      </c>
      <c r="L3808">
        <v>36.799794998938701</v>
      </c>
      <c r="M3808">
        <v>99.028317135960904</v>
      </c>
      <c r="N3808">
        <v>4.8347107438016499</v>
      </c>
      <c r="O3808">
        <v>5.9556786703600801</v>
      </c>
      <c r="P3808">
        <v>145.20754716981099</v>
      </c>
    </row>
    <row r="3809" spans="1:17" hidden="1" x14ac:dyDescent="0.3">
      <c r="A3809" t="s">
        <v>7780</v>
      </c>
      <c r="B3809" t="s">
        <v>7781</v>
      </c>
      <c r="C3809" t="str">
        <f>IFERROR(VLOOKUP(Table1[[#This Row],[Ticker]],[1]!Table1[[Symbol]:[Industry]],2,FALSE),"-")</f>
        <v>-</v>
      </c>
      <c r="D3809" t="s">
        <v>610</v>
      </c>
      <c r="E3809">
        <v>25.666724126999998</v>
      </c>
      <c r="F3809">
        <v>3.63</v>
      </c>
      <c r="G3809">
        <v>-83.247514190086093</v>
      </c>
      <c r="H3809">
        <v>-8.4873116328255893</v>
      </c>
      <c r="I3809">
        <v>-9.9635658502370301</v>
      </c>
      <c r="J3809">
        <v>-4.0549251865769298</v>
      </c>
      <c r="K3809">
        <v>3.5661573750694502</v>
      </c>
      <c r="M3809">
        <v>53.707034304391499</v>
      </c>
      <c r="N3809">
        <v>1.67873793619986</v>
      </c>
      <c r="O3809">
        <v>147.93388429752</v>
      </c>
      <c r="P3809">
        <v>23.0508474576271</v>
      </c>
    </row>
    <row r="3810" spans="1:17" hidden="1" x14ac:dyDescent="0.3">
      <c r="A3810" t="s">
        <v>7782</v>
      </c>
      <c r="B3810" t="s">
        <v>7783</v>
      </c>
      <c r="C3810" t="str">
        <f>IFERROR(VLOOKUP(Table1[[#This Row],[Ticker]],[1]!Table1[[Symbol]:[Industry]],2,FALSE),"-")</f>
        <v>-</v>
      </c>
      <c r="E3810">
        <v>25.65</v>
      </c>
      <c r="F3810">
        <v>42.75</v>
      </c>
      <c r="G3810">
        <v>-20.444801887858102</v>
      </c>
      <c r="H3810">
        <v>-2.1061217503888301</v>
      </c>
      <c r="I3810">
        <v>-22.819345446257302</v>
      </c>
      <c r="J3810">
        <v>-3.7551533719911201</v>
      </c>
      <c r="K3810">
        <v>43.308620355153998</v>
      </c>
      <c r="L3810">
        <v>44.451878144625297</v>
      </c>
      <c r="M3810">
        <v>49.240580496592997</v>
      </c>
      <c r="N3810">
        <v>0.70735341612730895</v>
      </c>
      <c r="O3810">
        <v>50.619883040935598</v>
      </c>
      <c r="P3810">
        <v>27.005347593582901</v>
      </c>
      <c r="Q3810">
        <v>4.7359259275851003E-2</v>
      </c>
    </row>
    <row r="3811" spans="1:17" hidden="1" x14ac:dyDescent="0.3">
      <c r="A3811" t="s">
        <v>7784</v>
      </c>
      <c r="B3811" t="s">
        <v>7785</v>
      </c>
      <c r="C3811" t="str">
        <f>IFERROR(VLOOKUP(Table1[[#This Row],[Ticker]],[1]!Table1[[Symbol]:[Industry]],2,FALSE),"-")</f>
        <v>-</v>
      </c>
      <c r="D3811" t="s">
        <v>184</v>
      </c>
      <c r="E3811">
        <v>25.630430100000002</v>
      </c>
      <c r="F3811">
        <v>15.51</v>
      </c>
      <c r="G3811">
        <v>30.526619636943799</v>
      </c>
      <c r="H3811">
        <v>32.575856491567002</v>
      </c>
      <c r="I3811">
        <v>37.0610650922997</v>
      </c>
      <c r="J3811">
        <v>16.126612417640999</v>
      </c>
      <c r="K3811">
        <v>11.3545149761666</v>
      </c>
      <c r="L3811">
        <v>10.3732497709464</v>
      </c>
      <c r="M3811">
        <v>94.789227486738795</v>
      </c>
      <c r="N3811">
        <v>1.5769687339960301</v>
      </c>
      <c r="O3811">
        <v>0</v>
      </c>
      <c r="P3811">
        <v>113.93103448275799</v>
      </c>
      <c r="Q3811">
        <v>5.9287591407923002E-2</v>
      </c>
    </row>
    <row r="3812" spans="1:17" hidden="1" x14ac:dyDescent="0.3">
      <c r="A3812" t="s">
        <v>7786</v>
      </c>
      <c r="B3812" t="s">
        <v>7787</v>
      </c>
      <c r="C3812" t="str">
        <f>IFERROR(VLOOKUP(Table1[[#This Row],[Ticker]],[1]!Table1[[Symbol]:[Industry]],2,FALSE),"-")</f>
        <v>-</v>
      </c>
      <c r="D3812" t="s">
        <v>326</v>
      </c>
      <c r="E3812">
        <v>25.572129700000001</v>
      </c>
      <c r="F3812">
        <v>44.5</v>
      </c>
      <c r="G3812">
        <v>-7.6279096231130801</v>
      </c>
      <c r="H3812">
        <v>-20.977768544335099</v>
      </c>
      <c r="I3812">
        <v>18.3963559346548</v>
      </c>
      <c r="J3812">
        <v>-1.0819522136039399</v>
      </c>
      <c r="K3812">
        <v>45.044135262917699</v>
      </c>
      <c r="L3812">
        <v>42.561955655481199</v>
      </c>
      <c r="M3812">
        <v>15.457896356554899</v>
      </c>
      <c r="N3812">
        <v>0.129870129870129</v>
      </c>
      <c r="O3812">
        <v>21.325842696629199</v>
      </c>
      <c r="P3812">
        <v>61.231884057971001</v>
      </c>
    </row>
    <row r="3813" spans="1:17" hidden="1" x14ac:dyDescent="0.3">
      <c r="A3813" t="s">
        <v>7788</v>
      </c>
      <c r="B3813" t="s">
        <v>7789</v>
      </c>
      <c r="C3813" t="str">
        <f>IFERROR(VLOOKUP(Table1[[#This Row],[Ticker]],[1]!Table1[[Symbol]:[Industry]],2,FALSE),"-")</f>
        <v>-</v>
      </c>
      <c r="E3813">
        <v>25.56</v>
      </c>
      <c r="F3813">
        <v>17.04</v>
      </c>
      <c r="G3813">
        <v>39.9236533018736</v>
      </c>
      <c r="H3813">
        <v>1.19932431187486</v>
      </c>
      <c r="I3813">
        <v>-29.2570090802108</v>
      </c>
      <c r="J3813">
        <v>11.176112302525</v>
      </c>
      <c r="K3813">
        <v>16.2600919497349</v>
      </c>
      <c r="L3813">
        <v>16.261655034251</v>
      </c>
      <c r="M3813">
        <v>64.263641335505397</v>
      </c>
      <c r="N3813">
        <v>1.4892813389316</v>
      </c>
      <c r="O3813">
        <v>68.075117370892002</v>
      </c>
      <c r="P3813">
        <v>75.851393188854502</v>
      </c>
      <c r="Q3813">
        <v>7.5583589246181998E-2</v>
      </c>
    </row>
    <row r="3814" spans="1:17" hidden="1" x14ac:dyDescent="0.3">
      <c r="A3814" t="s">
        <v>7790</v>
      </c>
      <c r="B3814" t="s">
        <v>7791</v>
      </c>
      <c r="C3814" t="str">
        <f>IFERROR(VLOOKUP(Table1[[#This Row],[Ticker]],[1]!Table1[[Symbol]:[Industry]],2,FALSE),"-")</f>
        <v>-</v>
      </c>
      <c r="E3814">
        <v>25.526560799999999</v>
      </c>
      <c r="F3814">
        <v>84.93</v>
      </c>
      <c r="G3814">
        <v>291.379312936612</v>
      </c>
      <c r="H3814">
        <v>27.214764069250101</v>
      </c>
      <c r="I3814">
        <v>16.056587694502099</v>
      </c>
      <c r="J3814">
        <v>26.2236820325402</v>
      </c>
      <c r="K3814">
        <v>63.752812550547098</v>
      </c>
      <c r="L3814">
        <v>60.616759816644397</v>
      </c>
      <c r="M3814">
        <v>88.111445542366496</v>
      </c>
      <c r="N3814">
        <v>2.8785321648887998</v>
      </c>
      <c r="O3814">
        <v>14.77687507359</v>
      </c>
      <c r="P3814">
        <v>338.91472868216999</v>
      </c>
      <c r="Q3814">
        <v>0.167807202583559</v>
      </c>
    </row>
    <row r="3815" spans="1:17" hidden="1" x14ac:dyDescent="0.3">
      <c r="A3815" t="s">
        <v>7792</v>
      </c>
      <c r="B3815" t="s">
        <v>7793</v>
      </c>
      <c r="C3815" t="str">
        <f>IFERROR(VLOOKUP(Table1[[#This Row],[Ticker]],[1]!Table1[[Symbol]:[Industry]],2,FALSE),"-")</f>
        <v>-</v>
      </c>
      <c r="E3815">
        <v>25.525918879999999</v>
      </c>
      <c r="F3815">
        <v>5.0599999999999996</v>
      </c>
      <c r="G3815">
        <v>-59.638491633695097</v>
      </c>
      <c r="H3815">
        <v>33.798402652888697</v>
      </c>
      <c r="I3815">
        <v>5.73163097172033</v>
      </c>
      <c r="J3815">
        <v>-4.3262270227642503</v>
      </c>
      <c r="K3815">
        <v>4.3938889280296998</v>
      </c>
      <c r="L3815">
        <v>4.4507054399904202</v>
      </c>
      <c r="M3815">
        <v>59.993863794099099</v>
      </c>
      <c r="N3815">
        <v>3.4177143183749901</v>
      </c>
      <c r="O3815">
        <v>56.324110671936701</v>
      </c>
      <c r="P3815">
        <v>62.700964630225002</v>
      </c>
      <c r="Q3815">
        <v>6.9671997303258001E-2</v>
      </c>
    </row>
    <row r="3816" spans="1:17" hidden="1" x14ac:dyDescent="0.3">
      <c r="A3816" t="s">
        <v>7794</v>
      </c>
      <c r="B3816" t="s">
        <v>7795</v>
      </c>
      <c r="C3816" t="str">
        <f>IFERROR(VLOOKUP(Table1[[#This Row],[Ticker]],[1]!Table1[[Symbol]:[Industry]],2,FALSE),"-")</f>
        <v>-</v>
      </c>
      <c r="D3816" t="s">
        <v>46</v>
      </c>
      <c r="E3816">
        <v>25.515000000000001</v>
      </c>
      <c r="F3816">
        <v>35</v>
      </c>
      <c r="G3816">
        <v>-74.183186704705903</v>
      </c>
      <c r="H3816">
        <v>-10.915678687802</v>
      </c>
      <c r="I3816">
        <v>-49.493072640080001</v>
      </c>
      <c r="J3816">
        <v>0.81033308479488197</v>
      </c>
      <c r="K3816">
        <v>36.852833200551501</v>
      </c>
      <c r="M3816">
        <v>50.222327193106203</v>
      </c>
      <c r="N3816">
        <v>0.96574553828439802</v>
      </c>
      <c r="O3816">
        <v>114</v>
      </c>
      <c r="P3816">
        <v>6.8702290076335801</v>
      </c>
    </row>
    <row r="3817" spans="1:17" hidden="1" x14ac:dyDescent="0.3">
      <c r="A3817" t="s">
        <v>7796</v>
      </c>
      <c r="B3817" t="s">
        <v>7797</v>
      </c>
      <c r="C3817" t="str">
        <f>IFERROR(VLOOKUP(Table1[[#This Row],[Ticker]],[1]!Table1[[Symbol]:[Industry]],2,FALSE),"-")</f>
        <v>-</v>
      </c>
      <c r="D3817" t="s">
        <v>610</v>
      </c>
      <c r="E3817">
        <v>25.513950000000001</v>
      </c>
      <c r="F3817">
        <v>51.7</v>
      </c>
      <c r="G3817">
        <v>-58.556911714905802</v>
      </c>
      <c r="H3817">
        <v>-11.0587402042541</v>
      </c>
      <c r="I3817">
        <v>-2.2170869769975901</v>
      </c>
      <c r="J3817">
        <v>-1.0819522136039399</v>
      </c>
      <c r="K3817">
        <v>62.326431611066397</v>
      </c>
      <c r="M3817">
        <v>98.920027569831404</v>
      </c>
      <c r="N3817">
        <v>1.125</v>
      </c>
      <c r="O3817">
        <v>49.709864603481599</v>
      </c>
      <c r="P3817">
        <v>10</v>
      </c>
    </row>
    <row r="3818" spans="1:17" hidden="1" x14ac:dyDescent="0.3">
      <c r="A3818" t="s">
        <v>7798</v>
      </c>
      <c r="B3818" t="s">
        <v>7799</v>
      </c>
      <c r="C3818" t="str">
        <f>IFERROR(VLOOKUP(Table1[[#This Row],[Ticker]],[1]!Table1[[Symbol]:[Industry]],2,FALSE),"-")</f>
        <v>-</v>
      </c>
      <c r="D3818" t="s">
        <v>561</v>
      </c>
      <c r="E3818">
        <v>25.436399999999999</v>
      </c>
      <c r="F3818">
        <v>82</v>
      </c>
      <c r="G3818">
        <v>56.869444874241402</v>
      </c>
      <c r="H3818">
        <v>-2.18615848310673</v>
      </c>
      <c r="I3818">
        <v>116.83319235261099</v>
      </c>
      <c r="J3818">
        <v>-6.1982312833713902</v>
      </c>
      <c r="K3818">
        <v>71.982114260257603</v>
      </c>
      <c r="L3818">
        <v>54.971411783167802</v>
      </c>
      <c r="M3818">
        <v>56.685850283329401</v>
      </c>
      <c r="N3818">
        <v>1.7280165087845301</v>
      </c>
      <c r="O3818">
        <v>9.7560975609756095</v>
      </c>
      <c r="P3818">
        <v>170.00329272308099</v>
      </c>
    </row>
    <row r="3819" spans="1:17" hidden="1" x14ac:dyDescent="0.3">
      <c r="A3819" t="s">
        <v>7800</v>
      </c>
      <c r="B3819" t="s">
        <v>7801</v>
      </c>
      <c r="C3819" t="str">
        <f>IFERROR(VLOOKUP(Table1[[#This Row],[Ticker]],[1]!Table1[[Symbol]:[Industry]],2,FALSE),"-")</f>
        <v>-</v>
      </c>
      <c r="E3819">
        <v>25.410857</v>
      </c>
      <c r="F3819">
        <v>27.1</v>
      </c>
      <c r="G3819">
        <v>-18.659863962153999</v>
      </c>
      <c r="H3819">
        <v>-4.3658268184273696</v>
      </c>
      <c r="I3819">
        <v>-11.846716606627201</v>
      </c>
      <c r="J3819">
        <v>5.6109611722228303</v>
      </c>
      <c r="K3819">
        <v>26.078964384831199</v>
      </c>
      <c r="L3819">
        <v>25.982851689947999</v>
      </c>
      <c r="M3819">
        <v>69.227526357256707</v>
      </c>
      <c r="N3819">
        <v>3.5757575757575699</v>
      </c>
      <c r="O3819">
        <v>11.808118081180799</v>
      </c>
      <c r="P3819">
        <v>6.6929133858267802</v>
      </c>
    </row>
    <row r="3820" spans="1:17" hidden="1" x14ac:dyDescent="0.3">
      <c r="A3820" t="s">
        <v>7802</v>
      </c>
      <c r="B3820" t="s">
        <v>7803</v>
      </c>
      <c r="C3820" t="str">
        <f>IFERROR(VLOOKUP(Table1[[#This Row],[Ticker]],[1]!Table1[[Symbol]:[Industry]],2,FALSE),"-")</f>
        <v>-</v>
      </c>
      <c r="D3820" t="s">
        <v>89</v>
      </c>
      <c r="E3820">
        <v>25.3289124</v>
      </c>
      <c r="F3820">
        <v>38.94</v>
      </c>
      <c r="G3820">
        <v>-23.4689468927217</v>
      </c>
      <c r="H3820">
        <v>-2.7345643800783299</v>
      </c>
      <c r="I3820">
        <v>-10.3332565217385</v>
      </c>
      <c r="J3820">
        <v>-2.8262831380993401</v>
      </c>
      <c r="O3820">
        <v>14.2783769902413</v>
      </c>
      <c r="P3820">
        <v>11.257142857142799</v>
      </c>
    </row>
    <row r="3821" spans="1:17" hidden="1" x14ac:dyDescent="0.3">
      <c r="A3821" t="s">
        <v>7804</v>
      </c>
      <c r="B3821" t="s">
        <v>7805</v>
      </c>
      <c r="C3821" t="str">
        <f>IFERROR(VLOOKUP(Table1[[#This Row],[Ticker]],[1]!Table1[[Symbol]:[Industry]],2,FALSE),"-")</f>
        <v>-</v>
      </c>
      <c r="D3821" t="s">
        <v>148</v>
      </c>
      <c r="E3821">
        <v>25.272014255999999</v>
      </c>
      <c r="F3821">
        <v>13.21</v>
      </c>
      <c r="G3821">
        <v>181.8565249776</v>
      </c>
      <c r="H3821">
        <v>6.8876883671744196</v>
      </c>
      <c r="I3821">
        <v>141.82137456146299</v>
      </c>
      <c r="J3821">
        <v>-2.7200758174758599</v>
      </c>
      <c r="K3821">
        <v>12.1383299066806</v>
      </c>
      <c r="L3821">
        <v>8.71300568542385</v>
      </c>
      <c r="M3821">
        <v>43.490231124277003</v>
      </c>
      <c r="N3821">
        <v>1.23120259159945</v>
      </c>
      <c r="O3821">
        <v>12.6419379258137</v>
      </c>
      <c r="P3821">
        <v>210.82352941176401</v>
      </c>
      <c r="Q3821">
        <v>7.8774194321193994E-2</v>
      </c>
    </row>
    <row r="3822" spans="1:17" hidden="1" x14ac:dyDescent="0.3">
      <c r="A3822" t="s">
        <v>7806</v>
      </c>
      <c r="B3822" t="s">
        <v>7807</v>
      </c>
      <c r="C3822" t="str">
        <f>IFERROR(VLOOKUP(Table1[[#This Row],[Ticker]],[1]!Table1[[Symbol]:[Industry]],2,FALSE),"-")</f>
        <v>-</v>
      </c>
      <c r="D3822" t="s">
        <v>397</v>
      </c>
      <c r="E3822">
        <v>25.218653625000002</v>
      </c>
      <c r="F3822">
        <v>34.35</v>
      </c>
      <c r="G3822">
        <v>-57.801154929101699</v>
      </c>
      <c r="H3822">
        <v>4.46125979574584</v>
      </c>
      <c r="I3822">
        <v>-19.3792491391597</v>
      </c>
      <c r="J3822">
        <v>11.730547786396</v>
      </c>
      <c r="K3822">
        <v>33.397302769735703</v>
      </c>
      <c r="L3822">
        <v>38.382188726719299</v>
      </c>
      <c r="M3822">
        <v>56.500287693191801</v>
      </c>
      <c r="N3822">
        <v>1.91967435549525</v>
      </c>
      <c r="O3822">
        <v>71.761280931586597</v>
      </c>
      <c r="P3822">
        <v>19.895287958115102</v>
      </c>
    </row>
    <row r="3823" spans="1:17" hidden="1" x14ac:dyDescent="0.3">
      <c r="A3823" t="s">
        <v>7808</v>
      </c>
      <c r="B3823" t="s">
        <v>7809</v>
      </c>
      <c r="C3823" t="str">
        <f>IFERROR(VLOOKUP(Table1[[#This Row],[Ticker]],[1]!Table1[[Symbol]:[Industry]],2,FALSE),"-")</f>
        <v>-</v>
      </c>
      <c r="D3823" t="s">
        <v>46</v>
      </c>
      <c r="E3823">
        <v>25.211264</v>
      </c>
      <c r="F3823">
        <v>28.34</v>
      </c>
      <c r="G3823">
        <v>106.372488392002</v>
      </c>
      <c r="H3823">
        <v>9.1788499527250504</v>
      </c>
      <c r="I3823">
        <v>236.36839887785999</v>
      </c>
      <c r="J3823">
        <v>4.4673960173085199</v>
      </c>
      <c r="K3823">
        <v>23.186196694344101</v>
      </c>
      <c r="L3823">
        <v>17.010210307317902</v>
      </c>
      <c r="M3823">
        <v>99.997548755455</v>
      </c>
      <c r="N3823">
        <v>4.8839615668883898</v>
      </c>
      <c r="O3823">
        <v>0</v>
      </c>
      <c r="P3823">
        <v>248.58548585485801</v>
      </c>
    </row>
    <row r="3824" spans="1:17" hidden="1" x14ac:dyDescent="0.3">
      <c r="A3824" t="s">
        <v>7810</v>
      </c>
      <c r="B3824" t="s">
        <v>7811</v>
      </c>
      <c r="C3824" t="str">
        <f>IFERROR(VLOOKUP(Table1[[#This Row],[Ticker]],[1]!Table1[[Symbol]:[Industry]],2,FALSE),"-")</f>
        <v>-</v>
      </c>
      <c r="D3824" t="s">
        <v>392</v>
      </c>
      <c r="E3824">
        <v>25.1923095</v>
      </c>
      <c r="F3824">
        <v>34.950000000000003</v>
      </c>
      <c r="G3824">
        <v>31.2332441573955</v>
      </c>
      <c r="H3824">
        <v>-12.8449528752002</v>
      </c>
      <c r="I3824">
        <v>-29.416802684175899</v>
      </c>
      <c r="J3824">
        <v>-1.675172552587</v>
      </c>
      <c r="K3824">
        <v>35.496189575192702</v>
      </c>
      <c r="L3824">
        <v>34.417537473756802</v>
      </c>
      <c r="M3824">
        <v>51.6609486844957</v>
      </c>
      <c r="N3824">
        <v>1.16124892766499</v>
      </c>
      <c r="O3824">
        <v>37.281831187410504</v>
      </c>
      <c r="P3824">
        <v>94.1666666666666</v>
      </c>
      <c r="Q3824">
        <v>7.4890702731953002E-2</v>
      </c>
    </row>
    <row r="3825" spans="1:17" hidden="1" x14ac:dyDescent="0.3">
      <c r="A3825" t="s">
        <v>7812</v>
      </c>
      <c r="B3825" t="s">
        <v>7813</v>
      </c>
      <c r="C3825" t="str">
        <f>IFERROR(VLOOKUP(Table1[[#This Row],[Ticker]],[1]!Table1[[Symbol]:[Industry]],2,FALSE),"-")</f>
        <v>-</v>
      </c>
      <c r="D3825" t="s">
        <v>392</v>
      </c>
      <c r="E3825">
        <v>25.161294600000002</v>
      </c>
      <c r="F3825">
        <v>42.66</v>
      </c>
      <c r="G3825">
        <v>0.67381053975919503</v>
      </c>
      <c r="H3825">
        <v>-8.5896044017850208</v>
      </c>
      <c r="I3825">
        <v>22.6975240286949</v>
      </c>
      <c r="J3825">
        <v>3.9813389256365501</v>
      </c>
      <c r="K3825">
        <v>40.8373469867119</v>
      </c>
      <c r="L3825">
        <v>37.170816449586603</v>
      </c>
      <c r="M3825">
        <v>59.789241228991202</v>
      </c>
      <c r="N3825">
        <v>0.98268236562857503</v>
      </c>
      <c r="O3825">
        <v>12.494139709329501</v>
      </c>
      <c r="P3825">
        <v>47.868284228769397</v>
      </c>
      <c r="Q3825">
        <v>6.1477460288867997E-2</v>
      </c>
    </row>
    <row r="3826" spans="1:17" hidden="1" x14ac:dyDescent="0.3">
      <c r="A3826" t="s">
        <v>7814</v>
      </c>
      <c r="B3826" t="s">
        <v>7815</v>
      </c>
      <c r="C3826" t="str">
        <f>IFERROR(VLOOKUP(Table1[[#This Row],[Ticker]],[1]!Table1[[Symbol]:[Industry]],2,FALSE),"-")</f>
        <v>-</v>
      </c>
      <c r="E3826">
        <v>25.157792879999999</v>
      </c>
      <c r="F3826">
        <v>2.33</v>
      </c>
      <c r="G3826">
        <v>-9.4323793380305503</v>
      </c>
      <c r="H3826">
        <v>-16.9410931454306</v>
      </c>
      <c r="I3826">
        <v>-17.501639822525998</v>
      </c>
      <c r="J3826">
        <v>1.48215035049861</v>
      </c>
      <c r="K3826">
        <v>2.4346562356824299</v>
      </c>
      <c r="L3826">
        <v>2.39405942066342</v>
      </c>
      <c r="M3826">
        <v>47.405824803047899</v>
      </c>
      <c r="N3826">
        <v>1.0029795395791099</v>
      </c>
      <c r="O3826">
        <v>32.618025751072899</v>
      </c>
      <c r="P3826">
        <v>20.725388601036201</v>
      </c>
      <c r="Q3826">
        <v>6.5741711190579998E-3</v>
      </c>
    </row>
    <row r="3827" spans="1:17" hidden="1" x14ac:dyDescent="0.3">
      <c r="A3827" t="s">
        <v>7816</v>
      </c>
      <c r="B3827" t="s">
        <v>7817</v>
      </c>
      <c r="C3827" t="str">
        <f>IFERROR(VLOOKUP(Table1[[#This Row],[Ticker]],[1]!Table1[[Symbol]:[Industry]],2,FALSE),"-")</f>
        <v>-</v>
      </c>
      <c r="E3827">
        <v>25.144680000000001</v>
      </c>
      <c r="F3827">
        <v>70.95</v>
      </c>
      <c r="G3827">
        <v>43.575794080590597</v>
      </c>
      <c r="H3827">
        <v>-11.8279709734849</v>
      </c>
      <c r="I3827">
        <v>7.0466548283478296</v>
      </c>
      <c r="J3827">
        <v>4.8135701744557498</v>
      </c>
      <c r="K3827">
        <v>69.211581534990898</v>
      </c>
      <c r="L3827">
        <v>60.570698458144101</v>
      </c>
      <c r="M3827">
        <v>70.651596890965493</v>
      </c>
      <c r="N3827">
        <v>1.61838161838161</v>
      </c>
      <c r="O3827">
        <v>8.5271317829457303</v>
      </c>
      <c r="P3827">
        <v>114.99999999999901</v>
      </c>
      <c r="Q3827">
        <v>5.1743879464750002E-2</v>
      </c>
    </row>
    <row r="3828" spans="1:17" hidden="1" x14ac:dyDescent="0.3">
      <c r="A3828" t="s">
        <v>7818</v>
      </c>
      <c r="B3828" t="s">
        <v>7819</v>
      </c>
      <c r="C3828" t="str">
        <f>IFERROR(VLOOKUP(Table1[[#This Row],[Ticker]],[1]!Table1[[Symbol]:[Industry]],2,FALSE),"-")</f>
        <v>-</v>
      </c>
      <c r="D3828" t="s">
        <v>1675</v>
      </c>
      <c r="E3828">
        <v>25.107048079999998</v>
      </c>
      <c r="F3828">
        <v>25.1</v>
      </c>
      <c r="G3828">
        <v>13.3212558011904</v>
      </c>
      <c r="H3828">
        <v>-27.946157422797199</v>
      </c>
      <c r="I3828">
        <v>-20.611247560939201</v>
      </c>
      <c r="J3828">
        <v>-1.47877761042933</v>
      </c>
      <c r="K3828">
        <v>25.435833791946301</v>
      </c>
      <c r="L3828">
        <v>23.207055932218399</v>
      </c>
      <c r="M3828">
        <v>42.101727103732898</v>
      </c>
      <c r="N3828">
        <v>0.47459252157238702</v>
      </c>
      <c r="O3828">
        <v>37.051792828685201</v>
      </c>
      <c r="P3828">
        <v>39.832869080779901</v>
      </c>
      <c r="Q3828">
        <v>0.145530078544824</v>
      </c>
    </row>
    <row r="3829" spans="1:17" hidden="1" x14ac:dyDescent="0.3">
      <c r="A3829" t="s">
        <v>7820</v>
      </c>
      <c r="B3829" t="s">
        <v>7821</v>
      </c>
      <c r="C3829" t="str">
        <f>IFERROR(VLOOKUP(Table1[[#This Row],[Ticker]],[1]!Table1[[Symbol]:[Industry]],2,FALSE),"-")</f>
        <v>-</v>
      </c>
      <c r="D3829" t="s">
        <v>140</v>
      </c>
      <c r="E3829">
        <v>25.083155999999999</v>
      </c>
      <c r="F3829">
        <v>96.6</v>
      </c>
      <c r="G3829">
        <v>-50.294502289705697</v>
      </c>
      <c r="H3829">
        <v>-26.321898098990999</v>
      </c>
      <c r="I3829">
        <v>-40.342086976997599</v>
      </c>
      <c r="J3829">
        <v>-1.0819522136039399</v>
      </c>
      <c r="K3829">
        <v>108.533762671701</v>
      </c>
      <c r="L3829">
        <v>119.964992774756</v>
      </c>
      <c r="M3829">
        <v>9.1795833229903803</v>
      </c>
      <c r="N3829">
        <v>1.2111436950146599</v>
      </c>
      <c r="O3829">
        <v>39.130434782608702</v>
      </c>
      <c r="P3829">
        <v>0</v>
      </c>
    </row>
    <row r="3830" spans="1:17" hidden="1" x14ac:dyDescent="0.3">
      <c r="A3830" t="s">
        <v>7822</v>
      </c>
      <c r="B3830" t="s">
        <v>7823</v>
      </c>
      <c r="C3830" t="str">
        <f>IFERROR(VLOOKUP(Table1[[#This Row],[Ticker]],[1]!Table1[[Symbol]:[Industry]],2,FALSE),"-")</f>
        <v>-</v>
      </c>
      <c r="D3830" t="s">
        <v>610</v>
      </c>
      <c r="E3830">
        <v>25.081458137999999</v>
      </c>
      <c r="F3830">
        <v>2.42</v>
      </c>
      <c r="G3830">
        <v>-15.352777347980799</v>
      </c>
      <c r="H3830">
        <v>-4.9565892327564101E-2</v>
      </c>
      <c r="I3830">
        <v>-57.217086976997599</v>
      </c>
      <c r="J3830">
        <v>19.918047786395999</v>
      </c>
      <c r="K3830">
        <v>2.4860752651140898</v>
      </c>
      <c r="L3830">
        <v>3.34051451481163</v>
      </c>
      <c r="M3830">
        <v>83.961611737894003</v>
      </c>
      <c r="N3830">
        <v>1.27956461119787</v>
      </c>
      <c r="O3830">
        <v>119.008264462809</v>
      </c>
      <c r="P3830">
        <v>27.368421052631501</v>
      </c>
      <c r="Q3830">
        <v>-6.7684575859738999E-2</v>
      </c>
    </row>
    <row r="3831" spans="1:17" hidden="1" x14ac:dyDescent="0.3">
      <c r="A3831" t="s">
        <v>7824</v>
      </c>
      <c r="B3831" t="s">
        <v>7825</v>
      </c>
      <c r="C3831" t="str">
        <f>IFERROR(VLOOKUP(Table1[[#This Row],[Ticker]],[1]!Table1[[Symbol]:[Industry]],2,FALSE),"-")</f>
        <v>-</v>
      </c>
      <c r="D3831" t="s">
        <v>484</v>
      </c>
      <c r="E3831">
        <v>25.024999999999999</v>
      </c>
      <c r="F3831">
        <v>35.75</v>
      </c>
      <c r="G3831">
        <v>-54.025523042003101</v>
      </c>
      <c r="H3831">
        <v>-5.23863438414834</v>
      </c>
      <c r="I3831">
        <v>-59.418386637313603</v>
      </c>
      <c r="J3831">
        <v>-3.14941684907728</v>
      </c>
      <c r="K3831">
        <v>37.118711873891499</v>
      </c>
      <c r="L3831">
        <v>46.703463306586698</v>
      </c>
      <c r="M3831">
        <v>41.9976889986239</v>
      </c>
      <c r="N3831">
        <v>1.33222811709769</v>
      </c>
      <c r="O3831">
        <v>252.58741258741199</v>
      </c>
      <c r="P3831">
        <v>5.73794735285417</v>
      </c>
      <c r="Q3831">
        <v>-2.2384135726471001E-2</v>
      </c>
    </row>
    <row r="3832" spans="1:17" hidden="1" x14ac:dyDescent="0.3">
      <c r="A3832" t="s">
        <v>7826</v>
      </c>
      <c r="B3832" t="s">
        <v>7827</v>
      </c>
      <c r="C3832" t="str">
        <f>IFERROR(VLOOKUP(Table1[[#This Row],[Ticker]],[1]!Table1[[Symbol]:[Industry]],2,FALSE),"-")</f>
        <v>-</v>
      </c>
      <c r="D3832" t="s">
        <v>240</v>
      </c>
      <c r="E3832">
        <v>24.99756168</v>
      </c>
      <c r="F3832">
        <v>4.5199999999999996</v>
      </c>
      <c r="G3832">
        <v>350.43669633622898</v>
      </c>
      <c r="H3832">
        <v>25.910956765442801</v>
      </c>
      <c r="I3832">
        <v>58.348950758851402</v>
      </c>
      <c r="J3832">
        <v>8.6267856504736997</v>
      </c>
      <c r="K3832">
        <v>3.6254949646906298</v>
      </c>
      <c r="L3832">
        <v>2.7005757402223698</v>
      </c>
      <c r="M3832">
        <v>96.509628847266995</v>
      </c>
      <c r="N3832">
        <v>1.12979645283019</v>
      </c>
      <c r="O3832">
        <v>0</v>
      </c>
      <c r="P3832">
        <v>431.76470588235202</v>
      </c>
      <c r="Q3832">
        <v>0.21396867212325099</v>
      </c>
    </row>
    <row r="3833" spans="1:17" hidden="1" x14ac:dyDescent="0.3">
      <c r="A3833" t="s">
        <v>7828</v>
      </c>
      <c r="B3833" t="s">
        <v>7829</v>
      </c>
      <c r="C3833" t="str">
        <f>IFERROR(VLOOKUP(Table1[[#This Row],[Ticker]],[1]!Table1[[Symbol]:[Industry]],2,FALSE),"-")</f>
        <v>-</v>
      </c>
      <c r="D3833" t="s">
        <v>72</v>
      </c>
      <c r="E3833">
        <v>24.99</v>
      </c>
      <c r="F3833">
        <v>24.99</v>
      </c>
      <c r="G3833">
        <v>-28.866290861494299</v>
      </c>
      <c r="H3833">
        <v>-14.904894050408</v>
      </c>
      <c r="I3833">
        <v>-5.6953478465628304</v>
      </c>
      <c r="J3833">
        <v>-12.586376992365</v>
      </c>
      <c r="K3833">
        <v>28.784726038389699</v>
      </c>
      <c r="L3833">
        <v>26.3925936732069</v>
      </c>
      <c r="M3833">
        <v>24.9945697766614</v>
      </c>
      <c r="N3833">
        <v>2.0734780887485198</v>
      </c>
      <c r="O3833">
        <v>83.233293317326897</v>
      </c>
      <c r="P3833">
        <v>18.999999999999901</v>
      </c>
    </row>
    <row r="3834" spans="1:17" hidden="1" x14ac:dyDescent="0.3">
      <c r="A3834" t="s">
        <v>7830</v>
      </c>
      <c r="B3834" t="s">
        <v>7831</v>
      </c>
      <c r="C3834" t="str">
        <f>IFERROR(VLOOKUP(Table1[[#This Row],[Ticker]],[1]!Table1[[Symbol]:[Industry]],2,FALSE),"-")</f>
        <v>-</v>
      </c>
      <c r="D3834" t="s">
        <v>140</v>
      </c>
      <c r="E3834">
        <v>24.91466475</v>
      </c>
      <c r="F3834">
        <v>19.27</v>
      </c>
      <c r="G3834">
        <v>-3.0035709987744701</v>
      </c>
      <c r="H3834">
        <v>-5.5642347097486597</v>
      </c>
      <c r="I3834">
        <v>-33.564025752507803</v>
      </c>
      <c r="J3834">
        <v>5.58471445306271</v>
      </c>
      <c r="K3834">
        <v>18.952447167076802</v>
      </c>
      <c r="L3834">
        <v>18.643631356928299</v>
      </c>
      <c r="M3834">
        <v>60.544292764321</v>
      </c>
      <c r="N3834">
        <v>0.26849273928355599</v>
      </c>
      <c r="O3834">
        <v>63.207057602490899</v>
      </c>
      <c r="P3834">
        <v>48.230769230769198</v>
      </c>
      <c r="Q3834">
        <v>3.7901108089840999E-2</v>
      </c>
    </row>
    <row r="3835" spans="1:17" hidden="1" x14ac:dyDescent="0.3">
      <c r="A3835" t="s">
        <v>7832</v>
      </c>
      <c r="B3835" t="s">
        <v>7833</v>
      </c>
      <c r="C3835" t="str">
        <f>IFERROR(VLOOKUP(Table1[[#This Row],[Ticker]],[1]!Table1[[Symbol]:[Industry]],2,FALSE),"-")</f>
        <v>-</v>
      </c>
      <c r="D3835" t="s">
        <v>124</v>
      </c>
      <c r="E3835">
        <v>24.888500000000001</v>
      </c>
      <c r="F3835">
        <v>22.75</v>
      </c>
      <c r="G3835">
        <v>-26.654295786158599</v>
      </c>
      <c r="H3835">
        <v>-26.799480944994801</v>
      </c>
      <c r="I3835">
        <v>-13.9024802354245</v>
      </c>
      <c r="J3835">
        <v>-7.9206090522607902</v>
      </c>
      <c r="K3835">
        <v>24.235119487128401</v>
      </c>
      <c r="L3835">
        <v>20.648738925586098</v>
      </c>
      <c r="M3835">
        <v>28.185796785915599</v>
      </c>
      <c r="N3835">
        <v>0.77712153494585001</v>
      </c>
      <c r="O3835">
        <v>30.109890109890099</v>
      </c>
      <c r="P3835">
        <v>63.433908045976999</v>
      </c>
      <c r="Q3835">
        <v>5.7980429654350997E-2</v>
      </c>
    </row>
    <row r="3836" spans="1:17" hidden="1" x14ac:dyDescent="0.3">
      <c r="A3836" t="s">
        <v>7834</v>
      </c>
      <c r="B3836" t="s">
        <v>7835</v>
      </c>
      <c r="C3836" t="str">
        <f>IFERROR(VLOOKUP(Table1[[#This Row],[Ticker]],[1]!Table1[[Symbol]:[Industry]],2,FALSE),"-")</f>
        <v>-</v>
      </c>
      <c r="E3836">
        <v>24.888000000000002</v>
      </c>
      <c r="F3836">
        <v>61</v>
      </c>
      <c r="G3836">
        <v>-56.126482990796397</v>
      </c>
      <c r="H3836">
        <v>-15.0909982687702</v>
      </c>
      <c r="I3836">
        <v>-26.301594019251102</v>
      </c>
      <c r="J3836">
        <v>-5.11421027812007</v>
      </c>
      <c r="K3836">
        <v>62.240335838886899</v>
      </c>
      <c r="L3836">
        <v>70.895256146581005</v>
      </c>
      <c r="M3836">
        <v>51.694366192572403</v>
      </c>
      <c r="N3836">
        <v>0.82432432432432401</v>
      </c>
      <c r="O3836">
        <v>58.950819672131097</v>
      </c>
      <c r="P3836">
        <v>20.197044334975299</v>
      </c>
    </row>
    <row r="3837" spans="1:17" hidden="1" x14ac:dyDescent="0.3">
      <c r="A3837" t="s">
        <v>7836</v>
      </c>
      <c r="B3837" t="s">
        <v>7837</v>
      </c>
      <c r="C3837" t="str">
        <f>IFERROR(VLOOKUP(Table1[[#This Row],[Ticker]],[1]!Table1[[Symbol]:[Industry]],2,FALSE),"-")</f>
        <v>-</v>
      </c>
      <c r="D3837" t="s">
        <v>716</v>
      </c>
      <c r="E3837">
        <v>24.859794348000001</v>
      </c>
      <c r="F3837">
        <v>770.08</v>
      </c>
      <c r="G3837">
        <v>42.858088755969099</v>
      </c>
      <c r="H3837">
        <v>-5.5357887522235103</v>
      </c>
      <c r="I3837">
        <v>22.485286687051001</v>
      </c>
      <c r="J3837">
        <v>0.64184225909821402</v>
      </c>
      <c r="K3837">
        <v>720.54198931306496</v>
      </c>
      <c r="L3837">
        <v>618.80670467159598</v>
      </c>
      <c r="M3837">
        <v>42.579740679890797</v>
      </c>
      <c r="N3837">
        <v>0.671552820570399</v>
      </c>
      <c r="O3837">
        <v>0.89730937045502301</v>
      </c>
      <c r="P3837">
        <v>72.799281947716807</v>
      </c>
      <c r="Q3837">
        <v>-2.2826330923839998E-3</v>
      </c>
    </row>
    <row r="3838" spans="1:17" hidden="1" x14ac:dyDescent="0.3">
      <c r="A3838" t="s">
        <v>7838</v>
      </c>
      <c r="B3838" t="s">
        <v>7839</v>
      </c>
      <c r="C3838" t="str">
        <f>IFERROR(VLOOKUP(Table1[[#This Row],[Ticker]],[1]!Table1[[Symbol]:[Industry]],2,FALSE),"-")</f>
        <v>-</v>
      </c>
      <c r="E3838">
        <v>24.759485999999999</v>
      </c>
      <c r="F3838">
        <v>23.22</v>
      </c>
      <c r="G3838">
        <v>-42.126970896367901</v>
      </c>
      <c r="H3838">
        <v>-12.076120450121</v>
      </c>
      <c r="I3838">
        <v>-5.7033255091077004</v>
      </c>
      <c r="J3838">
        <v>-1.7202500859443599</v>
      </c>
      <c r="K3838">
        <v>22.288387061004801</v>
      </c>
      <c r="L3838">
        <v>21.9269487754704</v>
      </c>
      <c r="M3838">
        <v>56.283549433008403</v>
      </c>
      <c r="N3838">
        <v>1.5240303840965601</v>
      </c>
      <c r="O3838">
        <v>30.490956072351398</v>
      </c>
      <c r="P3838">
        <v>47.898089171974497</v>
      </c>
      <c r="Q3838">
        <v>8.6244114965837004E-2</v>
      </c>
    </row>
    <row r="3839" spans="1:17" hidden="1" x14ac:dyDescent="0.3">
      <c r="A3839" t="s">
        <v>7840</v>
      </c>
      <c r="B3839" t="s">
        <v>7841</v>
      </c>
      <c r="C3839" t="str">
        <f>IFERROR(VLOOKUP(Table1[[#This Row],[Ticker]],[1]!Table1[[Symbol]:[Industry]],2,FALSE),"-")</f>
        <v>-</v>
      </c>
      <c r="D3839" t="s">
        <v>72</v>
      </c>
      <c r="E3839">
        <v>24.679259999999999</v>
      </c>
      <c r="F3839">
        <v>24.63</v>
      </c>
      <c r="G3839">
        <v>12.9403164195655</v>
      </c>
      <c r="H3839">
        <v>-1.01089331430199</v>
      </c>
      <c r="I3839">
        <v>-4.6155142378101903</v>
      </c>
      <c r="J3839">
        <v>-8.7461857902462707</v>
      </c>
      <c r="K3839">
        <v>23.889072380207001</v>
      </c>
      <c r="L3839">
        <v>22.338089588719001</v>
      </c>
      <c r="M3839">
        <v>44.617674509912497</v>
      </c>
      <c r="N3839">
        <v>2.4951704840888498</v>
      </c>
      <c r="O3839">
        <v>16.5245635403978</v>
      </c>
      <c r="P3839">
        <v>54.033771106941799</v>
      </c>
      <c r="Q3839">
        <v>8.8888655324191004E-2</v>
      </c>
    </row>
    <row r="3840" spans="1:17" hidden="1" x14ac:dyDescent="0.3">
      <c r="A3840" t="s">
        <v>7842</v>
      </c>
      <c r="B3840" t="s">
        <v>7843</v>
      </c>
      <c r="C3840" t="str">
        <f>IFERROR(VLOOKUP(Table1[[#This Row],[Ticker]],[1]!Table1[[Symbol]:[Industry]],2,FALSE),"-")</f>
        <v>-</v>
      </c>
      <c r="D3840" t="s">
        <v>716</v>
      </c>
      <c r="E3840">
        <v>24.652576575000001</v>
      </c>
      <c r="F3840">
        <v>13.03</v>
      </c>
      <c r="G3840">
        <v>20.569010361516401</v>
      </c>
      <c r="H3840">
        <v>-6.1767223035218404</v>
      </c>
      <c r="I3840">
        <v>4.64389957008758</v>
      </c>
      <c r="J3840">
        <v>0.895895887661873</v>
      </c>
      <c r="K3840">
        <v>12.4754391606828</v>
      </c>
      <c r="L3840">
        <v>11.433554588431999</v>
      </c>
      <c r="M3840">
        <v>43.246163025678499</v>
      </c>
      <c r="N3840">
        <v>0.77793415896332196</v>
      </c>
      <c r="O3840">
        <v>0.53722179585571295</v>
      </c>
      <c r="P3840">
        <v>57.557436517533198</v>
      </c>
    </row>
    <row r="3841" spans="1:17" hidden="1" x14ac:dyDescent="0.3">
      <c r="A3841" t="s">
        <v>7844</v>
      </c>
      <c r="B3841" t="s">
        <v>7845</v>
      </c>
      <c r="C3841" t="str">
        <f>IFERROR(VLOOKUP(Table1[[#This Row],[Ticker]],[1]!Table1[[Symbol]:[Industry]],2,FALSE),"-")</f>
        <v>-</v>
      </c>
      <c r="E3841">
        <v>24.603428344999902</v>
      </c>
      <c r="F3841">
        <v>47.05</v>
      </c>
      <c r="G3841">
        <v>-27.331944014647402</v>
      </c>
      <c r="H3841">
        <v>-23.929110574624499</v>
      </c>
      <c r="I3841">
        <v>-4.5511830868374297</v>
      </c>
      <c r="J3841">
        <v>0.71380719790621605</v>
      </c>
      <c r="K3841">
        <v>48.738078804032199</v>
      </c>
      <c r="L3841">
        <v>47.860144982841497</v>
      </c>
      <c r="M3841">
        <v>44.362888008378398</v>
      </c>
      <c r="N3841">
        <v>6.28465213385243E-5</v>
      </c>
      <c r="O3841">
        <v>20.510095642932999</v>
      </c>
      <c r="P3841">
        <v>11.01934874941</v>
      </c>
    </row>
    <row r="3842" spans="1:17" hidden="1" x14ac:dyDescent="0.3">
      <c r="A3842" t="s">
        <v>7846</v>
      </c>
      <c r="B3842" t="s">
        <v>7847</v>
      </c>
      <c r="C3842" t="str">
        <f>IFERROR(VLOOKUP(Table1[[#This Row],[Ticker]],[1]!Table1[[Symbol]:[Industry]],2,FALSE),"-")</f>
        <v>-</v>
      </c>
      <c r="D3842" t="s">
        <v>218</v>
      </c>
      <c r="E3842">
        <v>24.588000000000001</v>
      </c>
      <c r="F3842">
        <v>61.47</v>
      </c>
      <c r="G3842">
        <v>71.792828809812605</v>
      </c>
      <c r="H3842">
        <v>-4.9495852746766804</v>
      </c>
      <c r="I3842">
        <v>81.511245831070397</v>
      </c>
      <c r="J3842">
        <v>-10.586456718108399</v>
      </c>
      <c r="K3842">
        <v>61.020967797484197</v>
      </c>
      <c r="L3842">
        <v>47.148662297647597</v>
      </c>
      <c r="M3842">
        <v>38.162600087442399</v>
      </c>
      <c r="N3842">
        <v>0.55532956077495799</v>
      </c>
      <c r="O3842">
        <v>40.068326012689099</v>
      </c>
      <c r="P3842">
        <v>136.423076923076</v>
      </c>
      <c r="Q3842">
        <v>7.5915246792034999E-2</v>
      </c>
    </row>
    <row r="3843" spans="1:17" hidden="1" x14ac:dyDescent="0.3">
      <c r="A3843" t="s">
        <v>7848</v>
      </c>
      <c r="B3843" t="s">
        <v>7849</v>
      </c>
      <c r="C3843" t="str">
        <f>IFERROR(VLOOKUP(Table1[[#This Row],[Ticker]],[1]!Table1[[Symbol]:[Industry]],2,FALSE),"-")</f>
        <v>-</v>
      </c>
      <c r="D3843" t="s">
        <v>156</v>
      </c>
      <c r="E3843">
        <v>24.577559972</v>
      </c>
      <c r="F3843">
        <v>61.18</v>
      </c>
      <c r="G3843">
        <v>55.065978181361501</v>
      </c>
      <c r="H3843">
        <v>-9.3400160264323109</v>
      </c>
      <c r="I3843">
        <v>6.6482714842419499</v>
      </c>
      <c r="J3843">
        <v>-4.5632129945354301</v>
      </c>
      <c r="K3843">
        <v>62.008946505029201</v>
      </c>
      <c r="L3843">
        <v>55.762654549072998</v>
      </c>
      <c r="M3843">
        <v>47.537105380839598</v>
      </c>
      <c r="N3843">
        <v>0.95689405664785898</v>
      </c>
      <c r="O3843">
        <v>31.905851585485401</v>
      </c>
      <c r="P3843">
        <v>112.87404314544099</v>
      </c>
      <c r="Q3843">
        <v>8.9968630337485006E-2</v>
      </c>
    </row>
    <row r="3844" spans="1:17" hidden="1" x14ac:dyDescent="0.3">
      <c r="A3844" t="s">
        <v>7850</v>
      </c>
      <c r="B3844" t="s">
        <v>7851</v>
      </c>
      <c r="C3844" t="str">
        <f>IFERROR(VLOOKUP(Table1[[#This Row],[Ticker]],[1]!Table1[[Symbol]:[Industry]],2,FALSE),"-")</f>
        <v>-</v>
      </c>
      <c r="E3844">
        <v>24.558450000000001</v>
      </c>
      <c r="F3844">
        <v>19.95</v>
      </c>
      <c r="G3844">
        <v>112.147222652019</v>
      </c>
      <c r="H3844">
        <v>12.1084152209657</v>
      </c>
      <c r="I3844">
        <v>59.765671643692002</v>
      </c>
      <c r="J3844">
        <v>18.304062567521601</v>
      </c>
      <c r="K3844">
        <v>15.817163286346499</v>
      </c>
      <c r="L3844">
        <v>12.9014753548668</v>
      </c>
      <c r="M3844">
        <v>72.341849332951895</v>
      </c>
      <c r="N3844">
        <v>1.13252240717029</v>
      </c>
      <c r="O3844">
        <v>6.9674185463659102</v>
      </c>
      <c r="P3844">
        <v>216.666666666666</v>
      </c>
    </row>
    <row r="3845" spans="1:17" hidden="1" x14ac:dyDescent="0.3">
      <c r="A3845" t="s">
        <v>7852</v>
      </c>
      <c r="B3845" t="s">
        <v>7853</v>
      </c>
      <c r="C3845" t="str">
        <f>IFERROR(VLOOKUP(Table1[[#This Row],[Ticker]],[1]!Table1[[Symbol]:[Industry]],2,FALSE),"-")</f>
        <v>-</v>
      </c>
      <c r="E3845">
        <v>24.517510000000001</v>
      </c>
      <c r="F3845">
        <v>94.75</v>
      </c>
      <c r="G3845">
        <v>-58.861549277805302</v>
      </c>
      <c r="H3845">
        <v>-10.207223440017801</v>
      </c>
      <c r="I3845">
        <v>-45.725858906822097</v>
      </c>
      <c r="J3845">
        <v>1.9071782211786601</v>
      </c>
      <c r="M3845">
        <v>52.166251597949397</v>
      </c>
      <c r="O3845">
        <v>65.488126649076506</v>
      </c>
      <c r="P3845">
        <v>22.1005154639175</v>
      </c>
    </row>
    <row r="3846" spans="1:17" hidden="1" x14ac:dyDescent="0.3">
      <c r="A3846" t="s">
        <v>7854</v>
      </c>
      <c r="B3846" t="s">
        <v>7855</v>
      </c>
      <c r="C3846" t="str">
        <f>IFERROR(VLOOKUP(Table1[[#This Row],[Ticker]],[1]!Table1[[Symbol]:[Industry]],2,FALSE),"-")</f>
        <v>-</v>
      </c>
      <c r="D3846" t="s">
        <v>392</v>
      </c>
      <c r="E3846">
        <v>24.502600000000001</v>
      </c>
      <c r="F3846">
        <v>24.26</v>
      </c>
      <c r="G3846">
        <v>76.813889318685796</v>
      </c>
      <c r="H3846">
        <v>-10.449514790851101</v>
      </c>
      <c r="I3846">
        <v>44.907265354608597</v>
      </c>
      <c r="J3846">
        <v>-12.668950301558001</v>
      </c>
      <c r="K3846">
        <v>21.098615464095499</v>
      </c>
      <c r="L3846">
        <v>17.497073084242398</v>
      </c>
      <c r="M3846">
        <v>53.683186402913798</v>
      </c>
      <c r="N3846">
        <v>3.9258722122936698</v>
      </c>
      <c r="O3846">
        <v>14.509480626545701</v>
      </c>
      <c r="P3846">
        <v>113.181019332161</v>
      </c>
      <c r="Q3846">
        <v>0.13655162513411501</v>
      </c>
    </row>
    <row r="3847" spans="1:17" hidden="1" x14ac:dyDescent="0.3">
      <c r="A3847" t="s">
        <v>7856</v>
      </c>
      <c r="B3847" t="s">
        <v>7857</v>
      </c>
      <c r="C3847" t="str">
        <f>IFERROR(VLOOKUP(Table1[[#This Row],[Ticker]],[1]!Table1[[Symbol]:[Industry]],2,FALSE),"-")</f>
        <v>-</v>
      </c>
      <c r="D3847" t="s">
        <v>130</v>
      </c>
      <c r="E3847">
        <v>24.423317879999999</v>
      </c>
      <c r="F3847">
        <v>16.399999999999999</v>
      </c>
      <c r="G3847">
        <v>-5.5931859894901201</v>
      </c>
      <c r="H3847">
        <v>-1.87035303188851</v>
      </c>
      <c r="I3847">
        <v>-12.2495918825592</v>
      </c>
      <c r="J3847">
        <v>1.0670674632677399</v>
      </c>
      <c r="K3847">
        <v>20.078539679257499</v>
      </c>
      <c r="L3847">
        <v>20.567302919445201</v>
      </c>
      <c r="M3847">
        <v>33.686981725690302</v>
      </c>
      <c r="N3847">
        <v>1</v>
      </c>
      <c r="Q3847">
        <v>-3.2586267451102997E-2</v>
      </c>
    </row>
    <row r="3848" spans="1:17" hidden="1" x14ac:dyDescent="0.3">
      <c r="A3848" t="s">
        <v>7858</v>
      </c>
      <c r="B3848" t="s">
        <v>7859</v>
      </c>
      <c r="C3848" t="str">
        <f>IFERROR(VLOOKUP(Table1[[#This Row],[Ticker]],[1]!Table1[[Symbol]:[Industry]],2,FALSE),"-")</f>
        <v>-</v>
      </c>
      <c r="D3848" t="s">
        <v>49</v>
      </c>
      <c r="E3848">
        <v>24.421500000000002</v>
      </c>
      <c r="F3848">
        <v>2.4300000000000002</v>
      </c>
      <c r="G3848">
        <v>-70.686110681314105</v>
      </c>
      <c r="H3848">
        <v>3.63320292370793</v>
      </c>
      <c r="I3848">
        <v>-7.0222817821924002</v>
      </c>
      <c r="J3848">
        <v>-2.7079684737665501</v>
      </c>
      <c r="K3848">
        <v>2.3021298444751999</v>
      </c>
      <c r="L3848">
        <v>2.94599868531829</v>
      </c>
      <c r="M3848">
        <v>55.347616715810801</v>
      </c>
      <c r="N3848">
        <v>0.74959921467185997</v>
      </c>
      <c r="O3848">
        <v>131.687242798353</v>
      </c>
      <c r="P3848">
        <v>27.8947368421052</v>
      </c>
      <c r="Q3848">
        <v>4.5556299612338001E-2</v>
      </c>
    </row>
    <row r="3849" spans="1:17" hidden="1" x14ac:dyDescent="0.3">
      <c r="A3849" t="s">
        <v>7860</v>
      </c>
      <c r="B3849" t="s">
        <v>7861</v>
      </c>
      <c r="C3849" t="str">
        <f>IFERROR(VLOOKUP(Table1[[#This Row],[Ticker]],[1]!Table1[[Symbol]:[Industry]],2,FALSE),"-")</f>
        <v>-</v>
      </c>
      <c r="E3849">
        <v>24.38297257</v>
      </c>
      <c r="F3849">
        <v>12.1</v>
      </c>
      <c r="G3849">
        <v>19.384064757282299</v>
      </c>
      <c r="H3849">
        <v>-22.7893701825307</v>
      </c>
      <c r="I3849">
        <v>14.7503841667589</v>
      </c>
      <c r="J3849">
        <v>-1.8956218637259901</v>
      </c>
      <c r="K3849">
        <v>11.7214750137941</v>
      </c>
      <c r="L3849">
        <v>10.1531845862732</v>
      </c>
      <c r="M3849">
        <v>46.415510052482198</v>
      </c>
      <c r="N3849">
        <v>0.65375982784119302</v>
      </c>
      <c r="O3849">
        <v>16.033057851239601</v>
      </c>
      <c r="P3849">
        <v>57.3472041612483</v>
      </c>
      <c r="Q3849">
        <v>4.3586857497995998E-2</v>
      </c>
    </row>
    <row r="3850" spans="1:17" hidden="1" x14ac:dyDescent="0.3">
      <c r="A3850" t="s">
        <v>7862</v>
      </c>
      <c r="B3850" t="s">
        <v>7863</v>
      </c>
      <c r="C3850" t="str">
        <f>IFERROR(VLOOKUP(Table1[[#This Row],[Ticker]],[1]!Table1[[Symbol]:[Industry]],2,FALSE),"-")</f>
        <v>-</v>
      </c>
      <c r="E3850">
        <v>24.340705488000001</v>
      </c>
      <c r="F3850">
        <v>40.92</v>
      </c>
      <c r="G3850">
        <v>178.885140867632</v>
      </c>
      <c r="H3850">
        <v>-37.399601178142603</v>
      </c>
      <c r="I3850">
        <v>19.782913023002401</v>
      </c>
      <c r="J3850">
        <v>-3.94374839787569</v>
      </c>
      <c r="K3850">
        <v>49.481579633805303</v>
      </c>
      <c r="L3850">
        <v>43.595135774716297</v>
      </c>
      <c r="M3850">
        <v>16.598862685930101</v>
      </c>
      <c r="N3850">
        <v>0.24716937342817</v>
      </c>
      <c r="O3850">
        <v>118.206256109481</v>
      </c>
      <c r="P3850">
        <v>238.18181818181799</v>
      </c>
      <c r="Q3850">
        <v>0.142468270741128</v>
      </c>
    </row>
    <row r="3851" spans="1:17" hidden="1" x14ac:dyDescent="0.3">
      <c r="A3851" t="s">
        <v>7864</v>
      </c>
      <c r="B3851" t="s">
        <v>7865</v>
      </c>
      <c r="C3851" t="str">
        <f>IFERROR(VLOOKUP(Table1[[#This Row],[Ticker]],[1]!Table1[[Symbol]:[Industry]],2,FALSE),"-")</f>
        <v>-</v>
      </c>
      <c r="D3851" t="s">
        <v>821</v>
      </c>
      <c r="E3851">
        <v>24.31</v>
      </c>
      <c r="F3851">
        <v>22.1</v>
      </c>
      <c r="G3851">
        <v>-42.519194139584997</v>
      </c>
      <c r="H3851">
        <v>-0.55874020425415105</v>
      </c>
      <c r="I3851">
        <v>10.560690800780099</v>
      </c>
      <c r="J3851">
        <v>-1.0819522136039399</v>
      </c>
      <c r="K3851">
        <v>20.847197236364401</v>
      </c>
      <c r="L3851">
        <v>21.0590698917817</v>
      </c>
      <c r="M3851">
        <v>99.991342128637498</v>
      </c>
      <c r="N3851">
        <v>1.1717171717171699</v>
      </c>
      <c r="O3851">
        <v>43.891402714932099</v>
      </c>
      <c r="P3851">
        <v>35.582822085889497</v>
      </c>
    </row>
    <row r="3852" spans="1:17" hidden="1" x14ac:dyDescent="0.3">
      <c r="A3852" t="s">
        <v>7866</v>
      </c>
      <c r="B3852" t="s">
        <v>7867</v>
      </c>
      <c r="C3852" t="str">
        <f>IFERROR(VLOOKUP(Table1[[#This Row],[Ticker]],[1]!Table1[[Symbol]:[Industry]],2,FALSE),"-")</f>
        <v>-</v>
      </c>
      <c r="D3852" t="s">
        <v>243</v>
      </c>
      <c r="E3852">
        <v>24.203520000000001</v>
      </c>
      <c r="F3852">
        <v>24</v>
      </c>
      <c r="G3852">
        <v>-28.578583799593702</v>
      </c>
      <c r="H3852">
        <v>-1.7193324593794399</v>
      </c>
      <c r="I3852">
        <v>-2.02424951143287</v>
      </c>
      <c r="J3852">
        <v>-1.0819522136039399</v>
      </c>
      <c r="K3852">
        <v>22.774432667436599</v>
      </c>
      <c r="L3852">
        <v>22.308840993455298</v>
      </c>
      <c r="M3852">
        <v>98.473488821407003</v>
      </c>
      <c r="N3852">
        <v>1.6875569320459101</v>
      </c>
      <c r="O3852">
        <v>3.3333333333333401</v>
      </c>
      <c r="P3852">
        <v>30.222463374932101</v>
      </c>
    </row>
    <row r="3853" spans="1:17" hidden="1" x14ac:dyDescent="0.3">
      <c r="A3853" t="s">
        <v>7868</v>
      </c>
      <c r="B3853" t="s">
        <v>7869</v>
      </c>
      <c r="C3853" t="str">
        <f>IFERROR(VLOOKUP(Table1[[#This Row],[Ticker]],[1]!Table1[[Symbol]:[Industry]],2,FALSE),"-")</f>
        <v>-</v>
      </c>
      <c r="E3853">
        <v>24.15</v>
      </c>
      <c r="F3853">
        <v>80.5</v>
      </c>
      <c r="G3853">
        <v>58.437176989918697</v>
      </c>
      <c r="H3853">
        <v>-16.882056810625901</v>
      </c>
      <c r="I3853">
        <v>62.820964773382897</v>
      </c>
      <c r="J3853">
        <v>5.2842004158938698</v>
      </c>
      <c r="K3853">
        <v>78.128033739440596</v>
      </c>
      <c r="L3853">
        <v>64.883929845960395</v>
      </c>
      <c r="M3853">
        <v>60.601870151095397</v>
      </c>
      <c r="N3853">
        <v>2.79177609176921</v>
      </c>
      <c r="O3853">
        <v>22.906832298136599</v>
      </c>
      <c r="P3853">
        <v>123.611111111111</v>
      </c>
      <c r="Q3853">
        <v>6.2210111048758003E-2</v>
      </c>
    </row>
    <row r="3854" spans="1:17" hidden="1" x14ac:dyDescent="0.3">
      <c r="A3854" t="s">
        <v>7870</v>
      </c>
      <c r="B3854" t="s">
        <v>7871</v>
      </c>
      <c r="C3854" t="str">
        <f>IFERROR(VLOOKUP(Table1[[#This Row],[Ticker]],[1]!Table1[[Symbol]:[Industry]],2,FALSE),"-")</f>
        <v>-</v>
      </c>
      <c r="D3854" t="s">
        <v>49</v>
      </c>
      <c r="E3854">
        <v>24.114806862999998</v>
      </c>
      <c r="F3854">
        <v>8.89</v>
      </c>
      <c r="G3854">
        <v>186.57704721342199</v>
      </c>
      <c r="H3854">
        <v>-1.0587402042541501</v>
      </c>
      <c r="I3854">
        <v>60.4042722463033</v>
      </c>
      <c r="J3854">
        <v>17.8787219436994</v>
      </c>
      <c r="K3854">
        <v>8.0104138099380897</v>
      </c>
      <c r="L3854">
        <v>7.12164763698794</v>
      </c>
      <c r="M3854">
        <v>89.598229059249405</v>
      </c>
      <c r="N3854">
        <v>1.7444137033756799</v>
      </c>
      <c r="O3854">
        <v>31.608548931383499</v>
      </c>
      <c r="Q3854">
        <v>0.115713776053357</v>
      </c>
    </row>
    <row r="3855" spans="1:17" hidden="1" x14ac:dyDescent="0.3">
      <c r="A3855" t="s">
        <v>7872</v>
      </c>
      <c r="B3855" t="s">
        <v>7873</v>
      </c>
      <c r="C3855" t="str">
        <f>IFERROR(VLOOKUP(Table1[[#This Row],[Ticker]],[1]!Table1[[Symbol]:[Industry]],2,FALSE),"-")</f>
        <v>-</v>
      </c>
      <c r="D3855" t="s">
        <v>610</v>
      </c>
      <c r="E3855">
        <v>23.981753988000001</v>
      </c>
      <c r="F3855">
        <v>28.06</v>
      </c>
      <c r="G3855">
        <v>12.9419491182587</v>
      </c>
      <c r="H3855">
        <v>-13.676710469283201</v>
      </c>
      <c r="I3855">
        <v>-17.579650214771601</v>
      </c>
      <c r="J3855">
        <v>0.53693480157311801</v>
      </c>
      <c r="K3855">
        <v>31.056248015947499</v>
      </c>
      <c r="L3855">
        <v>29.756986499105398</v>
      </c>
      <c r="M3855">
        <v>37.377825201236298</v>
      </c>
      <c r="N3855">
        <v>0.54324081641809696</v>
      </c>
      <c r="O3855">
        <v>48.075552387740501</v>
      </c>
      <c r="P3855">
        <v>95.540069686411101</v>
      </c>
      <c r="Q3855">
        <v>9.3887361769731004E-2</v>
      </c>
    </row>
    <row r="3856" spans="1:17" hidden="1" x14ac:dyDescent="0.3">
      <c r="A3856" t="s">
        <v>7874</v>
      </c>
      <c r="B3856" t="s">
        <v>7875</v>
      </c>
      <c r="C3856" t="str">
        <f>IFERROR(VLOOKUP(Table1[[#This Row],[Ticker]],[1]!Table1[[Symbol]:[Industry]],2,FALSE),"-")</f>
        <v>-</v>
      </c>
      <c r="E3856">
        <v>23.95637138</v>
      </c>
      <c r="F3856">
        <v>160.1</v>
      </c>
      <c r="G3856">
        <v>-37.361570972602898</v>
      </c>
      <c r="H3856">
        <v>-13.679770114830699</v>
      </c>
      <c r="I3856">
        <v>-11.809435675649199</v>
      </c>
      <c r="J3856">
        <v>4.2900864917680899</v>
      </c>
      <c r="K3856">
        <v>152.58722308441099</v>
      </c>
      <c r="L3856">
        <v>152.41059486898899</v>
      </c>
      <c r="M3856">
        <v>66.991548532373997</v>
      </c>
      <c r="N3856">
        <v>1.3178580451075399</v>
      </c>
      <c r="O3856">
        <v>18.675827607745099</v>
      </c>
      <c r="P3856">
        <v>22.776073619631799</v>
      </c>
      <c r="Q3856">
        <v>0.105757749555155</v>
      </c>
    </row>
    <row r="3857" spans="1:17" hidden="1" x14ac:dyDescent="0.3">
      <c r="A3857" t="s">
        <v>7876</v>
      </c>
      <c r="B3857" t="s">
        <v>7877</v>
      </c>
      <c r="C3857" t="str">
        <f>IFERROR(VLOOKUP(Table1[[#This Row],[Ticker]],[1]!Table1[[Symbol]:[Industry]],2,FALSE),"-")</f>
        <v>-</v>
      </c>
      <c r="D3857" t="s">
        <v>1435</v>
      </c>
      <c r="E3857">
        <v>23.894752391999901</v>
      </c>
      <c r="F3857">
        <v>44.31</v>
      </c>
      <c r="G3857">
        <v>32.615137090521799</v>
      </c>
      <c r="H3857">
        <v>-11.036443660218399</v>
      </c>
      <c r="I3857">
        <v>-35.8863376229924</v>
      </c>
      <c r="J3857">
        <v>-2.4451888011149299</v>
      </c>
      <c r="K3857">
        <v>43.627011818747903</v>
      </c>
      <c r="L3857">
        <v>41.974374106205097</v>
      </c>
      <c r="M3857">
        <v>46.505242998576399</v>
      </c>
      <c r="N3857">
        <v>1.0468981957966399</v>
      </c>
      <c r="O3857">
        <v>43.0828255472805</v>
      </c>
      <c r="P3857">
        <v>67.840909090909093</v>
      </c>
      <c r="Q3857">
        <v>-4.8790287826601997E-2</v>
      </c>
    </row>
    <row r="3858" spans="1:17" hidden="1" x14ac:dyDescent="0.3">
      <c r="A3858" t="s">
        <v>7878</v>
      </c>
      <c r="B3858" t="s">
        <v>7879</v>
      </c>
      <c r="C3858" t="str">
        <f>IFERROR(VLOOKUP(Table1[[#This Row],[Ticker]],[1]!Table1[[Symbol]:[Industry]],2,FALSE),"-")</f>
        <v>-</v>
      </c>
      <c r="E3858">
        <v>23.871634071999999</v>
      </c>
      <c r="F3858">
        <v>16.12</v>
      </c>
      <c r="G3858">
        <v>-31.903501985661901</v>
      </c>
      <c r="H3858">
        <v>-16.9775677127096</v>
      </c>
      <c r="I3858">
        <v>-17.2259261048703</v>
      </c>
      <c r="J3858">
        <v>-1.7367141183658501</v>
      </c>
      <c r="K3858">
        <v>16.331045817595601</v>
      </c>
      <c r="L3858">
        <v>16.970748279947401</v>
      </c>
      <c r="M3858">
        <v>44.373029567524902</v>
      </c>
      <c r="N3858">
        <v>0.51576532656875695</v>
      </c>
      <c r="O3858">
        <v>34.5533498759305</v>
      </c>
      <c r="P3858">
        <v>24</v>
      </c>
      <c r="Q3858">
        <v>-7.4018405501203005E-2</v>
      </c>
    </row>
    <row r="3859" spans="1:17" hidden="1" x14ac:dyDescent="0.3">
      <c r="A3859" t="s">
        <v>7880</v>
      </c>
      <c r="B3859" t="s">
        <v>7881</v>
      </c>
      <c r="C3859" t="str">
        <f>IFERROR(VLOOKUP(Table1[[#This Row],[Ticker]],[1]!Table1[[Symbol]:[Industry]],2,FALSE),"-")</f>
        <v>-</v>
      </c>
      <c r="D3859" t="s">
        <v>392</v>
      </c>
      <c r="E3859">
        <v>23.802510000000002</v>
      </c>
      <c r="F3859">
        <v>47.51</v>
      </c>
      <c r="G3859">
        <v>236.76612509104299</v>
      </c>
      <c r="H3859">
        <v>-11.0587402042541</v>
      </c>
      <c r="I3859">
        <v>-12.217086976997599</v>
      </c>
      <c r="J3859">
        <v>-1.0819522136039399</v>
      </c>
      <c r="K3859">
        <v>47.451717127508097</v>
      </c>
      <c r="M3859">
        <v>100</v>
      </c>
      <c r="O3859">
        <v>0</v>
      </c>
      <c r="P3859">
        <v>262.118902439024</v>
      </c>
    </row>
    <row r="3860" spans="1:17" hidden="1" x14ac:dyDescent="0.3">
      <c r="A3860" t="s">
        <v>7882</v>
      </c>
      <c r="B3860" t="s">
        <v>7883</v>
      </c>
      <c r="C3860" t="str">
        <f>IFERROR(VLOOKUP(Table1[[#This Row],[Ticker]],[1]!Table1[[Symbol]:[Industry]],2,FALSE),"-")</f>
        <v>-</v>
      </c>
      <c r="E3860">
        <v>23.796139499999999</v>
      </c>
      <c r="F3860">
        <v>22.05</v>
      </c>
      <c r="G3860">
        <v>7.23892439585563</v>
      </c>
      <c r="H3860">
        <v>-19.3920735375874</v>
      </c>
      <c r="I3860">
        <v>-16.138655604448498</v>
      </c>
      <c r="J3860">
        <v>-2.2055477192219199</v>
      </c>
      <c r="K3860">
        <v>22.733344528643901</v>
      </c>
      <c r="L3860">
        <v>21.558928081088698</v>
      </c>
      <c r="M3860">
        <v>43.7607323609544</v>
      </c>
      <c r="N3860">
        <v>1.1372821718713599</v>
      </c>
      <c r="O3860">
        <v>40.498866213151899</v>
      </c>
      <c r="P3860">
        <v>62.1323529411764</v>
      </c>
      <c r="Q3860">
        <v>-2.519410843685E-3</v>
      </c>
    </row>
    <row r="3861" spans="1:17" hidden="1" x14ac:dyDescent="0.3">
      <c r="A3861" t="s">
        <v>7884</v>
      </c>
      <c r="B3861" t="s">
        <v>7885</v>
      </c>
      <c r="C3861" t="str">
        <f>IFERROR(VLOOKUP(Table1[[#This Row],[Ticker]],[1]!Table1[[Symbol]:[Industry]],2,FALSE),"-")</f>
        <v>-</v>
      </c>
      <c r="D3861" t="s">
        <v>140</v>
      </c>
      <c r="E3861">
        <v>23.716756799999999</v>
      </c>
      <c r="F3861">
        <v>47.52</v>
      </c>
      <c r="G3861">
        <v>154.67079365967899</v>
      </c>
      <c r="H3861">
        <v>-5.8656943699800399</v>
      </c>
      <c r="I3861">
        <v>161.67340293654701</v>
      </c>
      <c r="J3861">
        <v>-3.1626583926707701</v>
      </c>
      <c r="K3861">
        <v>47.031360930496497</v>
      </c>
      <c r="L3861">
        <v>35.341391115989197</v>
      </c>
      <c r="M3861">
        <v>51.330862207830798</v>
      </c>
      <c r="N3861">
        <v>0.32254719177754099</v>
      </c>
      <c r="O3861">
        <v>41.456228956228898</v>
      </c>
      <c r="P3861">
        <v>225.256673511293</v>
      </c>
      <c r="Q3861">
        <v>7.0086076962444996E-2</v>
      </c>
    </row>
    <row r="3862" spans="1:17" hidden="1" x14ac:dyDescent="0.3">
      <c r="A3862" t="s">
        <v>7886</v>
      </c>
      <c r="B3862" t="s">
        <v>7887</v>
      </c>
      <c r="C3862" t="str">
        <f>IFERROR(VLOOKUP(Table1[[#This Row],[Ticker]],[1]!Table1[[Symbol]:[Industry]],2,FALSE),"-")</f>
        <v>-</v>
      </c>
      <c r="E3862">
        <v>23.713835400000001</v>
      </c>
      <c r="F3862">
        <v>49.41</v>
      </c>
      <c r="G3862">
        <v>203.608607472258</v>
      </c>
      <c r="H3862">
        <v>-10.372954668094501</v>
      </c>
      <c r="I3862">
        <v>103.735710225799</v>
      </c>
      <c r="J3862">
        <v>-4.1431767033998499</v>
      </c>
      <c r="K3862">
        <v>48.657964156012603</v>
      </c>
      <c r="L3862">
        <v>37.074686796528297</v>
      </c>
      <c r="M3862">
        <v>54.316483118017899</v>
      </c>
      <c r="N3862">
        <v>0.51772790748610797</v>
      </c>
      <c r="O3862">
        <v>27.7069419145922</v>
      </c>
      <c r="P3862">
        <v>271.50375939849602</v>
      </c>
      <c r="Q3862">
        <v>0.10438923536769</v>
      </c>
    </row>
    <row r="3863" spans="1:17" hidden="1" x14ac:dyDescent="0.3">
      <c r="A3863" t="s">
        <v>7888</v>
      </c>
      <c r="B3863" t="s">
        <v>7889</v>
      </c>
      <c r="C3863" t="str">
        <f>IFERROR(VLOOKUP(Table1[[#This Row],[Ticker]],[1]!Table1[[Symbol]:[Industry]],2,FALSE),"-")</f>
        <v>-</v>
      </c>
      <c r="D3863" t="s">
        <v>226</v>
      </c>
      <c r="E3863">
        <v>23.696408959999999</v>
      </c>
      <c r="F3863">
        <v>32.54</v>
      </c>
      <c r="G3863">
        <v>26.419610711720601</v>
      </c>
      <c r="H3863">
        <v>4.7325285542724496</v>
      </c>
      <c r="I3863">
        <v>19.5238037112615</v>
      </c>
      <c r="J3863">
        <v>-6.5137070882557397</v>
      </c>
      <c r="K3863">
        <v>32.329041421162003</v>
      </c>
      <c r="L3863">
        <v>28.8453253065769</v>
      </c>
      <c r="M3863">
        <v>41.634530339551397</v>
      </c>
      <c r="N3863">
        <v>1.04424635250628</v>
      </c>
      <c r="O3863">
        <v>18.9305470190534</v>
      </c>
      <c r="P3863">
        <v>69.214768590743603</v>
      </c>
      <c r="Q3863">
        <v>8.0724078864559998E-2</v>
      </c>
    </row>
    <row r="3864" spans="1:17" hidden="1" x14ac:dyDescent="0.3">
      <c r="A3864" t="s">
        <v>7890</v>
      </c>
      <c r="B3864" t="s">
        <v>7891</v>
      </c>
      <c r="C3864" t="str">
        <f>IFERROR(VLOOKUP(Table1[[#This Row],[Ticker]],[1]!Table1[[Symbol]:[Industry]],2,FALSE),"-")</f>
        <v>-</v>
      </c>
      <c r="E3864">
        <v>23.676727471</v>
      </c>
      <c r="F3864">
        <v>11.09</v>
      </c>
      <c r="G3864">
        <v>-2.8113408838924299</v>
      </c>
      <c r="H3864">
        <v>37.589908444394403</v>
      </c>
      <c r="I3864">
        <v>7.0302248509593701</v>
      </c>
      <c r="J3864">
        <v>1.2436291817448799</v>
      </c>
      <c r="K3864">
        <v>9.0278148869962394</v>
      </c>
      <c r="L3864">
        <v>8.73233172263485</v>
      </c>
      <c r="M3864">
        <v>79.399964647242996</v>
      </c>
      <c r="N3864">
        <v>3.8828227931488799</v>
      </c>
      <c r="O3864">
        <v>23.354373309287599</v>
      </c>
      <c r="P3864">
        <v>61.897810218978101</v>
      </c>
    </row>
    <row r="3865" spans="1:17" hidden="1" x14ac:dyDescent="0.3">
      <c r="A3865" t="s">
        <v>7892</v>
      </c>
      <c r="B3865" t="s">
        <v>7893</v>
      </c>
      <c r="C3865" t="str">
        <f>IFERROR(VLOOKUP(Table1[[#This Row],[Ticker]],[1]!Table1[[Symbol]:[Industry]],2,FALSE),"-")</f>
        <v>-</v>
      </c>
      <c r="E3865">
        <v>23.63</v>
      </c>
      <c r="F3865">
        <v>13.9</v>
      </c>
      <c r="G3865">
        <v>-26.701251443083699</v>
      </c>
      <c r="H3865">
        <v>-20.742407086113399</v>
      </c>
      <c r="I3865">
        <v>-10.9789223739386</v>
      </c>
      <c r="J3865">
        <v>-1.50899847694914</v>
      </c>
      <c r="K3865">
        <v>14.1121863636314</v>
      </c>
      <c r="L3865">
        <v>13.800494550939399</v>
      </c>
      <c r="M3865">
        <v>37.150066354027501</v>
      </c>
      <c r="N3865">
        <v>0.35432575610967898</v>
      </c>
      <c r="O3865">
        <v>29.4964028776978</v>
      </c>
      <c r="P3865">
        <v>28.347183748845701</v>
      </c>
      <c r="Q3865">
        <v>2.2003793243714001E-2</v>
      </c>
    </row>
    <row r="3866" spans="1:17" hidden="1" x14ac:dyDescent="0.3">
      <c r="A3866" t="s">
        <v>7894</v>
      </c>
      <c r="B3866" t="s">
        <v>7895</v>
      </c>
      <c r="C3866" t="str">
        <f>IFERROR(VLOOKUP(Table1[[#This Row],[Ticker]],[1]!Table1[[Symbol]:[Industry]],2,FALSE),"-")</f>
        <v>-</v>
      </c>
      <c r="D3866" t="s">
        <v>140</v>
      </c>
      <c r="E3866">
        <v>23.609438819999902</v>
      </c>
      <c r="F3866">
        <v>22.77</v>
      </c>
      <c r="G3866">
        <v>-56.143050904211798</v>
      </c>
      <c r="H3866">
        <v>-43.831344589955499</v>
      </c>
      <c r="I3866">
        <v>5.9458606099250702</v>
      </c>
      <c r="J3866">
        <v>-5.2361278024690501</v>
      </c>
      <c r="K3866">
        <v>24.8843809131548</v>
      </c>
      <c r="L3866">
        <v>23.792404109592301</v>
      </c>
      <c r="M3866">
        <v>31.9613518502711</v>
      </c>
      <c r="N3866">
        <v>0.23235899698457599</v>
      </c>
      <c r="O3866">
        <v>70.487483530961796</v>
      </c>
      <c r="P3866">
        <v>33.941176470588204</v>
      </c>
      <c r="Q3866">
        <v>-9.0650450122280006E-3</v>
      </c>
    </row>
    <row r="3867" spans="1:17" hidden="1" x14ac:dyDescent="0.3">
      <c r="A3867" t="s">
        <v>7896</v>
      </c>
      <c r="B3867" t="s">
        <v>7897</v>
      </c>
      <c r="C3867" t="str">
        <f>IFERROR(VLOOKUP(Table1[[#This Row],[Ticker]],[1]!Table1[[Symbol]:[Industry]],2,FALSE),"-")</f>
        <v>-</v>
      </c>
      <c r="D3867" t="s">
        <v>392</v>
      </c>
      <c r="E3867">
        <v>23.515775999999999</v>
      </c>
      <c r="F3867">
        <v>14.9</v>
      </c>
      <c r="G3867">
        <v>40.202778207574703</v>
      </c>
      <c r="H3867">
        <v>9.6024168205392293</v>
      </c>
      <c r="I3867">
        <v>33.718270515656599</v>
      </c>
      <c r="J3867">
        <v>-5.6571156122967601</v>
      </c>
      <c r="K3867">
        <v>13.7903183668348</v>
      </c>
      <c r="L3867">
        <v>12.7177433459377</v>
      </c>
      <c r="M3867">
        <v>56.133598266172697</v>
      </c>
      <c r="N3867">
        <v>1.4060606060606</v>
      </c>
      <c r="O3867">
        <v>15.1006711409395</v>
      </c>
      <c r="P3867">
        <v>105.234159779614</v>
      </c>
    </row>
    <row r="3868" spans="1:17" hidden="1" x14ac:dyDescent="0.3">
      <c r="A3868" t="s">
        <v>7898</v>
      </c>
      <c r="B3868" t="s">
        <v>7899</v>
      </c>
      <c r="C3868" t="str">
        <f>IFERROR(VLOOKUP(Table1[[#This Row],[Ticker]],[1]!Table1[[Symbol]:[Industry]],2,FALSE),"-")</f>
        <v>-</v>
      </c>
      <c r="D3868" t="s">
        <v>243</v>
      </c>
      <c r="E3868">
        <v>23.511707678</v>
      </c>
      <c r="F3868">
        <v>27.49</v>
      </c>
      <c r="G3868">
        <v>-58.1564928209703</v>
      </c>
      <c r="H3868">
        <v>-9.5549808057579195</v>
      </c>
      <c r="I3868">
        <v>-19.658164418075</v>
      </c>
      <c r="J3868">
        <v>-1.3405410573423999</v>
      </c>
      <c r="K3868">
        <v>27.157693346157998</v>
      </c>
      <c r="L3868">
        <v>30.8416842242877</v>
      </c>
      <c r="M3868">
        <v>60.422018011026303</v>
      </c>
      <c r="N3868">
        <v>1.0051365833375101</v>
      </c>
      <c r="O3868">
        <v>52.419061476900602</v>
      </c>
      <c r="P3868">
        <v>18.593615185504699</v>
      </c>
      <c r="Q3868">
        <v>-2.5839188234420999E-2</v>
      </c>
    </row>
    <row r="3869" spans="1:17" hidden="1" x14ac:dyDescent="0.3">
      <c r="A3869" t="s">
        <v>7900</v>
      </c>
      <c r="B3869" t="s">
        <v>7901</v>
      </c>
      <c r="C3869" t="str">
        <f>IFERROR(VLOOKUP(Table1[[#This Row],[Ticker]],[1]!Table1[[Symbol]:[Industry]],2,FALSE),"-")</f>
        <v>-</v>
      </c>
      <c r="D3869" t="s">
        <v>610</v>
      </c>
      <c r="E3869">
        <v>23.506384799999999</v>
      </c>
      <c r="F3869">
        <v>46.47</v>
      </c>
      <c r="G3869">
        <v>194.90911100487901</v>
      </c>
      <c r="H3869">
        <v>57.689150447112702</v>
      </c>
      <c r="I3869">
        <v>38.904864242514499</v>
      </c>
      <c r="J3869">
        <v>-2.4626228250437898</v>
      </c>
      <c r="K3869">
        <v>38.583826733737403</v>
      </c>
      <c r="L3869">
        <v>29.447766409844601</v>
      </c>
      <c r="M3869">
        <v>51.092568495345397</v>
      </c>
      <c r="N3869">
        <v>0.95358162011289505</v>
      </c>
      <c r="O3869">
        <v>13.83688401119</v>
      </c>
      <c r="P3869">
        <v>284.04958677685897</v>
      </c>
      <c r="Q3869">
        <v>9.3454980098509999E-2</v>
      </c>
    </row>
    <row r="3870" spans="1:17" hidden="1" x14ac:dyDescent="0.3">
      <c r="A3870" t="s">
        <v>7902</v>
      </c>
      <c r="B3870" t="s">
        <v>7903</v>
      </c>
      <c r="C3870" t="str">
        <f>IFERROR(VLOOKUP(Table1[[#This Row],[Ticker]],[1]!Table1[[Symbol]:[Industry]],2,FALSE),"-")</f>
        <v>-</v>
      </c>
      <c r="D3870" t="s">
        <v>302</v>
      </c>
      <c r="E3870">
        <v>23.4905157</v>
      </c>
      <c r="F3870">
        <v>21.33</v>
      </c>
      <c r="G3870">
        <v>87.947222652019093</v>
      </c>
      <c r="H3870">
        <v>-15.540406116431599</v>
      </c>
      <c r="I3870">
        <v>32.786312071268803</v>
      </c>
      <c r="J3870">
        <v>-5.5636181257813897</v>
      </c>
      <c r="K3870">
        <v>23.116459614830799</v>
      </c>
      <c r="L3870">
        <v>20.189723315720101</v>
      </c>
      <c r="M3870">
        <v>44.215958298144699</v>
      </c>
      <c r="N3870">
        <v>1.1848476311904601</v>
      </c>
      <c r="O3870">
        <v>52.0393811533052</v>
      </c>
      <c r="P3870">
        <v>145.172413793103</v>
      </c>
      <c r="Q3870">
        <v>7.1803563167780998E-2</v>
      </c>
    </row>
    <row r="3871" spans="1:17" hidden="1" x14ac:dyDescent="0.3">
      <c r="A3871" t="s">
        <v>7904</v>
      </c>
      <c r="B3871" t="s">
        <v>7905</v>
      </c>
      <c r="C3871" t="str">
        <f>IFERROR(VLOOKUP(Table1[[#This Row],[Ticker]],[1]!Table1[[Symbol]:[Industry]],2,FALSE),"-")</f>
        <v>-</v>
      </c>
      <c r="E3871">
        <v>23.42005</v>
      </c>
      <c r="F3871">
        <v>50.15</v>
      </c>
      <c r="G3871">
        <v>-28.444564787594299</v>
      </c>
      <c r="H3871">
        <v>-10.5582397037536</v>
      </c>
      <c r="I3871">
        <v>-6.7491584806779299</v>
      </c>
      <c r="J3871">
        <v>0.33218920053747097</v>
      </c>
      <c r="K3871">
        <v>49.831012294096404</v>
      </c>
      <c r="L3871">
        <v>49.839271520803997</v>
      </c>
      <c r="M3871">
        <v>70.999935018107706</v>
      </c>
      <c r="N3871">
        <v>0.73449729078868098</v>
      </c>
      <c r="O3871">
        <v>26.919242273180402</v>
      </c>
      <c r="P3871">
        <v>42.269503546099202</v>
      </c>
    </row>
    <row r="3872" spans="1:17" hidden="1" x14ac:dyDescent="0.3">
      <c r="A3872" t="s">
        <v>7906</v>
      </c>
      <c r="B3872" t="s">
        <v>7907</v>
      </c>
      <c r="C3872" t="str">
        <f>IFERROR(VLOOKUP(Table1[[#This Row],[Ticker]],[1]!Table1[[Symbol]:[Industry]],2,FALSE),"-")</f>
        <v>-</v>
      </c>
      <c r="D3872" t="s">
        <v>1435</v>
      </c>
      <c r="E3872">
        <v>23.406449599999998</v>
      </c>
      <c r="F3872">
        <v>1.51</v>
      </c>
      <c r="G3872">
        <v>90.361508366304903</v>
      </c>
      <c r="H3872">
        <v>-16.0587402042541</v>
      </c>
      <c r="I3872">
        <v>-20.701935461845999</v>
      </c>
      <c r="J3872">
        <v>1.6207504890987501</v>
      </c>
      <c r="K3872">
        <v>1.51696259380163</v>
      </c>
      <c r="L3872">
        <v>1.3546403495108701</v>
      </c>
      <c r="M3872">
        <v>50.398705447126197</v>
      </c>
      <c r="N3872">
        <v>0.92625739546309704</v>
      </c>
      <c r="O3872">
        <v>29.139072847682101</v>
      </c>
      <c r="P3872">
        <v>151.666666666666</v>
      </c>
      <c r="Q3872">
        <v>6.7940712561083999E-2</v>
      </c>
    </row>
    <row r="3873" spans="1:17" hidden="1" x14ac:dyDescent="0.3">
      <c r="A3873" t="s">
        <v>7908</v>
      </c>
      <c r="B3873" t="s">
        <v>7909</v>
      </c>
      <c r="C3873" t="str">
        <f>IFERROR(VLOOKUP(Table1[[#This Row],[Ticker]],[1]!Table1[[Symbol]:[Industry]],2,FALSE),"-")</f>
        <v>-</v>
      </c>
      <c r="D3873" t="s">
        <v>1498</v>
      </c>
      <c r="E3873">
        <v>23.401889495999999</v>
      </c>
      <c r="F3873">
        <v>3.24</v>
      </c>
      <c r="G3873">
        <v>-47.280488191354301</v>
      </c>
      <c r="H3873">
        <v>-7.3087402042541596</v>
      </c>
      <c r="I3873">
        <v>-31.217086976997599</v>
      </c>
      <c r="J3873">
        <v>-2.5656317388265002</v>
      </c>
      <c r="K3873">
        <v>3.2836870832324099</v>
      </c>
      <c r="L3873">
        <v>3.7861739712876399</v>
      </c>
      <c r="M3873">
        <v>45.822586373238103</v>
      </c>
      <c r="N3873">
        <v>1.58475600905409</v>
      </c>
      <c r="O3873">
        <v>82.098765432098702</v>
      </c>
      <c r="P3873">
        <v>15.714285714285699</v>
      </c>
      <c r="Q3873">
        <v>-9.8664923991743994E-2</v>
      </c>
    </row>
    <row r="3874" spans="1:17" hidden="1" x14ac:dyDescent="0.3">
      <c r="A3874" t="s">
        <v>7910</v>
      </c>
      <c r="B3874" t="s">
        <v>7911</v>
      </c>
      <c r="C3874" t="str">
        <f>IFERROR(VLOOKUP(Table1[[#This Row],[Ticker]],[1]!Table1[[Symbol]:[Industry]],2,FALSE),"-")</f>
        <v>-</v>
      </c>
      <c r="D3874" t="s">
        <v>561</v>
      </c>
      <c r="E3874">
        <v>23.38</v>
      </c>
      <c r="F3874">
        <v>17.350000000000001</v>
      </c>
      <c r="G3874">
        <v>18.035652404085301</v>
      </c>
      <c r="H3874">
        <v>-11.0587402042541</v>
      </c>
      <c r="I3874">
        <v>-12.5044432988366</v>
      </c>
      <c r="J3874">
        <v>-4.0214974160443298</v>
      </c>
      <c r="K3874">
        <v>18.106304765496802</v>
      </c>
      <c r="L3874">
        <v>17.646766880187201</v>
      </c>
      <c r="M3874">
        <v>45.729415237893697</v>
      </c>
      <c r="N3874">
        <v>0.26525876728895897</v>
      </c>
      <c r="O3874">
        <v>91.642651296829897</v>
      </c>
      <c r="P3874">
        <v>59.174311926605498</v>
      </c>
      <c r="Q3874">
        <v>4.4678621720042999E-2</v>
      </c>
    </row>
    <row r="3875" spans="1:17" hidden="1" x14ac:dyDescent="0.3">
      <c r="A3875" t="s">
        <v>7912</v>
      </c>
      <c r="B3875" t="s">
        <v>7913</v>
      </c>
      <c r="C3875" t="str">
        <f>IFERROR(VLOOKUP(Table1[[#This Row],[Ticker]],[1]!Table1[[Symbol]:[Industry]],2,FALSE),"-")</f>
        <v>-</v>
      </c>
      <c r="D3875" t="s">
        <v>716</v>
      </c>
      <c r="E3875">
        <v>23.31605892</v>
      </c>
      <c r="F3875">
        <v>88.16</v>
      </c>
      <c r="G3875">
        <v>2.1805173827661299</v>
      </c>
      <c r="H3875">
        <v>-12.2365304454207</v>
      </c>
      <c r="I3875">
        <v>12.355472016926299</v>
      </c>
      <c r="J3875">
        <v>2.03134366654586</v>
      </c>
      <c r="K3875">
        <v>85.137436429450403</v>
      </c>
      <c r="L3875">
        <v>77.124590985802598</v>
      </c>
      <c r="M3875">
        <v>58.062255720738897</v>
      </c>
      <c r="N3875">
        <v>1.2048165360949801</v>
      </c>
      <c r="O3875">
        <v>5.5467332123412003</v>
      </c>
      <c r="P3875">
        <v>33.4544353617922</v>
      </c>
    </row>
    <row r="3876" spans="1:17" hidden="1" x14ac:dyDescent="0.3">
      <c r="A3876" t="s">
        <v>7914</v>
      </c>
      <c r="B3876" t="s">
        <v>7915</v>
      </c>
      <c r="C3876" t="str">
        <f>IFERROR(VLOOKUP(Table1[[#This Row],[Ticker]],[1]!Table1[[Symbol]:[Industry]],2,FALSE),"-")</f>
        <v>-</v>
      </c>
      <c r="D3876" t="s">
        <v>392</v>
      </c>
      <c r="E3876">
        <v>23.306999999999999</v>
      </c>
      <c r="F3876">
        <v>51</v>
      </c>
      <c r="G3876">
        <v>26.0724007992875</v>
      </c>
      <c r="H3876">
        <v>3.6102342656722799</v>
      </c>
      <c r="I3876">
        <v>16.8968370736353</v>
      </c>
      <c r="J3876">
        <v>-1.0819522136039399</v>
      </c>
      <c r="K3876">
        <v>48.3970873322831</v>
      </c>
      <c r="L3876">
        <v>42.527428521879699</v>
      </c>
      <c r="M3876">
        <v>40.494093285530603</v>
      </c>
      <c r="N3876">
        <v>0.20972656820457899</v>
      </c>
      <c r="O3876">
        <v>22.196078431372499</v>
      </c>
      <c r="P3876">
        <v>98.907956318252701</v>
      </c>
      <c r="Q3876">
        <v>0.103769470258993</v>
      </c>
    </row>
    <row r="3877" spans="1:17" hidden="1" x14ac:dyDescent="0.3">
      <c r="A3877" t="s">
        <v>7916</v>
      </c>
      <c r="B3877" t="s">
        <v>7917</v>
      </c>
      <c r="C3877" t="str">
        <f>IFERROR(VLOOKUP(Table1[[#This Row],[Ticker]],[1]!Table1[[Symbol]:[Industry]],2,FALSE),"-")</f>
        <v>-</v>
      </c>
      <c r="E3877">
        <v>23.253713999999999</v>
      </c>
      <c r="F3877">
        <v>16.5</v>
      </c>
      <c r="G3877">
        <v>55.172386765804703</v>
      </c>
      <c r="H3877">
        <v>-7.8692467708582798</v>
      </c>
      <c r="I3877">
        <v>3.0868962515139202</v>
      </c>
      <c r="J3877">
        <v>1.33890439719679</v>
      </c>
      <c r="K3877">
        <v>16.701907251777101</v>
      </c>
      <c r="L3877">
        <v>15.493774850610301</v>
      </c>
      <c r="M3877">
        <v>48.160570785210503</v>
      </c>
      <c r="N3877">
        <v>0.73874419002440905</v>
      </c>
      <c r="O3877">
        <v>43.272727272727202</v>
      </c>
      <c r="P3877">
        <v>109.923664122137</v>
      </c>
      <c r="Q3877">
        <v>6.0936702811434998E-2</v>
      </c>
    </row>
    <row r="3878" spans="1:17" hidden="1" x14ac:dyDescent="0.3">
      <c r="A3878" t="s">
        <v>7918</v>
      </c>
      <c r="B3878" t="s">
        <v>7919</v>
      </c>
      <c r="C3878" t="str">
        <f>IFERROR(VLOOKUP(Table1[[#This Row],[Ticker]],[1]!Table1[[Symbol]:[Industry]],2,FALSE),"-")</f>
        <v>-</v>
      </c>
      <c r="D3878" t="s">
        <v>49</v>
      </c>
      <c r="E3878">
        <v>23.2431375</v>
      </c>
      <c r="F3878">
        <v>2.0099999999999998</v>
      </c>
      <c r="G3878">
        <v>0.89722265201917395</v>
      </c>
      <c r="H3878">
        <v>-10.55622764144</v>
      </c>
      <c r="I3878">
        <v>-24.0591922401555</v>
      </c>
      <c r="J3878">
        <v>-2.07205122350494</v>
      </c>
      <c r="K3878">
        <v>2.0638930891331899</v>
      </c>
      <c r="L3878">
        <v>2.1139571875933001</v>
      </c>
      <c r="M3878">
        <v>47.329464588415902</v>
      </c>
      <c r="N3878">
        <v>1.6590133714798201</v>
      </c>
      <c r="O3878">
        <v>59.203980099502502</v>
      </c>
      <c r="P3878">
        <v>51.127819548872097</v>
      </c>
      <c r="Q3878">
        <v>7.6428197758037997E-2</v>
      </c>
    </row>
    <row r="3879" spans="1:17" hidden="1" x14ac:dyDescent="0.3">
      <c r="A3879" t="s">
        <v>7920</v>
      </c>
      <c r="B3879" t="s">
        <v>7921</v>
      </c>
      <c r="C3879" t="str">
        <f>IFERROR(VLOOKUP(Table1[[#This Row],[Ticker]],[1]!Table1[[Symbol]:[Industry]],2,FALSE),"-")</f>
        <v>-</v>
      </c>
      <c r="D3879" t="s">
        <v>610</v>
      </c>
      <c r="E3879">
        <v>23.213349149999999</v>
      </c>
      <c r="F3879">
        <v>34.5</v>
      </c>
      <c r="G3879">
        <v>-39.102777347980798</v>
      </c>
      <c r="H3879">
        <v>-8.3801687756827299</v>
      </c>
      <c r="I3879">
        <v>-31.984528837462701</v>
      </c>
      <c r="J3879">
        <v>-1.0819522136039399</v>
      </c>
      <c r="K3879">
        <v>34.668961320179797</v>
      </c>
      <c r="L3879">
        <v>37.7619576644191</v>
      </c>
      <c r="M3879">
        <v>57.482507358339902</v>
      </c>
      <c r="N3879">
        <v>0.88995215311004705</v>
      </c>
      <c r="O3879">
        <v>50.7246376811594</v>
      </c>
      <c r="P3879">
        <v>36.579572446555801</v>
      </c>
    </row>
    <row r="3880" spans="1:17" hidden="1" x14ac:dyDescent="0.3">
      <c r="A3880" t="s">
        <v>7922</v>
      </c>
      <c r="B3880" t="s">
        <v>7923</v>
      </c>
      <c r="C3880" t="str">
        <f>IFERROR(VLOOKUP(Table1[[#This Row],[Ticker]],[1]!Table1[[Symbol]:[Industry]],2,FALSE),"-")</f>
        <v>-</v>
      </c>
      <c r="D3880" t="s">
        <v>561</v>
      </c>
      <c r="E3880">
        <v>23.128893000000001</v>
      </c>
      <c r="F3880">
        <v>8.81</v>
      </c>
      <c r="G3880">
        <v>-10.216942936596601</v>
      </c>
      <c r="H3880">
        <v>-1.1960685438296701</v>
      </c>
      <c r="I3880">
        <v>51.233747902408702</v>
      </c>
      <c r="J3880">
        <v>2.5694023211428099</v>
      </c>
      <c r="K3880">
        <v>8.6504143747184692</v>
      </c>
      <c r="L3880">
        <v>8.0128832831417807</v>
      </c>
      <c r="M3880">
        <v>60.8963934867906</v>
      </c>
      <c r="N3880">
        <v>1.4735275897562099</v>
      </c>
      <c r="O3880">
        <v>51.986379114642403</v>
      </c>
      <c r="P3880">
        <v>82.780082987551793</v>
      </c>
      <c r="Q3880">
        <v>5.7803936897928003E-2</v>
      </c>
    </row>
    <row r="3881" spans="1:17" hidden="1" x14ac:dyDescent="0.3">
      <c r="A3881" t="s">
        <v>7924</v>
      </c>
      <c r="B3881" t="s">
        <v>7925</v>
      </c>
      <c r="C3881" t="str">
        <f>IFERROR(VLOOKUP(Table1[[#This Row],[Ticker]],[1]!Table1[[Symbol]:[Industry]],2,FALSE),"-")</f>
        <v>-</v>
      </c>
      <c r="E3881">
        <v>23.091247410000001</v>
      </c>
      <c r="F3881">
        <v>2.6</v>
      </c>
      <c r="K3881">
        <v>2.9214051989229399</v>
      </c>
      <c r="L3881">
        <v>4.2861502767889696</v>
      </c>
      <c r="M3881">
        <v>64.437260219561196</v>
      </c>
      <c r="N3881">
        <v>1</v>
      </c>
      <c r="Q3881">
        <v>-8.2544193203107005E-2</v>
      </c>
    </row>
    <row r="3882" spans="1:17" hidden="1" x14ac:dyDescent="0.3">
      <c r="A3882" t="s">
        <v>7926</v>
      </c>
      <c r="B3882" t="s">
        <v>7927</v>
      </c>
      <c r="C3882" t="str">
        <f>IFERROR(VLOOKUP(Table1[[#This Row],[Ticker]],[1]!Table1[[Symbol]:[Industry]],2,FALSE),"-")</f>
        <v>-</v>
      </c>
      <c r="D3882" t="s">
        <v>610</v>
      </c>
      <c r="E3882">
        <v>23.058717600000001</v>
      </c>
      <c r="F3882">
        <v>3.1</v>
      </c>
      <c r="G3882">
        <v>28.112569186672602</v>
      </c>
      <c r="H3882">
        <v>-15.6041947497087</v>
      </c>
      <c r="I3882">
        <v>-11.239888279929099</v>
      </c>
      <c r="J3882">
        <v>-2.0253484400190498</v>
      </c>
      <c r="K3882">
        <v>3.1497169635605702</v>
      </c>
      <c r="L3882">
        <v>3.1267653336452201</v>
      </c>
      <c r="M3882">
        <v>46.771576495248802</v>
      </c>
      <c r="N3882">
        <v>1.2258500578399401</v>
      </c>
      <c r="O3882">
        <v>46.129032258064498</v>
      </c>
      <c r="P3882">
        <v>63.157894736842103</v>
      </c>
      <c r="Q3882">
        <v>2.613819114818E-3</v>
      </c>
    </row>
    <row r="3883" spans="1:17" hidden="1" x14ac:dyDescent="0.3">
      <c r="A3883" t="s">
        <v>7928</v>
      </c>
      <c r="B3883" t="s">
        <v>7929</v>
      </c>
      <c r="C3883" t="str">
        <f>IFERROR(VLOOKUP(Table1[[#This Row],[Ticker]],[1]!Table1[[Symbol]:[Industry]],2,FALSE),"-")</f>
        <v>-</v>
      </c>
      <c r="E3883">
        <v>23.03125</v>
      </c>
      <c r="F3883">
        <v>13.75</v>
      </c>
      <c r="G3883">
        <v>-18.763630061159098</v>
      </c>
      <c r="H3883">
        <v>16.256074610560599</v>
      </c>
      <c r="I3883">
        <v>19.361860391423399</v>
      </c>
      <c r="J3883">
        <v>-1.37201747828849</v>
      </c>
      <c r="K3883">
        <v>11.956725044073099</v>
      </c>
      <c r="L3883">
        <v>11.1820334056608</v>
      </c>
      <c r="M3883">
        <v>58.3996823204264</v>
      </c>
      <c r="N3883">
        <v>1.6783216783216699</v>
      </c>
      <c r="O3883">
        <v>14.909090909090899</v>
      </c>
      <c r="P3883">
        <v>61.764705882352899</v>
      </c>
      <c r="Q3883">
        <v>7.9095908983951996E-2</v>
      </c>
    </row>
    <row r="3884" spans="1:17" hidden="1" x14ac:dyDescent="0.3">
      <c r="A3884" t="s">
        <v>7930</v>
      </c>
      <c r="B3884" t="s">
        <v>7931</v>
      </c>
      <c r="C3884" t="str">
        <f>IFERROR(VLOOKUP(Table1[[#This Row],[Ticker]],[1]!Table1[[Symbol]:[Industry]],2,FALSE),"-")</f>
        <v>-</v>
      </c>
      <c r="D3884" t="s">
        <v>49</v>
      </c>
      <c r="E3884">
        <v>23.003050000000002</v>
      </c>
      <c r="F3884">
        <v>938.9</v>
      </c>
      <c r="G3884">
        <v>-4.4150559594318404</v>
      </c>
      <c r="H3884">
        <v>-11.0587402042541</v>
      </c>
      <c r="I3884">
        <v>-12.217086976997599</v>
      </c>
      <c r="J3884">
        <v>-1.0819522136039399</v>
      </c>
      <c r="K3884">
        <v>938.85502087690998</v>
      </c>
      <c r="L3884">
        <v>894.31129416828901</v>
      </c>
      <c r="M3884">
        <v>100</v>
      </c>
      <c r="O3884">
        <v>0</v>
      </c>
      <c r="P3884">
        <v>20.937721388548901</v>
      </c>
    </row>
    <row r="3885" spans="1:17" hidden="1" x14ac:dyDescent="0.3">
      <c r="A3885" t="s">
        <v>7932</v>
      </c>
      <c r="B3885" t="s">
        <v>7933</v>
      </c>
      <c r="C3885" t="str">
        <f>IFERROR(VLOOKUP(Table1[[#This Row],[Ticker]],[1]!Table1[[Symbol]:[Industry]],2,FALSE),"-")</f>
        <v>-</v>
      </c>
      <c r="E3885">
        <v>22.9896688</v>
      </c>
      <c r="F3885">
        <v>76.52</v>
      </c>
      <c r="G3885">
        <v>81.458033462829903</v>
      </c>
      <c r="H3885">
        <v>59.820509502662503</v>
      </c>
      <c r="I3885">
        <v>76.163021344026504</v>
      </c>
      <c r="J3885">
        <v>20.4252168427481</v>
      </c>
      <c r="K3885">
        <v>50.190395257872602</v>
      </c>
      <c r="L3885">
        <v>43.837332003386102</v>
      </c>
      <c r="M3885">
        <v>99.999999999644501</v>
      </c>
      <c r="N3885">
        <v>4.9179010795882503</v>
      </c>
      <c r="O3885">
        <v>0</v>
      </c>
      <c r="P3885">
        <v>107.652645861601</v>
      </c>
    </row>
    <row r="3886" spans="1:17" hidden="1" x14ac:dyDescent="0.3">
      <c r="A3886" t="s">
        <v>7934</v>
      </c>
      <c r="B3886" t="s">
        <v>7935</v>
      </c>
      <c r="C3886" t="str">
        <f>IFERROR(VLOOKUP(Table1[[#This Row],[Ticker]],[1]!Table1[[Symbol]:[Industry]],2,FALSE),"-")</f>
        <v>-</v>
      </c>
      <c r="D3886" t="s">
        <v>226</v>
      </c>
      <c r="E3886">
        <v>22.9662869</v>
      </c>
      <c r="F3886">
        <v>79.930000000000007</v>
      </c>
      <c r="G3886">
        <v>989.43104413040101</v>
      </c>
      <c r="H3886">
        <v>38.6737779462999</v>
      </c>
      <c r="I3886">
        <v>155.10732773872101</v>
      </c>
      <c r="J3886">
        <v>7.1190694624971096</v>
      </c>
      <c r="K3886">
        <v>58.1927226052929</v>
      </c>
      <c r="L3886">
        <v>38.8030645949353</v>
      </c>
      <c r="M3886">
        <v>99.088339266266601</v>
      </c>
      <c r="N3886">
        <v>1.6478064818301199</v>
      </c>
      <c r="O3886">
        <v>0</v>
      </c>
      <c r="P3886">
        <v>1014.78382147838</v>
      </c>
    </row>
    <row r="3887" spans="1:17" hidden="1" x14ac:dyDescent="0.3">
      <c r="A3887" t="s">
        <v>7936</v>
      </c>
      <c r="B3887" t="s">
        <v>7937</v>
      </c>
      <c r="C3887" t="str">
        <f>IFERROR(VLOOKUP(Table1[[#This Row],[Ticker]],[1]!Table1[[Symbol]:[Industry]],2,FALSE),"-")</f>
        <v>-</v>
      </c>
      <c r="D3887" t="s">
        <v>610</v>
      </c>
      <c r="E3887">
        <v>22.959417599999998</v>
      </c>
      <c r="F3887">
        <v>29.97</v>
      </c>
      <c r="G3887">
        <v>10.874495379291901</v>
      </c>
      <c r="H3887">
        <v>-0.49997334490925499</v>
      </c>
      <c r="I3887">
        <v>-17.4353032957831</v>
      </c>
      <c r="J3887">
        <v>-10.0025871342388</v>
      </c>
      <c r="K3887">
        <v>28.897304610590002</v>
      </c>
      <c r="L3887">
        <v>28.3881776660571</v>
      </c>
      <c r="M3887">
        <v>58.603457262255397</v>
      </c>
      <c r="N3887">
        <v>1.0781728991559401</v>
      </c>
      <c r="O3887">
        <v>52.986319652986303</v>
      </c>
      <c r="P3887">
        <v>46.123842028278801</v>
      </c>
      <c r="Q3887">
        <v>4.4815933183676999E-2</v>
      </c>
    </row>
    <row r="3888" spans="1:17" hidden="1" x14ac:dyDescent="0.3">
      <c r="A3888" t="s">
        <v>7938</v>
      </c>
      <c r="B3888" t="s">
        <v>7939</v>
      </c>
      <c r="C3888" t="str">
        <f>IFERROR(VLOOKUP(Table1[[#This Row],[Ticker]],[1]!Table1[[Symbol]:[Industry]],2,FALSE),"-")</f>
        <v>-</v>
      </c>
      <c r="E3888">
        <v>22.906475659999899</v>
      </c>
      <c r="F3888">
        <v>22.15</v>
      </c>
      <c r="G3888">
        <v>-14.883641545511599</v>
      </c>
      <c r="H3888">
        <v>-7.3378099716960099</v>
      </c>
      <c r="I3888">
        <v>2.0759986783171498</v>
      </c>
      <c r="J3888">
        <v>3.9580854689207801</v>
      </c>
      <c r="K3888">
        <v>21.1877842918664</v>
      </c>
      <c r="L3888">
        <v>21.658933919722902</v>
      </c>
      <c r="M3888">
        <v>59.883778298952699</v>
      </c>
      <c r="N3888">
        <v>0.86656371685825995</v>
      </c>
      <c r="O3888">
        <v>30.9255079006772</v>
      </c>
      <c r="P3888">
        <v>21.369863013698598</v>
      </c>
      <c r="Q3888">
        <v>3.2492311756225002E-2</v>
      </c>
    </row>
    <row r="3889" spans="1:17" hidden="1" x14ac:dyDescent="0.3">
      <c r="A3889" t="s">
        <v>7940</v>
      </c>
      <c r="B3889" t="s">
        <v>7941</v>
      </c>
      <c r="C3889" t="str">
        <f>IFERROR(VLOOKUP(Table1[[#This Row],[Ticker]],[1]!Table1[[Symbol]:[Industry]],2,FALSE),"-")</f>
        <v>-</v>
      </c>
      <c r="D3889" t="s">
        <v>95</v>
      </c>
      <c r="E3889">
        <v>22.863406094999998</v>
      </c>
      <c r="F3889">
        <v>4.57</v>
      </c>
      <c r="G3889">
        <v>21.227027212279701</v>
      </c>
      <c r="H3889">
        <v>2.4616679590111499</v>
      </c>
      <c r="I3889">
        <v>16.153699539856301</v>
      </c>
      <c r="J3889">
        <v>0.51622130237779196</v>
      </c>
      <c r="K3889">
        <v>4.2049996721867497</v>
      </c>
      <c r="L3889">
        <v>3.96233413217539</v>
      </c>
      <c r="M3889">
        <v>61.998122325517599</v>
      </c>
      <c r="N3889">
        <v>2.7855393496679199</v>
      </c>
      <c r="O3889">
        <v>41.794310722100597</v>
      </c>
      <c r="P3889">
        <v>78.515625</v>
      </c>
      <c r="Q3889">
        <v>-1.075793245213E-2</v>
      </c>
    </row>
    <row r="3890" spans="1:17" hidden="1" x14ac:dyDescent="0.3">
      <c r="A3890" t="s">
        <v>7942</v>
      </c>
      <c r="B3890" t="s">
        <v>7943</v>
      </c>
      <c r="C3890" t="str">
        <f>IFERROR(VLOOKUP(Table1[[#This Row],[Ticker]],[1]!Table1[[Symbol]:[Industry]],2,FALSE),"-")</f>
        <v>-</v>
      </c>
      <c r="D3890" t="s">
        <v>392</v>
      </c>
      <c r="E3890">
        <v>22.702200000000001</v>
      </c>
      <c r="F3890">
        <v>14.46</v>
      </c>
      <c r="G3890">
        <v>117.264672316448</v>
      </c>
      <c r="H3890">
        <v>-3.77011046664482</v>
      </c>
      <c r="I3890">
        <v>64.124376437636499</v>
      </c>
      <c r="J3890">
        <v>1.6948885297151099E-2</v>
      </c>
      <c r="K3890">
        <v>13.202112152475101</v>
      </c>
      <c r="L3890">
        <v>10.2913407220653</v>
      </c>
      <c r="M3890">
        <v>46.679976007292701</v>
      </c>
      <c r="N3890">
        <v>1.3697558281361399</v>
      </c>
      <c r="O3890">
        <v>15.0760719225449</v>
      </c>
      <c r="P3890">
        <v>215.720524017467</v>
      </c>
      <c r="Q3890">
        <v>7.2628665689612001E-2</v>
      </c>
    </row>
    <row r="3891" spans="1:17" hidden="1" x14ac:dyDescent="0.3">
      <c r="A3891" t="s">
        <v>7944</v>
      </c>
      <c r="B3891" t="s">
        <v>7945</v>
      </c>
      <c r="C3891" t="str">
        <f>IFERROR(VLOOKUP(Table1[[#This Row],[Ticker]],[1]!Table1[[Symbol]:[Industry]],2,FALSE),"-")</f>
        <v>-</v>
      </c>
      <c r="D3891" t="s">
        <v>561</v>
      </c>
      <c r="E3891">
        <v>22.695</v>
      </c>
      <c r="F3891">
        <v>45.39</v>
      </c>
      <c r="G3891">
        <v>81.247131618791997</v>
      </c>
      <c r="H3891">
        <v>-4.6410039148725897</v>
      </c>
      <c r="I3891">
        <v>34.818870263041198</v>
      </c>
      <c r="J3891">
        <v>2.5544114227596899</v>
      </c>
      <c r="K3891">
        <v>42.247607203393102</v>
      </c>
      <c r="L3891">
        <v>34.076684532748999</v>
      </c>
      <c r="M3891">
        <v>67.118947667489905</v>
      </c>
      <c r="N3891">
        <v>0.236814953445323</v>
      </c>
      <c r="O3891">
        <v>45.450539766468303</v>
      </c>
      <c r="P3891">
        <v>144.03225806451599</v>
      </c>
      <c r="Q3891">
        <v>0.116185192763852</v>
      </c>
    </row>
    <row r="3892" spans="1:17" hidden="1" x14ac:dyDescent="0.3">
      <c r="A3892" t="s">
        <v>7946</v>
      </c>
      <c r="B3892" t="s">
        <v>7947</v>
      </c>
      <c r="C3892" t="str">
        <f>IFERROR(VLOOKUP(Table1[[#This Row],[Ticker]],[1]!Table1[[Symbol]:[Industry]],2,FALSE),"-")</f>
        <v>-</v>
      </c>
      <c r="E3892">
        <v>22.672088209000002</v>
      </c>
      <c r="F3892">
        <v>1.73</v>
      </c>
      <c r="G3892">
        <v>-60.800538542010599</v>
      </c>
      <c r="H3892">
        <v>17.202129360963198</v>
      </c>
      <c r="I3892">
        <v>-18.1953478465628</v>
      </c>
      <c r="J3892">
        <v>-2.7486188802706102</v>
      </c>
      <c r="K3892">
        <v>1.5585174245770399</v>
      </c>
      <c r="L3892">
        <v>1.939572787538</v>
      </c>
      <c r="M3892">
        <v>54.113442980760503</v>
      </c>
      <c r="N3892">
        <v>1.33589792480198</v>
      </c>
      <c r="O3892">
        <v>68.208092485549102</v>
      </c>
      <c r="P3892">
        <v>44.1666666666666</v>
      </c>
    </row>
    <row r="3893" spans="1:17" hidden="1" x14ac:dyDescent="0.3">
      <c r="A3893" t="s">
        <v>7948</v>
      </c>
      <c r="B3893" t="s">
        <v>7949</v>
      </c>
      <c r="C3893" t="str">
        <f>IFERROR(VLOOKUP(Table1[[#This Row],[Ticker]],[1]!Table1[[Symbol]:[Industry]],2,FALSE),"-")</f>
        <v>-</v>
      </c>
      <c r="D3893" t="s">
        <v>375</v>
      </c>
      <c r="E3893">
        <v>22.660985919999899</v>
      </c>
      <c r="F3893">
        <v>15.85</v>
      </c>
      <c r="G3893">
        <v>-103.933858429061</v>
      </c>
      <c r="H3893">
        <v>-17.327220393491299</v>
      </c>
      <c r="I3893">
        <v>-60.0789290822607</v>
      </c>
      <c r="J3893">
        <v>-1.0819522136039399</v>
      </c>
      <c r="K3893">
        <v>19.572580837011898</v>
      </c>
      <c r="L3893">
        <v>37.825625823498399</v>
      </c>
      <c r="M3893">
        <v>13.364122593269</v>
      </c>
      <c r="N3893">
        <v>1.83226676105119</v>
      </c>
      <c r="O3893">
        <v>415.45741324921102</v>
      </c>
      <c r="P3893">
        <v>0</v>
      </c>
      <c r="Q3893">
        <v>-7.5080014734104E-2</v>
      </c>
    </row>
    <row r="3894" spans="1:17" hidden="1" x14ac:dyDescent="0.3">
      <c r="A3894" t="s">
        <v>7950</v>
      </c>
      <c r="B3894" t="s">
        <v>7951</v>
      </c>
      <c r="C3894" t="str">
        <f>IFERROR(VLOOKUP(Table1[[#This Row],[Ticker]],[1]!Table1[[Symbol]:[Industry]],2,FALSE),"-")</f>
        <v>-</v>
      </c>
      <c r="D3894" t="s">
        <v>329</v>
      </c>
      <c r="E3894">
        <v>22.64260608</v>
      </c>
      <c r="F3894">
        <v>37.119999999999997</v>
      </c>
      <c r="G3894">
        <v>-51.305300787039201</v>
      </c>
      <c r="H3894">
        <v>-13.8255386232265</v>
      </c>
      <c r="I3894">
        <v>-8.6456584055690495</v>
      </c>
      <c r="J3894">
        <v>-5.8561457619910398</v>
      </c>
      <c r="K3894">
        <v>38.328568106552098</v>
      </c>
      <c r="L3894">
        <v>38.440933287972101</v>
      </c>
      <c r="M3894">
        <v>43.646666070201697</v>
      </c>
      <c r="N3894">
        <v>0.46029895437743801</v>
      </c>
      <c r="O3894">
        <v>55.064655172413801</v>
      </c>
      <c r="P3894">
        <v>14.497223935841999</v>
      </c>
      <c r="Q3894">
        <v>9.1434014033969002E-2</v>
      </c>
    </row>
    <row r="3895" spans="1:17" hidden="1" x14ac:dyDescent="0.3">
      <c r="A3895" t="s">
        <v>7952</v>
      </c>
      <c r="B3895" t="s">
        <v>7953</v>
      </c>
      <c r="C3895" t="str">
        <f>IFERROR(VLOOKUP(Table1[[#This Row],[Ticker]],[1]!Table1[[Symbol]:[Industry]],2,FALSE),"-")</f>
        <v>-</v>
      </c>
      <c r="E3895">
        <v>22.492470000000001</v>
      </c>
      <c r="F3895">
        <v>11.77</v>
      </c>
      <c r="G3895">
        <v>42.550218372418598</v>
      </c>
      <c r="H3895">
        <v>-9.0254684852153506</v>
      </c>
      <c r="I3895">
        <v>-23.4538893902706</v>
      </c>
      <c r="J3895">
        <v>1.14027000861825</v>
      </c>
      <c r="K3895">
        <v>10.906076690764699</v>
      </c>
      <c r="L3895">
        <v>10.553962907890901</v>
      </c>
      <c r="M3895">
        <v>74.703637640392103</v>
      </c>
      <c r="N3895">
        <v>1.17954489540678</v>
      </c>
      <c r="O3895">
        <v>35.768903993202997</v>
      </c>
      <c r="P3895">
        <v>85.062893081760905</v>
      </c>
      <c r="Q3895">
        <v>7.0482204953206007E-2</v>
      </c>
    </row>
    <row r="3896" spans="1:17" hidden="1" x14ac:dyDescent="0.3">
      <c r="A3896" t="s">
        <v>7954</v>
      </c>
      <c r="B3896" t="s">
        <v>7955</v>
      </c>
      <c r="C3896" t="str">
        <f>IFERROR(VLOOKUP(Table1[[#This Row],[Ticker]],[1]!Table1[[Symbol]:[Industry]],2,FALSE),"-")</f>
        <v>-</v>
      </c>
      <c r="D3896" t="s">
        <v>716</v>
      </c>
      <c r="E3896">
        <v>22.46870916</v>
      </c>
      <c r="F3896">
        <v>113.97</v>
      </c>
      <c r="G3896">
        <v>9.9874435283996608</v>
      </c>
      <c r="H3896">
        <v>-5.45874020425416</v>
      </c>
      <c r="I3896">
        <v>3.3125633017656901</v>
      </c>
      <c r="J3896">
        <v>-0.31859343497799503</v>
      </c>
      <c r="K3896">
        <v>109.863760853727</v>
      </c>
      <c r="L3896">
        <v>99.796926923419207</v>
      </c>
      <c r="M3896">
        <v>31.967359018905899</v>
      </c>
      <c r="N3896">
        <v>2.6222283085286602</v>
      </c>
      <c r="O3896">
        <v>5.0276388523295701</v>
      </c>
      <c r="P3896">
        <v>38.111972855065403</v>
      </c>
    </row>
    <row r="3897" spans="1:17" hidden="1" x14ac:dyDescent="0.3">
      <c r="A3897" t="s">
        <v>7956</v>
      </c>
      <c r="B3897" t="s">
        <v>7957</v>
      </c>
      <c r="C3897" t="str">
        <f>IFERROR(VLOOKUP(Table1[[#This Row],[Ticker]],[1]!Table1[[Symbol]:[Industry]],2,FALSE),"-")</f>
        <v>-</v>
      </c>
      <c r="D3897" t="s">
        <v>21</v>
      </c>
      <c r="E3897">
        <v>22.443000000000001</v>
      </c>
      <c r="F3897">
        <v>74.81</v>
      </c>
      <c r="G3897">
        <v>56.004798409594898</v>
      </c>
      <c r="H3897">
        <v>8.3811549808097201</v>
      </c>
      <c r="I3897">
        <v>-22.441495953356601</v>
      </c>
      <c r="J3897">
        <v>-0.41942633368675902</v>
      </c>
      <c r="K3897">
        <v>69.054012557234302</v>
      </c>
      <c r="L3897">
        <v>62.656920881303002</v>
      </c>
      <c r="M3897">
        <v>59.838642956053299</v>
      </c>
      <c r="N3897">
        <v>0.87104662804247501</v>
      </c>
      <c r="O3897">
        <v>36.960299425210501</v>
      </c>
      <c r="P3897">
        <v>113.012528473804</v>
      </c>
      <c r="Q3897">
        <v>0.12649647198806799</v>
      </c>
    </row>
    <row r="3898" spans="1:17" hidden="1" x14ac:dyDescent="0.3">
      <c r="A3898" t="s">
        <v>7958</v>
      </c>
      <c r="B3898" t="s">
        <v>7959</v>
      </c>
      <c r="C3898" t="str">
        <f>IFERROR(VLOOKUP(Table1[[#This Row],[Ticker]],[1]!Table1[[Symbol]:[Industry]],2,FALSE),"-")</f>
        <v>-</v>
      </c>
      <c r="E3898">
        <v>22.37079396</v>
      </c>
      <c r="F3898">
        <v>41.95</v>
      </c>
      <c r="G3898">
        <v>-84.083716846259193</v>
      </c>
      <c r="H3898">
        <v>-9.1100710027332408</v>
      </c>
      <c r="I3898">
        <v>-39.877028346199097</v>
      </c>
      <c r="J3898">
        <v>0.81828531608725497</v>
      </c>
      <c r="K3898">
        <v>45.053039764001099</v>
      </c>
      <c r="M3898">
        <v>41.197557143651302</v>
      </c>
      <c r="N3898">
        <v>0.54937867887508096</v>
      </c>
      <c r="O3898">
        <v>155.065554231227</v>
      </c>
      <c r="P3898">
        <v>31.09375</v>
      </c>
    </row>
    <row r="3899" spans="1:17" hidden="1" x14ac:dyDescent="0.3">
      <c r="A3899" t="s">
        <v>7960</v>
      </c>
      <c r="B3899" t="s">
        <v>7961</v>
      </c>
      <c r="C3899" t="str">
        <f>IFERROR(VLOOKUP(Table1[[#This Row],[Ticker]],[1]!Table1[[Symbol]:[Industry]],2,FALSE),"-")</f>
        <v>-</v>
      </c>
      <c r="D3899" t="s">
        <v>72</v>
      </c>
      <c r="E3899">
        <v>22.253861000000001</v>
      </c>
      <c r="F3899">
        <v>23.95</v>
      </c>
      <c r="G3899">
        <v>-42.766570451429097</v>
      </c>
      <c r="H3899">
        <v>-12.476318171042299</v>
      </c>
      <c r="I3899">
        <v>-25.126177886088499</v>
      </c>
      <c r="J3899">
        <v>-0.33691910102116801</v>
      </c>
      <c r="K3899">
        <v>25.0056147878778</v>
      </c>
      <c r="L3899">
        <v>27.876966622785101</v>
      </c>
      <c r="M3899">
        <v>40.600339602298597</v>
      </c>
      <c r="N3899">
        <v>1.00478392748268</v>
      </c>
      <c r="O3899">
        <v>27.348643006263</v>
      </c>
      <c r="P3899">
        <v>8.6660617059891099</v>
      </c>
      <c r="Q3899">
        <v>-1.097706590437E-3</v>
      </c>
    </row>
    <row r="3900" spans="1:17" hidden="1" x14ac:dyDescent="0.3">
      <c r="A3900" t="s">
        <v>7962</v>
      </c>
      <c r="B3900" t="s">
        <v>7963</v>
      </c>
      <c r="C3900" t="str">
        <f>IFERROR(VLOOKUP(Table1[[#This Row],[Ticker]],[1]!Table1[[Symbol]:[Industry]],2,FALSE),"-")</f>
        <v>-</v>
      </c>
      <c r="D3900" t="s">
        <v>189</v>
      </c>
      <c r="E3900">
        <v>22.188840299999999</v>
      </c>
      <c r="F3900">
        <v>45.9</v>
      </c>
      <c r="G3900">
        <v>83.283586288382807</v>
      </c>
      <c r="H3900">
        <v>-16.1455888394898</v>
      </c>
      <c r="I3900">
        <v>5.4752207153100798</v>
      </c>
      <c r="J3900">
        <v>3.8323335006817598</v>
      </c>
      <c r="K3900">
        <v>45.434234862281599</v>
      </c>
      <c r="L3900">
        <v>39.123969845330599</v>
      </c>
      <c r="M3900">
        <v>61.181552145531903</v>
      </c>
      <c r="N3900">
        <v>0.158102766798418</v>
      </c>
      <c r="O3900">
        <v>10.8932461873638</v>
      </c>
      <c r="P3900">
        <v>108.636363636363</v>
      </c>
    </row>
    <row r="3901" spans="1:17" hidden="1" x14ac:dyDescent="0.3">
      <c r="A3901" t="s">
        <v>7964</v>
      </c>
      <c r="B3901" t="s">
        <v>7965</v>
      </c>
      <c r="C3901" t="str">
        <f>IFERROR(VLOOKUP(Table1[[#This Row],[Ticker]],[1]!Table1[[Symbol]:[Industry]],2,FALSE),"-")</f>
        <v>-</v>
      </c>
      <c r="D3901" t="s">
        <v>561</v>
      </c>
      <c r="E3901">
        <v>22.048728000000001</v>
      </c>
      <c r="F3901">
        <v>1.04</v>
      </c>
      <c r="G3901">
        <v>-28.1565156657378</v>
      </c>
      <c r="H3901">
        <v>-13.8624785220111</v>
      </c>
      <c r="I3901">
        <v>-52.788515548426098</v>
      </c>
      <c r="J3901">
        <v>-2.9687446664341302</v>
      </c>
      <c r="K3901">
        <v>1.11663892174599</v>
      </c>
      <c r="L3901">
        <v>1.2665527378332999</v>
      </c>
      <c r="M3901">
        <v>41.116882427937099</v>
      </c>
      <c r="N3901">
        <v>2.949748640798</v>
      </c>
      <c r="O3901">
        <v>145.192307692307</v>
      </c>
      <c r="P3901">
        <v>22.352941176470502</v>
      </c>
      <c r="Q3901">
        <v>1.9964514341214001E-2</v>
      </c>
    </row>
    <row r="3902" spans="1:17" hidden="1" x14ac:dyDescent="0.3">
      <c r="A3902" t="s">
        <v>7966</v>
      </c>
      <c r="B3902" t="s">
        <v>7967</v>
      </c>
      <c r="C3902" t="str">
        <f>IFERROR(VLOOKUP(Table1[[#This Row],[Ticker]],[1]!Table1[[Symbol]:[Industry]],2,FALSE),"-")</f>
        <v>-</v>
      </c>
      <c r="D3902" t="s">
        <v>1306</v>
      </c>
      <c r="E3902">
        <v>21.997200029999998</v>
      </c>
      <c r="F3902">
        <v>56.79</v>
      </c>
      <c r="G3902">
        <v>-18.544426774348999</v>
      </c>
      <c r="H3902">
        <v>-9.6301687756827299</v>
      </c>
      <c r="I3902">
        <v>-8.7744640261779292</v>
      </c>
      <c r="J3902">
        <v>-1.0819522136039399</v>
      </c>
      <c r="K3902">
        <v>56.267055796704803</v>
      </c>
      <c r="L3902">
        <v>55.017900572730802</v>
      </c>
      <c r="M3902">
        <v>48.752273491280398</v>
      </c>
      <c r="N3902">
        <v>2.0401862822244898</v>
      </c>
      <c r="O3902">
        <v>3.1871808416974901</v>
      </c>
      <c r="P3902">
        <v>8.7098009188361303</v>
      </c>
    </row>
    <row r="3903" spans="1:17" hidden="1" x14ac:dyDescent="0.3">
      <c r="A3903" t="s">
        <v>7968</v>
      </c>
      <c r="B3903" t="s">
        <v>7969</v>
      </c>
      <c r="C3903" t="str">
        <f>IFERROR(VLOOKUP(Table1[[#This Row],[Ticker]],[1]!Table1[[Symbol]:[Industry]],2,FALSE),"-")</f>
        <v>-</v>
      </c>
      <c r="D3903" t="s">
        <v>665</v>
      </c>
      <c r="E3903">
        <v>21.977933400000001</v>
      </c>
      <c r="F3903">
        <v>33.299999999999997</v>
      </c>
      <c r="G3903">
        <v>-14.7215481121004</v>
      </c>
      <c r="H3903">
        <v>-44.618197506728201</v>
      </c>
      <c r="I3903">
        <v>-33.901000429490502</v>
      </c>
      <c r="J3903">
        <v>-19.564204355586799</v>
      </c>
      <c r="K3903">
        <v>47.523049384577803</v>
      </c>
      <c r="L3903">
        <v>45.0390111738621</v>
      </c>
      <c r="M3903">
        <v>1.4432500777232E-2</v>
      </c>
      <c r="N3903">
        <v>3.8476658476658399</v>
      </c>
      <c r="O3903">
        <v>123.27327327327301</v>
      </c>
      <c r="P3903">
        <v>50.678733031674099</v>
      </c>
    </row>
    <row r="3904" spans="1:17" hidden="1" x14ac:dyDescent="0.3">
      <c r="A3904" t="s">
        <v>7970</v>
      </c>
      <c r="B3904" t="s">
        <v>7971</v>
      </c>
      <c r="C3904" t="str">
        <f>IFERROR(VLOOKUP(Table1[[#This Row],[Ticker]],[1]!Table1[[Symbol]:[Industry]],2,FALSE),"-")</f>
        <v>-</v>
      </c>
      <c r="D3904" t="s">
        <v>539</v>
      </c>
      <c r="E3904">
        <v>21.956624999999999</v>
      </c>
      <c r="F3904">
        <v>72.5</v>
      </c>
      <c r="G3904">
        <v>-5.4387846255196797</v>
      </c>
      <c r="H3904">
        <v>-11.197436459455201</v>
      </c>
      <c r="I3904">
        <v>-17.321799018882398</v>
      </c>
      <c r="J3904">
        <v>-1.7716073860177399</v>
      </c>
      <c r="K3904">
        <v>71.044334169379596</v>
      </c>
      <c r="L3904">
        <v>69.648623380313197</v>
      </c>
      <c r="M3904">
        <v>61.822148741648697</v>
      </c>
      <c r="N3904">
        <v>0.990790720453117</v>
      </c>
      <c r="O3904">
        <v>15.862068965517199</v>
      </c>
      <c r="P3904">
        <v>39.423076923076898</v>
      </c>
      <c r="Q3904">
        <v>-9.3556648532579001E-2</v>
      </c>
    </row>
    <row r="3905" spans="1:17" hidden="1" x14ac:dyDescent="0.3">
      <c r="A3905" t="s">
        <v>7972</v>
      </c>
      <c r="B3905" t="s">
        <v>7973</v>
      </c>
      <c r="C3905" t="str">
        <f>IFERROR(VLOOKUP(Table1[[#This Row],[Ticker]],[1]!Table1[[Symbol]:[Industry]],2,FALSE),"-")</f>
        <v>-</v>
      </c>
      <c r="E3905">
        <v>21.929214999999999</v>
      </c>
      <c r="F3905">
        <v>22.66</v>
      </c>
      <c r="G3905">
        <v>-38.6988576539081</v>
      </c>
      <c r="H3905">
        <v>-18.348816540131999</v>
      </c>
      <c r="I3905">
        <v>-31.143741717605799</v>
      </c>
      <c r="J3905">
        <v>-8.2302702564174002</v>
      </c>
      <c r="K3905">
        <v>25.6907153647009</v>
      </c>
      <c r="L3905">
        <v>24.9254030486108</v>
      </c>
      <c r="M3905">
        <v>33.319512777527301</v>
      </c>
      <c r="N3905">
        <v>0.97225501770956302</v>
      </c>
      <c r="O3905">
        <v>43.4245366284201</v>
      </c>
      <c r="P3905">
        <v>30.755914598961301</v>
      </c>
      <c r="Q3905">
        <v>8.5171923687049997E-2</v>
      </c>
    </row>
    <row r="3906" spans="1:17" hidden="1" x14ac:dyDescent="0.3">
      <c r="A3906" t="s">
        <v>7974</v>
      </c>
      <c r="B3906" t="s">
        <v>7975</v>
      </c>
      <c r="C3906" t="str">
        <f>IFERROR(VLOOKUP(Table1[[#This Row],[Ticker]],[1]!Table1[[Symbol]:[Industry]],2,FALSE),"-")</f>
        <v>-</v>
      </c>
      <c r="D3906" t="s">
        <v>46</v>
      </c>
      <c r="E3906">
        <v>21.9163858</v>
      </c>
      <c r="F3906">
        <v>13.01</v>
      </c>
      <c r="G3906">
        <v>247.42659227952601</v>
      </c>
      <c r="H3906">
        <v>93.101259795745804</v>
      </c>
      <c r="I3906">
        <v>185.49458350355101</v>
      </c>
      <c r="J3906">
        <v>7.0536410067350204</v>
      </c>
      <c r="K3906">
        <v>8.41760456846451</v>
      </c>
      <c r="L3906">
        <v>5.8235243504689498</v>
      </c>
      <c r="M3906">
        <v>95.597721217738894</v>
      </c>
      <c r="N3906">
        <v>1.2687537446372199</v>
      </c>
      <c r="O3906">
        <v>0</v>
      </c>
      <c r="P3906">
        <v>314.33121019108199</v>
      </c>
      <c r="Q3906">
        <v>0.103411742450015</v>
      </c>
    </row>
    <row r="3907" spans="1:17" hidden="1" x14ac:dyDescent="0.3">
      <c r="A3907" t="s">
        <v>7976</v>
      </c>
      <c r="B3907" t="s">
        <v>7977</v>
      </c>
      <c r="C3907" t="str">
        <f>IFERROR(VLOOKUP(Table1[[#This Row],[Ticker]],[1]!Table1[[Symbol]:[Industry]],2,FALSE),"-")</f>
        <v>-</v>
      </c>
      <c r="E3907">
        <v>21.871680000000001</v>
      </c>
      <c r="F3907">
        <v>24</v>
      </c>
      <c r="G3907">
        <v>87.980555985352495</v>
      </c>
      <c r="H3907">
        <v>-13.9810780745503</v>
      </c>
      <c r="I3907">
        <v>4.5144305327300298</v>
      </c>
      <c r="J3907">
        <v>-1.0406980881914001</v>
      </c>
      <c r="K3907">
        <v>24.2092428017415</v>
      </c>
      <c r="L3907">
        <v>21.256190057966201</v>
      </c>
      <c r="M3907">
        <v>42.355164743788599</v>
      </c>
      <c r="N3907">
        <v>0.68728055220629303</v>
      </c>
      <c r="O3907">
        <v>33.2916666666666</v>
      </c>
      <c r="P3907">
        <v>113.333333333333</v>
      </c>
      <c r="Q3907">
        <v>0.111485786231064</v>
      </c>
    </row>
    <row r="3908" spans="1:17" hidden="1" x14ac:dyDescent="0.3">
      <c r="A3908" t="s">
        <v>7978</v>
      </c>
      <c r="B3908" t="s">
        <v>7979</v>
      </c>
      <c r="C3908" t="str">
        <f>IFERROR(VLOOKUP(Table1[[#This Row],[Ticker]],[1]!Table1[[Symbol]:[Industry]],2,FALSE),"-")</f>
        <v>-</v>
      </c>
      <c r="D3908" t="s">
        <v>392</v>
      </c>
      <c r="E3908">
        <v>21.767385662999999</v>
      </c>
      <c r="F3908">
        <v>17.239999999999998</v>
      </c>
      <c r="G3908">
        <v>438.31388931868503</v>
      </c>
      <c r="H3908">
        <v>105.79660570769499</v>
      </c>
      <c r="I3908">
        <v>288.71314558114102</v>
      </c>
      <c r="J3908">
        <v>9.1482268145290302</v>
      </c>
      <c r="K3908">
        <v>9.9704309908884099</v>
      </c>
      <c r="L3908">
        <v>6.4676191483874703</v>
      </c>
      <c r="M3908">
        <v>99.998016753315696</v>
      </c>
      <c r="N3908">
        <v>1.5593597437586599</v>
      </c>
      <c r="O3908">
        <v>0</v>
      </c>
      <c r="P3908">
        <v>515.71428571428498</v>
      </c>
      <c r="Q3908">
        <v>8.6289582711446003E-2</v>
      </c>
    </row>
    <row r="3909" spans="1:17" hidden="1" x14ac:dyDescent="0.3">
      <c r="A3909" t="s">
        <v>7980</v>
      </c>
      <c r="B3909" t="s">
        <v>7981</v>
      </c>
      <c r="C3909" t="str">
        <f>IFERROR(VLOOKUP(Table1[[#This Row],[Ticker]],[1]!Table1[[Symbol]:[Industry]],2,FALSE),"-")</f>
        <v>-</v>
      </c>
      <c r="E3909">
        <v>21.753153600000001</v>
      </c>
      <c r="F3909">
        <v>62.38</v>
      </c>
      <c r="G3909">
        <v>440.70892864112898</v>
      </c>
      <c r="H3909">
        <v>-40.099232140673699</v>
      </c>
      <c r="I3909">
        <v>57.7556650665991</v>
      </c>
      <c r="J3909">
        <v>-1.1799594007976799</v>
      </c>
      <c r="K3909">
        <v>61.574945630795298</v>
      </c>
      <c r="L3909">
        <v>44.434148887492299</v>
      </c>
      <c r="M3909">
        <v>38.513509163967697</v>
      </c>
      <c r="N3909">
        <v>0.76548606133716601</v>
      </c>
      <c r="O3909">
        <v>40.974671369028499</v>
      </c>
      <c r="P3909">
        <v>466.06170598911001</v>
      </c>
    </row>
    <row r="3910" spans="1:17" hidden="1" x14ac:dyDescent="0.3">
      <c r="A3910" t="s">
        <v>7982</v>
      </c>
      <c r="B3910" t="s">
        <v>7983</v>
      </c>
      <c r="C3910" t="str">
        <f>IFERROR(VLOOKUP(Table1[[#This Row],[Ticker]],[1]!Table1[[Symbol]:[Industry]],2,FALSE),"-")</f>
        <v>-</v>
      </c>
      <c r="D3910" t="s">
        <v>337</v>
      </c>
      <c r="E3910">
        <v>21.752187071999899</v>
      </c>
      <c r="F3910">
        <v>15.62</v>
      </c>
      <c r="G3910">
        <v>26.623048969950698</v>
      </c>
      <c r="H3910">
        <v>-15.905365971125301</v>
      </c>
      <c r="I3910">
        <v>-44.6565333437796</v>
      </c>
      <c r="J3910">
        <v>4.71613782732374</v>
      </c>
      <c r="K3910">
        <v>15.8842004552441</v>
      </c>
      <c r="L3910">
        <v>16.345346194134301</v>
      </c>
      <c r="M3910">
        <v>63.906349077571001</v>
      </c>
      <c r="N3910">
        <v>1.3801251359270099</v>
      </c>
      <c r="O3910">
        <v>59.213688106221298</v>
      </c>
      <c r="P3910">
        <v>62.394111849788302</v>
      </c>
      <c r="Q3910">
        <v>3.9891535498881997E-2</v>
      </c>
    </row>
    <row r="3911" spans="1:17" hidden="1" x14ac:dyDescent="0.3">
      <c r="A3911" t="s">
        <v>7984</v>
      </c>
      <c r="B3911" t="s">
        <v>7985</v>
      </c>
      <c r="C3911" t="str">
        <f>IFERROR(VLOOKUP(Table1[[#This Row],[Ticker]],[1]!Table1[[Symbol]:[Industry]],2,FALSE),"-")</f>
        <v>-</v>
      </c>
      <c r="E3911">
        <v>21.7348</v>
      </c>
      <c r="F3911">
        <v>67</v>
      </c>
      <c r="G3911">
        <v>-30.986580164882199</v>
      </c>
      <c r="H3911">
        <v>-13.9999166748423</v>
      </c>
      <c r="I3911">
        <v>-12.217086976997599</v>
      </c>
      <c r="J3911">
        <v>-2.5744895270367798</v>
      </c>
      <c r="K3911">
        <v>67.026705486016596</v>
      </c>
      <c r="L3911">
        <v>69.047067034162595</v>
      </c>
      <c r="M3911">
        <v>70.999419669693793</v>
      </c>
      <c r="N3911">
        <v>1.16363636363636</v>
      </c>
      <c r="O3911">
        <v>43.283582089552198</v>
      </c>
      <c r="P3911">
        <v>8.5020242914979693</v>
      </c>
    </row>
    <row r="3912" spans="1:17" hidden="1" x14ac:dyDescent="0.3">
      <c r="A3912" t="s">
        <v>7986</v>
      </c>
      <c r="B3912" t="s">
        <v>7987</v>
      </c>
      <c r="C3912" t="str">
        <f>IFERROR(VLOOKUP(Table1[[#This Row],[Ticker]],[1]!Table1[[Symbol]:[Industry]],2,FALSE),"-")</f>
        <v>-</v>
      </c>
      <c r="E3912">
        <v>21.72863744</v>
      </c>
      <c r="F3912">
        <v>21.64</v>
      </c>
      <c r="G3912">
        <v>30.555003631846201</v>
      </c>
      <c r="H3912">
        <v>-8.6553471788064602</v>
      </c>
      <c r="I3912">
        <v>3.0118800091578701</v>
      </c>
      <c r="J3912">
        <v>-2.4884857889215399</v>
      </c>
      <c r="K3912">
        <v>20.409298622251299</v>
      </c>
      <c r="L3912">
        <v>18.212668485192001</v>
      </c>
      <c r="M3912">
        <v>52.236629404433003</v>
      </c>
      <c r="N3912">
        <v>1.4983314655190301</v>
      </c>
      <c r="O3912">
        <v>14.1404805914972</v>
      </c>
      <c r="P3912">
        <v>85.751072961373296</v>
      </c>
      <c r="Q3912">
        <v>-2.1655695685665999E-2</v>
      </c>
    </row>
    <row r="3913" spans="1:17" hidden="1" x14ac:dyDescent="0.3">
      <c r="A3913" t="s">
        <v>7988</v>
      </c>
      <c r="B3913" t="s">
        <v>7989</v>
      </c>
      <c r="C3913" t="str">
        <f>IFERROR(VLOOKUP(Table1[[#This Row],[Ticker]],[1]!Table1[[Symbol]:[Industry]],2,FALSE),"-")</f>
        <v>-</v>
      </c>
      <c r="D3913" t="s">
        <v>140</v>
      </c>
      <c r="E3913">
        <v>21.686114190000001</v>
      </c>
      <c r="F3913">
        <v>18.07</v>
      </c>
      <c r="G3913">
        <v>-29.439826180252499</v>
      </c>
      <c r="H3913">
        <v>-5.1124852013953603</v>
      </c>
      <c r="I3913">
        <v>-9.0189145041249592</v>
      </c>
      <c r="J3913">
        <v>-0.64834787756057799</v>
      </c>
      <c r="K3913">
        <v>18.2282836951637</v>
      </c>
      <c r="L3913">
        <v>18.5117676231404</v>
      </c>
      <c r="M3913">
        <v>48.149162353434697</v>
      </c>
      <c r="N3913">
        <v>1.21087334364016</v>
      </c>
      <c r="O3913">
        <v>63.254012174875399</v>
      </c>
      <c r="P3913">
        <v>16.580645161290299</v>
      </c>
      <c r="Q3913">
        <v>7.4279661470552996E-2</v>
      </c>
    </row>
    <row r="3914" spans="1:17" hidden="1" x14ac:dyDescent="0.3">
      <c r="A3914" t="s">
        <v>7990</v>
      </c>
      <c r="B3914" t="s">
        <v>7991</v>
      </c>
      <c r="C3914" t="str">
        <f>IFERROR(VLOOKUP(Table1[[#This Row],[Ticker]],[1]!Table1[[Symbol]:[Industry]],2,FALSE),"-")</f>
        <v>-</v>
      </c>
      <c r="E3914">
        <v>21.656639999999999</v>
      </c>
      <c r="F3914">
        <v>96</v>
      </c>
      <c r="G3914">
        <v>53.119057565571801</v>
      </c>
      <c r="H3914">
        <v>-19.538627004335002</v>
      </c>
      <c r="I3914">
        <v>0.65769256444860602</v>
      </c>
      <c r="J3914">
        <v>-8.2101573418090794</v>
      </c>
      <c r="K3914">
        <v>94.284428462234999</v>
      </c>
      <c r="L3914">
        <v>84.689324111903801</v>
      </c>
      <c r="M3914">
        <v>50.6626884315585</v>
      </c>
      <c r="N3914">
        <v>1.06633329545024</v>
      </c>
      <c r="O3914">
        <v>13.6354166666666</v>
      </c>
      <c r="P3914">
        <v>89.311772825872595</v>
      </c>
      <c r="Q3914">
        <v>4.4871788278574999E-2</v>
      </c>
    </row>
    <row r="3915" spans="1:17" hidden="1" x14ac:dyDescent="0.3">
      <c r="A3915" t="s">
        <v>7992</v>
      </c>
      <c r="B3915" t="s">
        <v>7993</v>
      </c>
      <c r="C3915" t="str">
        <f>IFERROR(VLOOKUP(Table1[[#This Row],[Ticker]],[1]!Table1[[Symbol]:[Industry]],2,FALSE),"-")</f>
        <v>-</v>
      </c>
      <c r="D3915" t="s">
        <v>610</v>
      </c>
      <c r="E3915">
        <v>21.602940480000001</v>
      </c>
      <c r="F3915">
        <v>3.52</v>
      </c>
      <c r="G3915">
        <v>-67.930265113070504</v>
      </c>
      <c r="H3915">
        <v>-5.6695186473679202</v>
      </c>
      <c r="I3915">
        <v>-59.284756149929898</v>
      </c>
      <c r="J3915">
        <v>-1.0819522136039399</v>
      </c>
      <c r="K3915">
        <v>3.5136932185684802</v>
      </c>
      <c r="L3915">
        <v>4.3087103060517897</v>
      </c>
      <c r="M3915">
        <v>98.357265219866306</v>
      </c>
      <c r="N3915">
        <v>1.0606060606060601</v>
      </c>
      <c r="O3915">
        <v>108.806818181818</v>
      </c>
      <c r="P3915">
        <v>7.9754601226993804</v>
      </c>
    </row>
    <row r="3916" spans="1:17" hidden="1" x14ac:dyDescent="0.3">
      <c r="A3916" t="s">
        <v>7994</v>
      </c>
      <c r="B3916" t="s">
        <v>7995</v>
      </c>
      <c r="C3916" t="str">
        <f>IFERROR(VLOOKUP(Table1[[#This Row],[Ticker]],[1]!Table1[[Symbol]:[Industry]],2,FALSE),"-")</f>
        <v>-</v>
      </c>
      <c r="D3916" t="s">
        <v>392</v>
      </c>
      <c r="E3916">
        <v>21.584069800000002</v>
      </c>
      <c r="F3916">
        <v>35.29</v>
      </c>
      <c r="G3916">
        <v>-16.768161963365401</v>
      </c>
      <c r="H3916">
        <v>-12.5512775176869</v>
      </c>
      <c r="I3916">
        <v>-40.240745961292902</v>
      </c>
      <c r="J3916">
        <v>0.30053626565873198</v>
      </c>
      <c r="K3916">
        <v>34.137381314410099</v>
      </c>
      <c r="L3916">
        <v>34.605039399120798</v>
      </c>
      <c r="M3916">
        <v>70.318534689829093</v>
      </c>
      <c r="N3916">
        <v>2.2732400936234498</v>
      </c>
      <c r="O3916">
        <v>45.650325871351598</v>
      </c>
      <c r="P3916">
        <v>39.762376237623698</v>
      </c>
      <c r="Q3916">
        <v>1.3160020009709999E-3</v>
      </c>
    </row>
    <row r="3917" spans="1:17" hidden="1" x14ac:dyDescent="0.3">
      <c r="A3917" t="s">
        <v>7996</v>
      </c>
      <c r="B3917" t="s">
        <v>7997</v>
      </c>
      <c r="C3917" t="str">
        <f>IFERROR(VLOOKUP(Table1[[#This Row],[Ticker]],[1]!Table1[[Symbol]:[Industry]],2,FALSE),"-")</f>
        <v>-</v>
      </c>
      <c r="D3917" t="s">
        <v>140</v>
      </c>
      <c r="E3917">
        <v>21.574308200000001</v>
      </c>
      <c r="F3917">
        <v>15.41</v>
      </c>
      <c r="G3917">
        <v>30.461176140391199</v>
      </c>
      <c r="H3917">
        <v>-39.1226833658882</v>
      </c>
      <c r="I3917">
        <v>-35.167086976997602</v>
      </c>
      <c r="J3917">
        <v>-15.8187943188671</v>
      </c>
      <c r="K3917">
        <v>20.435294771056601</v>
      </c>
      <c r="L3917">
        <v>20.225562931302399</v>
      </c>
      <c r="M3917">
        <v>8.4524871048165995</v>
      </c>
      <c r="N3917">
        <v>0.58578984622758701</v>
      </c>
      <c r="O3917">
        <v>87.086307592472394</v>
      </c>
      <c r="P3917">
        <v>55.813953488372</v>
      </c>
    </row>
    <row r="3918" spans="1:17" hidden="1" x14ac:dyDescent="0.3">
      <c r="A3918" t="s">
        <v>7998</v>
      </c>
      <c r="B3918" t="s">
        <v>7999</v>
      </c>
      <c r="C3918" t="str">
        <f>IFERROR(VLOOKUP(Table1[[#This Row],[Ticker]],[1]!Table1[[Symbol]:[Industry]],2,FALSE),"-")</f>
        <v>-</v>
      </c>
      <c r="D3918" t="s">
        <v>46</v>
      </c>
      <c r="E3918">
        <v>21.537749999999999</v>
      </c>
      <c r="F3918">
        <v>66.27</v>
      </c>
      <c r="G3918">
        <v>433.41619398422802</v>
      </c>
      <c r="H3918">
        <v>98.656449669163493</v>
      </c>
      <c r="I3918">
        <v>259.45986198542499</v>
      </c>
      <c r="J3918">
        <v>-1.89021444979614</v>
      </c>
      <c r="K3918">
        <v>45.009792404419102</v>
      </c>
      <c r="L3918">
        <v>29.284601145619</v>
      </c>
      <c r="M3918">
        <v>78.399991127562302</v>
      </c>
      <c r="N3918">
        <v>1.66361979291949</v>
      </c>
      <c r="O3918">
        <v>4.8740003017957001</v>
      </c>
      <c r="P3918">
        <v>458.76897133220899</v>
      </c>
    </row>
    <row r="3919" spans="1:17" hidden="1" x14ac:dyDescent="0.3">
      <c r="A3919" t="s">
        <v>8000</v>
      </c>
      <c r="B3919" t="s">
        <v>8001</v>
      </c>
      <c r="C3919" t="str">
        <f>IFERROR(VLOOKUP(Table1[[#This Row],[Ticker]],[1]!Table1[[Symbol]:[Industry]],2,FALSE),"-")</f>
        <v>-</v>
      </c>
      <c r="E3919">
        <v>21.460739400000001</v>
      </c>
      <c r="F3919">
        <v>23.18</v>
      </c>
      <c r="G3919">
        <v>-14.496727611012799</v>
      </c>
      <c r="H3919">
        <v>-15.1419451349167</v>
      </c>
      <c r="I3919">
        <v>9.78291302300239</v>
      </c>
      <c r="J3919">
        <v>11.080209948558201</v>
      </c>
      <c r="K3919">
        <v>21.491598277430001</v>
      </c>
      <c r="L3919">
        <v>19.512977883281899</v>
      </c>
      <c r="M3919">
        <v>51.573304862621001</v>
      </c>
      <c r="N3919">
        <v>0.85961246238741296</v>
      </c>
      <c r="O3919">
        <v>30.198446937014602</v>
      </c>
      <c r="P3919">
        <v>65.571428571428498</v>
      </c>
      <c r="Q3919">
        <v>0.123668172061694</v>
      </c>
    </row>
    <row r="3920" spans="1:17" hidden="1" x14ac:dyDescent="0.3">
      <c r="A3920" t="s">
        <v>8002</v>
      </c>
      <c r="B3920" t="s">
        <v>8003</v>
      </c>
      <c r="C3920" t="str">
        <f>IFERROR(VLOOKUP(Table1[[#This Row],[Ticker]],[1]!Table1[[Symbol]:[Industry]],2,FALSE),"-")</f>
        <v>-</v>
      </c>
      <c r="E3920">
        <v>21.450473200000001</v>
      </c>
      <c r="F3920">
        <v>50.99</v>
      </c>
      <c r="G3920">
        <v>93.959050609008401</v>
      </c>
      <c r="H3920">
        <v>16.757049269429999</v>
      </c>
      <c r="I3920">
        <v>39.765029267413702</v>
      </c>
      <c r="J3920">
        <v>23.201568768995799</v>
      </c>
      <c r="K3920">
        <v>36.588749045057597</v>
      </c>
      <c r="L3920">
        <v>31.862385076572501</v>
      </c>
      <c r="M3920">
        <v>90.900016767167102</v>
      </c>
      <c r="N3920">
        <v>2.4295007481478699</v>
      </c>
      <c r="O3920">
        <v>0</v>
      </c>
      <c r="P3920">
        <v>138.49391955098201</v>
      </c>
      <c r="Q3920">
        <v>9.6668983563178004E-2</v>
      </c>
    </row>
    <row r="3921" spans="1:17" hidden="1" x14ac:dyDescent="0.3">
      <c r="A3921" t="s">
        <v>8004</v>
      </c>
      <c r="B3921" t="s">
        <v>8005</v>
      </c>
      <c r="C3921" t="str">
        <f>IFERROR(VLOOKUP(Table1[[#This Row],[Ticker]],[1]!Table1[[Symbol]:[Industry]],2,FALSE),"-")</f>
        <v>-</v>
      </c>
      <c r="D3921" t="s">
        <v>716</v>
      </c>
      <c r="E3921">
        <v>21.450464595</v>
      </c>
      <c r="F3921">
        <v>40.229999999999997</v>
      </c>
      <c r="G3921">
        <v>3.91159785279015</v>
      </c>
      <c r="H3921">
        <v>4.4659779223720202</v>
      </c>
      <c r="I3921">
        <v>-1.72546379655267</v>
      </c>
      <c r="J3921">
        <v>5.0253234104003104</v>
      </c>
      <c r="K3921">
        <v>37.2037392790252</v>
      </c>
      <c r="L3921">
        <v>36.115909260023798</v>
      </c>
      <c r="M3921">
        <v>53.954400247966703</v>
      </c>
      <c r="N3921">
        <v>1.27028933950128</v>
      </c>
      <c r="O3921">
        <v>3.3059905543127099</v>
      </c>
      <c r="P3921">
        <v>32.991735537190003</v>
      </c>
      <c r="Q3921">
        <v>5.7901449305412002E-2</v>
      </c>
    </row>
    <row r="3922" spans="1:17" hidden="1" x14ac:dyDescent="0.3">
      <c r="A3922" t="s">
        <v>8006</v>
      </c>
      <c r="B3922" t="s">
        <v>8007</v>
      </c>
      <c r="C3922" t="str">
        <f>IFERROR(VLOOKUP(Table1[[#This Row],[Ticker]],[1]!Table1[[Symbol]:[Industry]],2,FALSE),"-")</f>
        <v>-</v>
      </c>
      <c r="D3922" t="s">
        <v>670</v>
      </c>
      <c r="E3922">
        <v>21.45</v>
      </c>
      <c r="F3922">
        <v>19.5</v>
      </c>
      <c r="G3922">
        <v>-1.14895569192986</v>
      </c>
      <c r="H3922">
        <v>-22.422376567890499</v>
      </c>
      <c r="I3922">
        <v>-9.3147123068129005</v>
      </c>
      <c r="J3922">
        <v>-4.3557617374134701</v>
      </c>
      <c r="K3922">
        <v>19.5562554217802</v>
      </c>
      <c r="L3922">
        <v>18.362212058757201</v>
      </c>
      <c r="M3922">
        <v>45.567962135044901</v>
      </c>
      <c r="N3922">
        <v>0.79104731203533996</v>
      </c>
      <c r="O3922">
        <v>17.897435897435798</v>
      </c>
      <c r="P3922">
        <v>49.654643131235602</v>
      </c>
      <c r="Q3922">
        <v>4.0151332576561997E-2</v>
      </c>
    </row>
    <row r="3923" spans="1:17" hidden="1" x14ac:dyDescent="0.3">
      <c r="A3923" t="s">
        <v>8008</v>
      </c>
      <c r="B3923" t="s">
        <v>8009</v>
      </c>
      <c r="C3923" t="str">
        <f>IFERROR(VLOOKUP(Table1[[#This Row],[Ticker]],[1]!Table1[[Symbol]:[Industry]],2,FALSE),"-")</f>
        <v>-</v>
      </c>
      <c r="D3923" t="s">
        <v>1435</v>
      </c>
      <c r="E3923">
        <v>21.382864703999999</v>
      </c>
      <c r="F3923">
        <v>9.7200000000000006</v>
      </c>
      <c r="G3923">
        <v>-44.755762422607603</v>
      </c>
      <c r="H3923">
        <v>-12.5587402042541</v>
      </c>
      <c r="I3923">
        <v>-44.529064692874996</v>
      </c>
      <c r="J3923">
        <v>0.25549634606682198</v>
      </c>
      <c r="K3923">
        <v>10.084272296148001</v>
      </c>
      <c r="L3923">
        <v>12.384834858016401</v>
      </c>
      <c r="M3923">
        <v>37.519823006692597</v>
      </c>
      <c r="N3923">
        <v>1.11275052497166</v>
      </c>
      <c r="O3923">
        <v>70.781893004115204</v>
      </c>
      <c r="P3923">
        <v>8</v>
      </c>
      <c r="Q3923">
        <v>-1.7206649050705999E-2</v>
      </c>
    </row>
    <row r="3924" spans="1:17" hidden="1" x14ac:dyDescent="0.3">
      <c r="A3924" t="s">
        <v>8010</v>
      </c>
      <c r="B3924" t="s">
        <v>8011</v>
      </c>
      <c r="C3924" t="str">
        <f>IFERROR(VLOOKUP(Table1[[#This Row],[Ticker]],[1]!Table1[[Symbol]:[Industry]],2,FALSE),"-")</f>
        <v>-</v>
      </c>
      <c r="E3924">
        <v>21.369409080000001</v>
      </c>
      <c r="F3924">
        <v>17.8</v>
      </c>
      <c r="G3924">
        <v>-77.873449527228601</v>
      </c>
      <c r="H3924">
        <v>-16.751047896561801</v>
      </c>
      <c r="I3924">
        <v>-51.341573981101497</v>
      </c>
      <c r="J3924">
        <v>-1.40715546563646</v>
      </c>
      <c r="K3924">
        <v>19.4534002281369</v>
      </c>
      <c r="L3924">
        <v>23.726449873425</v>
      </c>
      <c r="M3924">
        <v>38.258063803603697</v>
      </c>
      <c r="N3924">
        <v>0.82672158515959504</v>
      </c>
      <c r="O3924">
        <v>121.29213483146</v>
      </c>
      <c r="P3924">
        <v>3.1884057971014399</v>
      </c>
      <c r="Q3924">
        <v>0.18438662857379701</v>
      </c>
    </row>
    <row r="3925" spans="1:17" hidden="1" x14ac:dyDescent="0.3">
      <c r="A3925" t="s">
        <v>8012</v>
      </c>
      <c r="B3925" t="s">
        <v>8013</v>
      </c>
      <c r="C3925" t="str">
        <f>IFERROR(VLOOKUP(Table1[[#This Row],[Ticker]],[1]!Table1[[Symbol]:[Industry]],2,FALSE),"-")</f>
        <v>-</v>
      </c>
      <c r="D3925" t="s">
        <v>936</v>
      </c>
      <c r="E3925">
        <v>21.349350000000001</v>
      </c>
      <c r="F3925">
        <v>10.45</v>
      </c>
      <c r="G3925">
        <v>-39.1316552357696</v>
      </c>
      <c r="H3925">
        <v>-15.6491992501587</v>
      </c>
      <c r="I3925">
        <v>-50.088668427651598</v>
      </c>
      <c r="J3925">
        <v>-2.93380406545581</v>
      </c>
      <c r="K3925">
        <v>10.8276038062564</v>
      </c>
      <c r="L3925">
        <v>12.5261982362958</v>
      </c>
      <c r="M3925">
        <v>43.473922201089103</v>
      </c>
      <c r="N3925">
        <v>1.31597540435006</v>
      </c>
      <c r="O3925">
        <v>68.421052631578902</v>
      </c>
      <c r="P3925">
        <v>27.283800243605299</v>
      </c>
      <c r="Q3925">
        <v>-0.102556215169158</v>
      </c>
    </row>
    <row r="3926" spans="1:17" hidden="1" x14ac:dyDescent="0.3">
      <c r="A3926" t="s">
        <v>8014</v>
      </c>
      <c r="B3926" t="s">
        <v>8015</v>
      </c>
      <c r="C3926" t="str">
        <f>IFERROR(VLOOKUP(Table1[[#This Row],[Ticker]],[1]!Table1[[Symbol]:[Industry]],2,FALSE),"-")</f>
        <v>-</v>
      </c>
      <c r="E3926">
        <v>21.34168</v>
      </c>
      <c r="F3926">
        <v>29</v>
      </c>
      <c r="G3926">
        <v>6.4654044702009896</v>
      </c>
      <c r="H3926">
        <v>8.6891589554097006</v>
      </c>
      <c r="I3926">
        <v>42.532112596108</v>
      </c>
      <c r="J3926">
        <v>-6.0819522136039401</v>
      </c>
      <c r="K3926">
        <v>27.801359705863</v>
      </c>
      <c r="L3926">
        <v>23.851083743116799</v>
      </c>
      <c r="M3926">
        <v>50.363453545452103</v>
      </c>
      <c r="N3926">
        <v>0.64223794389396704</v>
      </c>
      <c r="O3926">
        <v>16.034482758620602</v>
      </c>
      <c r="P3926">
        <v>96.610169491525397</v>
      </c>
      <c r="Q3926">
        <v>9.1063367333448997E-2</v>
      </c>
    </row>
    <row r="3927" spans="1:17" hidden="1" x14ac:dyDescent="0.3">
      <c r="A3927" t="s">
        <v>8016</v>
      </c>
      <c r="B3927" t="s">
        <v>8017</v>
      </c>
      <c r="C3927" t="str">
        <f>IFERROR(VLOOKUP(Table1[[#This Row],[Ticker]],[1]!Table1[[Symbol]:[Industry]],2,FALSE),"-")</f>
        <v>-</v>
      </c>
      <c r="E3927">
        <v>21.29665</v>
      </c>
      <c r="F3927">
        <v>32.64</v>
      </c>
      <c r="G3927">
        <v>25.409347363335499</v>
      </c>
      <c r="H3927">
        <v>-11.0587402042541</v>
      </c>
      <c r="I3927">
        <v>-7.2315610844276401</v>
      </c>
      <c r="J3927">
        <v>-1.0819522136039399</v>
      </c>
      <c r="K3927">
        <v>32.359315143909498</v>
      </c>
      <c r="L3927">
        <v>29.493588230001201</v>
      </c>
      <c r="M3927">
        <v>1.5738798927461899</v>
      </c>
      <c r="N3927">
        <v>0</v>
      </c>
      <c r="O3927">
        <v>0.24509803921568499</v>
      </c>
      <c r="P3927">
        <v>94.285714285714207</v>
      </c>
    </row>
    <row r="3928" spans="1:17" hidden="1" x14ac:dyDescent="0.3">
      <c r="A3928" t="s">
        <v>8018</v>
      </c>
      <c r="B3928" t="s">
        <v>8019</v>
      </c>
      <c r="C3928" t="str">
        <f>IFERROR(VLOOKUP(Table1[[#This Row],[Ticker]],[1]!Table1[[Symbol]:[Industry]],2,FALSE),"-")</f>
        <v>-</v>
      </c>
      <c r="D3928" t="s">
        <v>610</v>
      </c>
      <c r="E3928">
        <v>21.281400000000001</v>
      </c>
      <c r="F3928">
        <v>39.409999999999997</v>
      </c>
      <c r="G3928">
        <v>-56.777868699990499</v>
      </c>
      <c r="H3928">
        <v>-20.358902957102298</v>
      </c>
      <c r="I3928">
        <v>28.332128429564399</v>
      </c>
      <c r="J3928">
        <v>-3.55695221360395</v>
      </c>
      <c r="K3928">
        <v>39.802516267016003</v>
      </c>
      <c r="L3928">
        <v>38.332708620344903</v>
      </c>
      <c r="M3928">
        <v>46.230576494920399</v>
      </c>
      <c r="N3928">
        <v>0.97719379383301797</v>
      </c>
      <c r="O3928">
        <v>51.991880233443297</v>
      </c>
      <c r="P3928">
        <v>61.715223635617498</v>
      </c>
      <c r="Q3928">
        <v>-1.1003022604033999E-2</v>
      </c>
    </row>
    <row r="3929" spans="1:17" hidden="1" x14ac:dyDescent="0.3">
      <c r="A3929" t="s">
        <v>8020</v>
      </c>
      <c r="B3929" t="s">
        <v>8021</v>
      </c>
      <c r="C3929" t="str">
        <f>IFERROR(VLOOKUP(Table1[[#This Row],[Ticker]],[1]!Table1[[Symbol]:[Industry]],2,FALSE),"-")</f>
        <v>-</v>
      </c>
      <c r="D3929" t="s">
        <v>72</v>
      </c>
      <c r="E3929">
        <v>21.193969549999998</v>
      </c>
      <c r="F3929">
        <v>6.35</v>
      </c>
      <c r="G3929">
        <v>-80.085873433390006</v>
      </c>
      <c r="H3929">
        <v>-19.642431191378598</v>
      </c>
      <c r="I3929">
        <v>-48.140396765090401</v>
      </c>
      <c r="J3929">
        <v>-3.5247003052069998</v>
      </c>
      <c r="K3929">
        <v>6.9958640387605397</v>
      </c>
      <c r="L3929">
        <v>9.0020631295328997</v>
      </c>
      <c r="M3929">
        <v>36.740318955651098</v>
      </c>
      <c r="N3929">
        <v>0.67946015539947702</v>
      </c>
      <c r="O3929">
        <v>192.75590551181099</v>
      </c>
      <c r="P3929">
        <v>326.46071188717201</v>
      </c>
      <c r="Q3929">
        <v>9.7547547538803001E-2</v>
      </c>
    </row>
    <row r="3930" spans="1:17" hidden="1" x14ac:dyDescent="0.3">
      <c r="A3930" t="s">
        <v>8022</v>
      </c>
      <c r="B3930" t="s">
        <v>8023</v>
      </c>
      <c r="C3930" t="str">
        <f>IFERROR(VLOOKUP(Table1[[#This Row],[Ticker]],[1]!Table1[[Symbol]:[Industry]],2,FALSE),"-")</f>
        <v>-</v>
      </c>
      <c r="D3930" t="s">
        <v>670</v>
      </c>
      <c r="E3930">
        <v>21.175712999999998</v>
      </c>
      <c r="F3930">
        <v>68.73</v>
      </c>
      <c r="G3930">
        <v>-27.1670630622665</v>
      </c>
      <c r="H3930">
        <v>-6.0633231556748504</v>
      </c>
      <c r="I3930">
        <v>-18.579484797161001</v>
      </c>
      <c r="J3930">
        <v>-1.0819522136039399</v>
      </c>
      <c r="K3930">
        <v>66.200293704912497</v>
      </c>
      <c r="L3930">
        <v>67.604916461861805</v>
      </c>
      <c r="M3930">
        <v>99.964255264645004</v>
      </c>
      <c r="N3930">
        <v>2.72727272727272</v>
      </c>
      <c r="O3930">
        <v>12.032591299287001</v>
      </c>
      <c r="P3930">
        <v>8.1340465701699092</v>
      </c>
    </row>
    <row r="3931" spans="1:17" hidden="1" x14ac:dyDescent="0.3">
      <c r="A3931" t="s">
        <v>8024</v>
      </c>
      <c r="B3931" t="s">
        <v>8025</v>
      </c>
      <c r="C3931" t="str">
        <f>IFERROR(VLOOKUP(Table1[[#This Row],[Ticker]],[1]!Table1[[Symbol]:[Industry]],2,FALSE),"-")</f>
        <v>-</v>
      </c>
      <c r="E3931">
        <v>21.160246778000001</v>
      </c>
      <c r="F3931">
        <v>6.62</v>
      </c>
      <c r="G3931">
        <v>-15.3859999393429</v>
      </c>
      <c r="H3931">
        <v>-10.168532489120601</v>
      </c>
      <c r="I3931">
        <v>-10.838832765665201</v>
      </c>
      <c r="J3931">
        <v>-2.5312275759227898</v>
      </c>
      <c r="K3931">
        <v>6.6281029422781002</v>
      </c>
      <c r="L3931">
        <v>6.4513788950398698</v>
      </c>
      <c r="M3931">
        <v>43.697203739362799</v>
      </c>
      <c r="N3931">
        <v>0.31206082022771198</v>
      </c>
      <c r="O3931">
        <v>28.247734138972799</v>
      </c>
      <c r="P3931">
        <v>37.629937629937601</v>
      </c>
      <c r="Q3931">
        <v>4.6150776781591997E-2</v>
      </c>
    </row>
    <row r="3932" spans="1:17" hidden="1" x14ac:dyDescent="0.3">
      <c r="A3932" t="s">
        <v>8026</v>
      </c>
      <c r="B3932" t="s">
        <v>8027</v>
      </c>
      <c r="C3932" t="str">
        <f>IFERROR(VLOOKUP(Table1[[#This Row],[Ticker]],[1]!Table1[[Symbol]:[Industry]],2,FALSE),"-")</f>
        <v>-</v>
      </c>
      <c r="D3932" t="s">
        <v>218</v>
      </c>
      <c r="E3932">
        <v>21.045500000000001</v>
      </c>
      <c r="F3932">
        <v>85.9</v>
      </c>
      <c r="G3932">
        <v>94.903632908429401</v>
      </c>
      <c r="H3932">
        <v>-1.4892381295653601</v>
      </c>
      <c r="I3932">
        <v>19.936759176848501</v>
      </c>
      <c r="J3932">
        <v>-1.5530947342164401</v>
      </c>
      <c r="K3932">
        <v>80.803833989786796</v>
      </c>
      <c r="L3932">
        <v>71.757567781371606</v>
      </c>
      <c r="M3932">
        <v>68.308510831774498</v>
      </c>
      <c r="N3932">
        <v>1.77387876074079</v>
      </c>
      <c r="O3932">
        <v>14.086146682188501</v>
      </c>
      <c r="P3932">
        <v>139.00946021146299</v>
      </c>
      <c r="Q3932">
        <v>8.4680887944537001E-2</v>
      </c>
    </row>
    <row r="3933" spans="1:17" hidden="1" x14ac:dyDescent="0.3">
      <c r="A3933" t="s">
        <v>8028</v>
      </c>
      <c r="B3933" t="s">
        <v>8029</v>
      </c>
      <c r="C3933" t="str">
        <f>IFERROR(VLOOKUP(Table1[[#This Row],[Ticker]],[1]!Table1[[Symbol]:[Industry]],2,FALSE),"-")</f>
        <v>-</v>
      </c>
      <c r="D3933" t="s">
        <v>1465</v>
      </c>
      <c r="E3933">
        <v>21</v>
      </c>
      <c r="F3933">
        <v>2.1</v>
      </c>
      <c r="G3933">
        <v>1.59333043645033</v>
      </c>
      <c r="H3933">
        <v>0.50195343736433695</v>
      </c>
      <c r="I3933">
        <v>-15.886811747639801</v>
      </c>
      <c r="J3933">
        <v>7.9575958089949097</v>
      </c>
      <c r="K3933">
        <v>1.7812508336367501</v>
      </c>
      <c r="L3933">
        <v>1.7560007698706801</v>
      </c>
      <c r="M3933">
        <v>88.277309965639105</v>
      </c>
      <c r="N3933">
        <v>1.7333880181738299</v>
      </c>
      <c r="O3933">
        <v>24.761904761904699</v>
      </c>
      <c r="P3933">
        <v>55.5555555555555</v>
      </c>
      <c r="Q3933">
        <v>0.16404072375185899</v>
      </c>
    </row>
    <row r="3934" spans="1:17" hidden="1" x14ac:dyDescent="0.3">
      <c r="A3934" t="s">
        <v>8030</v>
      </c>
      <c r="B3934" t="s">
        <v>8031</v>
      </c>
      <c r="C3934" t="str">
        <f>IFERROR(VLOOKUP(Table1[[#This Row],[Ticker]],[1]!Table1[[Symbol]:[Industry]],2,FALSE),"-")</f>
        <v>-</v>
      </c>
      <c r="D3934" t="s">
        <v>716</v>
      </c>
      <c r="E3934">
        <v>20.996392725</v>
      </c>
      <c r="F3934">
        <v>123.15</v>
      </c>
      <c r="G3934">
        <v>10.4875910326792</v>
      </c>
      <c r="H3934">
        <v>-3.9275855953035701</v>
      </c>
      <c r="I3934">
        <v>4.8011570366854102</v>
      </c>
      <c r="J3934">
        <v>0.75411336016653796</v>
      </c>
      <c r="K3934">
        <v>118.786570868532</v>
      </c>
      <c r="L3934">
        <v>107.88293116637399</v>
      </c>
      <c r="M3934">
        <v>31.0272649847048</v>
      </c>
      <c r="N3934">
        <v>1.46245042481897</v>
      </c>
      <c r="O3934">
        <v>3.12626877791311</v>
      </c>
      <c r="P3934">
        <v>37.705467963770502</v>
      </c>
      <c r="Q3934">
        <v>7.1200898966220002E-3</v>
      </c>
    </row>
    <row r="3935" spans="1:17" hidden="1" x14ac:dyDescent="0.3">
      <c r="A3935" t="s">
        <v>8032</v>
      </c>
      <c r="B3935" t="s">
        <v>8033</v>
      </c>
      <c r="C3935" t="str">
        <f>IFERROR(VLOOKUP(Table1[[#This Row],[Ticker]],[1]!Table1[[Symbol]:[Industry]],2,FALSE),"-")</f>
        <v>-</v>
      </c>
      <c r="E3935">
        <v>20.962981249999999</v>
      </c>
      <c r="F3935">
        <v>57.65</v>
      </c>
      <c r="G3935">
        <v>-82.120681359979301</v>
      </c>
      <c r="H3935">
        <v>-11.282376880669</v>
      </c>
      <c r="I3935">
        <v>-68.984990988996103</v>
      </c>
      <c r="J3935">
        <v>2.8607001161451602</v>
      </c>
      <c r="M3935">
        <v>39.043531766046598</v>
      </c>
      <c r="O3935">
        <v>181.09280138768401</v>
      </c>
      <c r="P3935">
        <v>9.8723079855155191</v>
      </c>
    </row>
    <row r="3936" spans="1:17" hidden="1" x14ac:dyDescent="0.3">
      <c r="A3936" t="s">
        <v>8034</v>
      </c>
      <c r="B3936" t="s">
        <v>8035</v>
      </c>
      <c r="C3936" t="str">
        <f>IFERROR(VLOOKUP(Table1[[#This Row],[Ticker]],[1]!Table1[[Symbol]:[Industry]],2,FALSE),"-")</f>
        <v>-</v>
      </c>
      <c r="D3936" t="s">
        <v>610</v>
      </c>
      <c r="E3936">
        <v>20.947753079999998</v>
      </c>
      <c r="F3936">
        <v>1.1399999999999999</v>
      </c>
      <c r="G3936">
        <v>-70.827675584073006</v>
      </c>
      <c r="H3936">
        <v>40.9412597957458</v>
      </c>
      <c r="I3936">
        <v>-40.967086976997599</v>
      </c>
      <c r="J3936">
        <v>5.4601038611623904</v>
      </c>
      <c r="K3936">
        <v>1.05087442970349</v>
      </c>
      <c r="L3936">
        <v>1.6517728656173101</v>
      </c>
      <c r="M3936">
        <v>80.200247361554901</v>
      </c>
      <c r="N3936">
        <v>0.96073313921483805</v>
      </c>
      <c r="O3936">
        <v>110.526315789473</v>
      </c>
      <c r="P3936">
        <v>75.384615384615302</v>
      </c>
      <c r="Q3936">
        <v>-2.9217546474278999E-2</v>
      </c>
    </row>
    <row r="3937" spans="1:17" hidden="1" x14ac:dyDescent="0.3">
      <c r="A3937" t="s">
        <v>8036</v>
      </c>
      <c r="B3937" t="s">
        <v>8037</v>
      </c>
      <c r="C3937" t="str">
        <f>IFERROR(VLOOKUP(Table1[[#This Row],[Ticker]],[1]!Table1[[Symbol]:[Industry]],2,FALSE),"-")</f>
        <v>-</v>
      </c>
      <c r="D3937" t="s">
        <v>452</v>
      </c>
      <c r="E3937">
        <v>20.831759999999999</v>
      </c>
      <c r="F3937">
        <v>20</v>
      </c>
      <c r="G3937">
        <v>-14.5494532482578</v>
      </c>
      <c r="H3937">
        <v>-31.0587402042541</v>
      </c>
      <c r="I3937">
        <v>-25.711896665578902</v>
      </c>
      <c r="J3937">
        <v>-1.0819522136039399</v>
      </c>
      <c r="K3937">
        <v>22.100086892266201</v>
      </c>
      <c r="L3937">
        <v>21.943083553787101</v>
      </c>
      <c r="M3937">
        <v>10.409434135807601</v>
      </c>
      <c r="N3937">
        <v>0.15067805123053701</v>
      </c>
      <c r="O3937">
        <v>39.399999999999899</v>
      </c>
      <c r="P3937">
        <v>28.369704749678998</v>
      </c>
      <c r="Q3937">
        <v>0.13790538106748301</v>
      </c>
    </row>
    <row r="3938" spans="1:17" hidden="1" x14ac:dyDescent="0.3">
      <c r="A3938" t="s">
        <v>8038</v>
      </c>
      <c r="B3938" t="s">
        <v>8039</v>
      </c>
      <c r="C3938" t="str">
        <f>IFERROR(VLOOKUP(Table1[[#This Row],[Ticker]],[1]!Table1[[Symbol]:[Industry]],2,FALSE),"-")</f>
        <v>-</v>
      </c>
      <c r="D3938" t="s">
        <v>285</v>
      </c>
      <c r="E3938">
        <v>20.821715430000001</v>
      </c>
      <c r="F3938">
        <v>57.99</v>
      </c>
      <c r="G3938">
        <v>18.972757744104801</v>
      </c>
      <c r="H3938">
        <v>2.6471421486870201</v>
      </c>
      <c r="I3938">
        <v>27.686411213593399</v>
      </c>
      <c r="J3938">
        <v>16.069562937911201</v>
      </c>
      <c r="K3938">
        <v>49.610526751174902</v>
      </c>
      <c r="L3938">
        <v>46.172340892546103</v>
      </c>
      <c r="M3938">
        <v>74.035892174466497</v>
      </c>
      <c r="N3938">
        <v>3.8311688311688301</v>
      </c>
      <c r="O3938">
        <v>2.1382997068459999</v>
      </c>
      <c r="P3938">
        <v>133.36016096579399</v>
      </c>
    </row>
    <row r="3939" spans="1:17" hidden="1" x14ac:dyDescent="0.3">
      <c r="A3939" t="s">
        <v>8040</v>
      </c>
      <c r="B3939" t="s">
        <v>8041</v>
      </c>
      <c r="C3939" t="str">
        <f>IFERROR(VLOOKUP(Table1[[#This Row],[Ticker]],[1]!Table1[[Symbol]:[Industry]],2,FALSE),"-")</f>
        <v>-</v>
      </c>
      <c r="E3939">
        <v>20.812368240000001</v>
      </c>
      <c r="F3939">
        <v>25.17</v>
      </c>
      <c r="G3939">
        <v>65.329040833837297</v>
      </c>
      <c r="H3939">
        <v>0.593433708789319</v>
      </c>
      <c r="I3939">
        <v>10.5634008278804</v>
      </c>
      <c r="J3939">
        <v>-2.6911476159027998</v>
      </c>
      <c r="K3939">
        <v>23.7508223619412</v>
      </c>
      <c r="L3939">
        <v>21.221895076915001</v>
      </c>
      <c r="M3939">
        <v>46.676192401949201</v>
      </c>
      <c r="N3939">
        <v>0.99804497696273997</v>
      </c>
      <c r="O3939">
        <v>46.205800556217703</v>
      </c>
      <c r="P3939">
        <v>128.81818181818099</v>
      </c>
      <c r="Q3939">
        <v>5.9924121255161999E-2</v>
      </c>
    </row>
    <row r="3940" spans="1:17" hidden="1" x14ac:dyDescent="0.3">
      <c r="A3940" t="s">
        <v>8042</v>
      </c>
      <c r="B3940" t="s">
        <v>8043</v>
      </c>
      <c r="C3940" t="str">
        <f>IFERROR(VLOOKUP(Table1[[#This Row],[Ticker]],[1]!Table1[[Symbol]:[Industry]],2,FALSE),"-")</f>
        <v>-</v>
      </c>
      <c r="D3940" t="s">
        <v>716</v>
      </c>
      <c r="E3940">
        <v>20.802747875000001</v>
      </c>
      <c r="F3940">
        <v>88.23</v>
      </c>
      <c r="G3940">
        <v>1.6068768306935099</v>
      </c>
      <c r="H3940">
        <v>-12.654900490000299</v>
      </c>
      <c r="I3940">
        <v>12.155622354832101</v>
      </c>
      <c r="J3940">
        <v>1.4654480422992699</v>
      </c>
      <c r="K3940">
        <v>85.307146606516895</v>
      </c>
      <c r="L3940">
        <v>77.354856870586701</v>
      </c>
      <c r="M3940">
        <v>59.256974662123497</v>
      </c>
      <c r="N3940">
        <v>0.64066642378746397</v>
      </c>
      <c r="O3940">
        <v>6.9930862518417802</v>
      </c>
      <c r="P3940">
        <v>33.277945619335298</v>
      </c>
    </row>
    <row r="3941" spans="1:17" hidden="1" x14ac:dyDescent="0.3">
      <c r="A3941" t="s">
        <v>8044</v>
      </c>
      <c r="B3941" t="s">
        <v>8045</v>
      </c>
      <c r="C3941" t="str">
        <f>IFERROR(VLOOKUP(Table1[[#This Row],[Ticker]],[1]!Table1[[Symbol]:[Industry]],2,FALSE),"-")</f>
        <v>-</v>
      </c>
      <c r="D3941" t="s">
        <v>561</v>
      </c>
      <c r="E3941">
        <v>20.68264692</v>
      </c>
      <c r="F3941">
        <v>3.07</v>
      </c>
      <c r="G3941">
        <v>-105.73616392945</v>
      </c>
      <c r="H3941">
        <v>-9.3920735375874909</v>
      </c>
      <c r="I3941">
        <v>-75.885726030252002</v>
      </c>
      <c r="J3941">
        <v>0.24695144088110199</v>
      </c>
      <c r="K3941">
        <v>3.2283256239426001</v>
      </c>
      <c r="L3941">
        <v>6.0931966102517103</v>
      </c>
      <c r="M3941">
        <v>64.754587480939804</v>
      </c>
      <c r="N3941">
        <v>1.25671088159902</v>
      </c>
      <c r="O3941">
        <v>427.68729641693801</v>
      </c>
      <c r="P3941">
        <v>6.9686411149825602</v>
      </c>
      <c r="Q3941">
        <v>0.20595045173530299</v>
      </c>
    </row>
    <row r="3942" spans="1:17" hidden="1" x14ac:dyDescent="0.3">
      <c r="A3942" t="s">
        <v>8046</v>
      </c>
      <c r="B3942" t="s">
        <v>8047</v>
      </c>
      <c r="C3942" t="str">
        <f>IFERROR(VLOOKUP(Table1[[#This Row],[Ticker]],[1]!Table1[[Symbol]:[Industry]],2,FALSE),"-")</f>
        <v>-</v>
      </c>
      <c r="E3942">
        <v>20.666403471999999</v>
      </c>
      <c r="F3942">
        <v>46.54</v>
      </c>
      <c r="G3942">
        <v>-11.8405822260296</v>
      </c>
      <c r="H3942">
        <v>-1.5465450823029401</v>
      </c>
      <c r="I3942">
        <v>-8.97840019793815</v>
      </c>
      <c r="J3942">
        <v>0.38697434006836401</v>
      </c>
      <c r="K3942">
        <v>43.979356385741703</v>
      </c>
      <c r="L3942">
        <v>44.637011319885801</v>
      </c>
      <c r="M3942">
        <v>67.873762651224297</v>
      </c>
      <c r="N3942">
        <v>1.4364101264414599</v>
      </c>
      <c r="O3942">
        <v>47.7653631284916</v>
      </c>
      <c r="P3942">
        <v>19.028132992327301</v>
      </c>
      <c r="Q3942">
        <v>2.6432435500686E-2</v>
      </c>
    </row>
    <row r="3943" spans="1:17" hidden="1" x14ac:dyDescent="0.3">
      <c r="A3943" t="s">
        <v>8048</v>
      </c>
      <c r="B3943" t="s">
        <v>8049</v>
      </c>
      <c r="C3943" t="str">
        <f>IFERROR(VLOOKUP(Table1[[#This Row],[Ticker]],[1]!Table1[[Symbol]:[Industry]],2,FALSE),"-")</f>
        <v>-</v>
      </c>
      <c r="D3943" t="s">
        <v>140</v>
      </c>
      <c r="E3943">
        <v>20.627206600000001</v>
      </c>
      <c r="F3943">
        <v>26.65</v>
      </c>
      <c r="G3943">
        <v>209.86734843818201</v>
      </c>
      <c r="I3943">
        <v>79.509531728038297</v>
      </c>
      <c r="K3943">
        <v>20.138901269265599</v>
      </c>
      <c r="L3943">
        <v>14.926506281189599</v>
      </c>
      <c r="M3943">
        <v>97.886429792970802</v>
      </c>
      <c r="N3943">
        <v>0.42857142857142799</v>
      </c>
      <c r="O3943">
        <v>8.6303939962476495</v>
      </c>
      <c r="P3943">
        <v>237.341772151898</v>
      </c>
    </row>
    <row r="3944" spans="1:17" hidden="1" x14ac:dyDescent="0.3">
      <c r="A3944" t="s">
        <v>8050</v>
      </c>
      <c r="B3944" t="s">
        <v>8051</v>
      </c>
      <c r="C3944" t="str">
        <f>IFERROR(VLOOKUP(Table1[[#This Row],[Ticker]],[1]!Table1[[Symbol]:[Industry]],2,FALSE),"-")</f>
        <v>-</v>
      </c>
      <c r="D3944" t="s">
        <v>392</v>
      </c>
      <c r="E3944">
        <v>20.593440000000001</v>
      </c>
      <c r="F3944">
        <v>31.5</v>
      </c>
      <c r="G3944">
        <v>20.818916387518001</v>
      </c>
      <c r="H3944">
        <v>37.596285751385203</v>
      </c>
      <c r="I3944">
        <v>45.677649865107597</v>
      </c>
      <c r="J3944">
        <v>4.9072806262345399</v>
      </c>
      <c r="K3944">
        <v>23.182434720547999</v>
      </c>
      <c r="L3944">
        <v>16.3453170134093</v>
      </c>
      <c r="M3944">
        <v>83.729132582285601</v>
      </c>
      <c r="N3944">
        <v>0.96982859116618403</v>
      </c>
      <c r="O3944">
        <v>4</v>
      </c>
      <c r="P3944">
        <v>149.20886075949301</v>
      </c>
      <c r="Q3944">
        <v>0.15637497424171201</v>
      </c>
    </row>
    <row r="3945" spans="1:17" hidden="1" x14ac:dyDescent="0.3">
      <c r="A3945" t="s">
        <v>8052</v>
      </c>
      <c r="B3945" t="s">
        <v>8053</v>
      </c>
      <c r="C3945" t="str">
        <f>IFERROR(VLOOKUP(Table1[[#This Row],[Ticker]],[1]!Table1[[Symbol]:[Industry]],2,FALSE),"-")</f>
        <v>-</v>
      </c>
      <c r="D3945" t="s">
        <v>1939</v>
      </c>
      <c r="E3945">
        <v>20.5719764</v>
      </c>
      <c r="F3945">
        <v>20.87</v>
      </c>
      <c r="G3945">
        <v>195.72414572894201</v>
      </c>
      <c r="H3945">
        <v>14.370181364373201</v>
      </c>
      <c r="I3945">
        <v>96.274421514510905</v>
      </c>
      <c r="J3945">
        <v>7.0532828629940303</v>
      </c>
      <c r="K3945">
        <v>16.113672593557201</v>
      </c>
      <c r="L3945">
        <v>13.122857600264901</v>
      </c>
      <c r="M3945">
        <v>95.261370104237997</v>
      </c>
      <c r="N3945">
        <v>1.4492206707662401</v>
      </c>
      <c r="O3945">
        <v>0</v>
      </c>
      <c r="P3945">
        <v>241.571194762684</v>
      </c>
      <c r="Q3945">
        <v>5.1273301609055001E-2</v>
      </c>
    </row>
    <row r="3946" spans="1:17" hidden="1" x14ac:dyDescent="0.3">
      <c r="A3946" t="s">
        <v>8054</v>
      </c>
      <c r="B3946" t="s">
        <v>8055</v>
      </c>
      <c r="C3946" t="str">
        <f>IFERROR(VLOOKUP(Table1[[#This Row],[Ticker]],[1]!Table1[[Symbol]:[Industry]],2,FALSE),"-")</f>
        <v>-</v>
      </c>
      <c r="D3946" t="s">
        <v>392</v>
      </c>
      <c r="E3946">
        <v>20.569691250000002</v>
      </c>
      <c r="F3946">
        <v>35.950000000000003</v>
      </c>
      <c r="G3946">
        <v>91.536651570609706</v>
      </c>
      <c r="H3946">
        <v>-12.5865179820319</v>
      </c>
      <c r="I3946">
        <v>-5.8875986599316397</v>
      </c>
      <c r="J3946">
        <v>-7.1497847520247202</v>
      </c>
      <c r="K3946">
        <v>35.163397987364398</v>
      </c>
      <c r="L3946">
        <v>31.094941368560601</v>
      </c>
      <c r="M3946">
        <v>48.969758368215302</v>
      </c>
      <c r="N3946">
        <v>1.7325426130002699</v>
      </c>
      <c r="O3946">
        <v>20.222531293463099</v>
      </c>
      <c r="P3946">
        <v>131.935483870967</v>
      </c>
      <c r="Q3946">
        <v>7.9254605938558001E-2</v>
      </c>
    </row>
    <row r="3947" spans="1:17" hidden="1" x14ac:dyDescent="0.3">
      <c r="A3947" t="s">
        <v>8056</v>
      </c>
      <c r="B3947" t="s">
        <v>8057</v>
      </c>
      <c r="C3947" t="str">
        <f>IFERROR(VLOOKUP(Table1[[#This Row],[Ticker]],[1]!Table1[[Symbol]:[Industry]],2,FALSE),"-")</f>
        <v>-</v>
      </c>
      <c r="E3947">
        <v>20.545249087999998</v>
      </c>
      <c r="F3947">
        <v>8.84</v>
      </c>
      <c r="G3947">
        <v>-88.748222482556301</v>
      </c>
      <c r="H3947">
        <v>-14.1289156428506</v>
      </c>
      <c r="I3947">
        <v>-86.406867998895393</v>
      </c>
      <c r="J3947">
        <v>-6.0281887727437402</v>
      </c>
      <c r="K3947">
        <v>10.080797608252499</v>
      </c>
      <c r="L3947">
        <v>18.2307993406165</v>
      </c>
      <c r="M3947">
        <v>42.180448293883003</v>
      </c>
      <c r="N3947">
        <v>0.36469843344702901</v>
      </c>
      <c r="O3947">
        <v>413.57466063348397</v>
      </c>
      <c r="P3947">
        <v>18.3400267737617</v>
      </c>
      <c r="Q3947">
        <v>-6.5417533023596E-2</v>
      </c>
    </row>
    <row r="3948" spans="1:17" hidden="1" x14ac:dyDescent="0.3">
      <c r="A3948" t="s">
        <v>8058</v>
      </c>
      <c r="B3948" t="s">
        <v>8059</v>
      </c>
      <c r="C3948" t="str">
        <f>IFERROR(VLOOKUP(Table1[[#This Row],[Ticker]],[1]!Table1[[Symbol]:[Industry]],2,FALSE),"-")</f>
        <v>-</v>
      </c>
      <c r="D3948" t="s">
        <v>140</v>
      </c>
      <c r="E3948">
        <v>20.52</v>
      </c>
      <c r="F3948">
        <v>6.84</v>
      </c>
      <c r="G3948">
        <v>51.193614404596502</v>
      </c>
      <c r="H3948">
        <v>-4.0274902042541703</v>
      </c>
      <c r="I3948">
        <v>20.598447003584901</v>
      </c>
      <c r="J3948">
        <v>-1.66250373755169</v>
      </c>
      <c r="K3948">
        <v>6.5961036086117799</v>
      </c>
      <c r="L3948">
        <v>6.3549590493820096</v>
      </c>
      <c r="M3948">
        <v>58.117922149174298</v>
      </c>
      <c r="N3948">
        <v>1.0584272749704899</v>
      </c>
      <c r="O3948">
        <v>66.081871345029199</v>
      </c>
      <c r="P3948">
        <v>100</v>
      </c>
      <c r="Q3948">
        <v>2.4866999922871998E-2</v>
      </c>
    </row>
    <row r="3949" spans="1:17" hidden="1" x14ac:dyDescent="0.3">
      <c r="A3949" t="s">
        <v>8060</v>
      </c>
      <c r="B3949" t="s">
        <v>8061</v>
      </c>
      <c r="C3949" t="str">
        <f>IFERROR(VLOOKUP(Table1[[#This Row],[Ticker]],[1]!Table1[[Symbol]:[Industry]],2,FALSE),"-")</f>
        <v>-</v>
      </c>
      <c r="D3949" t="s">
        <v>49</v>
      </c>
      <c r="E3949">
        <v>20.446575240000001</v>
      </c>
      <c r="F3949">
        <v>17.43</v>
      </c>
      <c r="G3949">
        <v>-63.0805372622359</v>
      </c>
      <c r="H3949">
        <v>-5.6680678844479901</v>
      </c>
      <c r="I3949">
        <v>-56.6898490031205</v>
      </c>
      <c r="J3949">
        <v>-8.2819522136039492</v>
      </c>
      <c r="K3949">
        <v>18.751652156596901</v>
      </c>
      <c r="L3949">
        <v>24.3207638573666</v>
      </c>
      <c r="M3949">
        <v>41.642219042024003</v>
      </c>
      <c r="N3949">
        <v>0.58542842239104298</v>
      </c>
      <c r="O3949">
        <v>112.220309810671</v>
      </c>
      <c r="P3949">
        <v>13.921568627450901</v>
      </c>
      <c r="Q3949">
        <v>-4.3753323215572001E-2</v>
      </c>
    </row>
    <row r="3950" spans="1:17" hidden="1" x14ac:dyDescent="0.3">
      <c r="A3950" t="s">
        <v>8062</v>
      </c>
      <c r="B3950" t="s">
        <v>8063</v>
      </c>
      <c r="C3950" t="str">
        <f>IFERROR(VLOOKUP(Table1[[#This Row],[Ticker]],[1]!Table1[[Symbol]:[Industry]],2,FALSE),"-")</f>
        <v>-</v>
      </c>
      <c r="E3950">
        <v>20.4345912</v>
      </c>
      <c r="F3950">
        <v>32.71</v>
      </c>
      <c r="G3950">
        <v>46.805117388861198</v>
      </c>
      <c r="H3950">
        <v>-0.88924867883043002</v>
      </c>
      <c r="I3950">
        <v>51.2511788900688</v>
      </c>
      <c r="J3950">
        <v>4.78123996880647</v>
      </c>
      <c r="K3950">
        <v>30.031269232482899</v>
      </c>
      <c r="L3950">
        <v>25.226834602205599</v>
      </c>
      <c r="M3950">
        <v>61.5761290495563</v>
      </c>
      <c r="N3950">
        <v>0.61336515656249102</v>
      </c>
      <c r="O3950">
        <v>7.0009171507184202</v>
      </c>
      <c r="P3950">
        <v>103.800623052959</v>
      </c>
      <c r="Q3950">
        <v>3.4113527129452002E-2</v>
      </c>
    </row>
    <row r="3951" spans="1:17" hidden="1" x14ac:dyDescent="0.3">
      <c r="A3951" t="s">
        <v>8064</v>
      </c>
      <c r="B3951" t="s">
        <v>8065</v>
      </c>
      <c r="C3951" t="str">
        <f>IFERROR(VLOOKUP(Table1[[#This Row],[Ticker]],[1]!Table1[[Symbol]:[Industry]],2,FALSE),"-")</f>
        <v>-</v>
      </c>
      <c r="D3951" t="s">
        <v>140</v>
      </c>
      <c r="E3951">
        <v>20.419577239999999</v>
      </c>
      <c r="F3951">
        <v>65.2</v>
      </c>
      <c r="G3951">
        <v>-11.763927173764699</v>
      </c>
      <c r="H3951">
        <v>35.0199140353457</v>
      </c>
      <c r="I3951">
        <v>95.426225124913202</v>
      </c>
      <c r="J3951">
        <v>3.83233350068177</v>
      </c>
      <c r="K3951">
        <v>54.465303905289701</v>
      </c>
      <c r="L3951">
        <v>50.653350360350899</v>
      </c>
      <c r="M3951">
        <v>96.591976896430694</v>
      </c>
      <c r="N3951">
        <v>1.6603032579741801</v>
      </c>
      <c r="O3951">
        <v>30.368098159509199</v>
      </c>
      <c r="P3951">
        <v>114.473684210526</v>
      </c>
    </row>
    <row r="3952" spans="1:17" hidden="1" x14ac:dyDescent="0.3">
      <c r="A3952" t="s">
        <v>8066</v>
      </c>
      <c r="B3952" t="s">
        <v>8067</v>
      </c>
      <c r="C3952" t="str">
        <f>IFERROR(VLOOKUP(Table1[[#This Row],[Ticker]],[1]!Table1[[Symbol]:[Industry]],2,FALSE),"-")</f>
        <v>-</v>
      </c>
      <c r="E3952">
        <v>20.400248950000002</v>
      </c>
      <c r="F3952">
        <v>33.369999999999997</v>
      </c>
      <c r="G3952">
        <v>5.7670654810957904</v>
      </c>
      <c r="H3952">
        <v>-22.483610670575398</v>
      </c>
      <c r="I3952">
        <v>-24.838191978306799</v>
      </c>
      <c r="J3952">
        <v>-9.7381103755061709</v>
      </c>
      <c r="K3952">
        <v>37.2469756400234</v>
      </c>
      <c r="L3952">
        <v>35.833794770614801</v>
      </c>
      <c r="M3952">
        <v>25.507190806065001</v>
      </c>
      <c r="N3952">
        <v>1.3640500895591301</v>
      </c>
      <c r="O3952">
        <v>80.341624213365293</v>
      </c>
      <c r="P3952">
        <v>38.006617038875</v>
      </c>
      <c r="Q3952">
        <v>0.19383788136257399</v>
      </c>
    </row>
    <row r="3953" spans="1:17" hidden="1" x14ac:dyDescent="0.3">
      <c r="A3953" t="s">
        <v>8068</v>
      </c>
      <c r="B3953" t="s">
        <v>8069</v>
      </c>
      <c r="C3953" t="str">
        <f>IFERROR(VLOOKUP(Table1[[#This Row],[Ticker]],[1]!Table1[[Symbol]:[Industry]],2,FALSE),"-")</f>
        <v>-</v>
      </c>
      <c r="D3953" t="s">
        <v>243</v>
      </c>
      <c r="E3953">
        <v>20.395267199999999</v>
      </c>
      <c r="F3953">
        <v>16.32</v>
      </c>
      <c r="G3953">
        <v>-4.9099729199365401</v>
      </c>
      <c r="H3953">
        <v>-10.3252438717358</v>
      </c>
      <c r="I3953">
        <v>-20.221596559861101</v>
      </c>
      <c r="J3953">
        <v>-2.1029732346249501</v>
      </c>
      <c r="K3953">
        <v>16.198823994004201</v>
      </c>
      <c r="L3953">
        <v>16.589427437399099</v>
      </c>
      <c r="M3953">
        <v>53.556856255513402</v>
      </c>
      <c r="N3953">
        <v>1.30288329715693</v>
      </c>
      <c r="O3953">
        <v>49.203431372548998</v>
      </c>
      <c r="P3953">
        <v>29.011857707509801</v>
      </c>
      <c r="Q3953">
        <v>7.2452781549555006E-2</v>
      </c>
    </row>
    <row r="3954" spans="1:17" hidden="1" x14ac:dyDescent="0.3">
      <c r="A3954" t="s">
        <v>8070</v>
      </c>
      <c r="B3954" t="s">
        <v>8071</v>
      </c>
      <c r="C3954" t="str">
        <f>IFERROR(VLOOKUP(Table1[[#This Row],[Ticker]],[1]!Table1[[Symbol]:[Industry]],2,FALSE),"-")</f>
        <v>-</v>
      </c>
      <c r="D3954" t="s">
        <v>610</v>
      </c>
      <c r="E3954">
        <v>20.329999999999998</v>
      </c>
      <c r="F3954">
        <v>21.4</v>
      </c>
      <c r="G3954">
        <v>5.8550705980645503</v>
      </c>
      <c r="H3954">
        <v>-10.8314674769814</v>
      </c>
      <c r="I3954">
        <v>-23.0504203103309</v>
      </c>
      <c r="J3954">
        <v>-1.12728312928843</v>
      </c>
      <c r="K3954">
        <v>21.925166137551201</v>
      </c>
      <c r="L3954">
        <v>21.370077171974899</v>
      </c>
      <c r="M3954">
        <v>47.317946739621902</v>
      </c>
      <c r="N3954">
        <v>0.123630757255976</v>
      </c>
      <c r="O3954">
        <v>55.327102803738299</v>
      </c>
      <c r="P3954">
        <v>41.2541254125412</v>
      </c>
      <c r="Q3954">
        <v>7.7936463215403998E-2</v>
      </c>
    </row>
    <row r="3955" spans="1:17" hidden="1" x14ac:dyDescent="0.3">
      <c r="A3955" t="s">
        <v>8072</v>
      </c>
      <c r="B3955" t="s">
        <v>8073</v>
      </c>
      <c r="C3955" t="str">
        <f>IFERROR(VLOOKUP(Table1[[#This Row],[Ticker]],[1]!Table1[[Symbol]:[Industry]],2,FALSE),"-")</f>
        <v>-</v>
      </c>
      <c r="E3955">
        <v>20.3074452</v>
      </c>
      <c r="F3955">
        <v>18.36</v>
      </c>
      <c r="G3955">
        <v>68.727560918403896</v>
      </c>
      <c r="H3955">
        <v>-12.590468869462001</v>
      </c>
      <c r="I3955">
        <v>2.6046766252537901</v>
      </c>
      <c r="J3955">
        <v>-4.6705970984459499</v>
      </c>
      <c r="K3955">
        <v>19.6502927022782</v>
      </c>
      <c r="L3955">
        <v>16.702715607140401</v>
      </c>
      <c r="M3955">
        <v>39.650103239919403</v>
      </c>
      <c r="N3955">
        <v>0.33966975127051402</v>
      </c>
      <c r="O3955">
        <v>68.845315904139397</v>
      </c>
      <c r="P3955">
        <v>129.5</v>
      </c>
    </row>
    <row r="3956" spans="1:17" hidden="1" x14ac:dyDescent="0.3">
      <c r="A3956" t="s">
        <v>8074</v>
      </c>
      <c r="B3956" t="s">
        <v>8075</v>
      </c>
      <c r="C3956" t="str">
        <f>IFERROR(VLOOKUP(Table1[[#This Row],[Ticker]],[1]!Table1[[Symbol]:[Industry]],2,FALSE),"-")</f>
        <v>-</v>
      </c>
      <c r="E3956">
        <v>20.282499999999999</v>
      </c>
      <c r="F3956">
        <v>8.75</v>
      </c>
      <c r="G3956">
        <v>-46.877441025110798</v>
      </c>
      <c r="H3956">
        <v>-17.1604351195083</v>
      </c>
      <c r="I3956">
        <v>-40.378006517227398</v>
      </c>
      <c r="J3956">
        <v>-3.3172463312509999</v>
      </c>
      <c r="K3956">
        <v>8.5953244172690599</v>
      </c>
      <c r="L3956">
        <v>9.2546292472450595</v>
      </c>
      <c r="M3956">
        <v>59.29475191169</v>
      </c>
      <c r="N3956">
        <v>0.700732818379877</v>
      </c>
      <c r="O3956">
        <v>59.428571428571402</v>
      </c>
      <c r="P3956">
        <v>17.6075268817204</v>
      </c>
    </row>
    <row r="3957" spans="1:17" hidden="1" x14ac:dyDescent="0.3">
      <c r="A3957" t="s">
        <v>8076</v>
      </c>
      <c r="B3957" t="s">
        <v>8077</v>
      </c>
      <c r="C3957" t="str">
        <f>IFERROR(VLOOKUP(Table1[[#This Row],[Ticker]],[1]!Table1[[Symbol]:[Industry]],2,FALSE),"-")</f>
        <v>-</v>
      </c>
      <c r="E3957">
        <v>20.2292089</v>
      </c>
      <c r="F3957">
        <v>40.49</v>
      </c>
      <c r="G3957">
        <v>31.2210818940918</v>
      </c>
      <c r="H3957">
        <v>-10.212307314290401</v>
      </c>
      <c r="I3957">
        <v>39.772402512491801</v>
      </c>
      <c r="J3957">
        <v>5.5676641546824897</v>
      </c>
      <c r="K3957">
        <v>39.380919211170699</v>
      </c>
      <c r="L3957">
        <v>33.618758351790703</v>
      </c>
      <c r="M3957">
        <v>51.659493371679702</v>
      </c>
      <c r="N3957">
        <v>1.4024714510034899</v>
      </c>
      <c r="O3957">
        <v>17.782168436650998</v>
      </c>
      <c r="P3957">
        <v>91.895734597156306</v>
      </c>
      <c r="Q3957">
        <v>-6.0937439862519998E-3</v>
      </c>
    </row>
    <row r="3958" spans="1:17" hidden="1" x14ac:dyDescent="0.3">
      <c r="A3958" t="s">
        <v>8078</v>
      </c>
      <c r="B3958" t="s">
        <v>8079</v>
      </c>
      <c r="C3958" t="str">
        <f>IFERROR(VLOOKUP(Table1[[#This Row],[Ticker]],[1]!Table1[[Symbol]:[Industry]],2,FALSE),"-")</f>
        <v>-</v>
      </c>
      <c r="D3958" t="s">
        <v>716</v>
      </c>
      <c r="E3958">
        <v>20.204048429</v>
      </c>
      <c r="F3958">
        <v>202.26</v>
      </c>
      <c r="G3958">
        <v>-21.121909015076898</v>
      </c>
      <c r="K3958">
        <v>199.64482088527899</v>
      </c>
      <c r="L3958">
        <v>192.56798235863999</v>
      </c>
      <c r="M3958">
        <v>61.144137814655998</v>
      </c>
      <c r="N3958">
        <v>1</v>
      </c>
      <c r="O3958">
        <v>3.8267576386828899</v>
      </c>
      <c r="P3958">
        <v>6.6434672571970799</v>
      </c>
      <c r="Q3958">
        <v>-1.293132028575E-3</v>
      </c>
    </row>
    <row r="3959" spans="1:17" hidden="1" x14ac:dyDescent="0.3">
      <c r="A3959" t="s">
        <v>8080</v>
      </c>
      <c r="B3959" t="s">
        <v>8081</v>
      </c>
      <c r="C3959" t="str">
        <f>IFERROR(VLOOKUP(Table1[[#This Row],[Ticker]],[1]!Table1[[Symbol]:[Industry]],2,FALSE),"-")</f>
        <v>-</v>
      </c>
      <c r="E3959">
        <v>20.20165424</v>
      </c>
      <c r="F3959">
        <v>10.91</v>
      </c>
      <c r="G3959">
        <v>189.965141727163</v>
      </c>
      <c r="H3959">
        <v>-0.77666559096936305</v>
      </c>
      <c r="I3959">
        <v>-21.827691782300001</v>
      </c>
      <c r="J3959">
        <v>-1.0819522136039399</v>
      </c>
      <c r="K3959">
        <v>11.5823810507228</v>
      </c>
      <c r="L3959">
        <v>10.187313488062101</v>
      </c>
      <c r="M3959">
        <v>22.550941075584099</v>
      </c>
      <c r="N3959">
        <v>1.55718475073313</v>
      </c>
      <c r="O3959">
        <v>63.1530705774518</v>
      </c>
      <c r="P3959">
        <v>217.15116279069699</v>
      </c>
    </row>
    <row r="3960" spans="1:17" hidden="1" x14ac:dyDescent="0.3">
      <c r="A3960" t="s">
        <v>8082</v>
      </c>
      <c r="B3960" t="s">
        <v>8083</v>
      </c>
      <c r="C3960" t="str">
        <f>IFERROR(VLOOKUP(Table1[[#This Row],[Ticker]],[1]!Table1[[Symbol]:[Industry]],2,FALSE),"-")</f>
        <v>-</v>
      </c>
      <c r="D3960" t="s">
        <v>665</v>
      </c>
      <c r="E3960">
        <v>20.19759071</v>
      </c>
      <c r="F3960">
        <v>3.73</v>
      </c>
      <c r="G3960">
        <v>-81.158464551772198</v>
      </c>
      <c r="H3960">
        <v>-17.8087402042541</v>
      </c>
      <c r="I3960">
        <v>-9.1784129438484303</v>
      </c>
      <c r="J3960">
        <v>2.5291588975071502</v>
      </c>
      <c r="K3960">
        <v>3.7068276708401902</v>
      </c>
      <c r="L3960">
        <v>5.1570635088171803</v>
      </c>
      <c r="M3960">
        <v>59.813205755270097</v>
      </c>
      <c r="N3960">
        <v>0.59585141834532396</v>
      </c>
      <c r="O3960">
        <v>126.27345844504001</v>
      </c>
      <c r="P3960">
        <v>33.214285714285701</v>
      </c>
      <c r="Q3960">
        <v>-0.13531625909765399</v>
      </c>
    </row>
    <row r="3961" spans="1:17" hidden="1" x14ac:dyDescent="0.3">
      <c r="A3961" t="s">
        <v>8084</v>
      </c>
      <c r="B3961" t="s">
        <v>8085</v>
      </c>
      <c r="C3961" t="str">
        <f>IFERROR(VLOOKUP(Table1[[#This Row],[Ticker]],[1]!Table1[[Symbol]:[Industry]],2,FALSE),"-")</f>
        <v>-</v>
      </c>
      <c r="D3961" t="s">
        <v>5373</v>
      </c>
      <c r="E3961">
        <v>20.1579105</v>
      </c>
      <c r="F3961">
        <v>38.35</v>
      </c>
      <c r="G3961">
        <v>-7.2801172494586304</v>
      </c>
      <c r="H3961">
        <v>6.43031089063635</v>
      </c>
      <c r="I3961">
        <v>-3.5768603481024002</v>
      </c>
      <c r="J3961">
        <v>11.824894026575601</v>
      </c>
      <c r="K3961">
        <v>36.221779669477698</v>
      </c>
      <c r="L3961">
        <v>34.319103905231401</v>
      </c>
      <c r="M3961">
        <v>54.733036177597</v>
      </c>
      <c r="N3961">
        <v>0.64801402170270805</v>
      </c>
      <c r="O3961">
        <v>20.625814863102999</v>
      </c>
      <c r="P3961">
        <v>44.607843137254797</v>
      </c>
      <c r="Q3961">
        <v>3.2407065174338001E-2</v>
      </c>
    </row>
    <row r="3962" spans="1:17" hidden="1" x14ac:dyDescent="0.3">
      <c r="A3962" t="s">
        <v>8086</v>
      </c>
      <c r="B3962" t="s">
        <v>8087</v>
      </c>
      <c r="C3962" t="str">
        <f>IFERROR(VLOOKUP(Table1[[#This Row],[Ticker]],[1]!Table1[[Symbol]:[Industry]],2,FALSE),"-")</f>
        <v>-</v>
      </c>
      <c r="D3962" t="s">
        <v>397</v>
      </c>
      <c r="E3962">
        <v>20.1432</v>
      </c>
      <c r="F3962">
        <v>38.5</v>
      </c>
      <c r="G3962">
        <v>-15.289884266219801</v>
      </c>
      <c r="H3962">
        <v>-19.294034321901201</v>
      </c>
      <c r="I3962">
        <v>-22.074263282312501</v>
      </c>
      <c r="J3962">
        <v>1.6036717990342899</v>
      </c>
      <c r="K3962">
        <v>38.865012640280199</v>
      </c>
      <c r="L3962">
        <v>38.479793010037298</v>
      </c>
      <c r="M3962">
        <v>47.627249018884598</v>
      </c>
      <c r="N3962">
        <v>2.07739181340273</v>
      </c>
      <c r="O3962">
        <v>24.6753246753246</v>
      </c>
      <c r="P3962">
        <v>25.775890231950299</v>
      </c>
      <c r="Q3962">
        <v>-6.2138925053206999E-2</v>
      </c>
    </row>
    <row r="3963" spans="1:17" hidden="1" x14ac:dyDescent="0.3">
      <c r="A3963" t="s">
        <v>8088</v>
      </c>
      <c r="B3963" t="s">
        <v>8089</v>
      </c>
      <c r="C3963" t="str">
        <f>IFERROR(VLOOKUP(Table1[[#This Row],[Ticker]],[1]!Table1[[Symbol]:[Industry]],2,FALSE),"-")</f>
        <v>-</v>
      </c>
      <c r="E3963">
        <v>20.130210000000002</v>
      </c>
      <c r="F3963">
        <v>40.119999999999997</v>
      </c>
      <c r="G3963">
        <v>149.81869041607899</v>
      </c>
      <c r="H3963">
        <v>18.0290976335836</v>
      </c>
      <c r="I3963">
        <v>84.739221319516801</v>
      </c>
      <c r="J3963">
        <v>32.753424318795297</v>
      </c>
      <c r="K3963">
        <v>28.761764750347702</v>
      </c>
      <c r="L3963">
        <v>24.743883318632399</v>
      </c>
      <c r="M3963">
        <v>87.632372643612001</v>
      </c>
      <c r="N3963">
        <v>2.56452067345983</v>
      </c>
      <c r="O3963">
        <v>0</v>
      </c>
      <c r="P3963">
        <v>225.91389114540999</v>
      </c>
      <c r="Q3963">
        <v>0.11965838076997699</v>
      </c>
    </row>
    <row r="3964" spans="1:17" hidden="1" x14ac:dyDescent="0.3">
      <c r="A3964" t="s">
        <v>8090</v>
      </c>
      <c r="B3964" t="s">
        <v>8091</v>
      </c>
      <c r="C3964" t="str">
        <f>IFERROR(VLOOKUP(Table1[[#This Row],[Ticker]],[1]!Table1[[Symbol]:[Industry]],2,FALSE),"-")</f>
        <v>-</v>
      </c>
      <c r="E3964">
        <v>20.112831887999999</v>
      </c>
      <c r="F3964">
        <v>48.12</v>
      </c>
      <c r="G3964">
        <v>15.683829064954001</v>
      </c>
      <c r="H3964">
        <v>-7.3248346248550096</v>
      </c>
      <c r="I3964">
        <v>-25.412106795971201</v>
      </c>
      <c r="J3964">
        <v>-0.37361888027060802</v>
      </c>
      <c r="K3964">
        <v>46.808996268293299</v>
      </c>
      <c r="L3964">
        <v>44.370383267464099</v>
      </c>
      <c r="M3964">
        <v>53.427796548139597</v>
      </c>
      <c r="N3964">
        <v>3.90550239234449</v>
      </c>
      <c r="O3964">
        <v>45.739817123857001</v>
      </c>
      <c r="P3964">
        <v>58.274413863404597</v>
      </c>
    </row>
    <row r="3965" spans="1:17" hidden="1" x14ac:dyDescent="0.3">
      <c r="A3965" t="s">
        <v>8092</v>
      </c>
      <c r="B3965" t="s">
        <v>8093</v>
      </c>
      <c r="C3965" t="str">
        <f>IFERROR(VLOOKUP(Table1[[#This Row],[Ticker]],[1]!Table1[[Symbol]:[Industry]],2,FALSE),"-")</f>
        <v>-</v>
      </c>
      <c r="D3965" t="s">
        <v>410</v>
      </c>
      <c r="E3965">
        <v>20.098607783999999</v>
      </c>
      <c r="F3965">
        <v>13.01</v>
      </c>
      <c r="G3965">
        <v>36.8666740235902</v>
      </c>
      <c r="H3965">
        <v>-13.9999166748423</v>
      </c>
      <c r="I3965">
        <v>23.728576554872799</v>
      </c>
      <c r="J3965">
        <v>-1.8338319128520699</v>
      </c>
      <c r="K3965">
        <v>13.8483322157635</v>
      </c>
      <c r="L3965">
        <v>12.445172630624199</v>
      </c>
      <c r="M3965">
        <v>30.957310787060202</v>
      </c>
      <c r="N3965">
        <v>1.0303888498579601</v>
      </c>
      <c r="O3965">
        <v>28.823981552651802</v>
      </c>
      <c r="P3965">
        <v>64.892268694549998</v>
      </c>
      <c r="Q3965">
        <v>4.7342154706442999E-2</v>
      </c>
    </row>
    <row r="3966" spans="1:17" hidden="1" x14ac:dyDescent="0.3">
      <c r="A3966" t="s">
        <v>8094</v>
      </c>
      <c r="B3966" t="s">
        <v>8095</v>
      </c>
      <c r="C3966" t="str">
        <f>IFERROR(VLOOKUP(Table1[[#This Row],[Ticker]],[1]!Table1[[Symbol]:[Industry]],2,FALSE),"-")</f>
        <v>-</v>
      </c>
      <c r="D3966" t="s">
        <v>189</v>
      </c>
      <c r="E3966">
        <v>20.056004999999999</v>
      </c>
      <c r="F3966">
        <v>41.31</v>
      </c>
      <c r="G3966">
        <v>-8.9865801648822199</v>
      </c>
      <c r="H3966">
        <v>0.48673803395277299</v>
      </c>
      <c r="I3966">
        <v>-12.458574540388</v>
      </c>
      <c r="J3966">
        <v>-4.9021769327050704</v>
      </c>
      <c r="K3966">
        <v>40.108566653588397</v>
      </c>
      <c r="L3966">
        <v>40.659116320201399</v>
      </c>
      <c r="M3966">
        <v>52.5697159644088</v>
      </c>
      <c r="N3966">
        <v>1.6634983613693499</v>
      </c>
      <c r="O3966">
        <v>30.694747034616299</v>
      </c>
      <c r="P3966">
        <v>21.858407079646</v>
      </c>
      <c r="Q3966">
        <v>6.0015910837957001E-2</v>
      </c>
    </row>
    <row r="3967" spans="1:17" hidden="1" x14ac:dyDescent="0.3">
      <c r="A3967" t="s">
        <v>8096</v>
      </c>
      <c r="B3967" t="s">
        <v>8097</v>
      </c>
      <c r="C3967" t="str">
        <f>IFERROR(VLOOKUP(Table1[[#This Row],[Ticker]],[1]!Table1[[Symbol]:[Industry]],2,FALSE),"-")</f>
        <v>-</v>
      </c>
      <c r="D3967" t="s">
        <v>59</v>
      </c>
      <c r="E3967">
        <v>20.04</v>
      </c>
      <c r="F3967">
        <v>5.01</v>
      </c>
      <c r="G3967">
        <v>-70.777613949287996</v>
      </c>
      <c r="H3967">
        <v>-30.8987402042541</v>
      </c>
      <c r="I3967">
        <v>-65.828198088108707</v>
      </c>
      <c r="J3967">
        <v>-8.6465278593604094</v>
      </c>
      <c r="K3967">
        <v>6.3051262015647103</v>
      </c>
      <c r="L3967">
        <v>8.4385292546117601</v>
      </c>
      <c r="M3967">
        <v>9.2918904125563309</v>
      </c>
      <c r="N3967">
        <v>0.47235710944425802</v>
      </c>
      <c r="O3967">
        <v>203.39321357285399</v>
      </c>
      <c r="P3967">
        <v>2.6639344262294902</v>
      </c>
      <c r="Q3967">
        <v>-4.4663889412292997E-2</v>
      </c>
    </row>
    <row r="3968" spans="1:17" hidden="1" x14ac:dyDescent="0.3">
      <c r="A3968" t="s">
        <v>8098</v>
      </c>
      <c r="B3968" t="s">
        <v>8099</v>
      </c>
      <c r="C3968" t="str">
        <f>IFERROR(VLOOKUP(Table1[[#This Row],[Ticker]],[1]!Table1[[Symbol]:[Industry]],2,FALSE),"-")</f>
        <v>-</v>
      </c>
      <c r="D3968" t="s">
        <v>561</v>
      </c>
      <c r="E3968">
        <v>20.024999999999999</v>
      </c>
      <c r="F3968">
        <v>26.7</v>
      </c>
      <c r="G3968">
        <v>-39.775854271057703</v>
      </c>
      <c r="H3968">
        <v>-18.155514397802499</v>
      </c>
      <c r="I3968">
        <v>-55.348077392333003</v>
      </c>
      <c r="J3968">
        <v>-9.4236607563175205</v>
      </c>
      <c r="K3968">
        <v>30.9353850622186</v>
      </c>
      <c r="L3968">
        <v>35.5618350244672</v>
      </c>
      <c r="M3968">
        <v>29.4150763648733</v>
      </c>
      <c r="N3968">
        <v>1.8676194843870599</v>
      </c>
      <c r="O3968">
        <v>120.973782771535</v>
      </c>
      <c r="P3968">
        <v>11.762243616575899</v>
      </c>
    </row>
    <row r="3969" spans="1:17" hidden="1" x14ac:dyDescent="0.3">
      <c r="A3969" t="s">
        <v>8100</v>
      </c>
      <c r="B3969" t="s">
        <v>8101</v>
      </c>
      <c r="C3969" t="str">
        <f>IFERROR(VLOOKUP(Table1[[#This Row],[Ticker]],[1]!Table1[[Symbol]:[Industry]],2,FALSE),"-")</f>
        <v>-</v>
      </c>
      <c r="D3969" t="s">
        <v>716</v>
      </c>
      <c r="E3969">
        <v>20.010432867999999</v>
      </c>
      <c r="F3969">
        <v>87.97</v>
      </c>
      <c r="G3969">
        <v>33.779229885292203</v>
      </c>
      <c r="H3969">
        <v>-6.7268305032169398</v>
      </c>
      <c r="I3969">
        <v>16.168785760889101</v>
      </c>
      <c r="J3969">
        <v>-1.64022157857255</v>
      </c>
      <c r="K3969">
        <v>81.353269628030006</v>
      </c>
      <c r="L3969">
        <v>71.664240320081802</v>
      </c>
      <c r="M3969">
        <v>57.664030131014698</v>
      </c>
      <c r="N3969">
        <v>0.71489329074552799</v>
      </c>
      <c r="O3969">
        <v>2.3076048652949899</v>
      </c>
      <c r="P3969">
        <v>68.202676864244694</v>
      </c>
      <c r="Q3969">
        <v>6.2739406014718002E-2</v>
      </c>
    </row>
    <row r="3970" spans="1:17" hidden="1" x14ac:dyDescent="0.3">
      <c r="A3970" t="s">
        <v>8102</v>
      </c>
      <c r="B3970" t="s">
        <v>8103</v>
      </c>
      <c r="C3970" t="str">
        <f>IFERROR(VLOOKUP(Table1[[#This Row],[Ticker]],[1]!Table1[[Symbol]:[Industry]],2,FALSE),"-")</f>
        <v>-</v>
      </c>
      <c r="D3970" t="s">
        <v>59</v>
      </c>
      <c r="E3970">
        <v>19.957262199999999</v>
      </c>
      <c r="F3970">
        <v>66.739999999999995</v>
      </c>
      <c r="G3970">
        <v>-39.557688004877598</v>
      </c>
      <c r="H3970">
        <v>-8.0741248196387705</v>
      </c>
      <c r="I3970">
        <v>-21.807983752938998</v>
      </c>
      <c r="J3970">
        <v>5.95354506813573</v>
      </c>
      <c r="K3970">
        <v>66.532291615252305</v>
      </c>
      <c r="L3970">
        <v>68.331784858129694</v>
      </c>
      <c r="M3970">
        <v>52.865136755890397</v>
      </c>
      <c r="N3970">
        <v>1.30762812038853</v>
      </c>
      <c r="O3970">
        <v>47.392867845370098</v>
      </c>
      <c r="P3970">
        <v>19.178571428571399</v>
      </c>
      <c r="Q3970">
        <v>5.8202736071286003E-2</v>
      </c>
    </row>
    <row r="3971" spans="1:17" hidden="1" x14ac:dyDescent="0.3">
      <c r="A3971" t="s">
        <v>8104</v>
      </c>
      <c r="B3971" t="s">
        <v>8105</v>
      </c>
      <c r="C3971" t="str">
        <f>IFERROR(VLOOKUP(Table1[[#This Row],[Ticker]],[1]!Table1[[Symbol]:[Industry]],2,FALSE),"-")</f>
        <v>-</v>
      </c>
      <c r="D3971" t="s">
        <v>610</v>
      </c>
      <c r="E3971">
        <v>19.935500000000001</v>
      </c>
      <c r="F3971">
        <v>30.67</v>
      </c>
      <c r="G3971">
        <v>-6.7984673363843697</v>
      </c>
      <c r="H3971">
        <v>-2.7840923169302001</v>
      </c>
      <c r="I3971">
        <v>11.9529535088323</v>
      </c>
      <c r="J3971">
        <v>1.4180477863960499</v>
      </c>
      <c r="K3971">
        <v>29.222573516744902</v>
      </c>
      <c r="L3971">
        <v>27.558916069590101</v>
      </c>
      <c r="M3971">
        <v>60.134154160278101</v>
      </c>
      <c r="N3971">
        <v>0.30008382775824999</v>
      </c>
      <c r="O3971">
        <v>17.378545810237998</v>
      </c>
      <c r="P3971">
        <v>37.471985656656202</v>
      </c>
      <c r="Q3971">
        <v>0.14905582133596401</v>
      </c>
    </row>
    <row r="3972" spans="1:17" hidden="1" x14ac:dyDescent="0.3">
      <c r="A3972" t="s">
        <v>8106</v>
      </c>
      <c r="B3972" t="s">
        <v>8107</v>
      </c>
      <c r="C3972" t="str">
        <f>IFERROR(VLOOKUP(Table1[[#This Row],[Ticker]],[1]!Table1[[Symbol]:[Industry]],2,FALSE),"-")</f>
        <v>-</v>
      </c>
      <c r="D3972" t="s">
        <v>387</v>
      </c>
      <c r="E3972">
        <v>19.9142847</v>
      </c>
      <c r="F3972">
        <v>39.89</v>
      </c>
      <c r="G3972">
        <v>24.553273009027802</v>
      </c>
      <c r="H3972">
        <v>-5.0456683088293204</v>
      </c>
      <c r="I3972">
        <v>-22.435407931307701</v>
      </c>
      <c r="J3972">
        <v>5.4883500202988103</v>
      </c>
      <c r="K3972">
        <v>39.679944191988</v>
      </c>
      <c r="L3972">
        <v>39.1594308156875</v>
      </c>
      <c r="M3972">
        <v>52.738577184045901</v>
      </c>
      <c r="N3972">
        <v>0.82688995410052002</v>
      </c>
      <c r="O3972">
        <v>46.402607169716703</v>
      </c>
      <c r="P3972">
        <v>66.139108704706302</v>
      </c>
      <c r="Q3972">
        <v>6.7263237368084997E-2</v>
      </c>
    </row>
    <row r="3973" spans="1:17" hidden="1" x14ac:dyDescent="0.3">
      <c r="A3973" t="s">
        <v>8108</v>
      </c>
      <c r="B3973" t="s">
        <v>8109</v>
      </c>
      <c r="C3973" t="str">
        <f>IFERROR(VLOOKUP(Table1[[#This Row],[Ticker]],[1]!Table1[[Symbol]:[Industry]],2,FALSE),"-")</f>
        <v>-</v>
      </c>
      <c r="D3973" t="s">
        <v>326</v>
      </c>
      <c r="E3973">
        <v>19.911695661</v>
      </c>
      <c r="F3973">
        <v>37.83</v>
      </c>
      <c r="G3973">
        <v>-4.6829208886506803</v>
      </c>
      <c r="H3973">
        <v>-5.8242800079618897</v>
      </c>
      <c r="I3973">
        <v>-16.590191122599201</v>
      </c>
      <c r="J3973">
        <v>-6.5436225540398896</v>
      </c>
      <c r="K3973">
        <v>38.5991012894237</v>
      </c>
      <c r="L3973">
        <v>38.456332252377003</v>
      </c>
      <c r="M3973">
        <v>52.126151628333197</v>
      </c>
      <c r="N3973">
        <v>1.08021896588817</v>
      </c>
      <c r="O3973">
        <v>39.492466296590003</v>
      </c>
      <c r="P3973">
        <v>51.319999999999901</v>
      </c>
    </row>
    <row r="3974" spans="1:17" hidden="1" x14ac:dyDescent="0.3">
      <c r="A3974" t="s">
        <v>8110</v>
      </c>
      <c r="B3974" t="s">
        <v>8111</v>
      </c>
      <c r="C3974" t="str">
        <f>IFERROR(VLOOKUP(Table1[[#This Row],[Ticker]],[1]!Table1[[Symbol]:[Industry]],2,FALSE),"-")</f>
        <v>-</v>
      </c>
      <c r="D3974" t="s">
        <v>929</v>
      </c>
      <c r="E3974">
        <v>19.905639999999998</v>
      </c>
      <c r="F3974">
        <v>36.5</v>
      </c>
      <c r="G3974">
        <v>178.30778837581201</v>
      </c>
      <c r="H3974">
        <v>52.950693758009997</v>
      </c>
      <c r="I3974">
        <v>-19.152324100913901</v>
      </c>
      <c r="J3974">
        <v>34.738360286396002</v>
      </c>
      <c r="K3974">
        <v>23.452307912047001</v>
      </c>
      <c r="L3974">
        <v>20.713823857743101</v>
      </c>
      <c r="M3974">
        <v>95.272483565894106</v>
      </c>
      <c r="N3974">
        <v>4.2593313958633603</v>
      </c>
      <c r="O3974">
        <v>12.8219178082191</v>
      </c>
      <c r="P3974">
        <v>225.31194295900099</v>
      </c>
      <c r="Q3974">
        <v>0.10348493212189699</v>
      </c>
    </row>
    <row r="3975" spans="1:17" hidden="1" x14ac:dyDescent="0.3">
      <c r="A3975" t="s">
        <v>8112</v>
      </c>
      <c r="B3975" t="s">
        <v>8113</v>
      </c>
      <c r="C3975" t="str">
        <f>IFERROR(VLOOKUP(Table1[[#This Row],[Ticker]],[1]!Table1[[Symbol]:[Industry]],2,FALSE),"-")</f>
        <v>-</v>
      </c>
      <c r="D3975" t="s">
        <v>392</v>
      </c>
      <c r="E3975">
        <v>19.895</v>
      </c>
      <c r="F3975">
        <v>20</v>
      </c>
      <c r="G3975">
        <v>40.622326386459001</v>
      </c>
      <c r="H3975">
        <v>0.175965023776983</v>
      </c>
      <c r="I3975">
        <v>-16.109446419573199</v>
      </c>
      <c r="J3975">
        <v>-3.75835124036794</v>
      </c>
      <c r="K3975">
        <v>19.267582208534499</v>
      </c>
      <c r="L3975">
        <v>17.8089959472678</v>
      </c>
      <c r="M3975">
        <v>55.598679634786699</v>
      </c>
      <c r="N3975">
        <v>0.46360431802637297</v>
      </c>
      <c r="O3975">
        <v>12.9</v>
      </c>
      <c r="P3975">
        <v>74.672489082969406</v>
      </c>
      <c r="Q3975">
        <v>5.537888302374E-2</v>
      </c>
    </row>
    <row r="3976" spans="1:17" hidden="1" x14ac:dyDescent="0.3">
      <c r="A3976" t="s">
        <v>8114</v>
      </c>
      <c r="B3976" t="s">
        <v>8115</v>
      </c>
      <c r="C3976" t="str">
        <f>IFERROR(VLOOKUP(Table1[[#This Row],[Ticker]],[1]!Table1[[Symbol]:[Industry]],2,FALSE),"-")</f>
        <v>-</v>
      </c>
      <c r="D3976" t="s">
        <v>326</v>
      </c>
      <c r="E3976">
        <v>19.8866744</v>
      </c>
      <c r="F3976">
        <v>41.59</v>
      </c>
      <c r="G3976">
        <v>3.01142018288339</v>
      </c>
      <c r="H3976">
        <v>-11.010813053523201</v>
      </c>
      <c r="I3976">
        <v>-2.76971855594496</v>
      </c>
      <c r="J3976">
        <v>0.74731607907897801</v>
      </c>
      <c r="K3976">
        <v>41.858655416883899</v>
      </c>
      <c r="L3976">
        <v>39.287239933508097</v>
      </c>
      <c r="M3976">
        <v>47.921203287793503</v>
      </c>
      <c r="N3976">
        <v>0.86969185957381501</v>
      </c>
      <c r="O3976">
        <v>10.6035104592449</v>
      </c>
      <c r="P3976">
        <v>38.448735019973299</v>
      </c>
      <c r="Q3976">
        <v>0.12734610713925201</v>
      </c>
    </row>
    <row r="3977" spans="1:17" hidden="1" x14ac:dyDescent="0.3">
      <c r="A3977" t="s">
        <v>8116</v>
      </c>
      <c r="B3977" t="s">
        <v>8117</v>
      </c>
      <c r="C3977" t="str">
        <f>IFERROR(VLOOKUP(Table1[[#This Row],[Ticker]],[1]!Table1[[Symbol]:[Industry]],2,FALSE),"-")</f>
        <v>-</v>
      </c>
      <c r="D3977" t="s">
        <v>392</v>
      </c>
      <c r="E3977">
        <v>19.850270824999999</v>
      </c>
      <c r="F3977">
        <v>64.569999999999993</v>
      </c>
      <c r="G3977">
        <v>-25.352777347980801</v>
      </c>
      <c r="H3977">
        <v>1.16753716800861</v>
      </c>
      <c r="I3977">
        <v>5.6113801762870503</v>
      </c>
      <c r="J3977">
        <v>11.1443251586588</v>
      </c>
      <c r="M3977">
        <v>100</v>
      </c>
      <c r="N3977">
        <v>1</v>
      </c>
      <c r="O3977">
        <v>0</v>
      </c>
    </row>
    <row r="3978" spans="1:17" hidden="1" x14ac:dyDescent="0.3">
      <c r="A3978" t="s">
        <v>8118</v>
      </c>
      <c r="B3978" t="s">
        <v>8119</v>
      </c>
      <c r="C3978" t="str">
        <f>IFERROR(VLOOKUP(Table1[[#This Row],[Ticker]],[1]!Table1[[Symbol]:[Industry]],2,FALSE),"-")</f>
        <v>-</v>
      </c>
      <c r="D3978" t="s">
        <v>1675</v>
      </c>
      <c r="E3978">
        <v>19.818500799999999</v>
      </c>
      <c r="F3978">
        <v>45.04</v>
      </c>
      <c r="G3978">
        <v>59.388814120435903</v>
      </c>
      <c r="H3978">
        <v>-22.806141655519099</v>
      </c>
      <c r="I3978">
        <v>1.77936961626992</v>
      </c>
      <c r="J3978">
        <v>-3.3620825067635498</v>
      </c>
      <c r="K3978">
        <v>46.533440536881699</v>
      </c>
      <c r="M3978">
        <v>48.667855906636703</v>
      </c>
      <c r="N3978">
        <v>1.7090152542903201</v>
      </c>
      <c r="O3978">
        <v>40.630550621669599</v>
      </c>
      <c r="P3978">
        <v>93.970714900947399</v>
      </c>
    </row>
    <row r="3979" spans="1:17" hidden="1" x14ac:dyDescent="0.3">
      <c r="A3979" t="s">
        <v>8120</v>
      </c>
      <c r="B3979" t="s">
        <v>8121</v>
      </c>
      <c r="C3979" t="str">
        <f>IFERROR(VLOOKUP(Table1[[#This Row],[Ticker]],[1]!Table1[[Symbol]:[Industry]],2,FALSE),"-")</f>
        <v>-</v>
      </c>
      <c r="E3979">
        <v>19.817136000000001</v>
      </c>
      <c r="F3979">
        <v>19.440000000000001</v>
      </c>
      <c r="G3979">
        <v>-83.881561996168401</v>
      </c>
      <c r="H3979">
        <v>-27.6526266671362</v>
      </c>
      <c r="I3979">
        <v>-71.126408473509898</v>
      </c>
      <c r="J3979">
        <v>-7.2244583561100901</v>
      </c>
      <c r="K3979">
        <v>23.671755282887901</v>
      </c>
      <c r="L3979">
        <v>34.634765701158699</v>
      </c>
      <c r="M3979">
        <v>35.8550254265162</v>
      </c>
      <c r="N3979">
        <v>1.08208443267986</v>
      </c>
      <c r="O3979">
        <v>272.06790123456699</v>
      </c>
      <c r="P3979">
        <v>4.0685224839400496</v>
      </c>
    </row>
    <row r="3980" spans="1:17" hidden="1" x14ac:dyDescent="0.3">
      <c r="A3980" t="s">
        <v>8122</v>
      </c>
      <c r="B3980" t="s">
        <v>8123</v>
      </c>
      <c r="C3980" t="str">
        <f>IFERROR(VLOOKUP(Table1[[#This Row],[Ticker]],[1]!Table1[[Symbol]:[Industry]],2,FALSE),"-")</f>
        <v>-</v>
      </c>
      <c r="D3980" t="s">
        <v>716</v>
      </c>
      <c r="E3980">
        <v>19.692535094</v>
      </c>
      <c r="F3980">
        <v>59.83</v>
      </c>
      <c r="G3980">
        <v>-15.262216311314599</v>
      </c>
      <c r="H3980">
        <v>-2.27471758141923</v>
      </c>
      <c r="I3980">
        <v>-11.994295211917199</v>
      </c>
      <c r="J3980">
        <v>2.9227791145474402</v>
      </c>
      <c r="K3980">
        <v>58.424579209501999</v>
      </c>
      <c r="L3980">
        <v>56.084702992495799</v>
      </c>
      <c r="M3980">
        <v>43.249617568739502</v>
      </c>
      <c r="N3980">
        <v>0.74924877410121005</v>
      </c>
      <c r="O3980">
        <v>13.5717867290656</v>
      </c>
      <c r="P3980">
        <v>15.137402817334999</v>
      </c>
    </row>
    <row r="3981" spans="1:17" hidden="1" x14ac:dyDescent="0.3">
      <c r="A3981" t="s">
        <v>8124</v>
      </c>
      <c r="B3981" t="s">
        <v>8125</v>
      </c>
      <c r="C3981" t="str">
        <f>IFERROR(VLOOKUP(Table1[[#This Row],[Ticker]],[1]!Table1[[Symbol]:[Industry]],2,FALSE),"-")</f>
        <v>-</v>
      </c>
      <c r="E3981">
        <v>19.669014499999999</v>
      </c>
      <c r="F3981">
        <v>8.18</v>
      </c>
      <c r="G3981">
        <v>-81.688268872339293</v>
      </c>
      <c r="H3981">
        <v>-14.6216855724251</v>
      </c>
      <c r="I3981">
        <v>-20.714256715542898</v>
      </c>
      <c r="J3981">
        <v>0.164930579413503</v>
      </c>
      <c r="K3981">
        <v>8.6389190544379098</v>
      </c>
      <c r="L3981">
        <v>10.8035939594214</v>
      </c>
      <c r="M3981">
        <v>51.363737756068403</v>
      </c>
      <c r="N3981">
        <v>0.22462400292272999</v>
      </c>
      <c r="O3981">
        <v>194.81167810980901</v>
      </c>
      <c r="P3981">
        <v>8.9214380825565804</v>
      </c>
    </row>
    <row r="3982" spans="1:17" hidden="1" x14ac:dyDescent="0.3">
      <c r="A3982" t="s">
        <v>8126</v>
      </c>
      <c r="B3982" t="s">
        <v>8127</v>
      </c>
      <c r="C3982" t="str">
        <f>IFERROR(VLOOKUP(Table1[[#This Row],[Ticker]],[1]!Table1[[Symbol]:[Industry]],2,FALSE),"-")</f>
        <v>-</v>
      </c>
      <c r="D3982" t="s">
        <v>124</v>
      </c>
      <c r="E3982">
        <v>19.664999999999999</v>
      </c>
      <c r="F3982">
        <v>2.0699999999999998</v>
      </c>
      <c r="G3982">
        <v>-9.0606425165201507</v>
      </c>
      <c r="H3982">
        <v>-11.0587402042541</v>
      </c>
      <c r="I3982">
        <v>-18.126177886088499</v>
      </c>
      <c r="J3982">
        <v>1.9483508166990799</v>
      </c>
      <c r="K3982">
        <v>2.0096919702907599</v>
      </c>
      <c r="L3982">
        <v>2.1422475014232001</v>
      </c>
      <c r="M3982">
        <v>80.249000719667606</v>
      </c>
      <c r="N3982">
        <v>1.345938416161</v>
      </c>
      <c r="O3982">
        <v>44.927536231883998</v>
      </c>
      <c r="P3982">
        <v>31.012658227848</v>
      </c>
      <c r="Q3982">
        <v>1.9951282915098002E-2</v>
      </c>
    </row>
    <row r="3983" spans="1:17" hidden="1" x14ac:dyDescent="0.3">
      <c r="A3983" t="s">
        <v>8128</v>
      </c>
      <c r="B3983" t="s">
        <v>8129</v>
      </c>
      <c r="C3983" t="str">
        <f>IFERROR(VLOOKUP(Table1[[#This Row],[Ticker]],[1]!Table1[[Symbol]:[Industry]],2,FALSE),"-")</f>
        <v>-</v>
      </c>
      <c r="D3983" t="s">
        <v>561</v>
      </c>
      <c r="E3983">
        <v>19.5980226</v>
      </c>
      <c r="F3983">
        <v>52.26</v>
      </c>
      <c r="G3983">
        <v>419.589871244302</v>
      </c>
      <c r="H3983">
        <v>-39.070788397025197</v>
      </c>
      <c r="I3983">
        <v>223.428385084659</v>
      </c>
      <c r="J3983">
        <v>-17.222303090796899</v>
      </c>
      <c r="K3983">
        <v>61.318856982802203</v>
      </c>
      <c r="L3983">
        <v>39.074779904264297</v>
      </c>
      <c r="M3983">
        <v>21.442297491084101</v>
      </c>
      <c r="N3983">
        <v>0.56731940848634499</v>
      </c>
      <c r="O3983">
        <v>49.024110218140002</v>
      </c>
      <c r="P3983">
        <v>444.94264859228298</v>
      </c>
    </row>
    <row r="3984" spans="1:17" hidden="1" x14ac:dyDescent="0.3">
      <c r="A3984" t="s">
        <v>8130</v>
      </c>
      <c r="B3984" t="s">
        <v>8131</v>
      </c>
      <c r="C3984" t="str">
        <f>IFERROR(VLOOKUP(Table1[[#This Row],[Ticker]],[1]!Table1[[Symbol]:[Industry]],2,FALSE),"-")</f>
        <v>-</v>
      </c>
      <c r="E3984">
        <v>19.508066500000002</v>
      </c>
      <c r="F3984">
        <v>46.15</v>
      </c>
      <c r="G3984">
        <v>-34.862581269549402</v>
      </c>
      <c r="H3984">
        <v>-27.025126758875999</v>
      </c>
      <c r="I3984">
        <v>-7.3307233406339698</v>
      </c>
      <c r="J3984">
        <v>-1.0819522136039399</v>
      </c>
      <c r="K3984">
        <v>51.686742051319897</v>
      </c>
      <c r="L3984">
        <v>53.540349675497801</v>
      </c>
      <c r="M3984">
        <v>24.719513998814701</v>
      </c>
      <c r="N3984">
        <v>0.51239669421487599</v>
      </c>
      <c r="O3984">
        <v>44.637053087757302</v>
      </c>
      <c r="P3984">
        <v>25.067750677506702</v>
      </c>
    </row>
    <row r="3985" spans="1:17" hidden="1" x14ac:dyDescent="0.3">
      <c r="A3985" t="s">
        <v>8132</v>
      </c>
      <c r="B3985" t="s">
        <v>8133</v>
      </c>
      <c r="C3985" t="str">
        <f>IFERROR(VLOOKUP(Table1[[#This Row],[Ticker]],[1]!Table1[[Symbol]:[Industry]],2,FALSE),"-")</f>
        <v>-</v>
      </c>
      <c r="D3985" t="s">
        <v>72</v>
      </c>
      <c r="E3985">
        <v>19.504000000000001</v>
      </c>
      <c r="F3985">
        <v>84.8</v>
      </c>
      <c r="G3985">
        <v>85.592496283859901</v>
      </c>
      <c r="H3985">
        <v>4.6741728205344701</v>
      </c>
      <c r="I3985">
        <v>98.7281866548431</v>
      </c>
      <c r="J3985">
        <v>3.9095985468275898</v>
      </c>
      <c r="M3985">
        <v>100</v>
      </c>
      <c r="O3985">
        <v>0</v>
      </c>
      <c r="P3985">
        <v>110.94527363184</v>
      </c>
    </row>
    <row r="3986" spans="1:17" hidden="1" x14ac:dyDescent="0.3">
      <c r="A3986" t="s">
        <v>8134</v>
      </c>
      <c r="B3986" t="s">
        <v>8135</v>
      </c>
      <c r="C3986" t="str">
        <f>IFERROR(VLOOKUP(Table1[[#This Row],[Ticker]],[1]!Table1[[Symbol]:[Industry]],2,FALSE),"-")</f>
        <v>-</v>
      </c>
      <c r="D3986" t="s">
        <v>1498</v>
      </c>
      <c r="E3986">
        <v>19.494868518000001</v>
      </c>
      <c r="F3986">
        <v>7.38</v>
      </c>
      <c r="G3986">
        <v>98.283586288382807</v>
      </c>
      <c r="H3986">
        <v>16.7507836052696</v>
      </c>
      <c r="I3986">
        <v>7.7829130230023802</v>
      </c>
      <c r="J3986">
        <v>29.972735286395999</v>
      </c>
      <c r="K3986">
        <v>5.4522036648811598</v>
      </c>
      <c r="L3986">
        <v>5.3649343819564796</v>
      </c>
      <c r="M3986">
        <v>90.785213691205001</v>
      </c>
      <c r="N3986">
        <v>2.4914527028470999</v>
      </c>
      <c r="O3986">
        <v>8.4010840108401208</v>
      </c>
      <c r="Q3986">
        <v>6.0914229793623001E-2</v>
      </c>
    </row>
    <row r="3987" spans="1:17" hidden="1" x14ac:dyDescent="0.3">
      <c r="A3987" t="s">
        <v>8136</v>
      </c>
      <c r="B3987" t="s">
        <v>8137</v>
      </c>
      <c r="C3987" t="str">
        <f>IFERROR(VLOOKUP(Table1[[#This Row],[Ticker]],[1]!Table1[[Symbol]:[Industry]],2,FALSE),"-")</f>
        <v>-</v>
      </c>
      <c r="D3987" t="s">
        <v>1309</v>
      </c>
      <c r="E3987">
        <v>19.49219875</v>
      </c>
      <c r="F3987">
        <v>14.75</v>
      </c>
      <c r="G3987">
        <v>38.172721543371701</v>
      </c>
      <c r="H3987">
        <v>-7.18550076763443</v>
      </c>
      <c r="I3987">
        <v>39.844768693105401</v>
      </c>
      <c r="J3987">
        <v>-1.0819522136039399</v>
      </c>
      <c r="K3987">
        <v>14.0422488771838</v>
      </c>
      <c r="L3987">
        <v>11.508964646908201</v>
      </c>
      <c r="M3987">
        <v>53.344893258886202</v>
      </c>
      <c r="N3987">
        <v>7.9220779220779206E-2</v>
      </c>
      <c r="O3987">
        <v>8.4745762711864394</v>
      </c>
      <c r="P3987">
        <v>197.379032258064</v>
      </c>
    </row>
    <row r="3988" spans="1:17" hidden="1" x14ac:dyDescent="0.3">
      <c r="A3988" t="s">
        <v>8138</v>
      </c>
      <c r="B3988" t="s">
        <v>8139</v>
      </c>
      <c r="C3988" t="str">
        <f>IFERROR(VLOOKUP(Table1[[#This Row],[Ticker]],[1]!Table1[[Symbol]:[Industry]],2,FALSE),"-")</f>
        <v>-</v>
      </c>
      <c r="D3988" t="s">
        <v>610</v>
      </c>
      <c r="E3988">
        <v>19.490302</v>
      </c>
      <c r="F3988">
        <v>36.14</v>
      </c>
      <c r="G3988">
        <v>100.09949963267999</v>
      </c>
      <c r="H3988">
        <v>-56.097029929844403</v>
      </c>
      <c r="I3988">
        <v>89.119960376762805</v>
      </c>
      <c r="J3988">
        <v>-1.8596019831891899</v>
      </c>
      <c r="K3988">
        <v>44.917223840152403</v>
      </c>
      <c r="L3988">
        <v>32.033458424946701</v>
      </c>
      <c r="M3988">
        <v>34.7839089065208</v>
      </c>
      <c r="N3988">
        <v>1.2279982391609501</v>
      </c>
      <c r="O3988">
        <v>84.144991698948502</v>
      </c>
      <c r="P3988">
        <v>190.74818986323399</v>
      </c>
      <c r="Q3988">
        <v>0.16758867919197101</v>
      </c>
    </row>
    <row r="3989" spans="1:17" hidden="1" x14ac:dyDescent="0.3">
      <c r="A3989" t="s">
        <v>8140</v>
      </c>
      <c r="B3989" t="s">
        <v>8141</v>
      </c>
      <c r="C3989" t="str">
        <f>IFERROR(VLOOKUP(Table1[[#This Row],[Ticker]],[1]!Table1[[Symbol]:[Industry]],2,FALSE),"-")</f>
        <v>-</v>
      </c>
      <c r="E3989">
        <v>19.46560011</v>
      </c>
      <c r="F3989">
        <v>8.6999999999999993</v>
      </c>
      <c r="G3989">
        <v>-45.682447677651098</v>
      </c>
      <c r="H3989">
        <v>-8.5101965149337797</v>
      </c>
      <c r="I3989">
        <v>-29.043090801089399</v>
      </c>
      <c r="J3989">
        <v>-6.7739164993182497</v>
      </c>
      <c r="K3989">
        <v>8.9735443366647907</v>
      </c>
      <c r="L3989">
        <v>10.024001323159</v>
      </c>
      <c r="M3989">
        <v>54.458095064550903</v>
      </c>
      <c r="N3989">
        <v>0.183996923665909</v>
      </c>
      <c r="O3989">
        <v>63.218390804597703</v>
      </c>
      <c r="P3989">
        <v>19.505494505494401</v>
      </c>
      <c r="Q3989">
        <v>4.0843977025867E-2</v>
      </c>
    </row>
    <row r="3990" spans="1:17" hidden="1" x14ac:dyDescent="0.3">
      <c r="A3990" t="s">
        <v>8142</v>
      </c>
      <c r="B3990" t="s">
        <v>8143</v>
      </c>
      <c r="C3990" t="str">
        <f>IFERROR(VLOOKUP(Table1[[#This Row],[Ticker]],[1]!Table1[[Symbol]:[Industry]],2,FALSE),"-")</f>
        <v>-</v>
      </c>
      <c r="D3990" t="s">
        <v>72</v>
      </c>
      <c r="E3990">
        <v>19.438828958999999</v>
      </c>
      <c r="F3990">
        <v>60.23</v>
      </c>
      <c r="G3990">
        <v>381.20735721888201</v>
      </c>
      <c r="H3990">
        <v>17.8713908001126</v>
      </c>
      <c r="I3990">
        <v>102.506620687886</v>
      </c>
      <c r="J3990">
        <v>7.1276867821812697</v>
      </c>
      <c r="K3990">
        <v>50.851389696434197</v>
      </c>
      <c r="L3990">
        <v>38.866881528892897</v>
      </c>
      <c r="M3990">
        <v>82.753657373125407</v>
      </c>
      <c r="N3990">
        <v>0.448349971342478</v>
      </c>
      <c r="O3990">
        <v>10.0614311804748</v>
      </c>
      <c r="P3990">
        <v>490.49019607843098</v>
      </c>
      <c r="Q3990">
        <v>0.131381998749343</v>
      </c>
    </row>
    <row r="3991" spans="1:17" hidden="1" x14ac:dyDescent="0.3">
      <c r="A3991" t="s">
        <v>8144</v>
      </c>
      <c r="B3991" t="s">
        <v>8145</v>
      </c>
      <c r="C3991" t="str">
        <f>IFERROR(VLOOKUP(Table1[[#This Row],[Ticker]],[1]!Table1[[Symbol]:[Industry]],2,FALSE),"-")</f>
        <v>-</v>
      </c>
      <c r="D3991" t="s">
        <v>1199</v>
      </c>
      <c r="E3991">
        <v>19.424843750000001</v>
      </c>
      <c r="F3991">
        <v>85.15</v>
      </c>
      <c r="G3991">
        <v>-5.5931859894901201</v>
      </c>
      <c r="H3991">
        <v>-1.87035303188851</v>
      </c>
      <c r="I3991">
        <v>-12.2495918825592</v>
      </c>
      <c r="J3991">
        <v>1.0670674632677399</v>
      </c>
      <c r="K3991">
        <v>87.130260937810405</v>
      </c>
      <c r="M3991">
        <v>46.234414810174101</v>
      </c>
      <c r="N3991">
        <v>1</v>
      </c>
    </row>
    <row r="3992" spans="1:17" hidden="1" x14ac:dyDescent="0.3">
      <c r="A3992" t="s">
        <v>8146</v>
      </c>
      <c r="B3992" t="s">
        <v>8147</v>
      </c>
      <c r="C3992" t="str">
        <f>IFERROR(VLOOKUP(Table1[[#This Row],[Ticker]],[1]!Table1[[Symbol]:[Industry]],2,FALSE),"-")</f>
        <v>-</v>
      </c>
      <c r="E3992">
        <v>19.375</v>
      </c>
      <c r="F3992">
        <v>38.75</v>
      </c>
      <c r="G3992">
        <v>-7.5358117049282196</v>
      </c>
      <c r="H3992">
        <v>1.29591095853654</v>
      </c>
      <c r="I3992">
        <v>-17.450640413045502</v>
      </c>
      <c r="J3992">
        <v>-9.7764813863845303E-3</v>
      </c>
      <c r="K3992">
        <v>38.496468539011701</v>
      </c>
      <c r="L3992">
        <v>37.342005249946801</v>
      </c>
      <c r="M3992">
        <v>50.398203982132301</v>
      </c>
      <c r="N3992">
        <v>0.19156600145505701</v>
      </c>
      <c r="O3992">
        <v>41.703225806451599</v>
      </c>
      <c r="P3992">
        <v>43.518518518518498</v>
      </c>
      <c r="Q3992">
        <v>0.114324843134187</v>
      </c>
    </row>
    <row r="3993" spans="1:17" hidden="1" x14ac:dyDescent="0.3">
      <c r="A3993" t="s">
        <v>8148</v>
      </c>
      <c r="B3993" t="s">
        <v>8149</v>
      </c>
      <c r="C3993" t="str">
        <f>IFERROR(VLOOKUP(Table1[[#This Row],[Ticker]],[1]!Table1[[Symbol]:[Industry]],2,FALSE),"-")</f>
        <v>-</v>
      </c>
      <c r="D3993" t="s">
        <v>49</v>
      </c>
      <c r="E3993">
        <v>19.35144</v>
      </c>
      <c r="F3993">
        <v>36</v>
      </c>
      <c r="G3993">
        <v>78.844613463136596</v>
      </c>
      <c r="H3993">
        <v>31.2489521034381</v>
      </c>
      <c r="I3993">
        <v>10.231892614839101</v>
      </c>
      <c r="J3993">
        <v>47.572125729344997</v>
      </c>
      <c r="K3993">
        <v>26.437900766486301</v>
      </c>
      <c r="L3993">
        <v>25.720667382195298</v>
      </c>
      <c r="M3993">
        <v>85.745486465956404</v>
      </c>
      <c r="N3993">
        <v>5.2011019283746496</v>
      </c>
      <c r="O3993">
        <v>2.7777777777777599</v>
      </c>
      <c r="P3993">
        <v>210.34482758620601</v>
      </c>
    </row>
    <row r="3994" spans="1:17" hidden="1" x14ac:dyDescent="0.3">
      <c r="A3994" t="s">
        <v>8150</v>
      </c>
      <c r="B3994" t="s">
        <v>8151</v>
      </c>
      <c r="C3994" t="str">
        <f>IFERROR(VLOOKUP(Table1[[#This Row],[Ticker]],[1]!Table1[[Symbol]:[Industry]],2,FALSE),"-")</f>
        <v>-</v>
      </c>
      <c r="D3994" t="s">
        <v>384</v>
      </c>
      <c r="E3994">
        <v>19.305779999999999</v>
      </c>
      <c r="F3994">
        <v>28.02</v>
      </c>
      <c r="G3994">
        <v>-8.6999880057659897</v>
      </c>
      <c r="H3994">
        <v>-14.810779355967</v>
      </c>
      <c r="I3994">
        <v>2.1035984575189</v>
      </c>
      <c r="J3994">
        <v>2.9744851761667599</v>
      </c>
      <c r="K3994">
        <v>28.502787593106198</v>
      </c>
      <c r="L3994">
        <v>28.230292398516799</v>
      </c>
      <c r="M3994">
        <v>49.057510905571597</v>
      </c>
      <c r="N3994">
        <v>1.05260304912478</v>
      </c>
      <c r="O3994">
        <v>47.930049964311202</v>
      </c>
      <c r="P3994">
        <v>33.428571428571402</v>
      </c>
      <c r="Q3994">
        <v>-6.442634891759E-3</v>
      </c>
    </row>
    <row r="3995" spans="1:17" hidden="1" x14ac:dyDescent="0.3">
      <c r="A3995" t="s">
        <v>8152</v>
      </c>
      <c r="B3995" t="s">
        <v>8153</v>
      </c>
      <c r="C3995" t="str">
        <f>IFERROR(VLOOKUP(Table1[[#This Row],[Ticker]],[1]!Table1[[Symbol]:[Industry]],2,FALSE),"-")</f>
        <v>-</v>
      </c>
      <c r="E3995">
        <v>19.287375999999998</v>
      </c>
      <c r="F3995">
        <v>31.6</v>
      </c>
      <c r="G3995">
        <v>76.435217543462301</v>
      </c>
      <c r="H3995">
        <v>86.775654700204399</v>
      </c>
      <c r="I3995">
        <v>154.44957968966901</v>
      </c>
      <c r="J3995">
        <v>7.0656800983737602</v>
      </c>
      <c r="K3995">
        <v>20.026961751891601</v>
      </c>
      <c r="L3995">
        <v>14.1247417234121</v>
      </c>
      <c r="M3995">
        <v>99.730401093325995</v>
      </c>
      <c r="N3995">
        <v>2.2060162684810898</v>
      </c>
      <c r="O3995">
        <v>0.253164556962026</v>
      </c>
      <c r="P3995">
        <v>269.15887850467197</v>
      </c>
      <c r="Q3995">
        <v>0.114788900000572</v>
      </c>
    </row>
    <row r="3996" spans="1:17" hidden="1" x14ac:dyDescent="0.3">
      <c r="A3996" t="s">
        <v>8154</v>
      </c>
      <c r="B3996" t="s">
        <v>8155</v>
      </c>
      <c r="C3996" t="str">
        <f>IFERROR(VLOOKUP(Table1[[#This Row],[Ticker]],[1]!Table1[[Symbol]:[Industry]],2,FALSE),"-")</f>
        <v>-</v>
      </c>
      <c r="D3996" t="s">
        <v>610</v>
      </c>
      <c r="E3996">
        <v>19.235250000000001</v>
      </c>
      <c r="F3996">
        <v>51.5</v>
      </c>
      <c r="G3996">
        <v>3.84943037906383</v>
      </c>
      <c r="H3996">
        <v>-4.03874020425416</v>
      </c>
      <c r="I3996">
        <v>10.40196064205</v>
      </c>
      <c r="J3996">
        <v>-3.9499863395796302</v>
      </c>
      <c r="K3996">
        <v>51.460911862328899</v>
      </c>
      <c r="L3996">
        <v>49.172636680559201</v>
      </c>
      <c r="M3996">
        <v>42.034086907393501</v>
      </c>
      <c r="N3996">
        <v>3.5324675324675301</v>
      </c>
      <c r="O3996">
        <v>17.902912621359199</v>
      </c>
      <c r="P3996">
        <v>40.710382513661102</v>
      </c>
      <c r="Q3996">
        <v>0.16680890631855899</v>
      </c>
    </row>
    <row r="3997" spans="1:17" hidden="1" x14ac:dyDescent="0.3">
      <c r="A3997" t="s">
        <v>8156</v>
      </c>
      <c r="B3997" t="s">
        <v>8157</v>
      </c>
      <c r="C3997" t="str">
        <f>IFERROR(VLOOKUP(Table1[[#This Row],[Ticker]],[1]!Table1[[Symbol]:[Industry]],2,FALSE),"-")</f>
        <v>-</v>
      </c>
      <c r="D3997" t="s">
        <v>716</v>
      </c>
      <c r="E3997">
        <v>19.229981756999901</v>
      </c>
      <c r="F3997">
        <v>27.93</v>
      </c>
      <c r="G3997">
        <v>7.4389368291381199</v>
      </c>
      <c r="H3997">
        <v>-4.95794444828599</v>
      </c>
      <c r="I3997">
        <v>4.0174629418504502</v>
      </c>
      <c r="J3997">
        <v>0.77326786642515799</v>
      </c>
      <c r="K3997">
        <v>26.553133457040801</v>
      </c>
      <c r="L3997">
        <v>24.469696452731</v>
      </c>
      <c r="M3997">
        <v>53.416699079583402</v>
      </c>
      <c r="N3997">
        <v>1.08315185517512</v>
      </c>
      <c r="O3997">
        <v>9.0941639813820299</v>
      </c>
      <c r="P3997">
        <v>37.7898371978293</v>
      </c>
      <c r="Q3997">
        <v>2.8878510423630001E-3</v>
      </c>
    </row>
    <row r="3998" spans="1:17" hidden="1" x14ac:dyDescent="0.3">
      <c r="A3998" t="s">
        <v>8158</v>
      </c>
      <c r="B3998" t="s">
        <v>8159</v>
      </c>
      <c r="C3998" t="str">
        <f>IFERROR(VLOOKUP(Table1[[#This Row],[Ticker]],[1]!Table1[[Symbol]:[Industry]],2,FALSE),"-")</f>
        <v>-</v>
      </c>
      <c r="D3998" t="s">
        <v>610</v>
      </c>
      <c r="E3998">
        <v>19.219200000000001</v>
      </c>
      <c r="F3998">
        <v>12.32</v>
      </c>
      <c r="G3998">
        <v>68.053816058612497</v>
      </c>
      <c r="H3998">
        <v>-9.5461351622373503</v>
      </c>
      <c r="I3998">
        <v>-23.5201827293374</v>
      </c>
      <c r="J3998">
        <v>-6.8541831028395199</v>
      </c>
      <c r="K3998">
        <v>12.0331588434704</v>
      </c>
      <c r="L3998">
        <v>11.4966556779193</v>
      </c>
      <c r="M3998">
        <v>50.780954956809602</v>
      </c>
      <c r="N3998">
        <v>0.774319028190391</v>
      </c>
      <c r="O3998">
        <v>76.6233766233766</v>
      </c>
      <c r="P3998">
        <v>93.406593406593402</v>
      </c>
      <c r="Q3998">
        <v>0.205008307808386</v>
      </c>
    </row>
    <row r="3999" spans="1:17" hidden="1" x14ac:dyDescent="0.3">
      <c r="A3999" t="s">
        <v>8160</v>
      </c>
      <c r="B3999" t="s">
        <v>8161</v>
      </c>
      <c r="C3999" t="str">
        <f>IFERROR(VLOOKUP(Table1[[#This Row],[Ticker]],[1]!Table1[[Symbol]:[Industry]],2,FALSE),"-")</f>
        <v>-</v>
      </c>
      <c r="E3999">
        <v>19.168301159999999</v>
      </c>
      <c r="F3999">
        <v>24.24</v>
      </c>
      <c r="G3999">
        <v>-34.634214473729301</v>
      </c>
      <c r="H3999">
        <v>-12.7053265496356</v>
      </c>
      <c r="I3999">
        <v>-7.28202204193268</v>
      </c>
      <c r="J3999">
        <v>0.116394893834064</v>
      </c>
      <c r="K3999">
        <v>24.213474661365002</v>
      </c>
      <c r="L3999">
        <v>24.674187393904599</v>
      </c>
      <c r="M3999">
        <v>52.6171559347314</v>
      </c>
      <c r="N3999">
        <v>0.29209436761401097</v>
      </c>
      <c r="O3999">
        <v>46.328382838283801</v>
      </c>
      <c r="P3999">
        <v>20.597014925373099</v>
      </c>
      <c r="Q3999">
        <v>-3.1516089177184001E-2</v>
      </c>
    </row>
    <row r="4000" spans="1:17" hidden="1" x14ac:dyDescent="0.3">
      <c r="A4000" t="s">
        <v>8162</v>
      </c>
      <c r="B4000" t="s">
        <v>8163</v>
      </c>
      <c r="C4000" t="str">
        <f>IFERROR(VLOOKUP(Table1[[#This Row],[Ticker]],[1]!Table1[[Symbol]:[Industry]],2,FALSE),"-")</f>
        <v>-</v>
      </c>
      <c r="E4000">
        <v>19.06672</v>
      </c>
      <c r="F4000">
        <v>35.44</v>
      </c>
      <c r="G4000">
        <v>6.19881879158857</v>
      </c>
      <c r="H4000">
        <v>-11.902990568155101</v>
      </c>
      <c r="I4000">
        <v>9.7794706822106399</v>
      </c>
      <c r="J4000">
        <v>-3.6841826968753102</v>
      </c>
      <c r="K4000">
        <v>35.120338995881802</v>
      </c>
      <c r="L4000">
        <v>33.947254218337797</v>
      </c>
      <c r="M4000">
        <v>60.288543698193799</v>
      </c>
      <c r="N4000">
        <v>0.49238397377985998</v>
      </c>
      <c r="O4000">
        <v>32.279909706546199</v>
      </c>
      <c r="P4000">
        <v>46.204620462046201</v>
      </c>
      <c r="Q4000">
        <v>3.0201475868309999E-2</v>
      </c>
    </row>
    <row r="4001" spans="1:17" hidden="1" x14ac:dyDescent="0.3">
      <c r="A4001" t="s">
        <v>8164</v>
      </c>
      <c r="B4001" t="s">
        <v>8165</v>
      </c>
      <c r="C4001" t="str">
        <f>IFERROR(VLOOKUP(Table1[[#This Row],[Ticker]],[1]!Table1[[Symbol]:[Industry]],2,FALSE),"-")</f>
        <v>-</v>
      </c>
      <c r="E4001">
        <v>19.044907179999999</v>
      </c>
      <c r="F4001">
        <v>65.63</v>
      </c>
      <c r="G4001">
        <v>-89.194989898253496</v>
      </c>
      <c r="H4001">
        <v>-10.6357794791786</v>
      </c>
      <c r="I4001">
        <v>-76.059299527270298</v>
      </c>
      <c r="J4001">
        <v>-3.88896975746359</v>
      </c>
      <c r="K4001">
        <v>69.561250225686706</v>
      </c>
      <c r="M4001">
        <v>48.008404297255602</v>
      </c>
      <c r="N4001">
        <v>0.46283546438105899</v>
      </c>
      <c r="O4001">
        <v>203.97683985981999</v>
      </c>
      <c r="P4001">
        <v>19.3272727272727</v>
      </c>
    </row>
    <row r="4002" spans="1:17" hidden="1" x14ac:dyDescent="0.3">
      <c r="A4002" t="s">
        <v>8166</v>
      </c>
      <c r="B4002" t="s">
        <v>8167</v>
      </c>
      <c r="C4002" t="str">
        <f>IFERROR(VLOOKUP(Table1[[#This Row],[Ticker]],[1]!Table1[[Symbol]:[Industry]],2,FALSE),"-")</f>
        <v>-</v>
      </c>
      <c r="E4002">
        <v>19.037917664999998</v>
      </c>
      <c r="F4002">
        <v>148.65</v>
      </c>
      <c r="G4002">
        <v>-12.701262196465599</v>
      </c>
      <c r="H4002">
        <v>5.8811505061283604</v>
      </c>
      <c r="I4002">
        <v>0.481927427854556</v>
      </c>
      <c r="J4002">
        <v>-6.2718256313254601</v>
      </c>
      <c r="K4002">
        <v>137.661543117268</v>
      </c>
      <c r="L4002">
        <v>123.580962217143</v>
      </c>
      <c r="M4002">
        <v>52.612855986336697</v>
      </c>
      <c r="N4002">
        <v>0.98288788416413897</v>
      </c>
      <c r="O4002">
        <v>12.949882273797501</v>
      </c>
      <c r="P4002">
        <v>71.849710982658905</v>
      </c>
      <c r="Q4002">
        <v>0.21899322394464399</v>
      </c>
    </row>
    <row r="4003" spans="1:17" hidden="1" x14ac:dyDescent="0.3">
      <c r="A4003" t="s">
        <v>8168</v>
      </c>
      <c r="B4003" t="s">
        <v>8169</v>
      </c>
      <c r="C4003" t="str">
        <f>IFERROR(VLOOKUP(Table1[[#This Row],[Ticker]],[1]!Table1[[Symbol]:[Industry]],2,FALSE),"-")</f>
        <v>-</v>
      </c>
      <c r="D4003" t="s">
        <v>189</v>
      </c>
      <c r="E4003">
        <v>19.018750000000001</v>
      </c>
      <c r="F4003">
        <v>304.3</v>
      </c>
      <c r="G4003">
        <v>12.714373287227801</v>
      </c>
      <c r="H4003">
        <v>-14.407415017775801</v>
      </c>
      <c r="I4003">
        <v>34.080989946079299</v>
      </c>
      <c r="J4003">
        <v>7.43551036658135</v>
      </c>
      <c r="K4003">
        <v>274.48364205702302</v>
      </c>
      <c r="L4003">
        <v>227.716038451711</v>
      </c>
      <c r="M4003">
        <v>59.398866322270401</v>
      </c>
      <c r="N4003">
        <v>0.18196571874193099</v>
      </c>
      <c r="O4003">
        <v>12.389089714097899</v>
      </c>
      <c r="P4003">
        <v>83.037593984962399</v>
      </c>
      <c r="Q4003">
        <v>6.9385581751796002E-2</v>
      </c>
    </row>
    <row r="4004" spans="1:17" hidden="1" x14ac:dyDescent="0.3">
      <c r="A4004" t="s">
        <v>8170</v>
      </c>
      <c r="B4004" t="s">
        <v>8171</v>
      </c>
      <c r="C4004" t="str">
        <f>IFERROR(VLOOKUP(Table1[[#This Row],[Ticker]],[1]!Table1[[Symbol]:[Industry]],2,FALSE),"-")</f>
        <v>-</v>
      </c>
      <c r="D4004" t="s">
        <v>243</v>
      </c>
      <c r="E4004">
        <v>18.941767936000002</v>
      </c>
      <c r="F4004">
        <v>29.12</v>
      </c>
      <c r="G4004">
        <v>4.70528428667751</v>
      </c>
      <c r="H4004">
        <v>-11.9821722935192</v>
      </c>
      <c r="I4004">
        <v>-8.5871937385634407</v>
      </c>
      <c r="J4004">
        <v>-4.9998626613651398</v>
      </c>
      <c r="K4004">
        <v>27.530142673548799</v>
      </c>
      <c r="L4004">
        <v>27.293593248190199</v>
      </c>
      <c r="M4004">
        <v>65.384315993559497</v>
      </c>
      <c r="N4004">
        <v>1.9029388988945899</v>
      </c>
      <c r="O4004">
        <v>37.362637362637301</v>
      </c>
      <c r="P4004">
        <v>44.516129032258</v>
      </c>
      <c r="Q4004">
        <v>4.3595649617680001E-3</v>
      </c>
    </row>
    <row r="4005" spans="1:17" hidden="1" x14ac:dyDescent="0.3">
      <c r="A4005" t="s">
        <v>8172</v>
      </c>
      <c r="B4005" t="s">
        <v>8173</v>
      </c>
      <c r="C4005" t="str">
        <f>IFERROR(VLOOKUP(Table1[[#This Row],[Ticker]],[1]!Table1[[Symbol]:[Industry]],2,FALSE),"-")</f>
        <v>-</v>
      </c>
      <c r="E4005">
        <v>18.897644619999902</v>
      </c>
      <c r="F4005">
        <v>34.6</v>
      </c>
      <c r="G4005">
        <v>102.728962928881</v>
      </c>
      <c r="H4005">
        <v>7.6304927809817098</v>
      </c>
      <c r="I4005">
        <v>118.44957968966899</v>
      </c>
      <c r="J4005">
        <v>8.7847144530627208</v>
      </c>
      <c r="K4005">
        <v>24.622196682750001</v>
      </c>
      <c r="L4005">
        <v>18.336984962928899</v>
      </c>
      <c r="M4005">
        <v>82.251558680040304</v>
      </c>
      <c r="N4005">
        <v>0.59124637080488296</v>
      </c>
      <c r="O4005">
        <v>0</v>
      </c>
      <c r="P4005">
        <v>293.18181818181802</v>
      </c>
      <c r="Q4005">
        <v>7.4871053182797007E-2</v>
      </c>
    </row>
    <row r="4006" spans="1:17" hidden="1" x14ac:dyDescent="0.3">
      <c r="A4006" t="s">
        <v>8174</v>
      </c>
      <c r="B4006" t="s">
        <v>8175</v>
      </c>
      <c r="C4006" t="str">
        <f>IFERROR(VLOOKUP(Table1[[#This Row],[Ticker]],[1]!Table1[[Symbol]:[Industry]],2,FALSE),"-")</f>
        <v>-</v>
      </c>
      <c r="E4006">
        <v>18.883188000000001</v>
      </c>
      <c r="F4006">
        <v>43.32</v>
      </c>
      <c r="G4006">
        <v>11.0022745878076</v>
      </c>
      <c r="H4006">
        <v>7.6750727453861201</v>
      </c>
      <c r="I4006">
        <v>22.9467195752644</v>
      </c>
      <c r="J4006">
        <v>3.7719232628890502</v>
      </c>
      <c r="K4006">
        <v>36.225904813151999</v>
      </c>
      <c r="L4006">
        <v>36.9214242869838</v>
      </c>
      <c r="M4006">
        <v>78.404922957946894</v>
      </c>
      <c r="N4006">
        <v>2.66370813011702</v>
      </c>
      <c r="O4006">
        <v>31.925207756232599</v>
      </c>
      <c r="P4006">
        <v>53.399433427761998</v>
      </c>
      <c r="Q4006">
        <v>0.241014977648289</v>
      </c>
    </row>
    <row r="4007" spans="1:17" hidden="1" x14ac:dyDescent="0.3">
      <c r="A4007" t="s">
        <v>8176</v>
      </c>
      <c r="B4007" t="s">
        <v>8177</v>
      </c>
      <c r="C4007" t="str">
        <f>IFERROR(VLOOKUP(Table1[[#This Row],[Ticker]],[1]!Table1[[Symbol]:[Industry]],2,FALSE),"-")</f>
        <v>-</v>
      </c>
      <c r="D4007" t="s">
        <v>119</v>
      </c>
      <c r="E4007">
        <v>18.854770200000001</v>
      </c>
      <c r="F4007">
        <v>53.86</v>
      </c>
      <c r="G4007">
        <v>40.014124709126897</v>
      </c>
      <c r="H4007">
        <v>-12.0021364306692</v>
      </c>
      <c r="I4007">
        <v>26.062758979356602</v>
      </c>
      <c r="J4007">
        <v>-3.85972999138172</v>
      </c>
      <c r="K4007">
        <v>49.734910335666903</v>
      </c>
      <c r="L4007">
        <v>41.814520568073398</v>
      </c>
      <c r="M4007">
        <v>63.238687612976598</v>
      </c>
      <c r="N4007">
        <v>0.23335337920839899</v>
      </c>
      <c r="O4007">
        <v>16.9699220200519</v>
      </c>
      <c r="P4007">
        <v>107.153846153846</v>
      </c>
      <c r="Q4007">
        <v>5.4953481591364997E-2</v>
      </c>
    </row>
    <row r="4008" spans="1:17" hidden="1" x14ac:dyDescent="0.3">
      <c r="A4008" t="s">
        <v>8178</v>
      </c>
      <c r="B4008" t="s">
        <v>8179</v>
      </c>
      <c r="C4008" t="str">
        <f>IFERROR(VLOOKUP(Table1[[#This Row],[Ticker]],[1]!Table1[[Symbol]:[Industry]],2,FALSE),"-")</f>
        <v>-</v>
      </c>
      <c r="D4008" t="s">
        <v>384</v>
      </c>
      <c r="E4008">
        <v>18.809699999999999</v>
      </c>
      <c r="F4008">
        <v>15.9</v>
      </c>
      <c r="G4008">
        <v>84.686852770909496</v>
      </c>
      <c r="H4008">
        <v>7.9674770242102602</v>
      </c>
      <c r="I4008">
        <v>-9.3044656177742908</v>
      </c>
      <c r="J4008">
        <v>13.6472896636523</v>
      </c>
      <c r="K4008">
        <v>13.6480693069847</v>
      </c>
      <c r="L4008">
        <v>12.515956179101201</v>
      </c>
      <c r="M4008">
        <v>80.564244952315605</v>
      </c>
      <c r="N4008">
        <v>1.51723686856877</v>
      </c>
      <c r="O4008">
        <v>20.377358490565999</v>
      </c>
      <c r="P4008">
        <v>166.77852348993201</v>
      </c>
      <c r="Q4008">
        <v>0.123081966451226</v>
      </c>
    </row>
    <row r="4009" spans="1:17" hidden="1" x14ac:dyDescent="0.3">
      <c r="A4009" t="s">
        <v>8180</v>
      </c>
      <c r="B4009" t="s">
        <v>8181</v>
      </c>
      <c r="C4009" t="str">
        <f>IFERROR(VLOOKUP(Table1[[#This Row],[Ticker]],[1]!Table1[[Symbol]:[Industry]],2,FALSE),"-")</f>
        <v>-</v>
      </c>
      <c r="D4009" t="s">
        <v>561</v>
      </c>
      <c r="E4009">
        <v>18.806039999999999</v>
      </c>
      <c r="F4009">
        <v>0.99</v>
      </c>
      <c r="G4009">
        <v>-74.583546578750003</v>
      </c>
      <c r="H4009">
        <v>-13.019524517979599</v>
      </c>
      <c r="I4009">
        <v>-0.98113192081783196</v>
      </c>
      <c r="J4009">
        <v>0.95886411292666496</v>
      </c>
      <c r="K4009">
        <v>0.97661127913024903</v>
      </c>
      <c r="L4009">
        <v>1.16160949178302</v>
      </c>
      <c r="M4009">
        <v>53.081519036198301</v>
      </c>
      <c r="N4009">
        <v>1.3000962476674001</v>
      </c>
      <c r="O4009">
        <v>203.030303030303</v>
      </c>
      <c r="P4009">
        <v>32</v>
      </c>
      <c r="Q4009">
        <v>-2.2158590453807001E-2</v>
      </c>
    </row>
    <row r="4010" spans="1:17" hidden="1" x14ac:dyDescent="0.3">
      <c r="A4010" t="s">
        <v>8182</v>
      </c>
      <c r="B4010" t="s">
        <v>8183</v>
      </c>
      <c r="C4010" t="str">
        <f>IFERROR(VLOOKUP(Table1[[#This Row],[Ticker]],[1]!Table1[[Symbol]:[Industry]],2,FALSE),"-")</f>
        <v>-</v>
      </c>
      <c r="D4010" t="s">
        <v>410</v>
      </c>
      <c r="E4010">
        <v>18.738622840000001</v>
      </c>
      <c r="F4010">
        <v>10.57</v>
      </c>
      <c r="G4010">
        <v>65.097673102469599</v>
      </c>
      <c r="H4010">
        <v>-1.6837402042541401</v>
      </c>
      <c r="I4010">
        <v>-31.344860504159001</v>
      </c>
      <c r="J4010">
        <v>3.4494587029768899</v>
      </c>
      <c r="K4010">
        <v>9.8243886123064907</v>
      </c>
      <c r="L4010">
        <v>9.5415198611642094</v>
      </c>
      <c r="M4010">
        <v>66.015771186051495</v>
      </c>
      <c r="N4010">
        <v>1.1549748088849501</v>
      </c>
      <c r="O4010">
        <v>75.685903500473003</v>
      </c>
      <c r="P4010">
        <v>141.87643020594899</v>
      </c>
      <c r="Q4010">
        <v>7.6066445636207999E-2</v>
      </c>
    </row>
    <row r="4011" spans="1:17" hidden="1" x14ac:dyDescent="0.3">
      <c r="A4011" t="s">
        <v>8184</v>
      </c>
      <c r="B4011" t="s">
        <v>8185</v>
      </c>
      <c r="C4011" t="str">
        <f>IFERROR(VLOOKUP(Table1[[#This Row],[Ticker]],[1]!Table1[[Symbol]:[Industry]],2,FALSE),"-")</f>
        <v>-</v>
      </c>
      <c r="E4011">
        <v>18.734999999999999</v>
      </c>
      <c r="F4011">
        <v>37.47</v>
      </c>
      <c r="G4011">
        <v>7.9924183815565399</v>
      </c>
      <c r="H4011">
        <v>-12.219383833903301</v>
      </c>
      <c r="I4011">
        <v>-13.2210499888866</v>
      </c>
      <c r="J4011">
        <v>2.94358915230386</v>
      </c>
      <c r="K4011">
        <v>37.287270990099699</v>
      </c>
      <c r="L4011">
        <v>35.145246313454699</v>
      </c>
      <c r="M4011">
        <v>79.837452589177801</v>
      </c>
      <c r="N4011">
        <v>0.338141563233814</v>
      </c>
      <c r="O4011">
        <v>15.9594342140379</v>
      </c>
      <c r="P4011">
        <v>111.09859154929499</v>
      </c>
    </row>
    <row r="4012" spans="1:17" hidden="1" x14ac:dyDescent="0.3">
      <c r="A4012" t="s">
        <v>8186</v>
      </c>
      <c r="B4012" t="s">
        <v>8187</v>
      </c>
      <c r="C4012" t="str">
        <f>IFERROR(VLOOKUP(Table1[[#This Row],[Ticker]],[1]!Table1[[Symbol]:[Industry]],2,FALSE),"-")</f>
        <v>-</v>
      </c>
      <c r="D4012" t="s">
        <v>130</v>
      </c>
      <c r="E4012">
        <v>18.730569599999999</v>
      </c>
      <c r="F4012">
        <v>34.14</v>
      </c>
      <c r="G4012">
        <v>54.331433178334898</v>
      </c>
      <c r="H4012">
        <v>-7.1803660187127303</v>
      </c>
      <c r="I4012">
        <v>47.689236208014101</v>
      </c>
      <c r="J4012">
        <v>-0.99226611494925798</v>
      </c>
      <c r="K4012">
        <v>30.8787797827924</v>
      </c>
      <c r="L4012">
        <v>28.6471502318735</v>
      </c>
      <c r="M4012">
        <v>71.527690050656105</v>
      </c>
      <c r="N4012">
        <v>0.77773765531537298</v>
      </c>
      <c r="O4012">
        <v>56.239015817223198</v>
      </c>
      <c r="P4012">
        <v>123.722149410222</v>
      </c>
      <c r="Q4012">
        <v>3.8447799114803997E-2</v>
      </c>
    </row>
    <row r="4013" spans="1:17" hidden="1" x14ac:dyDescent="0.3">
      <c r="A4013" t="s">
        <v>8188</v>
      </c>
      <c r="B4013" t="s">
        <v>8189</v>
      </c>
      <c r="C4013" t="str">
        <f>IFERROR(VLOOKUP(Table1[[#This Row],[Ticker]],[1]!Table1[[Symbol]:[Industry]],2,FALSE),"-")</f>
        <v>-</v>
      </c>
      <c r="D4013" t="s">
        <v>392</v>
      </c>
      <c r="E4013">
        <v>18.72</v>
      </c>
      <c r="F4013">
        <v>31.2</v>
      </c>
      <c r="G4013">
        <v>67.358772991734995</v>
      </c>
      <c r="H4013">
        <v>11.2942009722164</v>
      </c>
      <c r="I4013">
        <v>6.5495670009239797</v>
      </c>
      <c r="J4013">
        <v>-4.0971837958234101</v>
      </c>
      <c r="K4013">
        <v>28.109440999725798</v>
      </c>
      <c r="L4013">
        <v>25.434250168370099</v>
      </c>
      <c r="M4013">
        <v>56.477185580089298</v>
      </c>
      <c r="N4013">
        <v>1.0471719388330301</v>
      </c>
      <c r="O4013">
        <v>34.102564102564102</v>
      </c>
      <c r="P4013">
        <v>103.92156862745</v>
      </c>
      <c r="Q4013">
        <v>0.11971143905983</v>
      </c>
    </row>
    <row r="4014" spans="1:17" hidden="1" x14ac:dyDescent="0.3">
      <c r="A4014" t="s">
        <v>8190</v>
      </c>
      <c r="B4014" t="s">
        <v>8191</v>
      </c>
      <c r="C4014" t="str">
        <f>IFERROR(VLOOKUP(Table1[[#This Row],[Ticker]],[1]!Table1[[Symbol]:[Industry]],2,FALSE),"-")</f>
        <v>-</v>
      </c>
      <c r="E4014">
        <v>18.707000000000001</v>
      </c>
      <c r="F4014">
        <v>14.39</v>
      </c>
      <c r="G4014">
        <v>2.9003420816091898</v>
      </c>
      <c r="H4014">
        <v>-6.0817111077763597</v>
      </c>
      <c r="I4014">
        <v>35.676027103166803</v>
      </c>
      <c r="J4014">
        <v>3.8950768828738398</v>
      </c>
      <c r="K4014">
        <v>12.7509922300992</v>
      </c>
      <c r="L4014">
        <v>11.293043215860299</v>
      </c>
      <c r="M4014">
        <v>99.999999997876301</v>
      </c>
      <c r="N4014">
        <v>3.63636363636363</v>
      </c>
      <c r="O4014">
        <v>0</v>
      </c>
      <c r="P4014">
        <v>47.893114080164402</v>
      </c>
    </row>
    <row r="4015" spans="1:17" hidden="1" x14ac:dyDescent="0.3">
      <c r="A4015" t="s">
        <v>8192</v>
      </c>
      <c r="B4015" t="s">
        <v>8193</v>
      </c>
      <c r="C4015" t="str">
        <f>IFERROR(VLOOKUP(Table1[[#This Row],[Ticker]],[1]!Table1[[Symbol]:[Industry]],2,FALSE),"-")</f>
        <v>-</v>
      </c>
      <c r="D4015" t="s">
        <v>392</v>
      </c>
      <c r="E4015">
        <v>18.629859799999998</v>
      </c>
      <c r="F4015">
        <v>28.66</v>
      </c>
      <c r="G4015">
        <v>33.428386086922202</v>
      </c>
      <c r="H4015">
        <v>-37.477225441738099</v>
      </c>
      <c r="I4015">
        <v>-42.297594417836798</v>
      </c>
      <c r="J4015">
        <v>-1.0819522136039399</v>
      </c>
      <c r="K4015">
        <v>36.318401336669403</v>
      </c>
      <c r="L4015">
        <v>35.9225479657607</v>
      </c>
      <c r="M4015">
        <v>1.4773565718E-4</v>
      </c>
      <c r="N4015">
        <v>3.4267676767676698</v>
      </c>
      <c r="O4015">
        <v>52.930914166085103</v>
      </c>
      <c r="P4015">
        <v>67.113702623906704</v>
      </c>
    </row>
    <row r="4016" spans="1:17" hidden="1" x14ac:dyDescent="0.3">
      <c r="A4016" t="s">
        <v>8194</v>
      </c>
      <c r="B4016" t="s">
        <v>8195</v>
      </c>
      <c r="C4016" t="str">
        <f>IFERROR(VLOOKUP(Table1[[#This Row],[Ticker]],[1]!Table1[[Symbol]:[Industry]],2,FALSE),"-")</f>
        <v>-</v>
      </c>
      <c r="E4016">
        <v>18.558890999999999</v>
      </c>
      <c r="F4016">
        <v>49.53</v>
      </c>
      <c r="G4016">
        <v>-27.176365058585301</v>
      </c>
      <c r="H4016">
        <v>-3.8772563193309399</v>
      </c>
      <c r="I4016">
        <v>2.2237633002667199</v>
      </c>
      <c r="J4016">
        <v>-7.8552353744694203</v>
      </c>
      <c r="K4016">
        <v>49.001596014300702</v>
      </c>
      <c r="L4016">
        <v>48.471414711987499</v>
      </c>
      <c r="M4016">
        <v>49.179263218629998</v>
      </c>
      <c r="N4016">
        <v>1.0582706711905101</v>
      </c>
      <c r="O4016">
        <v>38.925903492832603</v>
      </c>
      <c r="P4016">
        <v>28.649350649350598</v>
      </c>
      <c r="Q4016">
        <v>1.0146324997060001E-2</v>
      </c>
    </row>
    <row r="4017" spans="1:17" hidden="1" x14ac:dyDescent="0.3">
      <c r="A4017" t="s">
        <v>8196</v>
      </c>
      <c r="B4017" t="s">
        <v>3458</v>
      </c>
      <c r="C4017" t="str">
        <f>IFERROR(VLOOKUP(Table1[[#This Row],[Ticker]],[1]!Table1[[Symbol]:[Industry]],2,FALSE),"-")</f>
        <v>-</v>
      </c>
      <c r="D4017" t="s">
        <v>226</v>
      </c>
      <c r="E4017">
        <v>18.49926</v>
      </c>
      <c r="F4017">
        <v>7.4</v>
      </c>
      <c r="G4017">
        <v>21.1818761173657</v>
      </c>
      <c r="H4017">
        <v>-26.819609769471501</v>
      </c>
      <c r="I4017">
        <v>-0.93889148827580005</v>
      </c>
      <c r="J4017">
        <v>-11.4865764910605</v>
      </c>
      <c r="K4017">
        <v>8.5376312531163006</v>
      </c>
      <c r="L4017">
        <v>7.9373024842687201</v>
      </c>
      <c r="M4017">
        <v>17.285902846669298</v>
      </c>
      <c r="N4017">
        <v>1.2714804703454501</v>
      </c>
      <c r="O4017">
        <v>68.918918918918905</v>
      </c>
      <c r="P4017">
        <v>59.139784946236503</v>
      </c>
      <c r="Q4017">
        <v>2.0396802240783E-2</v>
      </c>
    </row>
    <row r="4018" spans="1:17" hidden="1" x14ac:dyDescent="0.3">
      <c r="A4018" t="s">
        <v>8197</v>
      </c>
      <c r="B4018" t="s">
        <v>8198</v>
      </c>
      <c r="C4018" t="str">
        <f>IFERROR(VLOOKUP(Table1[[#This Row],[Ticker]],[1]!Table1[[Symbol]:[Industry]],2,FALSE),"-")</f>
        <v>-</v>
      </c>
      <c r="D4018" t="s">
        <v>496</v>
      </c>
      <c r="E4018">
        <v>18.475999999999999</v>
      </c>
      <c r="F4018">
        <v>2.48</v>
      </c>
      <c r="G4018">
        <v>-7.1709591661626098</v>
      </c>
      <c r="H4018">
        <v>-5.8168047203831899</v>
      </c>
      <c r="I4018">
        <v>-4.8577796176902401</v>
      </c>
      <c r="J4018">
        <v>2.4894763578246102</v>
      </c>
      <c r="K4018">
        <v>2.4607529133010702</v>
      </c>
      <c r="L4018">
        <v>2.39651081404112</v>
      </c>
      <c r="M4018">
        <v>39.868753800581501</v>
      </c>
      <c r="N4018">
        <v>2.1020983585439401</v>
      </c>
      <c r="O4018">
        <v>25.806451612903199</v>
      </c>
      <c r="P4018">
        <v>34.782608695652101</v>
      </c>
      <c r="Q4018">
        <v>5.5031759469467999E-2</v>
      </c>
    </row>
    <row r="4019" spans="1:17" hidden="1" x14ac:dyDescent="0.3">
      <c r="A4019" t="s">
        <v>8199</v>
      </c>
      <c r="B4019" t="s">
        <v>8200</v>
      </c>
      <c r="C4019" t="str">
        <f>IFERROR(VLOOKUP(Table1[[#This Row],[Ticker]],[1]!Table1[[Symbol]:[Industry]],2,FALSE),"-")</f>
        <v>-</v>
      </c>
      <c r="E4019">
        <v>18.403199999999998</v>
      </c>
      <c r="F4019">
        <v>0.81</v>
      </c>
      <c r="G4019">
        <v>54.647222652019103</v>
      </c>
      <c r="H4019">
        <v>21.144649626254299</v>
      </c>
      <c r="I4019">
        <v>5.1742173708284902</v>
      </c>
      <c r="J4019">
        <v>18.918047786395999</v>
      </c>
      <c r="K4019">
        <v>0.64681284117711602</v>
      </c>
      <c r="L4019">
        <v>0.60643573552420205</v>
      </c>
      <c r="M4019">
        <v>88.904696684404598</v>
      </c>
      <c r="N4019">
        <v>2.8056535740023598</v>
      </c>
      <c r="O4019">
        <v>4.9382716049382704</v>
      </c>
      <c r="P4019">
        <v>102.49999999999901</v>
      </c>
      <c r="Q4019">
        <v>3.9392864013183003E-2</v>
      </c>
    </row>
    <row r="4020" spans="1:17" hidden="1" x14ac:dyDescent="0.3">
      <c r="A4020" t="s">
        <v>8201</v>
      </c>
      <c r="B4020" t="s">
        <v>8202</v>
      </c>
      <c r="C4020" t="str">
        <f>IFERROR(VLOOKUP(Table1[[#This Row],[Ticker]],[1]!Table1[[Symbol]:[Industry]],2,FALSE),"-")</f>
        <v>-</v>
      </c>
      <c r="D4020" t="s">
        <v>610</v>
      </c>
      <c r="E4020">
        <v>18.398745000000002</v>
      </c>
      <c r="F4020">
        <v>27</v>
      </c>
      <c r="G4020">
        <v>-16.919042408221699</v>
      </c>
      <c r="H4020">
        <v>-8.3040232231220799</v>
      </c>
      <c r="I4020">
        <v>-16.777002141366602</v>
      </c>
      <c r="J4020">
        <v>3.2475497021048501</v>
      </c>
      <c r="K4020">
        <v>26.829290650059399</v>
      </c>
      <c r="L4020">
        <v>27.633286893885199</v>
      </c>
      <c r="M4020">
        <v>58.695341685445797</v>
      </c>
      <c r="N4020">
        <v>0.869939074315636</v>
      </c>
      <c r="O4020">
        <v>18.148148148148099</v>
      </c>
      <c r="P4020">
        <v>16.329168461869799</v>
      </c>
      <c r="Q4020">
        <v>0.105872184673047</v>
      </c>
    </row>
    <row r="4021" spans="1:17" hidden="1" x14ac:dyDescent="0.3">
      <c r="A4021" t="s">
        <v>8203</v>
      </c>
      <c r="B4021" t="s">
        <v>8204</v>
      </c>
      <c r="C4021" t="str">
        <f>IFERROR(VLOOKUP(Table1[[#This Row],[Ticker]],[1]!Table1[[Symbol]:[Industry]],2,FALSE),"-")</f>
        <v>-</v>
      </c>
      <c r="E4021">
        <v>18.291599999999999</v>
      </c>
      <c r="F4021">
        <v>50.81</v>
      </c>
      <c r="G4021">
        <v>-9.8755046207080799</v>
      </c>
      <c r="H4021">
        <v>-13.0779709734849</v>
      </c>
      <c r="I4021">
        <v>-29.5185192686642</v>
      </c>
      <c r="J4021">
        <v>1.33010808790359</v>
      </c>
      <c r="K4021">
        <v>52.5680817316847</v>
      </c>
      <c r="L4021">
        <v>54.990809810123103</v>
      </c>
      <c r="M4021">
        <v>48.444431135437704</v>
      </c>
      <c r="N4021">
        <v>0.915559589704112</v>
      </c>
      <c r="O4021">
        <v>63.156858886046003</v>
      </c>
      <c r="P4021">
        <v>37.324324324324301</v>
      </c>
      <c r="Q4021">
        <v>0.11953740477171899</v>
      </c>
    </row>
    <row r="4022" spans="1:17" hidden="1" x14ac:dyDescent="0.3">
      <c r="A4022" t="s">
        <v>8205</v>
      </c>
      <c r="B4022" t="s">
        <v>8206</v>
      </c>
      <c r="C4022" t="str">
        <f>IFERROR(VLOOKUP(Table1[[#This Row],[Ticker]],[1]!Table1[[Symbol]:[Industry]],2,FALSE),"-")</f>
        <v>-</v>
      </c>
      <c r="E4022">
        <v>18.224</v>
      </c>
      <c r="F4022">
        <v>67</v>
      </c>
      <c r="G4022">
        <v>-83.372827473294095</v>
      </c>
      <c r="H4022">
        <v>-15.382269616018799</v>
      </c>
      <c r="I4022">
        <v>-47.010274324929398</v>
      </c>
      <c r="J4022">
        <v>-0.98964452129625302</v>
      </c>
      <c r="K4022">
        <v>70.312941168366606</v>
      </c>
      <c r="M4022">
        <v>66.146459776492406</v>
      </c>
      <c r="N4022">
        <v>1.27659574468085</v>
      </c>
      <c r="O4022">
        <v>162.61194029850699</v>
      </c>
      <c r="P4022">
        <v>5.0980392156862697</v>
      </c>
    </row>
    <row r="4023" spans="1:17" hidden="1" x14ac:dyDescent="0.3">
      <c r="A4023" t="s">
        <v>8207</v>
      </c>
      <c r="B4023" t="s">
        <v>8208</v>
      </c>
      <c r="C4023" t="str">
        <f>IFERROR(VLOOKUP(Table1[[#This Row],[Ticker]],[1]!Table1[[Symbol]:[Industry]],2,FALSE),"-")</f>
        <v>-</v>
      </c>
      <c r="E4023">
        <v>18.219750000000001</v>
      </c>
      <c r="F4023">
        <v>428.7</v>
      </c>
      <c r="G4023">
        <v>51.7959829825976</v>
      </c>
      <c r="H4023">
        <v>-33.275922459538499</v>
      </c>
      <c r="I4023">
        <v>-8.5411498548694293</v>
      </c>
      <c r="J4023">
        <v>-10.829320634656501</v>
      </c>
      <c r="K4023">
        <v>510.31798448545698</v>
      </c>
      <c r="L4023">
        <v>447.88960305181701</v>
      </c>
      <c r="M4023">
        <v>0.78453360373644898</v>
      </c>
      <c r="N4023">
        <v>1.67613636363636</v>
      </c>
      <c r="O4023">
        <v>35.3277350128294</v>
      </c>
      <c r="P4023">
        <v>86.391304347826093</v>
      </c>
    </row>
    <row r="4024" spans="1:17" hidden="1" x14ac:dyDescent="0.3">
      <c r="A4024" t="s">
        <v>8209</v>
      </c>
      <c r="B4024" t="s">
        <v>8210</v>
      </c>
      <c r="C4024" t="str">
        <f>IFERROR(VLOOKUP(Table1[[#This Row],[Ticker]],[1]!Table1[[Symbol]:[Industry]],2,FALSE),"-")</f>
        <v>-</v>
      </c>
      <c r="D4024" t="s">
        <v>610</v>
      </c>
      <c r="E4024">
        <v>18.193249999999999</v>
      </c>
      <c r="F4024">
        <v>11.93</v>
      </c>
      <c r="G4024">
        <v>80.336877824432904</v>
      </c>
      <c r="H4024">
        <v>-28.494289729355899</v>
      </c>
      <c r="I4024">
        <v>38.795571250850401</v>
      </c>
      <c r="J4024">
        <v>-8.6749666403313501</v>
      </c>
      <c r="K4024">
        <v>11.9764654186774</v>
      </c>
      <c r="L4024">
        <v>8.8001263615041303</v>
      </c>
      <c r="M4024">
        <v>15.6140093698681</v>
      </c>
      <c r="N4024">
        <v>0.122713064515708</v>
      </c>
      <c r="O4024">
        <v>42.917015926236303</v>
      </c>
      <c r="P4024">
        <v>163.35540838852</v>
      </c>
      <c r="Q4024">
        <v>0.104127941056394</v>
      </c>
    </row>
    <row r="4025" spans="1:17" hidden="1" x14ac:dyDescent="0.3">
      <c r="A4025" t="s">
        <v>8211</v>
      </c>
      <c r="B4025" t="s">
        <v>8212</v>
      </c>
      <c r="C4025" t="str">
        <f>IFERROR(VLOOKUP(Table1[[#This Row],[Ticker]],[1]!Table1[[Symbol]:[Industry]],2,FALSE),"-")</f>
        <v>-</v>
      </c>
      <c r="D4025" t="s">
        <v>46</v>
      </c>
      <c r="E4025">
        <v>18.105555599999999</v>
      </c>
      <c r="F4025">
        <v>42.8</v>
      </c>
      <c r="G4025">
        <v>-65.492637487840895</v>
      </c>
      <c r="H4025">
        <v>-6.6791781604585401</v>
      </c>
      <c r="I4025">
        <v>-42.849177738747997</v>
      </c>
      <c r="J4025">
        <v>0.456509324857586</v>
      </c>
      <c r="K4025">
        <v>45.576547471139001</v>
      </c>
      <c r="L4025">
        <v>56.911470959324198</v>
      </c>
      <c r="M4025">
        <v>44.612514734336003</v>
      </c>
      <c r="N4025">
        <v>1.4079545454545399</v>
      </c>
      <c r="O4025">
        <v>79.672897196261701</v>
      </c>
      <c r="P4025">
        <v>12.335958005249299</v>
      </c>
    </row>
    <row r="4026" spans="1:17" hidden="1" x14ac:dyDescent="0.3">
      <c r="A4026" t="s">
        <v>8213</v>
      </c>
      <c r="B4026" t="s">
        <v>8214</v>
      </c>
      <c r="C4026" t="str">
        <f>IFERROR(VLOOKUP(Table1[[#This Row],[Ticker]],[1]!Table1[[Symbol]:[Industry]],2,FALSE),"-")</f>
        <v>-</v>
      </c>
      <c r="D4026" t="s">
        <v>95</v>
      </c>
      <c r="E4026">
        <v>18.103176000000001</v>
      </c>
      <c r="F4026">
        <v>6.14</v>
      </c>
      <c r="G4026">
        <v>14.192677197473699</v>
      </c>
      <c r="H4026">
        <v>-1.5174558005844401</v>
      </c>
      <c r="I4026">
        <v>-25.124888395437299</v>
      </c>
      <c r="J4026">
        <v>3.4714628476920102</v>
      </c>
      <c r="K4026">
        <v>5.9217502732503497</v>
      </c>
      <c r="L4026">
        <v>6.0242239559208004</v>
      </c>
      <c r="M4026">
        <v>66.833721493099503</v>
      </c>
      <c r="N4026">
        <v>0.82912813799376195</v>
      </c>
      <c r="O4026">
        <v>43.322475570032502</v>
      </c>
      <c r="P4026">
        <v>46.190476190476097</v>
      </c>
      <c r="Q4026">
        <v>1.3807568798346E-2</v>
      </c>
    </row>
    <row r="4027" spans="1:17" hidden="1" x14ac:dyDescent="0.3">
      <c r="A4027" t="s">
        <v>8215</v>
      </c>
      <c r="B4027" t="s">
        <v>8216</v>
      </c>
      <c r="C4027" t="str">
        <f>IFERROR(VLOOKUP(Table1[[#This Row],[Ticker]],[1]!Table1[[Symbol]:[Industry]],2,FALSE),"-")</f>
        <v>-</v>
      </c>
      <c r="D4027" t="s">
        <v>716</v>
      </c>
      <c r="E4027">
        <v>18.095091273000001</v>
      </c>
      <c r="F4027">
        <v>945.79</v>
      </c>
      <c r="G4027">
        <v>33.992671078739697</v>
      </c>
      <c r="H4027">
        <v>-9.4061318122700595</v>
      </c>
      <c r="I4027">
        <v>11.430139494090399</v>
      </c>
      <c r="J4027">
        <v>0.38639624296768099</v>
      </c>
      <c r="K4027">
        <v>907.247147291283</v>
      </c>
      <c r="L4027">
        <v>807.13619557021798</v>
      </c>
      <c r="M4027">
        <v>55.6599041266266</v>
      </c>
      <c r="N4027">
        <v>0.71219680513874295</v>
      </c>
      <c r="O4027">
        <v>10.473783820932701</v>
      </c>
      <c r="P4027">
        <v>59.978010825439704</v>
      </c>
      <c r="Q4027">
        <v>1.8114824755041999E-2</v>
      </c>
    </row>
    <row r="4028" spans="1:17" hidden="1" x14ac:dyDescent="0.3">
      <c r="A4028" t="s">
        <v>8217</v>
      </c>
      <c r="B4028" t="s">
        <v>8218</v>
      </c>
      <c r="C4028" t="str">
        <f>IFERROR(VLOOKUP(Table1[[#This Row],[Ticker]],[1]!Table1[[Symbol]:[Industry]],2,FALSE),"-")</f>
        <v>-</v>
      </c>
      <c r="D4028" t="s">
        <v>561</v>
      </c>
      <c r="E4028">
        <v>18.093770265</v>
      </c>
      <c r="F4028">
        <v>28.95</v>
      </c>
      <c r="G4028">
        <v>77.805117388861206</v>
      </c>
      <c r="H4028">
        <v>-16.0181912335741</v>
      </c>
      <c r="I4028">
        <v>-16.986823819102799</v>
      </c>
      <c r="J4028">
        <v>10.1224273484398</v>
      </c>
      <c r="K4028">
        <v>28.932070787329199</v>
      </c>
      <c r="L4028">
        <v>26.193576009437798</v>
      </c>
      <c r="M4028">
        <v>41.198344219229298</v>
      </c>
      <c r="N4028">
        <v>1.4113240815597701</v>
      </c>
      <c r="O4028">
        <v>27.253886010362699</v>
      </c>
      <c r="P4028">
        <v>123.89791183294599</v>
      </c>
      <c r="Q4028">
        <v>9.0969919092122001E-2</v>
      </c>
    </row>
    <row r="4029" spans="1:17" hidden="1" x14ac:dyDescent="0.3">
      <c r="A4029" t="s">
        <v>8219</v>
      </c>
      <c r="B4029" t="s">
        <v>8220</v>
      </c>
      <c r="C4029" t="str">
        <f>IFERROR(VLOOKUP(Table1[[#This Row],[Ticker]],[1]!Table1[[Symbol]:[Industry]],2,FALSE),"-")</f>
        <v>-</v>
      </c>
      <c r="E4029">
        <v>18.064329696000001</v>
      </c>
      <c r="F4029">
        <v>15.12</v>
      </c>
      <c r="G4029">
        <v>-26.658260376701399</v>
      </c>
      <c r="H4029">
        <v>-13.0454951711415</v>
      </c>
      <c r="I4029">
        <v>-21.678164821308901</v>
      </c>
      <c r="J4029">
        <v>0.35738980147487798</v>
      </c>
      <c r="K4029">
        <v>15.396423273879501</v>
      </c>
      <c r="L4029">
        <v>16.3630346740701</v>
      </c>
      <c r="M4029">
        <v>66.424325236668594</v>
      </c>
      <c r="N4029">
        <v>1.75234994156513</v>
      </c>
      <c r="O4029">
        <v>45.5026455026455</v>
      </c>
      <c r="P4029">
        <v>13.684210526315701</v>
      </c>
      <c r="Q4029">
        <v>8.9139112097462003E-2</v>
      </c>
    </row>
    <row r="4030" spans="1:17" hidden="1" x14ac:dyDescent="0.3">
      <c r="A4030" t="s">
        <v>8221</v>
      </c>
      <c r="B4030" t="s">
        <v>8222</v>
      </c>
      <c r="C4030" t="str">
        <f>IFERROR(VLOOKUP(Table1[[#This Row],[Ticker]],[1]!Table1[[Symbol]:[Industry]],2,FALSE),"-")</f>
        <v>-</v>
      </c>
      <c r="D4030" t="s">
        <v>410</v>
      </c>
      <c r="E4030">
        <v>18.036144</v>
      </c>
      <c r="F4030">
        <v>16.239999999999998</v>
      </c>
      <c r="G4030">
        <v>-30.382017114062698</v>
      </c>
      <c r="H4030">
        <v>-2.7710689713774399</v>
      </c>
      <c r="I4030">
        <v>-27.190908966526401</v>
      </c>
      <c r="J4030">
        <v>-4.0285452154455603</v>
      </c>
      <c r="K4030">
        <v>15.921369619272999</v>
      </c>
      <c r="L4030">
        <v>17.567478428826899</v>
      </c>
      <c r="M4030">
        <v>60.894954650014697</v>
      </c>
      <c r="N4030">
        <v>1.0528099975041001</v>
      </c>
      <c r="O4030">
        <v>111.82266009852199</v>
      </c>
      <c r="P4030">
        <v>20.296296296296202</v>
      </c>
      <c r="Q4030">
        <v>2.9383635759069999E-3</v>
      </c>
    </row>
    <row r="4031" spans="1:17" hidden="1" x14ac:dyDescent="0.3">
      <c r="A4031" t="s">
        <v>8223</v>
      </c>
      <c r="B4031" t="s">
        <v>8224</v>
      </c>
      <c r="C4031" t="str">
        <f>IFERROR(VLOOKUP(Table1[[#This Row],[Ticker]],[1]!Table1[[Symbol]:[Industry]],2,FALSE),"-")</f>
        <v>-</v>
      </c>
      <c r="D4031" t="s">
        <v>561</v>
      </c>
      <c r="E4031">
        <v>18.03</v>
      </c>
      <c r="F4031">
        <v>120.2</v>
      </c>
      <c r="G4031">
        <v>222.04606658265499</v>
      </c>
      <c r="H4031">
        <v>32.358004416887098</v>
      </c>
      <c r="I4031">
        <v>78.4555018554897</v>
      </c>
      <c r="J4031">
        <v>-8.8222861988604393</v>
      </c>
      <c r="K4031">
        <v>95.508160054050805</v>
      </c>
      <c r="L4031">
        <v>65.725577316228595</v>
      </c>
      <c r="M4031">
        <v>46.0238921489455</v>
      </c>
      <c r="N4031">
        <v>2.2480513711077901</v>
      </c>
      <c r="O4031">
        <v>17.495840266222899</v>
      </c>
      <c r="P4031">
        <v>265.682993611195</v>
      </c>
      <c r="Q4031">
        <v>9.6765926569160998E-2</v>
      </c>
    </row>
    <row r="4032" spans="1:17" hidden="1" x14ac:dyDescent="0.3">
      <c r="A4032" t="s">
        <v>8225</v>
      </c>
      <c r="B4032" t="s">
        <v>8226</v>
      </c>
      <c r="C4032" t="str">
        <f>IFERROR(VLOOKUP(Table1[[#This Row],[Ticker]],[1]!Table1[[Symbol]:[Industry]],2,FALSE),"-")</f>
        <v>-</v>
      </c>
      <c r="D4032" t="s">
        <v>610</v>
      </c>
      <c r="E4032">
        <v>18.01436</v>
      </c>
      <c r="F4032">
        <v>35.35</v>
      </c>
      <c r="G4032">
        <v>65.521952673617406</v>
      </c>
      <c r="H4032">
        <v>18.1731762759844</v>
      </c>
      <c r="I4032">
        <v>83.086780426317304</v>
      </c>
      <c r="J4032">
        <v>-5.0708718811939901</v>
      </c>
      <c r="K4032">
        <v>28.550275742327699</v>
      </c>
      <c r="L4032">
        <v>21.4190663318075</v>
      </c>
      <c r="M4032">
        <v>50.584867540397497</v>
      </c>
      <c r="N4032">
        <v>1.0680975048336101</v>
      </c>
      <c r="O4032">
        <v>17.5388967468175</v>
      </c>
      <c r="P4032">
        <v>141.132332878581</v>
      </c>
    </row>
    <row r="4033" spans="1:17" hidden="1" x14ac:dyDescent="0.3">
      <c r="A4033" t="s">
        <v>8227</v>
      </c>
      <c r="B4033" t="s">
        <v>8228</v>
      </c>
      <c r="C4033" t="str">
        <f>IFERROR(VLOOKUP(Table1[[#This Row],[Ticker]],[1]!Table1[[Symbol]:[Industry]],2,FALSE),"-")</f>
        <v>-</v>
      </c>
      <c r="D4033" t="s">
        <v>936</v>
      </c>
      <c r="E4033">
        <v>17.960564699999999</v>
      </c>
      <c r="F4033">
        <v>19.170000000000002</v>
      </c>
      <c r="G4033">
        <v>239.09589185354</v>
      </c>
      <c r="H4033">
        <v>-1.24565609210462</v>
      </c>
      <c r="I4033">
        <v>38.135854199473002</v>
      </c>
      <c r="J4033">
        <v>-5.0656090062494901</v>
      </c>
      <c r="K4033">
        <v>16.5528438337955</v>
      </c>
      <c r="L4033">
        <v>12.793378506542799</v>
      </c>
      <c r="M4033">
        <v>52.498981143351799</v>
      </c>
      <c r="N4033">
        <v>0.326316739184214</v>
      </c>
      <c r="O4033">
        <v>10.5894627021387</v>
      </c>
      <c r="P4033">
        <v>279.60396039603899</v>
      </c>
      <c r="Q4033">
        <v>0.181125149408598</v>
      </c>
    </row>
    <row r="4034" spans="1:17" hidden="1" x14ac:dyDescent="0.3">
      <c r="A4034" t="s">
        <v>8229</v>
      </c>
      <c r="B4034" t="s">
        <v>8230</v>
      </c>
      <c r="C4034" t="str">
        <f>IFERROR(VLOOKUP(Table1[[#This Row],[Ticker]],[1]!Table1[[Symbol]:[Industry]],2,FALSE),"-")</f>
        <v>-</v>
      </c>
      <c r="D4034" t="s">
        <v>665</v>
      </c>
      <c r="E4034">
        <v>17.937485280000001</v>
      </c>
      <c r="F4034">
        <v>4.84</v>
      </c>
      <c r="G4034">
        <v>17.420084008951299</v>
      </c>
      <c r="H4034">
        <v>-2.8157900957942901</v>
      </c>
      <c r="I4034">
        <v>-30.183188671912799</v>
      </c>
      <c r="J4034">
        <v>6.22987574338529</v>
      </c>
      <c r="K4034">
        <v>4.82916759754346</v>
      </c>
      <c r="L4034">
        <v>4.74910810226958</v>
      </c>
      <c r="M4034">
        <v>50.367408611424899</v>
      </c>
      <c r="N4034">
        <v>1.52184143530678</v>
      </c>
      <c r="O4034">
        <v>41.528925619834702</v>
      </c>
      <c r="P4034">
        <v>57.142857142857103</v>
      </c>
      <c r="Q4034">
        <v>-5.0242452021312001E-2</v>
      </c>
    </row>
    <row r="4035" spans="1:17" hidden="1" x14ac:dyDescent="0.3">
      <c r="A4035" t="s">
        <v>8231</v>
      </c>
      <c r="B4035" t="s">
        <v>8232</v>
      </c>
      <c r="C4035" t="str">
        <f>IFERROR(VLOOKUP(Table1[[#This Row],[Ticker]],[1]!Table1[[Symbol]:[Industry]],2,FALSE),"-")</f>
        <v>-</v>
      </c>
      <c r="D4035" t="s">
        <v>821</v>
      </c>
      <c r="E4035">
        <v>17.8901976</v>
      </c>
      <c r="F4035">
        <v>17.52</v>
      </c>
      <c r="G4035">
        <v>-11.586543581747</v>
      </c>
      <c r="H4035">
        <v>-12.449114535804901</v>
      </c>
      <c r="I4035">
        <v>-14.339992004930499</v>
      </c>
      <c r="J4035">
        <v>7.3886360216901696</v>
      </c>
      <c r="K4035">
        <v>18.002975611400899</v>
      </c>
      <c r="L4035">
        <v>17.877579119181899</v>
      </c>
      <c r="M4035">
        <v>38.814003693622702</v>
      </c>
      <c r="N4035">
        <v>1.34843874642448</v>
      </c>
      <c r="O4035">
        <v>31.2785388127853</v>
      </c>
      <c r="P4035">
        <v>32.2264150943396</v>
      </c>
      <c r="Q4035">
        <v>-9.2596357904279995E-3</v>
      </c>
    </row>
    <row r="4036" spans="1:17" hidden="1" x14ac:dyDescent="0.3">
      <c r="A4036" t="s">
        <v>8233</v>
      </c>
      <c r="B4036" t="s">
        <v>8234</v>
      </c>
      <c r="C4036" t="str">
        <f>IFERROR(VLOOKUP(Table1[[#This Row],[Ticker]],[1]!Table1[[Symbol]:[Industry]],2,FALSE),"-")</f>
        <v>-</v>
      </c>
      <c r="D4036" t="s">
        <v>561</v>
      </c>
      <c r="E4036">
        <v>17.835000000000001</v>
      </c>
      <c r="F4036">
        <v>58</v>
      </c>
      <c r="G4036">
        <v>-36.1220081172115</v>
      </c>
      <c r="H4036">
        <v>-11.591186127715</v>
      </c>
      <c r="I4036">
        <v>-20.051188359486002</v>
      </c>
      <c r="J4036">
        <v>3.7952407688521901</v>
      </c>
      <c r="K4036">
        <v>61.967094672384398</v>
      </c>
      <c r="L4036">
        <v>63.715370490430402</v>
      </c>
      <c r="M4036">
        <v>43.632379698492002</v>
      </c>
      <c r="N4036">
        <v>2.1602333570285399</v>
      </c>
      <c r="O4036">
        <v>62.931034482758598</v>
      </c>
      <c r="P4036">
        <v>12.403100775193799</v>
      </c>
    </row>
    <row r="4037" spans="1:17" hidden="1" x14ac:dyDescent="0.3">
      <c r="A4037" t="s">
        <v>8235</v>
      </c>
      <c r="B4037" t="s">
        <v>8236</v>
      </c>
      <c r="C4037" t="str">
        <f>IFERROR(VLOOKUP(Table1[[#This Row],[Ticker]],[1]!Table1[[Symbol]:[Industry]],2,FALSE),"-")</f>
        <v>-</v>
      </c>
      <c r="D4037" t="s">
        <v>56</v>
      </c>
      <c r="E4037">
        <v>17.795752419134399</v>
      </c>
      <c r="F4037">
        <v>64.599999999999994</v>
      </c>
      <c r="G4037">
        <v>147.451276706073</v>
      </c>
      <c r="H4037">
        <v>-11.0587402042541</v>
      </c>
      <c r="I4037">
        <v>147.63810208173101</v>
      </c>
      <c r="J4037">
        <v>-1.0819522136039399</v>
      </c>
      <c r="K4037">
        <v>60.997971392217103</v>
      </c>
      <c r="L4037">
        <v>42.2546312367624</v>
      </c>
      <c r="M4037">
        <v>100</v>
      </c>
      <c r="N4037">
        <v>0</v>
      </c>
      <c r="O4037">
        <v>0</v>
      </c>
      <c r="P4037">
        <v>172.80405405405401</v>
      </c>
    </row>
    <row r="4038" spans="1:17" hidden="1" x14ac:dyDescent="0.3">
      <c r="A4038" t="s">
        <v>8237</v>
      </c>
      <c r="B4038" t="s">
        <v>8238</v>
      </c>
      <c r="C4038" t="str">
        <f>IFERROR(VLOOKUP(Table1[[#This Row],[Ticker]],[1]!Table1[[Symbol]:[Industry]],2,FALSE),"-")</f>
        <v>-</v>
      </c>
      <c r="D4038" t="s">
        <v>561</v>
      </c>
      <c r="E4038">
        <v>17.7872734</v>
      </c>
      <c r="F4038">
        <v>18.190000000000001</v>
      </c>
      <c r="G4038">
        <v>13.396269181386</v>
      </c>
      <c r="H4038">
        <v>-11.0587402042541</v>
      </c>
      <c r="I4038">
        <v>3.4218195709998498</v>
      </c>
      <c r="J4038">
        <v>-1.0819522136039399</v>
      </c>
      <c r="K4038">
        <v>18.1222336468431</v>
      </c>
      <c r="L4038">
        <v>16.7437673107768</v>
      </c>
      <c r="M4038">
        <v>100</v>
      </c>
      <c r="O4038">
        <v>0</v>
      </c>
      <c r="P4038">
        <v>38.7490465293669</v>
      </c>
    </row>
    <row r="4039" spans="1:17" hidden="1" x14ac:dyDescent="0.3">
      <c r="A4039" t="s">
        <v>8239</v>
      </c>
      <c r="B4039" t="s">
        <v>8240</v>
      </c>
      <c r="C4039" t="str">
        <f>IFERROR(VLOOKUP(Table1[[#This Row],[Ticker]],[1]!Table1[[Symbol]:[Industry]],2,FALSE),"-")</f>
        <v>-</v>
      </c>
      <c r="D4039" t="s">
        <v>916</v>
      </c>
      <c r="E4039">
        <v>17.747173499999999</v>
      </c>
      <c r="F4039">
        <v>10.15</v>
      </c>
      <c r="G4039">
        <v>-95.045222854101993</v>
      </c>
      <c r="H4039">
        <v>-25.891276089421599</v>
      </c>
      <c r="I4039">
        <v>-81.909532483118795</v>
      </c>
      <c r="J4039">
        <v>-2.9201875077216002</v>
      </c>
      <c r="K4039">
        <v>13.9188180299984</v>
      </c>
      <c r="M4039">
        <v>36.861905508351597</v>
      </c>
      <c r="N4039">
        <v>0.99006664151892299</v>
      </c>
      <c r="O4039">
        <v>247.290640394088</v>
      </c>
      <c r="P4039">
        <v>4.5314109165808398</v>
      </c>
    </row>
    <row r="4040" spans="1:17" hidden="1" x14ac:dyDescent="0.3">
      <c r="A4040" t="s">
        <v>8241</v>
      </c>
      <c r="B4040" t="s">
        <v>8242</v>
      </c>
      <c r="C4040" t="str">
        <f>IFERROR(VLOOKUP(Table1[[#This Row],[Ticker]],[1]!Table1[[Symbol]:[Industry]],2,FALSE),"-")</f>
        <v>-</v>
      </c>
      <c r="D4040" t="s">
        <v>561</v>
      </c>
      <c r="E4040">
        <v>17.695201624999999</v>
      </c>
      <c r="F4040">
        <v>60.37</v>
      </c>
      <c r="G4040">
        <v>240.08305800310799</v>
      </c>
      <c r="H4040">
        <v>-2.3978330768243401</v>
      </c>
      <c r="I4040">
        <v>85.393387654753596</v>
      </c>
      <c r="J4040">
        <v>3.51264238099064</v>
      </c>
      <c r="K4040">
        <v>46.4507412423971</v>
      </c>
      <c r="L4040">
        <v>36.025651924063503</v>
      </c>
      <c r="M4040">
        <v>86.910754206397598</v>
      </c>
      <c r="N4040">
        <v>0.99125067049774396</v>
      </c>
      <c r="O4040">
        <v>0</v>
      </c>
      <c r="P4040">
        <v>265.87878787878702</v>
      </c>
      <c r="Q4040">
        <v>0.15364938434094</v>
      </c>
    </row>
    <row r="4041" spans="1:17" hidden="1" x14ac:dyDescent="0.3">
      <c r="A4041" t="s">
        <v>8243</v>
      </c>
      <c r="B4041" t="s">
        <v>8244</v>
      </c>
      <c r="C4041" t="str">
        <f>IFERROR(VLOOKUP(Table1[[#This Row],[Ticker]],[1]!Table1[[Symbol]:[Industry]],2,FALSE),"-")</f>
        <v>-</v>
      </c>
      <c r="D4041" t="s">
        <v>326</v>
      </c>
      <c r="E4041">
        <v>17.691312</v>
      </c>
      <c r="F4041">
        <v>32</v>
      </c>
      <c r="G4041">
        <v>100.31718033890201</v>
      </c>
      <c r="H4041">
        <v>-11.0587402042541</v>
      </c>
      <c r="I4041">
        <v>116.191192823145</v>
      </c>
      <c r="J4041">
        <v>0.50534937369763799</v>
      </c>
      <c r="K4041">
        <v>29.214050586934199</v>
      </c>
      <c r="L4041">
        <v>22.6973954269817</v>
      </c>
      <c r="M4041">
        <v>58.440986796298603</v>
      </c>
      <c r="N4041">
        <v>1.0714583459104801</v>
      </c>
      <c r="O4041">
        <v>2.1562499999999898</v>
      </c>
      <c r="P4041">
        <v>159.10931174089001</v>
      </c>
      <c r="Q4041">
        <v>0.13240068685034201</v>
      </c>
    </row>
    <row r="4042" spans="1:17" hidden="1" x14ac:dyDescent="0.3">
      <c r="A4042" t="s">
        <v>8245</v>
      </c>
      <c r="B4042" t="s">
        <v>8246</v>
      </c>
      <c r="C4042" t="str">
        <f>IFERROR(VLOOKUP(Table1[[#This Row],[Ticker]],[1]!Table1[[Symbol]:[Industry]],2,FALSE),"-")</f>
        <v>-</v>
      </c>
      <c r="D4042" t="s">
        <v>59</v>
      </c>
      <c r="E4042">
        <v>17.690138399999999</v>
      </c>
      <c r="F4042">
        <v>44</v>
      </c>
      <c r="G4042">
        <v>-60.883912879116302</v>
      </c>
      <c r="H4042">
        <v>-11.1751546396441</v>
      </c>
      <c r="I4042">
        <v>-24.4802973458909</v>
      </c>
      <c r="J4042">
        <v>-1.31451035313883</v>
      </c>
      <c r="K4042">
        <v>43.605543133617303</v>
      </c>
      <c r="M4042">
        <v>61.949429607885101</v>
      </c>
      <c r="N4042">
        <v>1</v>
      </c>
      <c r="O4042">
        <v>88.409090909090907</v>
      </c>
      <c r="P4042">
        <v>32.930513595166097</v>
      </c>
    </row>
    <row r="4043" spans="1:17" hidden="1" x14ac:dyDescent="0.3">
      <c r="A4043" t="s">
        <v>8247</v>
      </c>
      <c r="B4043" t="s">
        <v>8248</v>
      </c>
      <c r="C4043" t="str">
        <f>IFERROR(VLOOKUP(Table1[[#This Row],[Ticker]],[1]!Table1[[Symbol]:[Industry]],2,FALSE),"-")</f>
        <v>-</v>
      </c>
      <c r="E4043">
        <v>17.664899999999999</v>
      </c>
      <c r="F4043">
        <v>17.489999999999998</v>
      </c>
      <c r="G4043">
        <v>-24.031697508807898</v>
      </c>
      <c r="H4043">
        <v>-1.7791309246448801</v>
      </c>
      <c r="I4043">
        <v>-33.255461694830501</v>
      </c>
      <c r="J4043">
        <v>-3.26774456333073</v>
      </c>
      <c r="K4043">
        <v>17.383379990300899</v>
      </c>
      <c r="L4043">
        <v>17.968906585448298</v>
      </c>
      <c r="M4043">
        <v>36.379601226609502</v>
      </c>
      <c r="N4043">
        <v>0.54541309330177801</v>
      </c>
      <c r="O4043">
        <v>47.226986849628297</v>
      </c>
      <c r="P4043">
        <v>21.121883656509599</v>
      </c>
      <c r="Q4043">
        <v>-2.122019597353E-2</v>
      </c>
    </row>
    <row r="4044" spans="1:17" hidden="1" x14ac:dyDescent="0.3">
      <c r="A4044" t="s">
        <v>8249</v>
      </c>
      <c r="B4044" t="s">
        <v>8250</v>
      </c>
      <c r="C4044" t="str">
        <f>IFERROR(VLOOKUP(Table1[[#This Row],[Ticker]],[1]!Table1[[Symbol]:[Industry]],2,FALSE),"-")</f>
        <v>-</v>
      </c>
      <c r="D4044" t="s">
        <v>184</v>
      </c>
      <c r="E4044">
        <v>17.63775</v>
      </c>
      <c r="F4044">
        <v>4.05</v>
      </c>
      <c r="G4044">
        <v>16.7524858099139</v>
      </c>
      <c r="I4044">
        <v>-18.031040465369699</v>
      </c>
      <c r="K4044">
        <v>4.4249445457001002</v>
      </c>
      <c r="L4044">
        <v>4.0278917604158799</v>
      </c>
      <c r="M4044">
        <v>29.723467083117001</v>
      </c>
      <c r="N4044">
        <v>2.2600914007359201</v>
      </c>
      <c r="O4044">
        <v>33.3333333333333</v>
      </c>
      <c r="P4044">
        <v>65.306122448979494</v>
      </c>
      <c r="Q4044">
        <v>-2.0192540060606001E-2</v>
      </c>
    </row>
    <row r="4045" spans="1:17" hidden="1" x14ac:dyDescent="0.3">
      <c r="A4045" t="s">
        <v>8251</v>
      </c>
      <c r="B4045" t="s">
        <v>8252</v>
      </c>
      <c r="C4045" t="str">
        <f>IFERROR(VLOOKUP(Table1[[#This Row],[Ticker]],[1]!Table1[[Symbol]:[Industry]],2,FALSE),"-")</f>
        <v>-</v>
      </c>
      <c r="D4045" t="s">
        <v>104</v>
      </c>
      <c r="E4045">
        <v>17.608799999999999</v>
      </c>
      <c r="F4045">
        <v>20.010000000000002</v>
      </c>
      <c r="G4045">
        <v>15.265634458062699</v>
      </c>
      <c r="H4045">
        <v>-16.9933196435064</v>
      </c>
      <c r="I4045">
        <v>-44.684181138320497</v>
      </c>
      <c r="J4045">
        <v>-7.5410600202953999</v>
      </c>
      <c r="K4045">
        <v>22.053351602043101</v>
      </c>
      <c r="L4045">
        <v>22.666343055778501</v>
      </c>
      <c r="M4045">
        <v>29.253330366073801</v>
      </c>
      <c r="N4045">
        <v>0.31126519138488801</v>
      </c>
      <c r="O4045">
        <v>84.307846076961496</v>
      </c>
      <c r="P4045">
        <v>52.167300380228099</v>
      </c>
      <c r="Q4045">
        <v>8.6288085658980003E-3</v>
      </c>
    </row>
    <row r="4046" spans="1:17" hidden="1" x14ac:dyDescent="0.3">
      <c r="A4046" t="s">
        <v>8253</v>
      </c>
      <c r="B4046" t="s">
        <v>8254</v>
      </c>
      <c r="C4046" t="str">
        <f>IFERROR(VLOOKUP(Table1[[#This Row],[Ticker]],[1]!Table1[[Symbol]:[Industry]],2,FALSE),"-")</f>
        <v>-</v>
      </c>
      <c r="D4046" t="s">
        <v>59</v>
      </c>
      <c r="E4046">
        <v>17.5883562</v>
      </c>
      <c r="F4046">
        <v>69.819999999999993</v>
      </c>
      <c r="G4046">
        <v>69.620693749477894</v>
      </c>
      <c r="H4046">
        <v>51.710490564976602</v>
      </c>
      <c r="I4046">
        <v>62.551373598722002</v>
      </c>
      <c r="J4046">
        <v>56.828495547590002</v>
      </c>
      <c r="K4046">
        <v>44.556787034017297</v>
      </c>
      <c r="L4046">
        <v>41.584821620285297</v>
      </c>
      <c r="M4046">
        <v>89.666074434668005</v>
      </c>
      <c r="N4046">
        <v>1.4014388475894</v>
      </c>
      <c r="O4046">
        <v>0</v>
      </c>
      <c r="P4046">
        <v>109.35532233883001</v>
      </c>
      <c r="Q4046">
        <v>8.4607515924373003E-2</v>
      </c>
    </row>
    <row r="4047" spans="1:17" hidden="1" x14ac:dyDescent="0.3">
      <c r="A4047" t="s">
        <v>8255</v>
      </c>
      <c r="B4047" t="s">
        <v>8256</v>
      </c>
      <c r="C4047" t="str">
        <f>IFERROR(VLOOKUP(Table1[[#This Row],[Ticker]],[1]!Table1[[Symbol]:[Industry]],2,FALSE),"-")</f>
        <v>-</v>
      </c>
      <c r="E4047">
        <v>17.539193315999999</v>
      </c>
      <c r="F4047">
        <v>32.92</v>
      </c>
      <c r="G4047">
        <v>148.52409453221799</v>
      </c>
      <c r="H4047">
        <v>41.3693597485982</v>
      </c>
      <c r="I4047">
        <v>23.2004366758201</v>
      </c>
      <c r="J4047">
        <v>-2.0923625014177798</v>
      </c>
      <c r="K4047">
        <v>26.971045633910698</v>
      </c>
      <c r="L4047">
        <v>22.114720713516501</v>
      </c>
      <c r="M4047">
        <v>59.933047756476803</v>
      </c>
      <c r="N4047">
        <v>0.60783464213512095</v>
      </c>
      <c r="O4047">
        <v>19.076549210206501</v>
      </c>
      <c r="P4047">
        <v>177.80590717299501</v>
      </c>
      <c r="Q4047">
        <v>7.3462750409107005E-2</v>
      </c>
    </row>
    <row r="4048" spans="1:17" hidden="1" x14ac:dyDescent="0.3">
      <c r="A4048" t="s">
        <v>8257</v>
      </c>
      <c r="B4048" t="s">
        <v>8258</v>
      </c>
      <c r="C4048" t="str">
        <f>IFERROR(VLOOKUP(Table1[[#This Row],[Ticker]],[1]!Table1[[Symbol]:[Industry]],2,FALSE),"-")</f>
        <v>-</v>
      </c>
      <c r="D4048" t="s">
        <v>49</v>
      </c>
      <c r="E4048">
        <v>17.494849792</v>
      </c>
      <c r="F4048">
        <v>12.16</v>
      </c>
      <c r="G4048">
        <v>107.916821122382</v>
      </c>
      <c r="H4048">
        <v>0.382701237187278</v>
      </c>
      <c r="I4048">
        <v>-8.1965566091618403</v>
      </c>
      <c r="J4048">
        <v>1.9155498679947101</v>
      </c>
      <c r="K4048">
        <v>11.149329321016801</v>
      </c>
      <c r="L4048">
        <v>10.144921338535999</v>
      </c>
      <c r="M4048">
        <v>63.682566398105898</v>
      </c>
      <c r="N4048">
        <v>1.67545212743781</v>
      </c>
      <c r="O4048">
        <v>41.365131578947299</v>
      </c>
      <c r="P4048">
        <v>176.363636363636</v>
      </c>
      <c r="Q4048">
        <v>9.3387859427128003E-2</v>
      </c>
    </row>
    <row r="4049" spans="1:17" hidden="1" x14ac:dyDescent="0.3">
      <c r="A4049" t="s">
        <v>8259</v>
      </c>
      <c r="B4049" t="s">
        <v>8260</v>
      </c>
      <c r="C4049" t="str">
        <f>IFERROR(VLOOKUP(Table1[[#This Row],[Ticker]],[1]!Table1[[Symbol]:[Industry]],2,FALSE),"-")</f>
        <v>-</v>
      </c>
      <c r="D4049" t="s">
        <v>610</v>
      </c>
      <c r="E4049">
        <v>17.489899999999999</v>
      </c>
      <c r="F4049">
        <v>10.73</v>
      </c>
      <c r="G4049">
        <v>-2.1610437084859901</v>
      </c>
      <c r="H4049">
        <v>-25.962986665536398</v>
      </c>
      <c r="I4049">
        <v>7.9396879390158297</v>
      </c>
      <c r="J4049">
        <v>11.2257400940883</v>
      </c>
      <c r="K4049">
        <v>10.332552476495501</v>
      </c>
      <c r="L4049">
        <v>9.4930080826305794</v>
      </c>
      <c r="M4049">
        <v>70.764841406891705</v>
      </c>
      <c r="N4049">
        <v>0.131680259407183</v>
      </c>
      <c r="O4049">
        <v>33.923578751164897</v>
      </c>
      <c r="P4049">
        <v>73.624595469255596</v>
      </c>
      <c r="Q4049">
        <v>7.9638066250701994E-2</v>
      </c>
    </row>
    <row r="4050" spans="1:17" hidden="1" x14ac:dyDescent="0.3">
      <c r="A4050" t="s">
        <v>8261</v>
      </c>
      <c r="B4050" t="s">
        <v>8262</v>
      </c>
      <c r="C4050" t="str">
        <f>IFERROR(VLOOKUP(Table1[[#This Row],[Ticker]],[1]!Table1[[Symbol]:[Industry]],2,FALSE),"-")</f>
        <v>-</v>
      </c>
      <c r="D4050" t="s">
        <v>221</v>
      </c>
      <c r="E4050">
        <v>17.472266567999998</v>
      </c>
      <c r="F4050">
        <v>3.09</v>
      </c>
      <c r="G4050">
        <v>-37.067063062266499</v>
      </c>
      <c r="H4050">
        <v>-0.70159734711129895</v>
      </c>
      <c r="I4050">
        <v>-23.9313726912833</v>
      </c>
      <c r="J4050">
        <v>-6.2966761399843101</v>
      </c>
      <c r="K4050">
        <v>2.91243983323427</v>
      </c>
      <c r="L4050">
        <v>2.3164525302181902</v>
      </c>
      <c r="M4050">
        <v>63.338090125338503</v>
      </c>
      <c r="N4050">
        <v>0.97532052777341804</v>
      </c>
      <c r="O4050">
        <v>45.631067961165002</v>
      </c>
      <c r="P4050">
        <v>45.0704225352112</v>
      </c>
    </row>
    <row r="4051" spans="1:17" hidden="1" x14ac:dyDescent="0.3">
      <c r="A4051" t="s">
        <v>8263</v>
      </c>
      <c r="B4051" t="s">
        <v>8264</v>
      </c>
      <c r="C4051" t="str">
        <f>IFERROR(VLOOKUP(Table1[[#This Row],[Ticker]],[1]!Table1[[Symbol]:[Industry]],2,FALSE),"-")</f>
        <v>-</v>
      </c>
      <c r="D4051" t="s">
        <v>124</v>
      </c>
      <c r="E4051">
        <v>17.403585884999998</v>
      </c>
      <c r="F4051">
        <v>12.15</v>
      </c>
      <c r="G4051">
        <v>-41.904975150178601</v>
      </c>
      <c r="H4051">
        <v>-16.122031343494601</v>
      </c>
      <c r="I4051">
        <v>-63.343394297995196</v>
      </c>
      <c r="J4051">
        <v>-0.41081127400663198</v>
      </c>
      <c r="K4051">
        <v>12.498360100725201</v>
      </c>
      <c r="L4051">
        <v>14.957961772194301</v>
      </c>
      <c r="M4051">
        <v>55.5312289695975</v>
      </c>
      <c r="N4051">
        <v>1.06801796108055</v>
      </c>
      <c r="O4051">
        <v>148.55967078189201</v>
      </c>
      <c r="P4051">
        <v>22.727272727272702</v>
      </c>
      <c r="Q4051">
        <v>1.8453682612961E-2</v>
      </c>
    </row>
    <row r="4052" spans="1:17" hidden="1" x14ac:dyDescent="0.3">
      <c r="A4052" t="s">
        <v>8265</v>
      </c>
      <c r="B4052" t="s">
        <v>8266</v>
      </c>
      <c r="C4052" t="str">
        <f>IFERROR(VLOOKUP(Table1[[#This Row],[Ticker]],[1]!Table1[[Symbol]:[Industry]],2,FALSE),"-")</f>
        <v>-</v>
      </c>
      <c r="D4052" t="s">
        <v>95</v>
      </c>
      <c r="E4052">
        <v>17.36489576</v>
      </c>
      <c r="F4052">
        <v>17.3</v>
      </c>
      <c r="G4052">
        <v>-1.93191148566711</v>
      </c>
      <c r="H4052">
        <v>-12.1506942272426</v>
      </c>
      <c r="I4052">
        <v>-27.785657011160598</v>
      </c>
      <c r="J4052">
        <v>-3.01927415092588</v>
      </c>
      <c r="K4052">
        <v>17.866510200190099</v>
      </c>
      <c r="L4052">
        <v>19.205107378136301</v>
      </c>
      <c r="M4052">
        <v>40.923478294341699</v>
      </c>
      <c r="N4052">
        <v>0.79683315573196101</v>
      </c>
      <c r="O4052">
        <v>38.034682080924803</v>
      </c>
      <c r="P4052">
        <v>28.528974739970199</v>
      </c>
      <c r="Q4052">
        <v>-9.2015590292129995E-2</v>
      </c>
    </row>
    <row r="4053" spans="1:17" hidden="1" x14ac:dyDescent="0.3">
      <c r="A4053" t="s">
        <v>8267</v>
      </c>
      <c r="B4053" t="s">
        <v>8268</v>
      </c>
      <c r="C4053" t="str">
        <f>IFERROR(VLOOKUP(Table1[[#This Row],[Ticker]],[1]!Table1[[Symbol]:[Industry]],2,FALSE),"-")</f>
        <v>-</v>
      </c>
      <c r="D4053" t="s">
        <v>936</v>
      </c>
      <c r="E4053">
        <v>17.343720000000001</v>
      </c>
      <c r="F4053">
        <v>5.3</v>
      </c>
      <c r="G4053">
        <v>-65.375453084942194</v>
      </c>
      <c r="H4053">
        <v>-23.961966010705702</v>
      </c>
      <c r="I4053">
        <v>-41.456072290749198</v>
      </c>
      <c r="J4053">
        <v>-9.0887665236550497</v>
      </c>
      <c r="K4053">
        <v>6.0580839180986503</v>
      </c>
      <c r="L4053">
        <v>12.153021275916901</v>
      </c>
      <c r="M4053">
        <v>25.572202703235</v>
      </c>
      <c r="N4053">
        <v>3.0771662715077301</v>
      </c>
      <c r="O4053">
        <v>73.396226415094304</v>
      </c>
      <c r="P4053">
        <v>2.7131782945736398</v>
      </c>
      <c r="Q4053">
        <v>-8.5182848725796997E-2</v>
      </c>
    </row>
    <row r="4054" spans="1:17" hidden="1" x14ac:dyDescent="0.3">
      <c r="A4054" t="s">
        <v>8269</v>
      </c>
      <c r="B4054" t="s">
        <v>8270</v>
      </c>
      <c r="C4054" t="str">
        <f>IFERROR(VLOOKUP(Table1[[#This Row],[Ticker]],[1]!Table1[[Symbol]:[Industry]],2,FALSE),"-")</f>
        <v>-</v>
      </c>
      <c r="D4054" t="s">
        <v>72</v>
      </c>
      <c r="E4054">
        <v>17.3232</v>
      </c>
      <c r="F4054">
        <v>1.44</v>
      </c>
      <c r="G4054">
        <v>66.647222652019096</v>
      </c>
      <c r="H4054">
        <v>46.367002370003199</v>
      </c>
      <c r="I4054">
        <v>11.9208440574851</v>
      </c>
      <c r="J4054">
        <v>56.343790360653401</v>
      </c>
      <c r="K4054">
        <v>1.0703509412373799</v>
      </c>
      <c r="L4054">
        <v>1.0014006984138599</v>
      </c>
      <c r="M4054">
        <v>73.287260454310697</v>
      </c>
      <c r="N4054">
        <v>3.1924475001872299</v>
      </c>
      <c r="O4054">
        <v>17.3611111111111</v>
      </c>
      <c r="P4054">
        <v>118.181818181818</v>
      </c>
      <c r="Q4054">
        <v>9.4884698338885007E-2</v>
      </c>
    </row>
    <row r="4055" spans="1:17" hidden="1" x14ac:dyDescent="0.3">
      <c r="A4055" t="s">
        <v>8271</v>
      </c>
      <c r="B4055" t="s">
        <v>8272</v>
      </c>
      <c r="C4055" t="str">
        <f>IFERROR(VLOOKUP(Table1[[#This Row],[Ticker]],[1]!Table1[[Symbol]:[Industry]],2,FALSE),"-")</f>
        <v>-</v>
      </c>
      <c r="D4055" t="s">
        <v>392</v>
      </c>
      <c r="E4055">
        <v>17.295000000000002</v>
      </c>
      <c r="F4055">
        <v>57.65</v>
      </c>
      <c r="G4055">
        <v>247.54502342821499</v>
      </c>
      <c r="H4055">
        <v>23.9412597957458</v>
      </c>
      <c r="I4055">
        <v>24.329573373547099</v>
      </c>
      <c r="J4055">
        <v>10.094518374631299</v>
      </c>
      <c r="K4055">
        <v>44.266249474424903</v>
      </c>
      <c r="L4055">
        <v>37.266497096866402</v>
      </c>
      <c r="M4055">
        <v>74.517563724490003</v>
      </c>
      <c r="N4055">
        <v>3.68989845622322</v>
      </c>
      <c r="O4055">
        <v>7.5281873373807402</v>
      </c>
      <c r="P4055">
        <v>282.80212483399703</v>
      </c>
      <c r="Q4055">
        <v>0.12737591869572801</v>
      </c>
    </row>
    <row r="4056" spans="1:17" hidden="1" x14ac:dyDescent="0.3">
      <c r="A4056" t="s">
        <v>8273</v>
      </c>
      <c r="B4056" t="s">
        <v>8274</v>
      </c>
      <c r="C4056" t="str">
        <f>IFERROR(VLOOKUP(Table1[[#This Row],[Ticker]],[1]!Table1[[Symbol]:[Industry]],2,FALSE),"-")</f>
        <v>-</v>
      </c>
      <c r="D4056" t="s">
        <v>392</v>
      </c>
      <c r="E4056">
        <v>17.294256000000001</v>
      </c>
      <c r="F4056">
        <v>1.33</v>
      </c>
      <c r="G4056">
        <v>135.43153637750899</v>
      </c>
      <c r="H4056">
        <v>60.5628814173674</v>
      </c>
      <c r="I4056">
        <v>60.510185750275099</v>
      </c>
      <c r="J4056">
        <v>34.024430765119398</v>
      </c>
      <c r="K4056">
        <v>0.87434040039630501</v>
      </c>
      <c r="L4056">
        <v>0.75714351325424001</v>
      </c>
      <c r="M4056">
        <v>91.859319217298903</v>
      </c>
      <c r="N4056">
        <v>1.96341626554397</v>
      </c>
      <c r="O4056">
        <v>0</v>
      </c>
      <c r="P4056">
        <v>189.13043478260801</v>
      </c>
      <c r="Q4056">
        <v>0.103101452710247</v>
      </c>
    </row>
    <row r="4057" spans="1:17" hidden="1" x14ac:dyDescent="0.3">
      <c r="A4057" t="s">
        <v>8275</v>
      </c>
      <c r="B4057" t="s">
        <v>8276</v>
      </c>
      <c r="C4057" t="str">
        <f>IFERROR(VLOOKUP(Table1[[#This Row],[Ticker]],[1]!Table1[[Symbol]:[Industry]],2,FALSE),"-")</f>
        <v>-</v>
      </c>
      <c r="D4057" t="s">
        <v>392</v>
      </c>
      <c r="E4057">
        <v>17.27</v>
      </c>
      <c r="F4057">
        <v>31.4</v>
      </c>
      <c r="G4057">
        <v>78.411012398936705</v>
      </c>
      <c r="H4057">
        <v>26.932891594909002</v>
      </c>
      <c r="I4057">
        <v>97.116246356335694</v>
      </c>
      <c r="J4057">
        <v>-14.2010249217177</v>
      </c>
      <c r="K4057">
        <v>25.629645589871298</v>
      </c>
      <c r="L4057">
        <v>21.230598597585502</v>
      </c>
      <c r="M4057">
        <v>51.148781760455499</v>
      </c>
      <c r="N4057">
        <v>2.36858734167846</v>
      </c>
      <c r="O4057">
        <v>24.872611464968099</v>
      </c>
      <c r="P4057">
        <v>161.44879267277199</v>
      </c>
      <c r="Q4057">
        <v>0.10680125261173901</v>
      </c>
    </row>
    <row r="4058" spans="1:17" hidden="1" x14ac:dyDescent="0.3">
      <c r="A4058" t="s">
        <v>8277</v>
      </c>
      <c r="B4058" t="s">
        <v>8278</v>
      </c>
      <c r="C4058" t="str">
        <f>IFERROR(VLOOKUP(Table1[[#This Row],[Ticker]],[1]!Table1[[Symbol]:[Industry]],2,FALSE),"-")</f>
        <v>-</v>
      </c>
      <c r="D4058" t="s">
        <v>716</v>
      </c>
      <c r="E4058">
        <v>17.228399594999999</v>
      </c>
      <c r="F4058">
        <v>91.2</v>
      </c>
      <c r="G4058">
        <v>1.94911997344773</v>
      </c>
      <c r="H4058">
        <v>-12.0260263688014</v>
      </c>
      <c r="I4058">
        <v>12.016668642127801</v>
      </c>
      <c r="J4058">
        <v>2.0066324679211101</v>
      </c>
      <c r="K4058">
        <v>88.175463122396806</v>
      </c>
      <c r="L4058">
        <v>80.101920446054805</v>
      </c>
      <c r="M4058">
        <v>59.689646094536798</v>
      </c>
      <c r="N4058">
        <v>0.68426359329261899</v>
      </c>
      <c r="O4058">
        <v>6.2280701754385799</v>
      </c>
      <c r="P4058">
        <v>32.751091703056701</v>
      </c>
    </row>
    <row r="4059" spans="1:17" hidden="1" x14ac:dyDescent="0.3">
      <c r="A4059" t="s">
        <v>8279</v>
      </c>
      <c r="B4059" t="s">
        <v>8280</v>
      </c>
      <c r="C4059" t="str">
        <f>IFERROR(VLOOKUP(Table1[[#This Row],[Ticker]],[1]!Table1[[Symbol]:[Industry]],2,FALSE),"-")</f>
        <v>-</v>
      </c>
      <c r="E4059">
        <v>17.192</v>
      </c>
      <c r="F4059">
        <v>30.7</v>
      </c>
      <c r="G4059">
        <v>31.439868208709601</v>
      </c>
      <c r="H4059">
        <v>-19.427534530495301</v>
      </c>
      <c r="I4059">
        <v>5.2723887214333098</v>
      </c>
      <c r="J4059">
        <v>-6.5269170847983196</v>
      </c>
      <c r="K4059">
        <v>32.343841183768703</v>
      </c>
      <c r="L4059">
        <v>27.617153602291499</v>
      </c>
      <c r="M4059">
        <v>25.2492439359062</v>
      </c>
      <c r="N4059">
        <v>0.16732896586795801</v>
      </c>
      <c r="O4059">
        <v>37.654723127035801</v>
      </c>
      <c r="P4059">
        <v>56.792645556690502</v>
      </c>
      <c r="Q4059">
        <v>0.10722642299643501</v>
      </c>
    </row>
    <row r="4060" spans="1:17" hidden="1" x14ac:dyDescent="0.3">
      <c r="A4060" t="s">
        <v>8281</v>
      </c>
      <c r="B4060" t="s">
        <v>8282</v>
      </c>
      <c r="C4060" t="str">
        <f>IFERROR(VLOOKUP(Table1[[#This Row],[Ticker]],[1]!Table1[[Symbol]:[Industry]],2,FALSE),"-")</f>
        <v>-</v>
      </c>
      <c r="D4060" t="s">
        <v>716</v>
      </c>
      <c r="E4060">
        <v>17.1837348</v>
      </c>
      <c r="F4060">
        <v>129.44</v>
      </c>
      <c r="G4060">
        <v>19.761940055488601</v>
      </c>
      <c r="H4060">
        <v>-4.1974627591443596</v>
      </c>
      <c r="I4060">
        <v>3.90384242104671</v>
      </c>
      <c r="J4060">
        <v>0.70036717803104298</v>
      </c>
      <c r="K4060">
        <v>124.25962991504301</v>
      </c>
      <c r="L4060">
        <v>114.031050147182</v>
      </c>
      <c r="M4060">
        <v>42.376869448986099</v>
      </c>
      <c r="N4060">
        <v>0.80654276211836995</v>
      </c>
      <c r="O4060">
        <v>6.85259579728059</v>
      </c>
      <c r="P4060">
        <v>46.923950056753696</v>
      </c>
    </row>
    <row r="4061" spans="1:17" hidden="1" x14ac:dyDescent="0.3">
      <c r="A4061" t="s">
        <v>8283</v>
      </c>
      <c r="B4061" t="s">
        <v>8284</v>
      </c>
      <c r="C4061" t="str">
        <f>IFERROR(VLOOKUP(Table1[[#This Row],[Ticker]],[1]!Table1[[Symbol]:[Industry]],2,FALSE),"-")</f>
        <v>-</v>
      </c>
      <c r="D4061" t="s">
        <v>392</v>
      </c>
      <c r="E4061">
        <v>17.149999999999999</v>
      </c>
      <c r="F4061">
        <v>34.299999999999997</v>
      </c>
      <c r="G4061">
        <v>33.738131742928203</v>
      </c>
      <c r="H4061">
        <v>5.2370906856951997E-2</v>
      </c>
      <c r="I4061">
        <v>48.438650727920397</v>
      </c>
      <c r="J4061">
        <v>3.3644816867243099</v>
      </c>
      <c r="K4061">
        <v>31.914651492144898</v>
      </c>
      <c r="L4061">
        <v>27.7072998743729</v>
      </c>
      <c r="M4061">
        <v>66.204302192359705</v>
      </c>
      <c r="N4061">
        <v>2.5106086800332199</v>
      </c>
      <c r="O4061">
        <v>10.553935860058299</v>
      </c>
      <c r="P4061">
        <v>90.027700831024902</v>
      </c>
      <c r="Q4061">
        <v>0.135824227993324</v>
      </c>
    </row>
    <row r="4062" spans="1:17" hidden="1" x14ac:dyDescent="0.3">
      <c r="A4062" t="s">
        <v>8285</v>
      </c>
      <c r="B4062" t="s">
        <v>8286</v>
      </c>
      <c r="C4062" t="str">
        <f>IFERROR(VLOOKUP(Table1[[#This Row],[Ticker]],[1]!Table1[[Symbol]:[Industry]],2,FALSE),"-")</f>
        <v>-</v>
      </c>
      <c r="D4062" t="s">
        <v>561</v>
      </c>
      <c r="E4062">
        <v>17.101140000000001</v>
      </c>
      <c r="F4062">
        <v>57</v>
      </c>
      <c r="G4062">
        <v>78.218651223447694</v>
      </c>
      <c r="H4062">
        <v>-13.845012715297299</v>
      </c>
      <c r="I4062">
        <v>-0.45238109464466197</v>
      </c>
      <c r="J4062">
        <v>-0.62549153944664804</v>
      </c>
      <c r="K4062">
        <v>56.185918359887701</v>
      </c>
      <c r="L4062">
        <v>51.368014848782401</v>
      </c>
      <c r="M4062">
        <v>56.9609051643627</v>
      </c>
      <c r="N4062">
        <v>0.321158932719176</v>
      </c>
      <c r="O4062">
        <v>10.5263157894736</v>
      </c>
      <c r="P4062">
        <v>110.332103321033</v>
      </c>
    </row>
    <row r="4063" spans="1:17" hidden="1" x14ac:dyDescent="0.3">
      <c r="A4063" t="s">
        <v>8287</v>
      </c>
      <c r="B4063" t="s">
        <v>8288</v>
      </c>
      <c r="C4063" t="str">
        <f>IFERROR(VLOOKUP(Table1[[#This Row],[Ticker]],[1]!Table1[[Symbol]:[Industry]],2,FALSE),"-")</f>
        <v>-</v>
      </c>
      <c r="D4063" t="s">
        <v>392</v>
      </c>
      <c r="E4063">
        <v>17.095680000000002</v>
      </c>
      <c r="F4063">
        <v>12.72</v>
      </c>
      <c r="G4063">
        <v>-20.4022822984758</v>
      </c>
      <c r="H4063">
        <v>-11.0587402042541</v>
      </c>
      <c r="I4063">
        <v>-7.26659192749264</v>
      </c>
      <c r="J4063">
        <v>-1.0819522136039399</v>
      </c>
      <c r="K4063">
        <v>12.714865220254399</v>
      </c>
      <c r="L4063">
        <v>12.5786791673414</v>
      </c>
      <c r="M4063">
        <v>100</v>
      </c>
      <c r="O4063">
        <v>0</v>
      </c>
      <c r="P4063">
        <v>4.9504950495049496</v>
      </c>
    </row>
    <row r="4064" spans="1:17" hidden="1" x14ac:dyDescent="0.3">
      <c r="A4064" t="s">
        <v>8289</v>
      </c>
      <c r="B4064" t="s">
        <v>8290</v>
      </c>
      <c r="C4064" t="str">
        <f>IFERROR(VLOOKUP(Table1[[#This Row],[Ticker]],[1]!Table1[[Symbol]:[Industry]],2,FALSE),"-")</f>
        <v>-</v>
      </c>
      <c r="D4064" t="s">
        <v>716</v>
      </c>
      <c r="E4064">
        <v>17.035611191999902</v>
      </c>
      <c r="F4064">
        <v>25.79</v>
      </c>
      <c r="G4064">
        <v>44.0662633783827</v>
      </c>
      <c r="H4064">
        <v>-4.6378619938150498</v>
      </c>
      <c r="I4064">
        <v>26.2750191340538</v>
      </c>
      <c r="J4064">
        <v>-5.9537742506813297E-2</v>
      </c>
      <c r="K4064">
        <v>24.410165666239902</v>
      </c>
      <c r="L4064">
        <v>20.817083126578499</v>
      </c>
      <c r="M4064">
        <v>32.576819102165203</v>
      </c>
      <c r="N4064">
        <v>1.6827563930815801</v>
      </c>
      <c r="O4064">
        <v>4.3039937960449803</v>
      </c>
      <c r="P4064">
        <v>70.006591957811395</v>
      </c>
    </row>
    <row r="4065" spans="1:17" hidden="1" x14ac:dyDescent="0.3">
      <c r="A4065" t="s">
        <v>8291</v>
      </c>
      <c r="B4065" t="s">
        <v>8292</v>
      </c>
      <c r="C4065" t="str">
        <f>IFERROR(VLOOKUP(Table1[[#This Row],[Ticker]],[1]!Table1[[Symbol]:[Industry]],2,FALSE),"-")</f>
        <v>-</v>
      </c>
      <c r="D4065" t="s">
        <v>610</v>
      </c>
      <c r="E4065">
        <v>16.956</v>
      </c>
      <c r="F4065">
        <v>28.26</v>
      </c>
      <c r="G4065">
        <v>175.28552052435899</v>
      </c>
      <c r="H4065">
        <v>59.4289102073988</v>
      </c>
      <c r="I4065">
        <v>164.84173655241401</v>
      </c>
      <c r="J4065">
        <v>20.3981921907281</v>
      </c>
      <c r="K4065">
        <v>15.7148620343053</v>
      </c>
      <c r="L4065">
        <v>11.551066829361901</v>
      </c>
      <c r="M4065">
        <v>99.983700408768897</v>
      </c>
      <c r="N4065">
        <v>1.7552932761087201</v>
      </c>
      <c r="O4065">
        <v>0</v>
      </c>
      <c r="P4065">
        <v>214</v>
      </c>
    </row>
    <row r="4066" spans="1:17" hidden="1" x14ac:dyDescent="0.3">
      <c r="A4066" t="s">
        <v>8293</v>
      </c>
      <c r="B4066" t="s">
        <v>8294</v>
      </c>
      <c r="C4066" t="str">
        <f>IFERROR(VLOOKUP(Table1[[#This Row],[Ticker]],[1]!Table1[[Symbol]:[Industry]],2,FALSE),"-")</f>
        <v>-</v>
      </c>
      <c r="E4066">
        <v>16.9463106</v>
      </c>
      <c r="F4066">
        <v>47.94</v>
      </c>
      <c r="G4066">
        <v>-18.582176011677898</v>
      </c>
      <c r="H4066">
        <v>-23.890598611333701</v>
      </c>
      <c r="I4066">
        <v>3.8603948631960998</v>
      </c>
      <c r="J4066">
        <v>-14.9903694661215</v>
      </c>
      <c r="K4066">
        <v>52.0296053590749</v>
      </c>
      <c r="L4066">
        <v>48.824955425821102</v>
      </c>
      <c r="M4066">
        <v>38.361384727460397</v>
      </c>
      <c r="N4066">
        <v>0.45543898010752998</v>
      </c>
      <c r="O4066">
        <v>41.843971631205598</v>
      </c>
      <c r="P4066">
        <v>37.758620689655103</v>
      </c>
      <c r="Q4066">
        <v>2.7411618892148999E-2</v>
      </c>
    </row>
    <row r="4067" spans="1:17" hidden="1" x14ac:dyDescent="0.3">
      <c r="A4067" t="s">
        <v>8295</v>
      </c>
      <c r="B4067" t="s">
        <v>8296</v>
      </c>
      <c r="C4067" t="str">
        <f>IFERROR(VLOOKUP(Table1[[#This Row],[Ticker]],[1]!Table1[[Symbol]:[Industry]],2,FALSE),"-")</f>
        <v>-</v>
      </c>
      <c r="D4067" t="s">
        <v>610</v>
      </c>
      <c r="E4067">
        <v>16.936405300000001</v>
      </c>
      <c r="F4067">
        <v>4.24</v>
      </c>
      <c r="G4067">
        <v>110.202778207574</v>
      </c>
      <c r="H4067">
        <v>14.529495089863399</v>
      </c>
      <c r="I4067">
        <v>64.449579689668994</v>
      </c>
      <c r="J4067">
        <v>14.3234531918014</v>
      </c>
      <c r="K4067">
        <v>3.3495226933119202</v>
      </c>
      <c r="L4067">
        <v>2.6705621024844799</v>
      </c>
      <c r="M4067">
        <v>91.455924206650906</v>
      </c>
      <c r="N4067">
        <v>1.0357605914975001</v>
      </c>
      <c r="O4067">
        <v>2.5943396226414999</v>
      </c>
      <c r="P4067">
        <v>156.969696969696</v>
      </c>
      <c r="Q4067">
        <v>5.4581675761072999E-2</v>
      </c>
    </row>
    <row r="4068" spans="1:17" hidden="1" x14ac:dyDescent="0.3">
      <c r="A4068" t="s">
        <v>8297</v>
      </c>
      <c r="B4068" t="s">
        <v>8298</v>
      </c>
      <c r="C4068" t="str">
        <f>IFERROR(VLOOKUP(Table1[[#This Row],[Ticker]],[1]!Table1[[Symbol]:[Industry]],2,FALSE),"-")</f>
        <v>-</v>
      </c>
      <c r="D4068" t="s">
        <v>226</v>
      </c>
      <c r="E4068">
        <v>16.866816</v>
      </c>
      <c r="F4068">
        <v>50.56</v>
      </c>
      <c r="G4068">
        <v>-3.7850928084280402</v>
      </c>
      <c r="H4068">
        <v>-3.9365271571856102</v>
      </c>
      <c r="I4068">
        <v>-14.5543479389446</v>
      </c>
      <c r="J4068">
        <v>4.98918433586456</v>
      </c>
      <c r="K4068">
        <v>50.743567579839102</v>
      </c>
      <c r="L4068">
        <v>50.376017792870002</v>
      </c>
      <c r="M4068">
        <v>52.092963176530198</v>
      </c>
      <c r="N4068">
        <v>1.0962017872438301</v>
      </c>
      <c r="O4068">
        <v>33.801424050632903</v>
      </c>
      <c r="P4068">
        <v>30.6459948320413</v>
      </c>
      <c r="Q4068">
        <v>2.8959529334368999E-2</v>
      </c>
    </row>
    <row r="4069" spans="1:17" hidden="1" x14ac:dyDescent="0.3">
      <c r="A4069" t="s">
        <v>8299</v>
      </c>
      <c r="B4069" t="s">
        <v>8300</v>
      </c>
      <c r="C4069" t="str">
        <f>IFERROR(VLOOKUP(Table1[[#This Row],[Ticker]],[1]!Table1[[Symbol]:[Industry]],2,FALSE),"-")</f>
        <v>-</v>
      </c>
      <c r="D4069" t="s">
        <v>95</v>
      </c>
      <c r="E4069">
        <v>16.815652700000001</v>
      </c>
      <c r="F4069">
        <v>4.07</v>
      </c>
      <c r="G4069">
        <v>-59.0661323968407</v>
      </c>
      <c r="H4069">
        <v>-7.4317971990727996</v>
      </c>
      <c r="I4069">
        <v>-28.299561203801701</v>
      </c>
      <c r="J4069">
        <v>2.81415168249994</v>
      </c>
      <c r="K4069">
        <v>3.8747544868321699</v>
      </c>
      <c r="L4069">
        <v>4.2152349929590001</v>
      </c>
      <c r="M4069">
        <v>70.386585012441103</v>
      </c>
      <c r="N4069">
        <v>1.71845392337058</v>
      </c>
      <c r="O4069">
        <v>66.093366093366001</v>
      </c>
      <c r="P4069">
        <v>24.4648318042813</v>
      </c>
      <c r="Q4069">
        <v>2.4238440126465002E-2</v>
      </c>
    </row>
    <row r="4070" spans="1:17" hidden="1" x14ac:dyDescent="0.3">
      <c r="A4070" t="s">
        <v>8301</v>
      </c>
      <c r="B4070" t="s">
        <v>8302</v>
      </c>
      <c r="C4070" t="str">
        <f>IFERROR(VLOOKUP(Table1[[#This Row],[Ticker]],[1]!Table1[[Symbol]:[Industry]],2,FALSE),"-")</f>
        <v>-</v>
      </c>
      <c r="D4070" t="s">
        <v>561</v>
      </c>
      <c r="E4070">
        <v>16.784757500000001</v>
      </c>
      <c r="F4070">
        <v>16.45</v>
      </c>
      <c r="G4070">
        <v>6.3525869434523097</v>
      </c>
      <c r="H4070">
        <v>-10.2997269215217</v>
      </c>
      <c r="I4070">
        <v>-15.052290757269301</v>
      </c>
      <c r="J4070">
        <v>-4.8281757785586299</v>
      </c>
      <c r="K4070">
        <v>17.276183352899299</v>
      </c>
      <c r="L4070">
        <v>18.298105404244399</v>
      </c>
      <c r="M4070">
        <v>54.039281749342699</v>
      </c>
      <c r="N4070">
        <v>0.27284054765590599</v>
      </c>
      <c r="O4070">
        <v>61.094224924012103</v>
      </c>
      <c r="P4070">
        <v>41.688199827734699</v>
      </c>
      <c r="Q4070">
        <v>-6.3717827054505002E-2</v>
      </c>
    </row>
    <row r="4071" spans="1:17" hidden="1" x14ac:dyDescent="0.3">
      <c r="A4071" t="s">
        <v>8303</v>
      </c>
      <c r="B4071" t="s">
        <v>8304</v>
      </c>
      <c r="C4071" t="str">
        <f>IFERROR(VLOOKUP(Table1[[#This Row],[Ticker]],[1]!Table1[[Symbol]:[Industry]],2,FALSE),"-")</f>
        <v>-</v>
      </c>
      <c r="D4071" t="s">
        <v>631</v>
      </c>
      <c r="E4071">
        <v>16.724679999999999</v>
      </c>
      <c r="F4071">
        <v>14.54</v>
      </c>
      <c r="G4071">
        <v>82.361508366304804</v>
      </c>
      <c r="H4071">
        <v>-7.2015973471113002</v>
      </c>
      <c r="I4071">
        <v>38.456488152535997</v>
      </c>
      <c r="J4071">
        <v>-12.423415628238001</v>
      </c>
      <c r="K4071">
        <v>15.1727981947852</v>
      </c>
      <c r="L4071">
        <v>12.119944526090899</v>
      </c>
      <c r="M4071">
        <v>30.108847344783801</v>
      </c>
      <c r="N4071">
        <v>0.58527252254348106</v>
      </c>
      <c r="O4071">
        <v>36.519944979367203</v>
      </c>
      <c r="Q4071">
        <v>4.4195817792544001E-2</v>
      </c>
    </row>
    <row r="4072" spans="1:17" hidden="1" x14ac:dyDescent="0.3">
      <c r="A4072" t="s">
        <v>8305</v>
      </c>
      <c r="B4072" t="s">
        <v>8306</v>
      </c>
      <c r="C4072" t="str">
        <f>IFERROR(VLOOKUP(Table1[[#This Row],[Ticker]],[1]!Table1[[Symbol]:[Industry]],2,FALSE),"-")</f>
        <v>-</v>
      </c>
      <c r="E4072">
        <v>16.670000000000002</v>
      </c>
      <c r="F4072">
        <v>16.670000000000002</v>
      </c>
      <c r="G4072">
        <v>-63.61203660724</v>
      </c>
      <c r="H4072">
        <v>-23.7500982289455</v>
      </c>
      <c r="I4072">
        <v>-32.532574548699301</v>
      </c>
      <c r="J4072">
        <v>-5.4626985629819798</v>
      </c>
      <c r="K4072">
        <v>19.526275371378901</v>
      </c>
      <c r="L4072">
        <v>21.470415946708801</v>
      </c>
      <c r="M4072">
        <v>22.626178160977201</v>
      </c>
      <c r="N4072">
        <v>2.8569524706373</v>
      </c>
      <c r="O4072">
        <v>70.365926814637007</v>
      </c>
      <c r="P4072">
        <v>1.03030303030304</v>
      </c>
      <c r="Q4072">
        <v>5.8595689740710999E-2</v>
      </c>
    </row>
    <row r="4073" spans="1:17" hidden="1" x14ac:dyDescent="0.3">
      <c r="A4073" t="s">
        <v>8307</v>
      </c>
      <c r="B4073" t="s">
        <v>8308</v>
      </c>
      <c r="C4073" t="str">
        <f>IFERROR(VLOOKUP(Table1[[#This Row],[Ticker]],[1]!Table1[[Symbol]:[Industry]],2,FALSE),"-")</f>
        <v>-</v>
      </c>
      <c r="E4073">
        <v>16.601036400000002</v>
      </c>
      <c r="F4073">
        <v>37.299999999999997</v>
      </c>
      <c r="G4073">
        <v>1422.3650649756701</v>
      </c>
      <c r="H4073">
        <v>8.9796720876792602</v>
      </c>
      <c r="I4073">
        <v>50.097969593933598</v>
      </c>
      <c r="J4073">
        <v>-3.6540488620840699</v>
      </c>
      <c r="K4073">
        <v>36.793358438050397</v>
      </c>
      <c r="L4073">
        <v>28.9112302738815</v>
      </c>
      <c r="M4073">
        <v>60.6286238903201</v>
      </c>
      <c r="N4073">
        <v>3.3000517554857298</v>
      </c>
      <c r="O4073">
        <v>85.227882037533504</v>
      </c>
      <c r="P4073">
        <v>1447.7178423236501</v>
      </c>
    </row>
    <row r="4074" spans="1:17" hidden="1" x14ac:dyDescent="0.3">
      <c r="A4074" t="s">
        <v>8309</v>
      </c>
      <c r="B4074" t="s">
        <v>8310</v>
      </c>
      <c r="C4074" t="str">
        <f>IFERROR(VLOOKUP(Table1[[#This Row],[Ticker]],[1]!Table1[[Symbol]:[Industry]],2,FALSE),"-")</f>
        <v>-</v>
      </c>
      <c r="D4074" t="s">
        <v>72</v>
      </c>
      <c r="E4074">
        <v>16.547999999999998</v>
      </c>
      <c r="F4074">
        <v>11.82</v>
      </c>
      <c r="G4074">
        <v>42.544949924746398</v>
      </c>
      <c r="H4074">
        <v>-12.8920735375874</v>
      </c>
      <c r="I4074">
        <v>23.801324990781399</v>
      </c>
      <c r="J4074">
        <v>-0.398191529843264</v>
      </c>
      <c r="K4074">
        <v>11.6464205794398</v>
      </c>
      <c r="L4074">
        <v>9.6658350095100598</v>
      </c>
      <c r="M4074">
        <v>46.947245630692599</v>
      </c>
      <c r="N4074">
        <v>0.43311447913011097</v>
      </c>
      <c r="O4074">
        <v>55.583756345177598</v>
      </c>
      <c r="P4074">
        <v>88.817891373801899</v>
      </c>
      <c r="Q4074">
        <v>3.1117092994519999E-3</v>
      </c>
    </row>
    <row r="4075" spans="1:17" hidden="1" x14ac:dyDescent="0.3">
      <c r="A4075" t="s">
        <v>8311</v>
      </c>
      <c r="B4075" t="s">
        <v>8312</v>
      </c>
      <c r="C4075" t="str">
        <f>IFERROR(VLOOKUP(Table1[[#This Row],[Ticker]],[1]!Table1[[Symbol]:[Industry]],2,FALSE),"-")</f>
        <v>-</v>
      </c>
      <c r="D4075" t="s">
        <v>285</v>
      </c>
      <c r="E4075">
        <v>16.543644</v>
      </c>
      <c r="F4075">
        <v>73.56</v>
      </c>
      <c r="G4075">
        <v>-13.8813422820617</v>
      </c>
      <c r="H4075">
        <v>-10.7848051268675</v>
      </c>
      <c r="I4075">
        <v>-7.2812809855567897</v>
      </c>
      <c r="J4075">
        <v>0.106713992339381</v>
      </c>
      <c r="K4075">
        <v>74.197388505738701</v>
      </c>
      <c r="L4075">
        <v>73.456280400522303</v>
      </c>
      <c r="M4075">
        <v>45.492260123375502</v>
      </c>
      <c r="N4075">
        <v>0.699486399546148</v>
      </c>
      <c r="O4075">
        <v>18.433931484502398</v>
      </c>
      <c r="P4075">
        <v>30.889679715302499</v>
      </c>
      <c r="Q4075">
        <v>0.101706100160981</v>
      </c>
    </row>
    <row r="4076" spans="1:17" hidden="1" x14ac:dyDescent="0.3">
      <c r="A4076" t="s">
        <v>8313</v>
      </c>
      <c r="B4076" t="s">
        <v>8314</v>
      </c>
      <c r="C4076" t="str">
        <f>IFERROR(VLOOKUP(Table1[[#This Row],[Ticker]],[1]!Table1[[Symbol]:[Industry]],2,FALSE),"-")</f>
        <v>-</v>
      </c>
      <c r="D4076" t="s">
        <v>140</v>
      </c>
      <c r="E4076">
        <v>16.518187600000001</v>
      </c>
      <c r="F4076">
        <v>8.42</v>
      </c>
      <c r="G4076">
        <v>-20.102777347980801</v>
      </c>
      <c r="H4076">
        <v>-10.5543265850864</v>
      </c>
      <c r="I4076">
        <v>-22.832798229651502</v>
      </c>
      <c r="J4076">
        <v>8.6976621114649202</v>
      </c>
      <c r="K4076">
        <v>7.9588869550084</v>
      </c>
      <c r="L4076">
        <v>8.2338660049374202</v>
      </c>
      <c r="M4076">
        <v>71.856088577866998</v>
      </c>
      <c r="N4076">
        <v>1.6619633344376901</v>
      </c>
      <c r="O4076">
        <v>88.8361045130641</v>
      </c>
      <c r="P4076">
        <v>34.72</v>
      </c>
      <c r="Q4076">
        <v>8.1718028246732993E-2</v>
      </c>
    </row>
    <row r="4077" spans="1:17" hidden="1" x14ac:dyDescent="0.3">
      <c r="A4077" t="s">
        <v>8315</v>
      </c>
      <c r="B4077" t="s">
        <v>8316</v>
      </c>
      <c r="C4077" t="str">
        <f>IFERROR(VLOOKUP(Table1[[#This Row],[Ticker]],[1]!Table1[[Symbol]:[Industry]],2,FALSE),"-")</f>
        <v>-</v>
      </c>
      <c r="D4077" t="s">
        <v>1777</v>
      </c>
      <c r="E4077">
        <v>16.483499999999999</v>
      </c>
      <c r="F4077">
        <v>20.350000000000001</v>
      </c>
      <c r="G4077">
        <v>-2.0941462153339301</v>
      </c>
      <c r="H4077">
        <v>-3.4107569669571398</v>
      </c>
      <c r="I4077">
        <v>-0.95410173916270902</v>
      </c>
      <c r="J4077">
        <v>3.0213912514416501</v>
      </c>
      <c r="K4077">
        <v>19.5321221134935</v>
      </c>
      <c r="L4077">
        <v>19.1377781122039</v>
      </c>
      <c r="M4077">
        <v>59.990672486612503</v>
      </c>
      <c r="N4077">
        <v>0.90756103892716999</v>
      </c>
      <c r="O4077">
        <v>13.4152334152334</v>
      </c>
      <c r="P4077">
        <v>33.442622950819597</v>
      </c>
      <c r="Q4077">
        <v>-1.4244929876632E-2</v>
      </c>
    </row>
    <row r="4078" spans="1:17" hidden="1" x14ac:dyDescent="0.3">
      <c r="A4078" t="s">
        <v>8317</v>
      </c>
      <c r="B4078" t="s">
        <v>8318</v>
      </c>
      <c r="C4078" t="str">
        <f>IFERROR(VLOOKUP(Table1[[#This Row],[Ticker]],[1]!Table1[[Symbol]:[Industry]],2,FALSE),"-")</f>
        <v>-</v>
      </c>
      <c r="D4078" t="s">
        <v>95</v>
      </c>
      <c r="E4078">
        <v>16.472653691999898</v>
      </c>
      <c r="F4078">
        <v>28.46</v>
      </c>
      <c r="G4078">
        <v>-11.740002896883</v>
      </c>
      <c r="H4078">
        <v>-11.4500600192666</v>
      </c>
      <c r="I4078">
        <v>4.9987285089990898</v>
      </c>
      <c r="J4078">
        <v>-0.181051312703047</v>
      </c>
      <c r="K4078">
        <v>28.513249367068799</v>
      </c>
      <c r="L4078">
        <v>27.1249034847649</v>
      </c>
      <c r="M4078">
        <v>56.3666011499731</v>
      </c>
      <c r="N4078">
        <v>0.88682610993657496</v>
      </c>
      <c r="O4078">
        <v>32.782853127195999</v>
      </c>
      <c r="P4078">
        <v>42.3</v>
      </c>
      <c r="Q4078">
        <v>0.100935943898082</v>
      </c>
    </row>
    <row r="4079" spans="1:17" hidden="1" x14ac:dyDescent="0.3">
      <c r="A4079" t="s">
        <v>8319</v>
      </c>
      <c r="B4079" t="s">
        <v>8320</v>
      </c>
      <c r="C4079" t="str">
        <f>IFERROR(VLOOKUP(Table1[[#This Row],[Ticker]],[1]!Table1[[Symbol]:[Industry]],2,FALSE),"-")</f>
        <v>-</v>
      </c>
      <c r="E4079">
        <v>16.463801969999999</v>
      </c>
      <c r="F4079">
        <v>1.05</v>
      </c>
      <c r="G4079">
        <v>65.556313561110002</v>
      </c>
      <c r="H4079">
        <v>7.2208296882189602</v>
      </c>
      <c r="I4079">
        <v>20.694305428065601</v>
      </c>
      <c r="J4079">
        <v>-25.219883248086699</v>
      </c>
      <c r="K4079">
        <v>1.00842594807881</v>
      </c>
      <c r="L4079">
        <v>0.85800390276202698</v>
      </c>
      <c r="M4079">
        <v>33.584866244691597</v>
      </c>
      <c r="N4079">
        <v>0.79037344965829504</v>
      </c>
      <c r="O4079">
        <v>38.095238095238003</v>
      </c>
      <c r="P4079">
        <v>144.18604651162701</v>
      </c>
      <c r="Q4079">
        <v>4.7108045989194998E-2</v>
      </c>
    </row>
    <row r="4080" spans="1:17" hidden="1" x14ac:dyDescent="0.3">
      <c r="A4080" t="s">
        <v>8321</v>
      </c>
      <c r="B4080" t="s">
        <v>8322</v>
      </c>
      <c r="C4080" t="str">
        <f>IFERROR(VLOOKUP(Table1[[#This Row],[Ticker]],[1]!Table1[[Symbol]:[Industry]],2,FALSE),"-")</f>
        <v>-</v>
      </c>
      <c r="D4080" t="s">
        <v>716</v>
      </c>
      <c r="E4080">
        <v>16.390346701999999</v>
      </c>
      <c r="F4080">
        <v>114.08</v>
      </c>
      <c r="G4080">
        <v>10.230773876169399</v>
      </c>
      <c r="H4080">
        <v>-0.48088486200091402</v>
      </c>
      <c r="I4080">
        <v>4.6322421226643797</v>
      </c>
      <c r="J4080">
        <v>0.27780605159334998</v>
      </c>
      <c r="K4080">
        <v>109.85228329510301</v>
      </c>
      <c r="L4080">
        <v>99.807177022388601</v>
      </c>
      <c r="M4080">
        <v>36.790095614213499</v>
      </c>
      <c r="N4080">
        <v>1.08633108533093</v>
      </c>
      <c r="O4080">
        <v>16.584852734922801</v>
      </c>
      <c r="P4080">
        <v>39.547400611620702</v>
      </c>
    </row>
    <row r="4081" spans="1:17" hidden="1" x14ac:dyDescent="0.3">
      <c r="A4081" t="s">
        <v>8323</v>
      </c>
      <c r="B4081" t="s">
        <v>8324</v>
      </c>
      <c r="C4081" t="str">
        <f>IFERROR(VLOOKUP(Table1[[#This Row],[Ticker]],[1]!Table1[[Symbol]:[Industry]],2,FALSE),"-")</f>
        <v>-</v>
      </c>
      <c r="D4081" t="s">
        <v>936</v>
      </c>
      <c r="E4081">
        <v>16.372165599999999</v>
      </c>
      <c r="F4081">
        <v>44.87</v>
      </c>
      <c r="G4081">
        <v>-22.179634096658599</v>
      </c>
      <c r="H4081">
        <v>-10.5616578614834</v>
      </c>
      <c r="I4081">
        <v>-9.5397414392401796</v>
      </c>
      <c r="J4081">
        <v>-2.7524956688799</v>
      </c>
      <c r="K4081">
        <v>44.970072881157002</v>
      </c>
      <c r="L4081">
        <v>43.7724824392008</v>
      </c>
      <c r="M4081">
        <v>49.798469714474699</v>
      </c>
      <c r="N4081">
        <v>0.390955313403067</v>
      </c>
      <c r="O4081">
        <v>33.697347893915698</v>
      </c>
      <c r="P4081">
        <v>35.846200423856999</v>
      </c>
      <c r="Q4081">
        <v>5.1928518062497001E-2</v>
      </c>
    </row>
    <row r="4082" spans="1:17" hidden="1" x14ac:dyDescent="0.3">
      <c r="A4082" t="s">
        <v>8325</v>
      </c>
      <c r="B4082" t="s">
        <v>8326</v>
      </c>
      <c r="C4082" t="str">
        <f>IFERROR(VLOOKUP(Table1[[#This Row],[Ticker]],[1]!Table1[[Symbol]:[Industry]],2,FALSE),"-")</f>
        <v>-</v>
      </c>
      <c r="D4082" t="s">
        <v>610</v>
      </c>
      <c r="E4082">
        <v>16.370598000000001</v>
      </c>
      <c r="F4082">
        <v>33.1</v>
      </c>
      <c r="G4082">
        <v>487.61018561498202</v>
      </c>
      <c r="H4082">
        <v>12.9290367246992</v>
      </c>
      <c r="I4082">
        <v>222.464409484074</v>
      </c>
      <c r="J4082">
        <v>7.2263560947043599</v>
      </c>
      <c r="K4082">
        <v>24.721384676302801</v>
      </c>
      <c r="L4082">
        <v>14.9590447961693</v>
      </c>
      <c r="M4082">
        <v>74.763675119314698</v>
      </c>
      <c r="N4082">
        <v>1.1486711979653399</v>
      </c>
      <c r="O4082">
        <v>9.06344410876114E-2</v>
      </c>
      <c r="P4082">
        <v>531.67938931297704</v>
      </c>
      <c r="Q4082">
        <v>0.16925503948134399</v>
      </c>
    </row>
    <row r="4083" spans="1:17" hidden="1" x14ac:dyDescent="0.3">
      <c r="A4083" t="s">
        <v>8327</v>
      </c>
      <c r="B4083" t="s">
        <v>8328</v>
      </c>
      <c r="C4083" t="str">
        <f>IFERROR(VLOOKUP(Table1[[#This Row],[Ticker]],[1]!Table1[[Symbol]:[Industry]],2,FALSE),"-")</f>
        <v>-</v>
      </c>
      <c r="D4083" t="s">
        <v>59</v>
      </c>
      <c r="E4083">
        <v>16.356232500000001</v>
      </c>
      <c r="F4083">
        <v>32.25</v>
      </c>
      <c r="G4083">
        <v>59.992050238226099</v>
      </c>
      <c r="H4083">
        <v>-3.8802755980726999</v>
      </c>
      <c r="I4083">
        <v>28.305788839995799</v>
      </c>
      <c r="J4083">
        <v>-3.0576361041814502</v>
      </c>
      <c r="K4083">
        <v>33.984828647818297</v>
      </c>
      <c r="L4083">
        <v>29.4553537758113</v>
      </c>
      <c r="M4083">
        <v>34.118998118088903</v>
      </c>
      <c r="N4083">
        <v>0.50985785440429299</v>
      </c>
      <c r="O4083">
        <v>39.472868217054199</v>
      </c>
      <c r="P4083">
        <v>126.31578947368401</v>
      </c>
      <c r="Q4083">
        <v>0.101901249967698</v>
      </c>
    </row>
    <row r="4084" spans="1:17" hidden="1" x14ac:dyDescent="0.3">
      <c r="A4084" t="s">
        <v>8329</v>
      </c>
      <c r="B4084" t="s">
        <v>8330</v>
      </c>
      <c r="C4084" t="str">
        <f>IFERROR(VLOOKUP(Table1[[#This Row],[Ticker]],[1]!Table1[[Symbol]:[Industry]],2,FALSE),"-")</f>
        <v>-</v>
      </c>
      <c r="D4084" t="s">
        <v>59</v>
      </c>
      <c r="E4084">
        <v>16.344097919999999</v>
      </c>
      <c r="F4084">
        <v>20.100000000000001</v>
      </c>
      <c r="G4084">
        <v>-35.262687257890697</v>
      </c>
      <c r="H4084">
        <v>4.8744074280578102</v>
      </c>
      <c r="I4084">
        <v>-25.01535161908</v>
      </c>
      <c r="J4084">
        <v>0.877871402270615</v>
      </c>
      <c r="K4084">
        <v>19.261803709469</v>
      </c>
      <c r="L4084">
        <v>19.833409907446701</v>
      </c>
      <c r="M4084">
        <v>52.299858149082901</v>
      </c>
      <c r="N4084">
        <v>0.93859083102591001</v>
      </c>
      <c r="O4084">
        <v>31.094527363184</v>
      </c>
      <c r="P4084">
        <v>24.074074074074002</v>
      </c>
      <c r="Q4084">
        <v>-8.2688518950712997E-2</v>
      </c>
    </row>
    <row r="4085" spans="1:17" hidden="1" x14ac:dyDescent="0.3">
      <c r="A4085" t="s">
        <v>8331</v>
      </c>
      <c r="B4085" t="s">
        <v>8332</v>
      </c>
      <c r="C4085" t="str">
        <f>IFERROR(VLOOKUP(Table1[[#This Row],[Ticker]],[1]!Table1[[Symbol]:[Industry]],2,FALSE),"-")</f>
        <v>-</v>
      </c>
      <c r="D4085" t="s">
        <v>326</v>
      </c>
      <c r="E4085">
        <v>16.317361999999999</v>
      </c>
      <c r="F4085">
        <v>3.02</v>
      </c>
      <c r="G4085">
        <v>-12.6662101838017</v>
      </c>
      <c r="H4085">
        <v>30.4591169386029</v>
      </c>
      <c r="I4085">
        <v>5.75166302300239</v>
      </c>
      <c r="J4085">
        <v>-1.0819522136039399</v>
      </c>
      <c r="K4085">
        <v>2.5982757766184799</v>
      </c>
      <c r="L4085">
        <v>2.3004473211444898</v>
      </c>
      <c r="M4085">
        <v>52.376913765992903</v>
      </c>
      <c r="N4085">
        <v>1.6681757450163199</v>
      </c>
      <c r="O4085">
        <v>20.198675496688701</v>
      </c>
      <c r="P4085">
        <v>111.188811188811</v>
      </c>
    </row>
    <row r="4086" spans="1:17" hidden="1" x14ac:dyDescent="0.3">
      <c r="A4086" t="s">
        <v>8333</v>
      </c>
      <c r="B4086" t="s">
        <v>8334</v>
      </c>
      <c r="C4086" t="str">
        <f>IFERROR(VLOOKUP(Table1[[#This Row],[Ticker]],[1]!Table1[[Symbol]:[Industry]],2,FALSE),"-")</f>
        <v>-</v>
      </c>
      <c r="E4086">
        <v>16.2925</v>
      </c>
      <c r="F4086">
        <v>2.5</v>
      </c>
      <c r="G4086">
        <v>30.897222652019099</v>
      </c>
      <c r="H4086">
        <v>35.868634097421797</v>
      </c>
      <c r="I4086">
        <v>46.0107611242682</v>
      </c>
      <c r="J4086">
        <v>15.8069366752849</v>
      </c>
      <c r="K4086">
        <v>2.0056443697196702</v>
      </c>
      <c r="L4086">
        <v>1.75070139461869</v>
      </c>
      <c r="M4086">
        <v>61.058996450777002</v>
      </c>
      <c r="N4086">
        <v>2.1864220348629302</v>
      </c>
      <c r="O4086">
        <v>14</v>
      </c>
      <c r="P4086">
        <v>110.084033613445</v>
      </c>
      <c r="Q4086">
        <v>5.8365460654147001E-2</v>
      </c>
    </row>
    <row r="4087" spans="1:17" hidden="1" x14ac:dyDescent="0.3">
      <c r="A4087" t="s">
        <v>8335</v>
      </c>
      <c r="B4087" t="s">
        <v>8336</v>
      </c>
      <c r="C4087" t="str">
        <f>IFERROR(VLOOKUP(Table1[[#This Row],[Ticker]],[1]!Table1[[Symbol]:[Industry]],2,FALSE),"-")</f>
        <v>-</v>
      </c>
      <c r="D4087" t="s">
        <v>610</v>
      </c>
      <c r="E4087">
        <v>16.227869999999999</v>
      </c>
      <c r="F4087">
        <v>41.9</v>
      </c>
      <c r="G4087">
        <v>129.97933721630901</v>
      </c>
      <c r="H4087">
        <v>7.5037951664306002</v>
      </c>
      <c r="I4087">
        <v>-31.640163900074501</v>
      </c>
      <c r="J4087">
        <v>6.7687556371038902</v>
      </c>
      <c r="K4087">
        <v>37.508032757946097</v>
      </c>
      <c r="L4087">
        <v>37.134822095059697</v>
      </c>
      <c r="M4087">
        <v>94.559263808282296</v>
      </c>
      <c r="N4087">
        <v>1.7498563080754801</v>
      </c>
      <c r="O4087">
        <v>36.0143198090692</v>
      </c>
      <c r="P4087">
        <v>207.410124724871</v>
      </c>
      <c r="Q4087">
        <v>0.13968198161143699</v>
      </c>
    </row>
    <row r="4088" spans="1:17" hidden="1" x14ac:dyDescent="0.3">
      <c r="A4088" t="s">
        <v>8337</v>
      </c>
      <c r="B4088" t="s">
        <v>8338</v>
      </c>
      <c r="C4088" t="str">
        <f>IFERROR(VLOOKUP(Table1[[#This Row],[Ticker]],[1]!Table1[[Symbol]:[Industry]],2,FALSE),"-")</f>
        <v>-</v>
      </c>
      <c r="E4088">
        <v>16.20675</v>
      </c>
      <c r="F4088">
        <v>45</v>
      </c>
      <c r="G4088">
        <v>-68.122712487240605</v>
      </c>
      <c r="H4088">
        <v>-21.3564071390892</v>
      </c>
      <c r="I4088">
        <v>-54.9870221162574</v>
      </c>
      <c r="J4088">
        <v>-1.2610032431473599</v>
      </c>
      <c r="K4088">
        <v>50.3271515928881</v>
      </c>
      <c r="M4088">
        <v>42.292917511735098</v>
      </c>
      <c r="N4088">
        <v>0.19903240324032401</v>
      </c>
      <c r="O4088">
        <v>75</v>
      </c>
      <c r="P4088">
        <v>7.1428571428571397</v>
      </c>
    </row>
    <row r="4089" spans="1:17" hidden="1" x14ac:dyDescent="0.3">
      <c r="A4089" t="s">
        <v>8339</v>
      </c>
      <c r="B4089" t="s">
        <v>8340</v>
      </c>
      <c r="C4089" t="str">
        <f>IFERROR(VLOOKUP(Table1[[#This Row],[Ticker]],[1]!Table1[[Symbol]:[Industry]],2,FALSE),"-")</f>
        <v>-</v>
      </c>
      <c r="D4089" t="s">
        <v>716</v>
      </c>
      <c r="E4089">
        <v>16.197496464</v>
      </c>
      <c r="F4089">
        <v>255.45</v>
      </c>
      <c r="G4089">
        <v>20.9427773176179</v>
      </c>
      <c r="H4089">
        <v>-3.8781922706140599</v>
      </c>
      <c r="I4089">
        <v>10.2421651802411</v>
      </c>
      <c r="J4089">
        <v>-0.167802770042735</v>
      </c>
      <c r="K4089">
        <v>236.071914471479</v>
      </c>
      <c r="L4089">
        <v>212.73730740345499</v>
      </c>
      <c r="M4089">
        <v>41.917729329093497</v>
      </c>
      <c r="N4089">
        <v>0.75826377320610805</v>
      </c>
      <c r="O4089">
        <v>0.48933255040124402</v>
      </c>
      <c r="P4089">
        <v>48.061206746652701</v>
      </c>
    </row>
    <row r="4090" spans="1:17" hidden="1" x14ac:dyDescent="0.3">
      <c r="A4090" t="s">
        <v>8341</v>
      </c>
      <c r="B4090" t="s">
        <v>8342</v>
      </c>
      <c r="C4090" t="str">
        <f>IFERROR(VLOOKUP(Table1[[#This Row],[Ticker]],[1]!Table1[[Symbol]:[Industry]],2,FALSE),"-")</f>
        <v>-</v>
      </c>
      <c r="E4090">
        <v>16.167851949999999</v>
      </c>
      <c r="F4090">
        <v>8.66</v>
      </c>
      <c r="G4090">
        <v>-16.147228798169898</v>
      </c>
      <c r="H4090">
        <v>0.84276458370753904</v>
      </c>
      <c r="I4090">
        <v>20.604998912572899</v>
      </c>
      <c r="J4090">
        <v>1.1680477863960399</v>
      </c>
      <c r="K4090">
        <v>7.70704645177182</v>
      </c>
      <c r="L4090">
        <v>7.4681832065373301</v>
      </c>
      <c r="M4090">
        <v>62.082149431451803</v>
      </c>
      <c r="N4090">
        <v>0.96846474501108604</v>
      </c>
      <c r="O4090">
        <v>21.131639722863699</v>
      </c>
      <c r="P4090">
        <v>58.899082568807302</v>
      </c>
      <c r="Q4090">
        <v>5.6400673917761997E-2</v>
      </c>
    </row>
    <row r="4091" spans="1:17" hidden="1" x14ac:dyDescent="0.3">
      <c r="A4091" t="s">
        <v>8343</v>
      </c>
      <c r="B4091" t="s">
        <v>8344</v>
      </c>
      <c r="C4091" t="str">
        <f>IFERROR(VLOOKUP(Table1[[#This Row],[Ticker]],[1]!Table1[[Symbol]:[Industry]],2,FALSE),"-")</f>
        <v>-</v>
      </c>
      <c r="D4091" t="s">
        <v>496</v>
      </c>
      <c r="E4091">
        <v>16.159923599999999</v>
      </c>
      <c r="F4091">
        <v>5.77</v>
      </c>
      <c r="G4091">
        <v>-37.740837049473299</v>
      </c>
      <c r="H4091">
        <v>-7.6081244716597496E-2</v>
      </c>
      <c r="I4091">
        <v>-58.291853332137798</v>
      </c>
      <c r="J4091">
        <v>16.469068194559298</v>
      </c>
      <c r="K4091">
        <v>5.3291656471730997</v>
      </c>
      <c r="L4091">
        <v>5.9836009775880497</v>
      </c>
      <c r="M4091">
        <v>82.277347659575497</v>
      </c>
      <c r="N4091">
        <v>1.4210019686849999</v>
      </c>
      <c r="O4091">
        <v>85.441941074523399</v>
      </c>
      <c r="P4091">
        <v>31.136363636363601</v>
      </c>
      <c r="Q4091">
        <v>4.1622646311611999E-2</v>
      </c>
    </row>
    <row r="4092" spans="1:17" hidden="1" x14ac:dyDescent="0.3">
      <c r="A4092" t="s">
        <v>8345</v>
      </c>
      <c r="B4092" t="s">
        <v>8346</v>
      </c>
      <c r="C4092" t="str">
        <f>IFERROR(VLOOKUP(Table1[[#This Row],[Ticker]],[1]!Table1[[Symbol]:[Industry]],2,FALSE),"-")</f>
        <v>-</v>
      </c>
      <c r="E4092">
        <v>16.145162019999901</v>
      </c>
      <c r="F4092">
        <v>11.3</v>
      </c>
      <c r="G4092">
        <v>3.6426564419735201</v>
      </c>
      <c r="H4092">
        <v>-22.753250944110899</v>
      </c>
      <c r="I4092">
        <v>-18.9057740125054</v>
      </c>
      <c r="J4092">
        <v>-13.5425200369477</v>
      </c>
      <c r="K4092">
        <v>12.083703292737701</v>
      </c>
      <c r="L4092">
        <v>11.14843940778</v>
      </c>
      <c r="M4092">
        <v>45.446743880504698</v>
      </c>
      <c r="N4092">
        <v>0.35339928871697601</v>
      </c>
      <c r="O4092">
        <v>53.185840707964502</v>
      </c>
      <c r="P4092">
        <v>88.019966722129794</v>
      </c>
      <c r="Q4092">
        <v>8.5928303812111001E-2</v>
      </c>
    </row>
    <row r="4093" spans="1:17" hidden="1" x14ac:dyDescent="0.3">
      <c r="A4093" t="s">
        <v>8347</v>
      </c>
      <c r="B4093" t="s">
        <v>8348</v>
      </c>
      <c r="C4093" t="str">
        <f>IFERROR(VLOOKUP(Table1[[#This Row],[Ticker]],[1]!Table1[[Symbol]:[Industry]],2,FALSE),"-")</f>
        <v>-</v>
      </c>
      <c r="D4093" t="s">
        <v>119</v>
      </c>
      <c r="E4093">
        <v>16.125983999999999</v>
      </c>
      <c r="F4093">
        <v>33.07</v>
      </c>
      <c r="G4093">
        <v>-43.939680351427299</v>
      </c>
      <c r="H4093">
        <v>-6.0746132201271701</v>
      </c>
      <c r="I4093">
        <v>-22.034376314330501</v>
      </c>
      <c r="J4093">
        <v>-1.0819522136039399</v>
      </c>
      <c r="K4093">
        <v>33.104509973667099</v>
      </c>
      <c r="L4093">
        <v>34.632138969318</v>
      </c>
      <c r="M4093">
        <v>33.260438919917299</v>
      </c>
      <c r="N4093">
        <v>0</v>
      </c>
      <c r="O4093">
        <v>22.830359842757701</v>
      </c>
      <c r="P4093">
        <v>16.772598870056399</v>
      </c>
    </row>
    <row r="4094" spans="1:17" hidden="1" x14ac:dyDescent="0.3">
      <c r="A4094" t="s">
        <v>8349</v>
      </c>
      <c r="B4094" t="s">
        <v>8350</v>
      </c>
      <c r="C4094" t="str">
        <f>IFERROR(VLOOKUP(Table1[[#This Row],[Ticker]],[1]!Table1[[Symbol]:[Industry]],2,FALSE),"-")</f>
        <v>-</v>
      </c>
      <c r="D4094" t="s">
        <v>610</v>
      </c>
      <c r="E4094">
        <v>16.125</v>
      </c>
      <c r="F4094">
        <v>37.5</v>
      </c>
      <c r="G4094">
        <v>-29.1742700384142</v>
      </c>
      <c r="H4094">
        <v>-23.141254939028201</v>
      </c>
      <c r="I4094">
        <v>0.56486791022044003</v>
      </c>
      <c r="J4094">
        <v>4.8352075497096596</v>
      </c>
      <c r="K4094">
        <v>37.615807706111802</v>
      </c>
      <c r="L4094">
        <v>36.1159527767444</v>
      </c>
      <c r="M4094">
        <v>55.854976823764197</v>
      </c>
      <c r="N4094">
        <v>0.33383912241814601</v>
      </c>
      <c r="O4094">
        <v>46.6666666666666</v>
      </c>
      <c r="P4094">
        <v>34.072220235967102</v>
      </c>
      <c r="Q4094">
        <v>-4.8060748460570001E-3</v>
      </c>
    </row>
    <row r="4095" spans="1:17" hidden="1" x14ac:dyDescent="0.3">
      <c r="A4095" t="s">
        <v>8351</v>
      </c>
      <c r="B4095" t="s">
        <v>8352</v>
      </c>
      <c r="C4095" t="str">
        <f>IFERROR(VLOOKUP(Table1[[#This Row],[Ticker]],[1]!Table1[[Symbol]:[Industry]],2,FALSE),"-")</f>
        <v>-</v>
      </c>
      <c r="D4095" t="s">
        <v>189</v>
      </c>
      <c r="E4095">
        <v>16.095992052</v>
      </c>
      <c r="F4095">
        <v>34.44</v>
      </c>
      <c r="G4095">
        <v>-57.823365583274899</v>
      </c>
      <c r="H4095">
        <v>-6.5613857068996797</v>
      </c>
      <c r="I4095">
        <v>-30.040995352086998</v>
      </c>
      <c r="J4095">
        <v>1.3676155097389699</v>
      </c>
      <c r="K4095">
        <v>35.020399336521599</v>
      </c>
      <c r="L4095">
        <v>38.158072516589897</v>
      </c>
      <c r="M4095">
        <v>50.589382646741598</v>
      </c>
      <c r="N4095">
        <v>1.9124666956512</v>
      </c>
      <c r="O4095">
        <v>52.729384436701501</v>
      </c>
      <c r="P4095">
        <v>18.431911966987599</v>
      </c>
      <c r="Q4095">
        <v>-7.2726543666653001E-2</v>
      </c>
    </row>
    <row r="4096" spans="1:17" hidden="1" x14ac:dyDescent="0.3">
      <c r="A4096" t="s">
        <v>8353</v>
      </c>
      <c r="B4096" t="s">
        <v>8354</v>
      </c>
      <c r="C4096" t="str">
        <f>IFERROR(VLOOKUP(Table1[[#This Row],[Ticker]],[1]!Table1[[Symbol]:[Industry]],2,FALSE),"-")</f>
        <v>-</v>
      </c>
      <c r="D4096" t="s">
        <v>218</v>
      </c>
      <c r="E4096">
        <v>16.087110528</v>
      </c>
      <c r="F4096">
        <v>57.94</v>
      </c>
      <c r="G4096">
        <v>34.702471270803599</v>
      </c>
      <c r="H4096">
        <v>-15.5743111385102</v>
      </c>
      <c r="I4096">
        <v>28.927858211796501</v>
      </c>
      <c r="J4096">
        <v>8.9021051797798592</v>
      </c>
      <c r="K4096">
        <v>60.466372651627999</v>
      </c>
      <c r="L4096">
        <v>55.908079890479897</v>
      </c>
      <c r="M4096">
        <v>70.552357250059003</v>
      </c>
      <c r="N4096">
        <v>0.43849378599653199</v>
      </c>
      <c r="O4096">
        <v>91.957197100448695</v>
      </c>
      <c r="P4096">
        <v>106.04551920341299</v>
      </c>
      <c r="Q4096">
        <v>0.121387806507037</v>
      </c>
    </row>
    <row r="4097" spans="1:17" hidden="1" x14ac:dyDescent="0.3">
      <c r="A4097" t="s">
        <v>8355</v>
      </c>
      <c r="B4097" t="s">
        <v>8356</v>
      </c>
      <c r="C4097" t="str">
        <f>IFERROR(VLOOKUP(Table1[[#This Row],[Ticker]],[1]!Table1[[Symbol]:[Industry]],2,FALSE),"-")</f>
        <v>-</v>
      </c>
      <c r="D4097" t="s">
        <v>302</v>
      </c>
      <c r="E4097">
        <v>16.037761719999999</v>
      </c>
      <c r="F4097">
        <v>40.4</v>
      </c>
      <c r="G4097">
        <v>-25.303247877946099</v>
      </c>
      <c r="H4097">
        <v>-0.13067869958640399</v>
      </c>
      <c r="I4097">
        <v>-22.955045439215802</v>
      </c>
      <c r="J4097">
        <v>-8.7812896593430398</v>
      </c>
      <c r="K4097">
        <v>43.522076771481601</v>
      </c>
      <c r="L4097">
        <v>43.826128123692101</v>
      </c>
      <c r="M4097">
        <v>35.1416088796704</v>
      </c>
      <c r="N4097">
        <v>0.62555472373793097</v>
      </c>
      <c r="O4097">
        <v>78.242574257425701</v>
      </c>
      <c r="P4097">
        <v>36.164475901583998</v>
      </c>
      <c r="Q4097">
        <v>3.2374906093748997E-2</v>
      </c>
    </row>
    <row r="4098" spans="1:17" hidden="1" x14ac:dyDescent="0.3">
      <c r="A4098" t="s">
        <v>8357</v>
      </c>
      <c r="B4098" t="s">
        <v>8358</v>
      </c>
      <c r="C4098" t="str">
        <f>IFERROR(VLOOKUP(Table1[[#This Row],[Ticker]],[1]!Table1[[Symbol]:[Industry]],2,FALSE),"-")</f>
        <v>-</v>
      </c>
      <c r="D4098" t="s">
        <v>46</v>
      </c>
      <c r="E4098">
        <v>15.967100500000001</v>
      </c>
      <c r="F4098">
        <v>570.04999999999995</v>
      </c>
      <c r="G4098">
        <v>15.174771031163701</v>
      </c>
      <c r="H4098">
        <v>16.366791710639401</v>
      </c>
      <c r="I4098">
        <v>54.464199572709902</v>
      </c>
      <c r="J4098">
        <v>-5.8597564905735098</v>
      </c>
      <c r="K4098">
        <v>504.358618954078</v>
      </c>
      <c r="L4098">
        <v>441.37815059954102</v>
      </c>
      <c r="M4098">
        <v>55.529161643329097</v>
      </c>
      <c r="N4098">
        <v>2.36997885835095</v>
      </c>
      <c r="O4098">
        <v>10.3324269800894</v>
      </c>
      <c r="P4098">
        <v>93.434000678656204</v>
      </c>
    </row>
    <row r="4099" spans="1:17" hidden="1" x14ac:dyDescent="0.3">
      <c r="A4099" t="s">
        <v>8359</v>
      </c>
      <c r="B4099" t="s">
        <v>8360</v>
      </c>
      <c r="C4099" t="str">
        <f>IFERROR(VLOOKUP(Table1[[#This Row],[Ticker]],[1]!Table1[[Symbol]:[Industry]],2,FALSE),"-")</f>
        <v>-</v>
      </c>
      <c r="D4099" t="s">
        <v>716</v>
      </c>
      <c r="E4099">
        <v>15.966448</v>
      </c>
      <c r="F4099">
        <v>137.38</v>
      </c>
      <c r="G4099">
        <v>11.8762706991673</v>
      </c>
      <c r="H4099">
        <v>-4.8170403370562704</v>
      </c>
      <c r="I4099">
        <v>4.5430694058002796</v>
      </c>
      <c r="J4099">
        <v>1.9483508166990799</v>
      </c>
      <c r="K4099">
        <v>129.94498032974201</v>
      </c>
      <c r="L4099">
        <v>120.33888660869501</v>
      </c>
      <c r="M4099">
        <v>48.680230268627398</v>
      </c>
      <c r="N4099">
        <v>0.92633894676457496</v>
      </c>
      <c r="O4099">
        <v>7.0024748871742704</v>
      </c>
      <c r="P4099">
        <v>38.418136020151103</v>
      </c>
    </row>
    <row r="4100" spans="1:17" hidden="1" x14ac:dyDescent="0.3">
      <c r="A4100" t="s">
        <v>8361</v>
      </c>
      <c r="B4100" t="s">
        <v>8362</v>
      </c>
      <c r="C4100" t="str">
        <f>IFERROR(VLOOKUP(Table1[[#This Row],[Ticker]],[1]!Table1[[Symbol]:[Industry]],2,FALSE),"-")</f>
        <v>-</v>
      </c>
      <c r="D4100" t="s">
        <v>561</v>
      </c>
      <c r="E4100">
        <v>15.9495</v>
      </c>
      <c r="F4100">
        <v>93</v>
      </c>
      <c r="G4100">
        <v>-24.232846935889899</v>
      </c>
      <c r="H4100">
        <v>-10.883482472295301</v>
      </c>
      <c r="I4100">
        <v>-14.3223501348923</v>
      </c>
      <c r="J4100">
        <v>4.5720654008355401</v>
      </c>
      <c r="K4100">
        <v>93.900749530244298</v>
      </c>
      <c r="L4100">
        <v>93.318109653689007</v>
      </c>
      <c r="M4100">
        <v>47.633204312983999</v>
      </c>
      <c r="N4100">
        <v>1.4940038684719501</v>
      </c>
      <c r="O4100">
        <v>20.9569892473118</v>
      </c>
      <c r="P4100">
        <v>43.076923076923002</v>
      </c>
      <c r="Q4100">
        <v>9.8381325633710007E-2</v>
      </c>
    </row>
    <row r="4101" spans="1:17" hidden="1" x14ac:dyDescent="0.3">
      <c r="A4101" t="s">
        <v>8363</v>
      </c>
      <c r="B4101" t="s">
        <v>8364</v>
      </c>
      <c r="C4101" t="str">
        <f>IFERROR(VLOOKUP(Table1[[#This Row],[Ticker]],[1]!Table1[[Symbol]:[Industry]],2,FALSE),"-")</f>
        <v>-</v>
      </c>
      <c r="E4101">
        <v>15.9406187</v>
      </c>
      <c r="F4101">
        <v>22.87</v>
      </c>
      <c r="G4101">
        <v>27.521554202821299</v>
      </c>
      <c r="H4101">
        <v>-15.430324903707699</v>
      </c>
      <c r="I4101">
        <v>16.7006131357419</v>
      </c>
      <c r="J4101">
        <v>-5.0498711667487397</v>
      </c>
      <c r="K4101">
        <v>22.3459117836621</v>
      </c>
      <c r="L4101">
        <v>19.4666566891934</v>
      </c>
      <c r="M4101">
        <v>49.529931493802202</v>
      </c>
      <c r="N4101">
        <v>0.99225102089274497</v>
      </c>
      <c r="O4101">
        <v>28.071709663314302</v>
      </c>
      <c r="P4101">
        <v>96.140651801029094</v>
      </c>
      <c r="Q4101">
        <v>8.3034142767916999E-2</v>
      </c>
    </row>
    <row r="4102" spans="1:17" hidden="1" x14ac:dyDescent="0.3">
      <c r="A4102" t="s">
        <v>8365</v>
      </c>
      <c r="B4102" t="s">
        <v>8366</v>
      </c>
      <c r="C4102" t="str">
        <f>IFERROR(VLOOKUP(Table1[[#This Row],[Ticker]],[1]!Table1[[Symbol]:[Industry]],2,FALSE),"-")</f>
        <v>-</v>
      </c>
      <c r="D4102" t="s">
        <v>1509</v>
      </c>
      <c r="E4102">
        <v>15.91948</v>
      </c>
      <c r="F4102">
        <v>34.85</v>
      </c>
      <c r="G4102">
        <v>-51.361269916982899</v>
      </c>
      <c r="H4102">
        <v>-18.740859409552101</v>
      </c>
      <c r="I4102">
        <v>-32.3774535291167</v>
      </c>
      <c r="J4102">
        <v>-9.0079759916752806</v>
      </c>
      <c r="K4102">
        <v>36.348597045632097</v>
      </c>
      <c r="L4102">
        <v>37.201805944666397</v>
      </c>
      <c r="M4102">
        <v>35.060322847008401</v>
      </c>
      <c r="N4102">
        <v>0.71111111111111103</v>
      </c>
      <c r="O4102">
        <v>44.906743185078902</v>
      </c>
      <c r="P4102">
        <v>15.9733777038269</v>
      </c>
    </row>
    <row r="4103" spans="1:17" hidden="1" x14ac:dyDescent="0.3">
      <c r="A4103" t="s">
        <v>8367</v>
      </c>
      <c r="B4103" t="s">
        <v>8368</v>
      </c>
      <c r="C4103" t="str">
        <f>IFERROR(VLOOKUP(Table1[[#This Row],[Ticker]],[1]!Table1[[Symbol]:[Industry]],2,FALSE),"-")</f>
        <v>-</v>
      </c>
      <c r="D4103" t="s">
        <v>130</v>
      </c>
      <c r="E4103">
        <v>15.8032</v>
      </c>
      <c r="F4103">
        <v>23.8</v>
      </c>
      <c r="G4103">
        <v>-29.693613360842502</v>
      </c>
      <c r="H4103">
        <v>-19.082223570203201</v>
      </c>
      <c r="I4103">
        <v>-33.643300248704399</v>
      </c>
      <c r="J4103">
        <v>-10.172861304513001</v>
      </c>
      <c r="K4103">
        <v>25.454843076222399</v>
      </c>
      <c r="L4103">
        <v>26.708325265899202</v>
      </c>
      <c r="M4103">
        <v>37.561808817557598</v>
      </c>
      <c r="N4103">
        <v>2.1436448269546098</v>
      </c>
      <c r="O4103">
        <v>72.268907563025195</v>
      </c>
      <c r="P4103">
        <v>16.552399608227201</v>
      </c>
      <c r="Q4103">
        <v>7.2729077950002996E-2</v>
      </c>
    </row>
    <row r="4104" spans="1:17" hidden="1" x14ac:dyDescent="0.3">
      <c r="A4104" t="s">
        <v>8369</v>
      </c>
      <c r="B4104" t="s">
        <v>8370</v>
      </c>
      <c r="C4104" t="str">
        <f>IFERROR(VLOOKUP(Table1[[#This Row],[Ticker]],[1]!Table1[[Symbol]:[Industry]],2,FALSE),"-")</f>
        <v>-</v>
      </c>
      <c r="D4104" t="s">
        <v>6821</v>
      </c>
      <c r="E4104">
        <v>15.795</v>
      </c>
      <c r="F4104">
        <v>65</v>
      </c>
      <c r="G4104">
        <v>-55.722354209255499</v>
      </c>
      <c r="H4104">
        <v>-12.648444973368401</v>
      </c>
      <c r="I4104">
        <v>-40.984210264668803</v>
      </c>
      <c r="J4104">
        <v>0.480547786396051</v>
      </c>
      <c r="K4104">
        <v>73.035223765670594</v>
      </c>
      <c r="L4104">
        <v>83.079356200956099</v>
      </c>
      <c r="M4104">
        <v>53.6181024493414</v>
      </c>
      <c r="N4104">
        <v>0.82285714285714295</v>
      </c>
      <c r="O4104">
        <v>76.923076923076906</v>
      </c>
      <c r="P4104">
        <v>30</v>
      </c>
      <c r="Q4104">
        <v>2.6398934681609999E-3</v>
      </c>
    </row>
    <row r="4105" spans="1:17" hidden="1" x14ac:dyDescent="0.3">
      <c r="A4105" t="s">
        <v>8371</v>
      </c>
      <c r="B4105" t="s">
        <v>8372</v>
      </c>
      <c r="C4105" t="str">
        <f>IFERROR(VLOOKUP(Table1[[#This Row],[Ticker]],[1]!Table1[[Symbol]:[Industry]],2,FALSE),"-")</f>
        <v>-</v>
      </c>
      <c r="E4105">
        <v>15.785</v>
      </c>
      <c r="F4105">
        <v>112.75</v>
      </c>
      <c r="G4105">
        <v>2.0483525955220001</v>
      </c>
      <c r="H4105">
        <v>15.1904270175979</v>
      </c>
      <c r="I4105">
        <v>17.395512172329902</v>
      </c>
      <c r="J4105">
        <v>14.419876311385799</v>
      </c>
      <c r="K4105">
        <v>103.463623800186</v>
      </c>
      <c r="L4105">
        <v>109.19691656422501</v>
      </c>
      <c r="M4105">
        <v>84.700975318325703</v>
      </c>
      <c r="N4105">
        <v>2.5668449197860901</v>
      </c>
      <c r="O4105">
        <v>49.818181818181799</v>
      </c>
      <c r="P4105">
        <v>42.3611111111111</v>
      </c>
      <c r="Q4105">
        <v>4.9238609197450002E-3</v>
      </c>
    </row>
    <row r="4106" spans="1:17" hidden="1" x14ac:dyDescent="0.3">
      <c r="A4106" t="s">
        <v>8373</v>
      </c>
      <c r="B4106" t="s">
        <v>8374</v>
      </c>
      <c r="C4106" t="str">
        <f>IFERROR(VLOOKUP(Table1[[#This Row],[Ticker]],[1]!Table1[[Symbol]:[Industry]],2,FALSE),"-")</f>
        <v>-</v>
      </c>
      <c r="E4106">
        <v>15.783445</v>
      </c>
      <c r="F4106">
        <v>30.5</v>
      </c>
      <c r="G4106">
        <v>-30.010482880959799</v>
      </c>
      <c r="H4106">
        <v>-2.1301687756827299</v>
      </c>
      <c r="I4106">
        <v>-9.4196484869403108</v>
      </c>
      <c r="J4106">
        <v>-2.6948554394104001</v>
      </c>
      <c r="K4106">
        <v>30.776112430367299</v>
      </c>
      <c r="L4106">
        <v>31.8208862905994</v>
      </c>
      <c r="M4106">
        <v>52.805777902839097</v>
      </c>
      <c r="N4106">
        <v>0.54203691045796298</v>
      </c>
      <c r="O4106">
        <v>40.754098360655703</v>
      </c>
      <c r="P4106">
        <v>21.031746031746</v>
      </c>
    </row>
    <row r="4107" spans="1:17" hidden="1" x14ac:dyDescent="0.3">
      <c r="A4107" t="s">
        <v>8375</v>
      </c>
      <c r="B4107" t="s">
        <v>8376</v>
      </c>
      <c r="C4107" t="str">
        <f>IFERROR(VLOOKUP(Table1[[#This Row],[Ticker]],[1]!Table1[[Symbol]:[Industry]],2,FALSE),"-")</f>
        <v>-</v>
      </c>
      <c r="D4107" t="s">
        <v>21</v>
      </c>
      <c r="E4107">
        <v>15.746600000000001</v>
      </c>
      <c r="F4107">
        <v>86</v>
      </c>
      <c r="G4107">
        <v>74.600721838254898</v>
      </c>
      <c r="H4107">
        <v>-35.448352834743297</v>
      </c>
      <c r="I4107">
        <v>26.492590442357201</v>
      </c>
      <c r="J4107">
        <v>-8.7807410498335408</v>
      </c>
      <c r="K4107">
        <v>92.1953080067358</v>
      </c>
      <c r="L4107">
        <v>70.214720460193405</v>
      </c>
      <c r="M4107">
        <v>6.1426774333902801</v>
      </c>
      <c r="N4107">
        <v>1.4921182687672601</v>
      </c>
      <c r="O4107">
        <v>44.7558139534883</v>
      </c>
      <c r="P4107">
        <v>101.16959064327401</v>
      </c>
      <c r="Q4107">
        <v>7.3041394388171005E-2</v>
      </c>
    </row>
    <row r="4108" spans="1:17" hidden="1" x14ac:dyDescent="0.3">
      <c r="A4108" t="s">
        <v>8377</v>
      </c>
      <c r="B4108" t="s">
        <v>8378</v>
      </c>
      <c r="C4108" t="str">
        <f>IFERROR(VLOOKUP(Table1[[#This Row],[Ticker]],[1]!Table1[[Symbol]:[Industry]],2,FALSE),"-")</f>
        <v>-</v>
      </c>
      <c r="D4108" t="s">
        <v>561</v>
      </c>
      <c r="E4108">
        <v>15.738</v>
      </c>
      <c r="F4108">
        <v>52.46</v>
      </c>
      <c r="G4108">
        <v>-49.576379832452801</v>
      </c>
      <c r="H4108">
        <v>-6.1387402042541499</v>
      </c>
      <c r="I4108">
        <v>18.280425460813301</v>
      </c>
      <c r="J4108">
        <v>-1.0819522136039399</v>
      </c>
      <c r="K4108">
        <v>54.163424445525401</v>
      </c>
      <c r="L4108">
        <v>54.963755022467602</v>
      </c>
      <c r="M4108">
        <v>55.659094569694801</v>
      </c>
      <c r="N4108">
        <v>5.3419739031438799E-3</v>
      </c>
      <c r="O4108">
        <v>95.386961494471905</v>
      </c>
      <c r="P4108">
        <v>57.490243170219102</v>
      </c>
    </row>
    <row r="4109" spans="1:17" hidden="1" x14ac:dyDescent="0.3">
      <c r="A4109" t="s">
        <v>8379</v>
      </c>
      <c r="B4109" t="s">
        <v>8380</v>
      </c>
      <c r="C4109" t="str">
        <f>IFERROR(VLOOKUP(Table1[[#This Row],[Ticker]],[1]!Table1[[Symbol]:[Industry]],2,FALSE),"-")</f>
        <v>-</v>
      </c>
      <c r="D4109" t="s">
        <v>72</v>
      </c>
      <c r="E4109">
        <v>15.7235</v>
      </c>
      <c r="F4109">
        <v>10.66</v>
      </c>
      <c r="G4109">
        <v>64.3269379545102</v>
      </c>
      <c r="H4109">
        <v>-13.292877827131701</v>
      </c>
      <c r="I4109">
        <v>43.859047722855898</v>
      </c>
      <c r="J4109">
        <v>-5.3689163430877596</v>
      </c>
      <c r="K4109">
        <v>11.147244597499901</v>
      </c>
      <c r="L4109">
        <v>10.358343899218999</v>
      </c>
      <c r="M4109">
        <v>37.2981428336712</v>
      </c>
      <c r="N4109">
        <v>1.41547619387528</v>
      </c>
      <c r="O4109">
        <v>96.529080675422094</v>
      </c>
      <c r="P4109">
        <v>112.35059760956101</v>
      </c>
      <c r="Q4109">
        <v>6.7968889248866002E-2</v>
      </c>
    </row>
    <row r="4110" spans="1:17" hidden="1" x14ac:dyDescent="0.3">
      <c r="A4110" t="s">
        <v>8381</v>
      </c>
      <c r="B4110" t="s">
        <v>8382</v>
      </c>
      <c r="C4110" t="str">
        <f>IFERROR(VLOOKUP(Table1[[#This Row],[Ticker]],[1]!Table1[[Symbol]:[Industry]],2,FALSE),"-")</f>
        <v>-</v>
      </c>
      <c r="D4110" t="s">
        <v>1147</v>
      </c>
      <c r="E4110">
        <v>15.700439599999999</v>
      </c>
      <c r="F4110">
        <v>6.28</v>
      </c>
      <c r="G4110">
        <v>-93.587476386928699</v>
      </c>
      <c r="H4110">
        <v>-10.078348047391399</v>
      </c>
      <c r="I4110">
        <v>-65.870223508362898</v>
      </c>
      <c r="J4110">
        <v>2.2625293917471998</v>
      </c>
      <c r="K4110">
        <v>6.9066397253881</v>
      </c>
      <c r="L4110">
        <v>12.0224644012211</v>
      </c>
      <c r="M4110">
        <v>72.151358015992997</v>
      </c>
      <c r="N4110">
        <v>0.932525064938863</v>
      </c>
      <c r="O4110">
        <v>246.337579617834</v>
      </c>
      <c r="P4110">
        <v>33.6170212765957</v>
      </c>
      <c r="Q4110">
        <v>1.935428178105E-2</v>
      </c>
    </row>
    <row r="4111" spans="1:17" hidden="1" x14ac:dyDescent="0.3">
      <c r="A4111" t="s">
        <v>8383</v>
      </c>
      <c r="B4111" t="s">
        <v>8384</v>
      </c>
      <c r="C4111" t="str">
        <f>IFERROR(VLOOKUP(Table1[[#This Row],[Ticker]],[1]!Table1[[Symbol]:[Industry]],2,FALSE),"-")</f>
        <v>-</v>
      </c>
      <c r="D4111" t="s">
        <v>670</v>
      </c>
      <c r="E4111">
        <v>15.685584</v>
      </c>
      <c r="F4111">
        <v>54.96</v>
      </c>
      <c r="G4111">
        <v>179.980555985352</v>
      </c>
      <c r="H4111">
        <v>-20.0131915500098</v>
      </c>
      <c r="I4111">
        <v>217.67486980571499</v>
      </c>
      <c r="J4111">
        <v>-3.4681897274774198</v>
      </c>
      <c r="K4111">
        <v>53.344322246214801</v>
      </c>
      <c r="L4111">
        <v>36.609999313550802</v>
      </c>
      <c r="M4111">
        <v>47.363697912583099</v>
      </c>
      <c r="N4111">
        <v>2.11878288409474</v>
      </c>
      <c r="O4111">
        <v>13.1368267831149</v>
      </c>
      <c r="P4111">
        <v>229.89195678271301</v>
      </c>
    </row>
    <row r="4112" spans="1:17" hidden="1" x14ac:dyDescent="0.3">
      <c r="A4112" t="s">
        <v>8385</v>
      </c>
      <c r="B4112" t="s">
        <v>8386</v>
      </c>
      <c r="C4112" t="str">
        <f>IFERROR(VLOOKUP(Table1[[#This Row],[Ticker]],[1]!Table1[[Symbol]:[Industry]],2,FALSE),"-")</f>
        <v>-</v>
      </c>
      <c r="D4112" t="s">
        <v>610</v>
      </c>
      <c r="E4112">
        <v>15.609880998</v>
      </c>
      <c r="F4112">
        <v>13.41</v>
      </c>
      <c r="G4112">
        <v>-8.7440816958068996</v>
      </c>
      <c r="H4112">
        <v>-6.7416287442855598</v>
      </c>
      <c r="I4112">
        <v>-11.842835479991599</v>
      </c>
      <c r="J4112">
        <v>-2.6375077691595101</v>
      </c>
      <c r="K4112">
        <v>12.757095840610701</v>
      </c>
      <c r="L4112">
        <v>12.368508668456199</v>
      </c>
      <c r="M4112">
        <v>61.423116117884199</v>
      </c>
      <c r="N4112">
        <v>1.6817708520894501</v>
      </c>
      <c r="O4112">
        <v>17.747949291573399</v>
      </c>
      <c r="P4112">
        <v>33.966033966033898</v>
      </c>
      <c r="Q4112">
        <v>3.8379447502210999E-2</v>
      </c>
    </row>
    <row r="4113" spans="1:17" hidden="1" x14ac:dyDescent="0.3">
      <c r="A4113" t="s">
        <v>8387</v>
      </c>
      <c r="B4113" t="s">
        <v>8388</v>
      </c>
      <c r="C4113" t="str">
        <f>IFERROR(VLOOKUP(Table1[[#This Row],[Ticker]],[1]!Table1[[Symbol]:[Industry]],2,FALSE),"-")</f>
        <v>-</v>
      </c>
      <c r="D4113" t="s">
        <v>496</v>
      </c>
      <c r="E4113">
        <v>15.578088989999999</v>
      </c>
      <c r="F4113">
        <v>12.57</v>
      </c>
      <c r="G4113">
        <v>-11.080050075253499</v>
      </c>
      <c r="H4113">
        <v>-11.3759487688853</v>
      </c>
      <c r="I4113">
        <v>-15.524779284689901</v>
      </c>
      <c r="J4113">
        <v>-1.0819522136039399</v>
      </c>
      <c r="K4113">
        <v>12.427209658994901</v>
      </c>
      <c r="L4113">
        <v>12.4033131941106</v>
      </c>
      <c r="M4113">
        <v>72.191715081256206</v>
      </c>
      <c r="N4113">
        <v>0.36990595611285199</v>
      </c>
      <c r="O4113">
        <v>20.1272871917263</v>
      </c>
      <c r="P4113">
        <v>42.840909090909001</v>
      </c>
    </row>
    <row r="4114" spans="1:17" hidden="1" x14ac:dyDescent="0.3">
      <c r="A4114" t="s">
        <v>8389</v>
      </c>
      <c r="B4114" t="s">
        <v>8390</v>
      </c>
      <c r="C4114" t="str">
        <f>IFERROR(VLOOKUP(Table1[[#This Row],[Ticker]],[1]!Table1[[Symbol]:[Industry]],2,FALSE),"-")</f>
        <v>-</v>
      </c>
      <c r="D4114" t="s">
        <v>21</v>
      </c>
      <c r="E4114">
        <v>15.555048779</v>
      </c>
      <c r="F4114">
        <v>15.59</v>
      </c>
      <c r="G4114">
        <v>-15.486674458622099</v>
      </c>
      <c r="H4114">
        <v>1.8798562869738999</v>
      </c>
      <c r="I4114">
        <v>-22.7222534523133</v>
      </c>
      <c r="J4114">
        <v>-3.2971420870216699</v>
      </c>
      <c r="K4114">
        <v>14.172104911058</v>
      </c>
      <c r="L4114">
        <v>14.343556654399601</v>
      </c>
      <c r="M4114">
        <v>55.979017426974202</v>
      </c>
      <c r="N4114">
        <v>1.2403925317130799</v>
      </c>
      <c r="O4114">
        <v>31.366260423348301</v>
      </c>
      <c r="P4114">
        <v>68.540540540540505</v>
      </c>
      <c r="Q4114">
        <v>3.2172964557513999E-2</v>
      </c>
    </row>
    <row r="4115" spans="1:17" hidden="1" x14ac:dyDescent="0.3">
      <c r="A4115" t="s">
        <v>8391</v>
      </c>
      <c r="B4115" t="s">
        <v>8392</v>
      </c>
      <c r="C4115" t="str">
        <f>IFERROR(VLOOKUP(Table1[[#This Row],[Ticker]],[1]!Table1[[Symbol]:[Industry]],2,FALSE),"-")</f>
        <v>-</v>
      </c>
      <c r="D4115" t="s">
        <v>936</v>
      </c>
      <c r="E4115">
        <v>15.5168</v>
      </c>
      <c r="F4115">
        <v>1</v>
      </c>
      <c r="G4115">
        <v>70.7256540245682</v>
      </c>
      <c r="H4115">
        <v>18.9412597957458</v>
      </c>
      <c r="I4115">
        <v>-8.0504203103309298</v>
      </c>
      <c r="J4115">
        <v>11.2637267987417</v>
      </c>
      <c r="K4115">
        <v>0.78330163426223298</v>
      </c>
      <c r="L4115">
        <v>0.73989697682062505</v>
      </c>
      <c r="M4115">
        <v>80.412032421319097</v>
      </c>
      <c r="N4115">
        <v>1.7156713579307701</v>
      </c>
      <c r="O4115">
        <v>13.999999999999901</v>
      </c>
      <c r="P4115">
        <v>117.39130434782599</v>
      </c>
      <c r="Q4115">
        <v>-3.6254949776280002E-3</v>
      </c>
    </row>
    <row r="4116" spans="1:17" hidden="1" x14ac:dyDescent="0.3">
      <c r="A4116" t="s">
        <v>8393</v>
      </c>
      <c r="B4116" t="s">
        <v>8394</v>
      </c>
      <c r="C4116" t="str">
        <f>IFERROR(VLOOKUP(Table1[[#This Row],[Ticker]],[1]!Table1[[Symbol]:[Industry]],2,FALSE),"-")</f>
        <v>-</v>
      </c>
      <c r="D4116" t="s">
        <v>72</v>
      </c>
      <c r="E4116">
        <v>15.512040000000001</v>
      </c>
      <c r="F4116">
        <v>2.71</v>
      </c>
      <c r="G4116">
        <v>-28.567063062266499</v>
      </c>
      <c r="H4116">
        <v>-5.7741873587257002</v>
      </c>
      <c r="I4116">
        <v>-48.452381094644601</v>
      </c>
      <c r="J4116">
        <v>16.112617922142601</v>
      </c>
      <c r="K4116">
        <v>2.2558147137309499</v>
      </c>
      <c r="L4116">
        <v>2.40573421375491</v>
      </c>
      <c r="M4116">
        <v>89.151772136339005</v>
      </c>
      <c r="N4116">
        <v>0.94140708608218104</v>
      </c>
      <c r="O4116">
        <v>73.4317343173431</v>
      </c>
      <c r="P4116">
        <v>111.71875</v>
      </c>
      <c r="Q4116">
        <v>-6.7049304613333999E-2</v>
      </c>
    </row>
    <row r="4117" spans="1:17" hidden="1" x14ac:dyDescent="0.3">
      <c r="A4117" t="s">
        <v>8395</v>
      </c>
      <c r="B4117" t="s">
        <v>8396</v>
      </c>
      <c r="C4117" t="str">
        <f>IFERROR(VLOOKUP(Table1[[#This Row],[Ticker]],[1]!Table1[[Symbol]:[Industry]],2,FALSE),"-")</f>
        <v>-</v>
      </c>
      <c r="D4117" t="s">
        <v>716</v>
      </c>
      <c r="E4117">
        <v>15.501888424000001</v>
      </c>
      <c r="F4117">
        <v>87.76</v>
      </c>
      <c r="G4117">
        <v>19.848409987111499</v>
      </c>
      <c r="H4117">
        <v>0.57151614124401995</v>
      </c>
      <c r="I4117">
        <v>5.89865999473861</v>
      </c>
      <c r="J4117">
        <v>4.4073079295941504</v>
      </c>
      <c r="K4117">
        <v>81.598969692618795</v>
      </c>
      <c r="L4117">
        <v>75.421995684180303</v>
      </c>
      <c r="M4117">
        <v>40.888200527429397</v>
      </c>
      <c r="N4117">
        <v>0.91276391273584201</v>
      </c>
      <c r="O4117">
        <v>1.16226071103007</v>
      </c>
      <c r="P4117">
        <v>64.037383177570106</v>
      </c>
    </row>
    <row r="4118" spans="1:17" hidden="1" x14ac:dyDescent="0.3">
      <c r="A4118" t="s">
        <v>8397</v>
      </c>
      <c r="B4118" t="s">
        <v>8398</v>
      </c>
      <c r="C4118" t="str">
        <f>IFERROR(VLOOKUP(Table1[[#This Row],[Ticker]],[1]!Table1[[Symbol]:[Industry]],2,FALSE),"-")</f>
        <v>-</v>
      </c>
      <c r="D4118" t="s">
        <v>130</v>
      </c>
      <c r="E4118">
        <v>15.488849999999999</v>
      </c>
      <c r="F4118">
        <v>4.7</v>
      </c>
      <c r="G4118">
        <v>151.117810887313</v>
      </c>
      <c r="H4118">
        <v>42.893149830110097</v>
      </c>
      <c r="I4118">
        <v>105.37550561559399</v>
      </c>
      <c r="J4118">
        <v>19.999128867477101</v>
      </c>
      <c r="K4118">
        <v>3.4641905647331499</v>
      </c>
      <c r="L4118">
        <v>2.7359344631285101</v>
      </c>
      <c r="M4118">
        <v>70.018158493748999</v>
      </c>
      <c r="N4118">
        <v>1.3089311862003401</v>
      </c>
      <c r="O4118">
        <v>6.1702127659574302</v>
      </c>
      <c r="P4118">
        <v>191.92546583850901</v>
      </c>
      <c r="Q4118">
        <v>-2.4169020635584001E-2</v>
      </c>
    </row>
    <row r="4119" spans="1:17" hidden="1" x14ac:dyDescent="0.3">
      <c r="A4119" t="s">
        <v>8399</v>
      </c>
      <c r="B4119" t="s">
        <v>8400</v>
      </c>
      <c r="C4119" t="str">
        <f>IFERROR(VLOOKUP(Table1[[#This Row],[Ticker]],[1]!Table1[[Symbol]:[Industry]],2,FALSE),"-")</f>
        <v>-</v>
      </c>
      <c r="E4119">
        <v>15.484299999999999</v>
      </c>
      <c r="F4119">
        <v>36.01</v>
      </c>
      <c r="G4119">
        <v>75.260036022492699</v>
      </c>
      <c r="H4119">
        <v>-2.3687610810808799</v>
      </c>
      <c r="I4119">
        <v>25.225661114605401</v>
      </c>
      <c r="K4119">
        <v>40.097101124064601</v>
      </c>
      <c r="L4119">
        <v>30.9048150460488</v>
      </c>
      <c r="M4119">
        <v>21.047542263257299</v>
      </c>
      <c r="N4119">
        <v>0.61859967737842703</v>
      </c>
      <c r="O4119">
        <v>41.627325742849202</v>
      </c>
      <c r="P4119">
        <v>132.02319587628801</v>
      </c>
      <c r="Q4119">
        <v>0.12468008890566799</v>
      </c>
    </row>
    <row r="4120" spans="1:17" hidden="1" x14ac:dyDescent="0.3">
      <c r="A4120" t="s">
        <v>8401</v>
      </c>
      <c r="B4120" t="s">
        <v>8402</v>
      </c>
      <c r="C4120" t="str">
        <f>IFERROR(VLOOKUP(Table1[[#This Row],[Ticker]],[1]!Table1[[Symbol]:[Industry]],2,FALSE),"-")</f>
        <v>-</v>
      </c>
      <c r="E4120">
        <v>15.442812</v>
      </c>
      <c r="F4120">
        <v>27.72</v>
      </c>
      <c r="G4120">
        <v>-79.298615527080301</v>
      </c>
      <c r="H4120">
        <v>-4.3550365005504501</v>
      </c>
      <c r="I4120">
        <v>-58.308102146192397</v>
      </c>
      <c r="J4120">
        <v>10.1965336882886</v>
      </c>
      <c r="K4120">
        <v>28.647068145440201</v>
      </c>
      <c r="L4120">
        <v>40.146590982001399</v>
      </c>
      <c r="M4120">
        <v>53.604704262308502</v>
      </c>
      <c r="N4120">
        <v>1.4098613251155601</v>
      </c>
      <c r="O4120">
        <v>258.69408369408302</v>
      </c>
      <c r="P4120">
        <v>19.637462235649501</v>
      </c>
    </row>
    <row r="4121" spans="1:17" hidden="1" x14ac:dyDescent="0.3">
      <c r="A4121" t="s">
        <v>8403</v>
      </c>
      <c r="B4121" t="s">
        <v>8404</v>
      </c>
      <c r="C4121" t="str">
        <f>IFERROR(VLOOKUP(Table1[[#This Row],[Ticker]],[1]!Table1[[Symbol]:[Industry]],2,FALSE),"-")</f>
        <v>-</v>
      </c>
      <c r="D4121" t="s">
        <v>392</v>
      </c>
      <c r="E4121">
        <v>15.3901539</v>
      </c>
      <c r="F4121">
        <v>15.39</v>
      </c>
      <c r="G4121">
        <v>182.44722265201901</v>
      </c>
      <c r="H4121">
        <v>-29.1171953190767</v>
      </c>
      <c r="I4121">
        <v>195.58291302300199</v>
      </c>
      <c r="J4121">
        <v>-6.8442571355727404</v>
      </c>
      <c r="M4121">
        <v>11.534978183807</v>
      </c>
      <c r="O4121">
        <v>27.030539311241</v>
      </c>
      <c r="P4121">
        <v>207.8</v>
      </c>
    </row>
    <row r="4122" spans="1:17" hidden="1" x14ac:dyDescent="0.3">
      <c r="A4122" t="s">
        <v>8405</v>
      </c>
      <c r="B4122" t="s">
        <v>8406</v>
      </c>
      <c r="C4122" t="str">
        <f>IFERROR(VLOOKUP(Table1[[#This Row],[Ticker]],[1]!Table1[[Symbol]:[Industry]],2,FALSE),"-")</f>
        <v>-</v>
      </c>
      <c r="D4122" t="s">
        <v>98</v>
      </c>
      <c r="E4122">
        <v>15.3779109</v>
      </c>
      <c r="F4122">
        <v>29.01</v>
      </c>
      <c r="G4122">
        <v>10.334781117875099</v>
      </c>
      <c r="H4122">
        <v>-17.8256574974872</v>
      </c>
      <c r="I4122">
        <v>-14.868093688406899</v>
      </c>
      <c r="J4122">
        <v>-9.3716286388735899</v>
      </c>
      <c r="K4122">
        <v>32.262869130234797</v>
      </c>
      <c r="L4122">
        <v>30.645171031998601</v>
      </c>
      <c r="M4122">
        <v>28.8549077462384</v>
      </c>
      <c r="N4122">
        <v>0.55786572624341402</v>
      </c>
      <c r="O4122">
        <v>53.567735263702097</v>
      </c>
      <c r="P4122">
        <v>53.817603393425202</v>
      </c>
      <c r="Q4122">
        <v>0.107031873456353</v>
      </c>
    </row>
    <row r="4123" spans="1:17" hidden="1" x14ac:dyDescent="0.3">
      <c r="A4123" t="s">
        <v>8407</v>
      </c>
      <c r="B4123" t="s">
        <v>8408</v>
      </c>
      <c r="C4123" t="str">
        <f>IFERROR(VLOOKUP(Table1[[#This Row],[Ticker]],[1]!Table1[[Symbol]:[Industry]],2,FALSE),"-")</f>
        <v>-</v>
      </c>
      <c r="E4123">
        <v>15.356249999999999</v>
      </c>
      <c r="F4123">
        <v>39</v>
      </c>
      <c r="G4123">
        <v>-33.674357037684601</v>
      </c>
      <c r="H4123">
        <v>10.8162597957458</v>
      </c>
      <c r="I4123">
        <v>15.6517654820187</v>
      </c>
      <c r="J4123">
        <v>-1.0819522136039399</v>
      </c>
      <c r="K4123">
        <v>35.584906823518402</v>
      </c>
      <c r="M4123">
        <v>52.554680580948101</v>
      </c>
      <c r="N4123">
        <v>0.68990132269577997</v>
      </c>
      <c r="O4123">
        <v>12.794871794871799</v>
      </c>
      <c r="P4123">
        <v>72.949002217294904</v>
      </c>
    </row>
    <row r="4124" spans="1:17" hidden="1" x14ac:dyDescent="0.3">
      <c r="A4124" t="s">
        <v>8409</v>
      </c>
      <c r="B4124" t="s">
        <v>8410</v>
      </c>
      <c r="C4124" t="str">
        <f>IFERROR(VLOOKUP(Table1[[#This Row],[Ticker]],[1]!Table1[[Symbol]:[Industry]],2,FALSE),"-")</f>
        <v>-</v>
      </c>
      <c r="D4124" t="s">
        <v>49</v>
      </c>
      <c r="E4124">
        <v>15.35004</v>
      </c>
      <c r="F4124">
        <v>36</v>
      </c>
      <c r="G4124">
        <v>25.590618878434199</v>
      </c>
      <c r="H4124">
        <v>-16.5715607170746</v>
      </c>
      <c r="I4124">
        <v>40.844137512798298</v>
      </c>
      <c r="J4124">
        <v>-4.1082680030776197</v>
      </c>
      <c r="K4124">
        <v>37.302092509175303</v>
      </c>
      <c r="L4124">
        <v>32.583406683413997</v>
      </c>
      <c r="M4124">
        <v>39.283371828232397</v>
      </c>
      <c r="N4124">
        <v>3.5350827307931798</v>
      </c>
      <c r="O4124">
        <v>21.4444444444444</v>
      </c>
      <c r="P4124">
        <v>76.470588235294102</v>
      </c>
    </row>
    <row r="4125" spans="1:17" hidden="1" x14ac:dyDescent="0.3">
      <c r="A4125" t="s">
        <v>8411</v>
      </c>
      <c r="B4125" t="s">
        <v>8412</v>
      </c>
      <c r="C4125" t="str">
        <f>IFERROR(VLOOKUP(Table1[[#This Row],[Ticker]],[1]!Table1[[Symbol]:[Industry]],2,FALSE),"-")</f>
        <v>-</v>
      </c>
      <c r="D4125" t="s">
        <v>561</v>
      </c>
      <c r="E4125">
        <v>15.34539</v>
      </c>
      <c r="F4125">
        <v>51</v>
      </c>
      <c r="G4125">
        <v>30.3724134917138</v>
      </c>
      <c r="H4125">
        <v>-29.781171179584899</v>
      </c>
      <c r="I4125">
        <v>11.6595222044451</v>
      </c>
      <c r="J4125">
        <v>-6.7691560050731399</v>
      </c>
      <c r="K4125">
        <v>49.335569623996903</v>
      </c>
      <c r="L4125">
        <v>41.459274017845203</v>
      </c>
      <c r="M4125">
        <v>44.379330755980597</v>
      </c>
      <c r="N4125">
        <v>0.58946141109772199</v>
      </c>
      <c r="O4125">
        <v>23.529411764705799</v>
      </c>
      <c r="P4125">
        <v>82.0128479657387</v>
      </c>
      <c r="Q4125">
        <v>0.13344379029463599</v>
      </c>
    </row>
    <row r="4126" spans="1:17" hidden="1" x14ac:dyDescent="0.3">
      <c r="A4126" t="s">
        <v>8413</v>
      </c>
      <c r="B4126" t="s">
        <v>8414</v>
      </c>
      <c r="C4126" t="str">
        <f>IFERROR(VLOOKUP(Table1[[#This Row],[Ticker]],[1]!Table1[[Symbol]:[Industry]],2,FALSE),"-")</f>
        <v>-</v>
      </c>
      <c r="D4126" t="s">
        <v>493</v>
      </c>
      <c r="E4126">
        <v>15.293881499999999</v>
      </c>
      <c r="F4126">
        <v>50.07</v>
      </c>
      <c r="G4126">
        <v>116.531280623033</v>
      </c>
      <c r="H4126">
        <v>31.3736922281782</v>
      </c>
      <c r="I4126">
        <v>-2.14894013153706</v>
      </c>
      <c r="J4126">
        <v>-11.759918315298799</v>
      </c>
      <c r="K4126">
        <v>43.336847349246497</v>
      </c>
      <c r="L4126">
        <v>34.686152485201397</v>
      </c>
      <c r="M4126">
        <v>42.465378518365803</v>
      </c>
      <c r="N4126">
        <v>1.5936197636949501</v>
      </c>
      <c r="O4126">
        <v>28.220491312162899</v>
      </c>
      <c r="P4126">
        <v>142.46973365617399</v>
      </c>
    </row>
    <row r="4127" spans="1:17" hidden="1" x14ac:dyDescent="0.3">
      <c r="A4127" t="s">
        <v>8415</v>
      </c>
      <c r="B4127" t="s">
        <v>8416</v>
      </c>
      <c r="C4127" t="str">
        <f>IFERROR(VLOOKUP(Table1[[#This Row],[Ticker]],[1]!Table1[[Symbol]:[Industry]],2,FALSE),"-")</f>
        <v>-</v>
      </c>
      <c r="D4127" t="s">
        <v>140</v>
      </c>
      <c r="E4127">
        <v>15.285543000000001</v>
      </c>
      <c r="F4127">
        <v>12.39</v>
      </c>
      <c r="G4127">
        <v>132.772222652019</v>
      </c>
      <c r="H4127">
        <v>-8.5445471791122198</v>
      </c>
      <c r="I4127">
        <v>18.2039656545813</v>
      </c>
      <c r="J4127">
        <v>-5.0333199947589602</v>
      </c>
      <c r="K4127">
        <v>11.758459786558699</v>
      </c>
      <c r="L4127">
        <v>9.9956792960129395</v>
      </c>
      <c r="M4127">
        <v>44.8702500012771</v>
      </c>
      <c r="N4127">
        <v>1.4779731862826599</v>
      </c>
      <c r="O4127">
        <v>9.0395480225988507</v>
      </c>
      <c r="P4127">
        <v>163.05732484076401</v>
      </c>
      <c r="Q4127">
        <v>7.1398259940291003E-2</v>
      </c>
    </row>
    <row r="4128" spans="1:17" hidden="1" x14ac:dyDescent="0.3">
      <c r="A4128" t="s">
        <v>8417</v>
      </c>
      <c r="B4128" t="s">
        <v>8418</v>
      </c>
      <c r="C4128" t="str">
        <f>IFERROR(VLOOKUP(Table1[[#This Row],[Ticker]],[1]!Table1[[Symbol]:[Industry]],2,FALSE),"-")</f>
        <v>-</v>
      </c>
      <c r="D4128" t="s">
        <v>716</v>
      </c>
      <c r="E4128">
        <v>15.224317124999899</v>
      </c>
      <c r="F4128">
        <v>25.74</v>
      </c>
      <c r="G4128">
        <v>6.4170690608606504</v>
      </c>
      <c r="H4128">
        <v>-9.1532221415308506</v>
      </c>
      <c r="I4128">
        <v>3.93814768004209</v>
      </c>
      <c r="J4128">
        <v>6.0679780091885398E-2</v>
      </c>
      <c r="K4128">
        <v>24.497213104739199</v>
      </c>
      <c r="L4128">
        <v>22.5850662482692</v>
      </c>
      <c r="M4128">
        <v>59.890528015670299</v>
      </c>
      <c r="N4128">
        <v>0.75582372834440803</v>
      </c>
      <c r="O4128">
        <v>2.95260295260295</v>
      </c>
      <c r="P4128">
        <v>36.118455843469</v>
      </c>
    </row>
    <row r="4129" spans="1:17" hidden="1" x14ac:dyDescent="0.3">
      <c r="A4129" t="s">
        <v>8419</v>
      </c>
      <c r="B4129" t="s">
        <v>8420</v>
      </c>
      <c r="C4129" t="str">
        <f>IFERROR(VLOOKUP(Table1[[#This Row],[Ticker]],[1]!Table1[[Symbol]:[Industry]],2,FALSE),"-")</f>
        <v>-</v>
      </c>
      <c r="E4129">
        <v>15.201632812</v>
      </c>
      <c r="F4129">
        <v>11.26</v>
      </c>
      <c r="G4129">
        <v>13.4881597666924</v>
      </c>
      <c r="H4129">
        <v>-5.5961851381748504</v>
      </c>
      <c r="I4129">
        <v>-27.235954901525901</v>
      </c>
      <c r="J4129">
        <v>7.1458958876618697</v>
      </c>
      <c r="K4129">
        <v>11.405362255017</v>
      </c>
      <c r="L4129">
        <v>11.463373010698</v>
      </c>
      <c r="M4129">
        <v>50.289874608216799</v>
      </c>
      <c r="N4129">
        <v>1.5901542103395301</v>
      </c>
      <c r="O4129">
        <v>42.0959147424511</v>
      </c>
      <c r="P4129">
        <v>50.133333333333297</v>
      </c>
      <c r="Q4129">
        <v>-1.1709915579524E-2</v>
      </c>
    </row>
    <row r="4130" spans="1:17" hidden="1" x14ac:dyDescent="0.3">
      <c r="A4130" t="s">
        <v>8421</v>
      </c>
      <c r="B4130" t="s">
        <v>8422</v>
      </c>
      <c r="C4130" t="str">
        <f>IFERROR(VLOOKUP(Table1[[#This Row],[Ticker]],[1]!Table1[[Symbol]:[Industry]],2,FALSE),"-")</f>
        <v>-</v>
      </c>
      <c r="D4130" t="s">
        <v>716</v>
      </c>
      <c r="E4130">
        <v>15.1879762019999</v>
      </c>
      <c r="F4130">
        <v>161.56</v>
      </c>
      <c r="G4130">
        <v>32.881019401578598</v>
      </c>
      <c r="H4130">
        <v>-4.5488064294197104</v>
      </c>
      <c r="I4130">
        <v>6.4112998355436996</v>
      </c>
      <c r="J4130">
        <v>0.27297594369375999</v>
      </c>
      <c r="K4130">
        <v>151.49323318255</v>
      </c>
      <c r="L4130">
        <v>135.358171143943</v>
      </c>
      <c r="M4130">
        <v>55.3773054855941</v>
      </c>
      <c r="N4130">
        <v>0.69541147074993404</v>
      </c>
      <c r="O4130">
        <v>1.1946026244119701</v>
      </c>
      <c r="P4130">
        <v>59.8812469074715</v>
      </c>
    </row>
    <row r="4131" spans="1:17" hidden="1" x14ac:dyDescent="0.3">
      <c r="A4131" t="s">
        <v>8423</v>
      </c>
      <c r="B4131" t="s">
        <v>8424</v>
      </c>
      <c r="C4131" t="str">
        <f>IFERROR(VLOOKUP(Table1[[#This Row],[Ticker]],[1]!Table1[[Symbol]:[Industry]],2,FALSE),"-")</f>
        <v>-</v>
      </c>
      <c r="E4131">
        <v>15.177141000000001</v>
      </c>
      <c r="F4131">
        <v>33.299999999999997</v>
      </c>
      <c r="G4131">
        <v>59.647222652019103</v>
      </c>
      <c r="H4131">
        <v>-27.623625700437302</v>
      </c>
      <c r="I4131">
        <v>-9.4075778692483105</v>
      </c>
      <c r="J4131">
        <v>-10.7513737012072</v>
      </c>
      <c r="K4131">
        <v>36.300484965712798</v>
      </c>
      <c r="L4131">
        <v>31.737256770971001</v>
      </c>
      <c r="M4131">
        <v>29.2244781421679</v>
      </c>
      <c r="N4131">
        <v>0.74710132034547405</v>
      </c>
      <c r="O4131">
        <v>26.126126126126099</v>
      </c>
      <c r="P4131">
        <v>97.626112759643803</v>
      </c>
      <c r="Q4131">
        <v>6.5774369649962E-2</v>
      </c>
    </row>
    <row r="4132" spans="1:17" hidden="1" x14ac:dyDescent="0.3">
      <c r="A4132" t="s">
        <v>8425</v>
      </c>
      <c r="B4132" t="s">
        <v>8426</v>
      </c>
      <c r="C4132" t="str">
        <f>IFERROR(VLOOKUP(Table1[[#This Row],[Ticker]],[1]!Table1[[Symbol]:[Industry]],2,FALSE),"-")</f>
        <v>-</v>
      </c>
      <c r="D4132" t="s">
        <v>21</v>
      </c>
      <c r="E4132">
        <v>15.0950884</v>
      </c>
      <c r="F4132">
        <v>14.36</v>
      </c>
      <c r="G4132">
        <v>-36.160230764129899</v>
      </c>
      <c r="H4132">
        <v>0.28454337783538802</v>
      </c>
      <c r="I4132">
        <v>-40.417086976997602</v>
      </c>
      <c r="J4132">
        <v>9.8474158161358307</v>
      </c>
      <c r="K4132">
        <v>15.3429188052106</v>
      </c>
      <c r="L4132">
        <v>16.914978980455999</v>
      </c>
      <c r="M4132">
        <v>52.518483489808503</v>
      </c>
      <c r="N4132">
        <v>0.94851723087724404</v>
      </c>
      <c r="O4132">
        <v>89.763231197771503</v>
      </c>
      <c r="P4132">
        <v>17.128874388254399</v>
      </c>
      <c r="Q4132">
        <v>7.9122355760671004E-2</v>
      </c>
    </row>
    <row r="4133" spans="1:17" hidden="1" x14ac:dyDescent="0.3">
      <c r="A4133" t="s">
        <v>8427</v>
      </c>
      <c r="B4133" t="s">
        <v>8428</v>
      </c>
      <c r="C4133" t="str">
        <f>IFERROR(VLOOKUP(Table1[[#This Row],[Ticker]],[1]!Table1[[Symbol]:[Industry]],2,FALSE),"-")</f>
        <v>-</v>
      </c>
      <c r="E4133">
        <v>15.088812947999999</v>
      </c>
      <c r="F4133">
        <v>4.51</v>
      </c>
      <c r="G4133">
        <v>13.844753516216601</v>
      </c>
      <c r="H4133">
        <v>-6.5881519689600303</v>
      </c>
      <c r="I4133">
        <v>-10.640510400421</v>
      </c>
      <c r="J4133">
        <v>1.4584634907840399</v>
      </c>
      <c r="K4133">
        <v>4.2163567360205603</v>
      </c>
      <c r="L4133">
        <v>4.0112105133143698</v>
      </c>
      <c r="M4133">
        <v>66.930342024672697</v>
      </c>
      <c r="N4133">
        <v>1.3427542021830301</v>
      </c>
      <c r="O4133">
        <v>55.432372505543199</v>
      </c>
      <c r="P4133">
        <v>72.796934865900297</v>
      </c>
      <c r="Q4133">
        <v>7.4375339385414005E-2</v>
      </c>
    </row>
    <row r="4134" spans="1:17" hidden="1" x14ac:dyDescent="0.3">
      <c r="A4134" t="s">
        <v>8429</v>
      </c>
      <c r="B4134" t="s">
        <v>8430</v>
      </c>
      <c r="C4134" t="str">
        <f>IFERROR(VLOOKUP(Table1[[#This Row],[Ticker]],[1]!Table1[[Symbol]:[Industry]],2,FALSE),"-")</f>
        <v>-</v>
      </c>
      <c r="D4134" t="s">
        <v>561</v>
      </c>
      <c r="E4134">
        <v>15.087476884000001</v>
      </c>
      <c r="F4134">
        <v>10.69</v>
      </c>
      <c r="G4134">
        <v>16.424410980931601</v>
      </c>
      <c r="H4134">
        <v>37.984975642740302</v>
      </c>
      <c r="I4134">
        <v>94.153569393658699</v>
      </c>
      <c r="J4134">
        <v>-7.5141992118886796</v>
      </c>
      <c r="K4134">
        <v>8.6337037230370104</v>
      </c>
      <c r="L4134">
        <v>8.5142507928158597</v>
      </c>
      <c r="M4134">
        <v>52.687133656955602</v>
      </c>
      <c r="N4134">
        <v>2.0007363430254799</v>
      </c>
      <c r="O4134">
        <v>12.254443405051401</v>
      </c>
      <c r="P4134">
        <v>148.60465116278999</v>
      </c>
      <c r="Q4134">
        <v>7.0015747514480002E-3</v>
      </c>
    </row>
    <row r="4135" spans="1:17" hidden="1" x14ac:dyDescent="0.3">
      <c r="A4135" t="s">
        <v>8431</v>
      </c>
      <c r="B4135" t="s">
        <v>8432</v>
      </c>
      <c r="C4135" t="str">
        <f>IFERROR(VLOOKUP(Table1[[#This Row],[Ticker]],[1]!Table1[[Symbol]:[Industry]],2,FALSE),"-")</f>
        <v>-</v>
      </c>
      <c r="D4135" t="s">
        <v>251</v>
      </c>
      <c r="E4135">
        <v>15.04</v>
      </c>
      <c r="F4135">
        <v>12.8</v>
      </c>
      <c r="G4135">
        <v>43.068275283598098</v>
      </c>
      <c r="H4135">
        <v>2.5893284652737298</v>
      </c>
      <c r="I4135">
        <v>-3.74251070581116</v>
      </c>
      <c r="J4135">
        <v>3.00609810086145</v>
      </c>
      <c r="K4135">
        <v>12.515622736481699</v>
      </c>
      <c r="L4135">
        <v>11.7845187170819</v>
      </c>
      <c r="M4135">
        <v>51.042978645176603</v>
      </c>
      <c r="N4135">
        <v>2.1817796861893299</v>
      </c>
      <c r="O4135">
        <v>24.609374999999901</v>
      </c>
      <c r="Q4135">
        <v>6.0895198991254999E-2</v>
      </c>
    </row>
    <row r="4136" spans="1:17" hidden="1" x14ac:dyDescent="0.3">
      <c r="A4136" t="s">
        <v>8433</v>
      </c>
      <c r="B4136" t="s">
        <v>8434</v>
      </c>
      <c r="C4136" t="str">
        <f>IFERROR(VLOOKUP(Table1[[#This Row],[Ticker]],[1]!Table1[[Symbol]:[Industry]],2,FALSE),"-")</f>
        <v>-</v>
      </c>
      <c r="D4136" t="s">
        <v>21</v>
      </c>
      <c r="E4136">
        <v>14.953844999999999</v>
      </c>
      <c r="F4136">
        <v>35.99</v>
      </c>
      <c r="G4136">
        <v>-58.382178166737702</v>
      </c>
      <c r="H4136">
        <v>-12.502783525553699</v>
      </c>
      <c r="I4136">
        <v>-39.773447685532197</v>
      </c>
      <c r="J4136">
        <v>8.1180477863960494</v>
      </c>
      <c r="K4136">
        <v>36.267391146516204</v>
      </c>
      <c r="L4136">
        <v>46.295731541740203</v>
      </c>
      <c r="M4136">
        <v>73.167594683326897</v>
      </c>
      <c r="N4136">
        <v>0.61768597621547905</v>
      </c>
      <c r="O4136">
        <v>94.2206168380105</v>
      </c>
      <c r="P4136">
        <v>27.173144876325001</v>
      </c>
      <c r="Q4136">
        <v>5.3877407992865001E-2</v>
      </c>
    </row>
    <row r="4137" spans="1:17" hidden="1" x14ac:dyDescent="0.3">
      <c r="A4137" t="s">
        <v>8435</v>
      </c>
      <c r="B4137" t="s">
        <v>8436</v>
      </c>
      <c r="C4137" t="str">
        <f>IFERROR(VLOOKUP(Table1[[#This Row],[Ticker]],[1]!Table1[[Symbol]:[Industry]],2,FALSE),"-")</f>
        <v>-</v>
      </c>
      <c r="D4137" t="s">
        <v>410</v>
      </c>
      <c r="E4137">
        <v>14.9375</v>
      </c>
      <c r="F4137">
        <v>244.9</v>
      </c>
      <c r="G4137">
        <v>71.196179313335406</v>
      </c>
      <c r="H4137">
        <v>-11.0995565307847</v>
      </c>
      <c r="I4137">
        <v>38.583405633839803</v>
      </c>
      <c r="J4137">
        <v>-1.0819522136039399</v>
      </c>
      <c r="K4137">
        <v>242.30811823588701</v>
      </c>
      <c r="L4137">
        <v>201.66454044653901</v>
      </c>
      <c r="M4137">
        <v>51.610855425565298</v>
      </c>
      <c r="N4137">
        <v>0</v>
      </c>
      <c r="O4137">
        <v>9.3303389138423807</v>
      </c>
      <c r="P4137">
        <v>96.548956661316197</v>
      </c>
    </row>
    <row r="4138" spans="1:17" hidden="1" x14ac:dyDescent="0.3">
      <c r="A4138" t="s">
        <v>8437</v>
      </c>
      <c r="B4138" t="s">
        <v>8438</v>
      </c>
      <c r="C4138" t="str">
        <f>IFERROR(VLOOKUP(Table1[[#This Row],[Ticker]],[1]!Table1[[Symbol]:[Industry]],2,FALSE),"-")</f>
        <v>-</v>
      </c>
      <c r="E4138">
        <v>14.892652500000001</v>
      </c>
      <c r="F4138">
        <v>48.5</v>
      </c>
      <c r="G4138">
        <v>-65.594275622993095</v>
      </c>
      <c r="H4138">
        <v>-14.0587402042541</v>
      </c>
      <c r="I4138">
        <v>-47.739554405872902</v>
      </c>
      <c r="J4138">
        <v>-4.0819522136039401</v>
      </c>
      <c r="K4138">
        <v>51.261904458812303</v>
      </c>
      <c r="M4138">
        <v>37.079523284661803</v>
      </c>
      <c r="N4138">
        <v>0.79883945841392601</v>
      </c>
      <c r="O4138">
        <v>85.567010309278302</v>
      </c>
      <c r="P4138">
        <v>3.1914893617021201</v>
      </c>
    </row>
    <row r="4139" spans="1:17" hidden="1" x14ac:dyDescent="0.3">
      <c r="A4139" t="s">
        <v>8439</v>
      </c>
      <c r="B4139" t="s">
        <v>8440</v>
      </c>
      <c r="C4139" t="str">
        <f>IFERROR(VLOOKUP(Table1[[#This Row],[Ticker]],[1]!Table1[[Symbol]:[Industry]],2,FALSE),"-")</f>
        <v>-</v>
      </c>
      <c r="E4139">
        <v>14.8836888199999</v>
      </c>
      <c r="F4139">
        <v>15.4</v>
      </c>
      <c r="G4139">
        <v>-61.052151043179101</v>
      </c>
      <c r="H4139">
        <v>-16.9410931454306</v>
      </c>
      <c r="I4139">
        <v>-40.254470154567599</v>
      </c>
      <c r="J4139">
        <v>-3.75835124036794</v>
      </c>
      <c r="K4139">
        <v>17.3182679465673</v>
      </c>
      <c r="L4139">
        <v>20.172190921228399</v>
      </c>
      <c r="M4139">
        <v>41.881909516700397</v>
      </c>
      <c r="N4139">
        <v>1.1540091263930801</v>
      </c>
      <c r="O4139">
        <v>91.558441558441501</v>
      </c>
      <c r="P4139">
        <v>1.8518518518518601</v>
      </c>
      <c r="Q4139">
        <v>-2.8055999465689999E-2</v>
      </c>
    </row>
    <row r="4140" spans="1:17" hidden="1" x14ac:dyDescent="0.3">
      <c r="A4140" t="s">
        <v>8441</v>
      </c>
      <c r="B4140" t="s">
        <v>8442</v>
      </c>
      <c r="C4140" t="str">
        <f>IFERROR(VLOOKUP(Table1[[#This Row],[Ticker]],[1]!Table1[[Symbol]:[Industry]],2,FALSE),"-")</f>
        <v>-</v>
      </c>
      <c r="D4140" t="s">
        <v>98</v>
      </c>
      <c r="E4140">
        <v>14.8203744</v>
      </c>
      <c r="F4140">
        <v>47.68</v>
      </c>
      <c r="G4140">
        <v>7.8878346130761798</v>
      </c>
      <c r="H4140">
        <v>-4.7514007547128703</v>
      </c>
      <c r="I4140">
        <v>-7.5409069550436998</v>
      </c>
      <c r="J4140">
        <v>-11.947336828988499</v>
      </c>
      <c r="K4140">
        <v>44.562530345465497</v>
      </c>
      <c r="L4140">
        <v>42.565591581453802</v>
      </c>
      <c r="M4140">
        <v>58.4233171590514</v>
      </c>
      <c r="N4140">
        <v>2.09049026029572</v>
      </c>
      <c r="O4140">
        <v>35.067114093959702</v>
      </c>
      <c r="P4140">
        <v>57.100494233937397</v>
      </c>
      <c r="Q4140">
        <v>8.3966404191356994E-2</v>
      </c>
    </row>
    <row r="4141" spans="1:17" hidden="1" x14ac:dyDescent="0.3">
      <c r="A4141" t="s">
        <v>8443</v>
      </c>
      <c r="B4141" t="s">
        <v>8444</v>
      </c>
      <c r="C4141" t="str">
        <f>IFERROR(VLOOKUP(Table1[[#This Row],[Ticker]],[1]!Table1[[Symbol]:[Industry]],2,FALSE),"-")</f>
        <v>-</v>
      </c>
      <c r="D4141" t="s">
        <v>665</v>
      </c>
      <c r="E4141">
        <v>14.76736</v>
      </c>
      <c r="F4141">
        <v>4.1500000000000004</v>
      </c>
      <c r="G4141">
        <v>-16.7140338924834</v>
      </c>
      <c r="H4141">
        <v>-9.8241723030195907</v>
      </c>
      <c r="I4141">
        <v>-16.814788126422801</v>
      </c>
      <c r="J4141">
        <v>-1.0819522136039399</v>
      </c>
      <c r="K4141">
        <v>4.2138179199497898</v>
      </c>
      <c r="L4141">
        <v>4.1884942093183302</v>
      </c>
      <c r="M4141">
        <v>50.455410828667098</v>
      </c>
      <c r="N4141">
        <v>1.62569535708049</v>
      </c>
      <c r="O4141">
        <v>58.313253012048101</v>
      </c>
      <c r="P4141">
        <v>25.757575757575701</v>
      </c>
      <c r="Q4141">
        <v>1.7412145078766001E-2</v>
      </c>
    </row>
    <row r="4142" spans="1:17" hidden="1" x14ac:dyDescent="0.3">
      <c r="A4142" t="s">
        <v>8445</v>
      </c>
      <c r="B4142" t="s">
        <v>8446</v>
      </c>
      <c r="C4142" t="str">
        <f>IFERROR(VLOOKUP(Table1[[#This Row],[Ticker]],[1]!Table1[[Symbol]:[Industry]],2,FALSE),"-")</f>
        <v>-</v>
      </c>
      <c r="D4142" t="s">
        <v>140</v>
      </c>
      <c r="E4142">
        <v>14.725</v>
      </c>
      <c r="F4142">
        <v>118.75</v>
      </c>
      <c r="G4142">
        <v>225.35602359708699</v>
      </c>
      <c r="H4142">
        <v>-23.095777241291099</v>
      </c>
      <c r="I4142">
        <v>33.810950406179899</v>
      </c>
      <c r="J4142">
        <v>-1.0819522136039399</v>
      </c>
      <c r="K4142">
        <v>127.40746873031701</v>
      </c>
      <c r="L4142">
        <v>99.785232322482699</v>
      </c>
      <c r="M4142">
        <v>11.264177451734501</v>
      </c>
      <c r="N4142">
        <v>0.39537008833384102</v>
      </c>
      <c r="O4142">
        <v>20.5473684210526</v>
      </c>
      <c r="P4142">
        <v>250.708800945067</v>
      </c>
    </row>
    <row r="4143" spans="1:17" hidden="1" x14ac:dyDescent="0.3">
      <c r="A4143" t="s">
        <v>8447</v>
      </c>
      <c r="B4143" t="s">
        <v>8448</v>
      </c>
      <c r="C4143" t="str">
        <f>IFERROR(VLOOKUP(Table1[[#This Row],[Ticker]],[1]!Table1[[Symbol]:[Industry]],2,FALSE),"-")</f>
        <v>-</v>
      </c>
      <c r="D4143" t="s">
        <v>29</v>
      </c>
      <c r="E4143">
        <v>14.7095</v>
      </c>
      <c r="F4143">
        <v>73</v>
      </c>
      <c r="G4143">
        <v>-58.989140984344402</v>
      </c>
      <c r="H4143">
        <v>-22.4127171320015</v>
      </c>
      <c r="I4143">
        <v>-24.844256336662401</v>
      </c>
      <c r="J4143">
        <v>-4.3889929866924603E-2</v>
      </c>
      <c r="K4143">
        <v>83.366991334818593</v>
      </c>
      <c r="L4143">
        <v>106.33211222107001</v>
      </c>
      <c r="M4143">
        <v>14.7096500785914</v>
      </c>
      <c r="N4143">
        <v>0.79365079365079305</v>
      </c>
      <c r="O4143">
        <v>73.972602739726</v>
      </c>
      <c r="P4143">
        <v>4.8850574712643704</v>
      </c>
      <c r="Q4143">
        <v>-0.13656501997808501</v>
      </c>
    </row>
    <row r="4144" spans="1:17" hidden="1" x14ac:dyDescent="0.3">
      <c r="A4144" t="s">
        <v>8449</v>
      </c>
      <c r="B4144" t="s">
        <v>8450</v>
      </c>
      <c r="C4144" t="str">
        <f>IFERROR(VLOOKUP(Table1[[#This Row],[Ticker]],[1]!Table1[[Symbol]:[Industry]],2,FALSE),"-")</f>
        <v>-</v>
      </c>
      <c r="D4144" t="s">
        <v>610</v>
      </c>
      <c r="E4144">
        <v>14.664099999999999</v>
      </c>
      <c r="F4144">
        <v>44</v>
      </c>
      <c r="G4144">
        <v>10.4916190706669</v>
      </c>
      <c r="H4144">
        <v>-23.193571664928299</v>
      </c>
      <c r="I4144">
        <v>-4.76897952889016</v>
      </c>
      <c r="J4144">
        <v>-7.1531467975742498</v>
      </c>
      <c r="K4144">
        <v>44.492882353115398</v>
      </c>
      <c r="L4144">
        <v>42.292418413156703</v>
      </c>
      <c r="M4144">
        <v>46.513173217510797</v>
      </c>
      <c r="N4144">
        <v>0.31025100326626498</v>
      </c>
      <c r="O4144">
        <v>31.818181818181799</v>
      </c>
      <c r="P4144">
        <v>56.305506216696202</v>
      </c>
      <c r="Q4144">
        <v>0.13793429792530401</v>
      </c>
    </row>
    <row r="4145" spans="1:17" hidden="1" x14ac:dyDescent="0.3">
      <c r="A4145" t="s">
        <v>8451</v>
      </c>
      <c r="B4145" t="s">
        <v>8452</v>
      </c>
      <c r="C4145" t="str">
        <f>IFERROR(VLOOKUP(Table1[[#This Row],[Ticker]],[1]!Table1[[Symbol]:[Industry]],2,FALSE),"-")</f>
        <v>-</v>
      </c>
      <c r="D4145" t="s">
        <v>107</v>
      </c>
      <c r="E4145">
        <v>14.62284</v>
      </c>
      <c r="F4145">
        <v>16.14</v>
      </c>
      <c r="G4145">
        <v>347.96100564322097</v>
      </c>
      <c r="H4145">
        <v>-27.742950730569898</v>
      </c>
      <c r="I4145">
        <v>-17.2759105064093</v>
      </c>
      <c r="J4145">
        <v>-1.1450835267352599</v>
      </c>
      <c r="K4145">
        <v>19.5594989986371</v>
      </c>
      <c r="L4145">
        <v>18.6757251797451</v>
      </c>
      <c r="M4145">
        <v>45.357322026661798</v>
      </c>
      <c r="N4145">
        <v>0.52295870349614404</v>
      </c>
      <c r="O4145">
        <v>144.98141263940499</v>
      </c>
      <c r="P4145">
        <v>373.313782991202</v>
      </c>
      <c r="Q4145">
        <v>0.16802167728142101</v>
      </c>
    </row>
    <row r="4146" spans="1:17" hidden="1" x14ac:dyDescent="0.3">
      <c r="A4146" t="s">
        <v>8453</v>
      </c>
      <c r="B4146" t="s">
        <v>8454</v>
      </c>
      <c r="C4146" t="str">
        <f>IFERROR(VLOOKUP(Table1[[#This Row],[Ticker]],[1]!Table1[[Symbol]:[Industry]],2,FALSE),"-")</f>
        <v>-</v>
      </c>
      <c r="D4146" t="s">
        <v>127</v>
      </c>
      <c r="E4146">
        <v>14.611948</v>
      </c>
      <c r="F4146">
        <v>24.35</v>
      </c>
      <c r="G4146">
        <v>-2.37297936818283</v>
      </c>
      <c r="H4146">
        <v>-20.197316983280299</v>
      </c>
      <c r="I4146">
        <v>-32.4071885830284</v>
      </c>
      <c r="J4146">
        <v>-4.0419522136039401</v>
      </c>
      <c r="K4146">
        <v>25.098697892132598</v>
      </c>
      <c r="L4146">
        <v>24.1149513757913</v>
      </c>
      <c r="M4146">
        <v>36.449073407046299</v>
      </c>
      <c r="N4146">
        <v>0.304337683516541</v>
      </c>
      <c r="O4146">
        <v>48.6652977412731</v>
      </c>
      <c r="P4146">
        <v>43.151087595531997</v>
      </c>
      <c r="Q4146">
        <v>7.0758738685035003E-2</v>
      </c>
    </row>
    <row r="4147" spans="1:17" hidden="1" x14ac:dyDescent="0.3">
      <c r="A4147" t="s">
        <v>8455</v>
      </c>
      <c r="B4147" t="s">
        <v>8456</v>
      </c>
      <c r="C4147" t="str">
        <f>IFERROR(VLOOKUP(Table1[[#This Row],[Ticker]],[1]!Table1[[Symbol]:[Industry]],2,FALSE),"-")</f>
        <v>-</v>
      </c>
      <c r="D4147" t="s">
        <v>539</v>
      </c>
      <c r="E4147">
        <v>14.610379999999999</v>
      </c>
      <c r="F4147">
        <v>7.1</v>
      </c>
      <c r="G4147">
        <v>-46.023168409433303</v>
      </c>
      <c r="H4147">
        <v>1.32221217669822</v>
      </c>
      <c r="I4147">
        <v>-26.674918302298799</v>
      </c>
      <c r="J4147">
        <v>3.03569484521958</v>
      </c>
      <c r="K4147">
        <v>6.9635397274353101</v>
      </c>
      <c r="L4147">
        <v>8.2971326264575591</v>
      </c>
      <c r="M4147">
        <v>58.923180397204902</v>
      </c>
      <c r="N4147">
        <v>1.02818589035597</v>
      </c>
      <c r="O4147">
        <v>75.352112676056294</v>
      </c>
      <c r="P4147">
        <v>25.663716814159201</v>
      </c>
      <c r="Q4147">
        <v>2.6883845197875001E-2</v>
      </c>
    </row>
    <row r="4148" spans="1:17" hidden="1" x14ac:dyDescent="0.3">
      <c r="A4148" t="s">
        <v>8457</v>
      </c>
      <c r="B4148" t="s">
        <v>8458</v>
      </c>
      <c r="C4148" t="str">
        <f>IFERROR(VLOOKUP(Table1[[#This Row],[Ticker]],[1]!Table1[[Symbol]:[Industry]],2,FALSE),"-")</f>
        <v>-</v>
      </c>
      <c r="D4148" t="s">
        <v>392</v>
      </c>
      <c r="E4148">
        <v>14.591200000000001</v>
      </c>
      <c r="F4148">
        <v>14.03</v>
      </c>
      <c r="G4148">
        <v>70.596943322410198</v>
      </c>
      <c r="H4148">
        <v>-5.3983628457635904</v>
      </c>
      <c r="I4148">
        <v>28.223353463442798</v>
      </c>
      <c r="J4148">
        <v>-4.5302280756729099</v>
      </c>
      <c r="K4148">
        <v>13.7212480229487</v>
      </c>
      <c r="L4148">
        <v>11.5807634484995</v>
      </c>
      <c r="M4148">
        <v>56.7233722066943</v>
      </c>
      <c r="N4148">
        <v>0.54694781722527497</v>
      </c>
      <c r="O4148">
        <v>26.5146115466856</v>
      </c>
      <c r="P4148">
        <v>128.130081300813</v>
      </c>
      <c r="Q4148">
        <v>9.0058105660523996E-2</v>
      </c>
    </row>
    <row r="4149" spans="1:17" hidden="1" x14ac:dyDescent="0.3">
      <c r="A4149" t="s">
        <v>8459</v>
      </c>
      <c r="B4149" t="s">
        <v>8460</v>
      </c>
      <c r="C4149" t="str">
        <f>IFERROR(VLOOKUP(Table1[[#This Row],[Ticker]],[1]!Table1[[Symbol]:[Industry]],2,FALSE),"-")</f>
        <v>-</v>
      </c>
      <c r="D4149" t="s">
        <v>46</v>
      </c>
      <c r="E4149">
        <v>14.58202</v>
      </c>
      <c r="F4149">
        <v>21.8</v>
      </c>
      <c r="G4149">
        <v>114.207662212458</v>
      </c>
      <c r="H4149">
        <v>-20.929984839447201</v>
      </c>
      <c r="I4149">
        <v>-0.422215182125807</v>
      </c>
      <c r="J4149">
        <v>-1.0819522136039399</v>
      </c>
      <c r="K4149">
        <v>24.4901760179694</v>
      </c>
      <c r="L4149">
        <v>19.151608035501098</v>
      </c>
      <c r="M4149">
        <v>28.710504773907498</v>
      </c>
      <c r="N4149">
        <v>0.89361702127659504</v>
      </c>
      <c r="O4149">
        <v>83.0275229357798</v>
      </c>
      <c r="P4149">
        <v>167.48466257668699</v>
      </c>
      <c r="Q4149">
        <v>0.18873255360528199</v>
      </c>
    </row>
    <row r="4150" spans="1:17" hidden="1" x14ac:dyDescent="0.3">
      <c r="A4150" t="s">
        <v>8461</v>
      </c>
      <c r="B4150" t="s">
        <v>8462</v>
      </c>
      <c r="C4150" t="str">
        <f>IFERROR(VLOOKUP(Table1[[#This Row],[Ticker]],[1]!Table1[[Symbol]:[Industry]],2,FALSE),"-")</f>
        <v>-</v>
      </c>
      <c r="D4150" t="s">
        <v>561</v>
      </c>
      <c r="E4150">
        <v>14.551692689999999</v>
      </c>
      <c r="F4150">
        <v>461.85</v>
      </c>
      <c r="G4150">
        <v>70.222069147890394</v>
      </c>
      <c r="H4150">
        <v>-14.687557912033199</v>
      </c>
      <c r="I4150">
        <v>-3.8905946584799498</v>
      </c>
      <c r="J4150">
        <v>-1.1261023239792201</v>
      </c>
      <c r="K4150">
        <v>469.40538401864802</v>
      </c>
      <c r="L4150">
        <v>425.387898704912</v>
      </c>
      <c r="M4150">
        <v>50.9855985523714</v>
      </c>
      <c r="N4150">
        <v>0.37678947750890202</v>
      </c>
      <c r="O4150">
        <v>33.105986792248501</v>
      </c>
      <c r="P4150">
        <v>103.36856010568</v>
      </c>
      <c r="Q4150">
        <v>2.4481838766483001E-2</v>
      </c>
    </row>
    <row r="4151" spans="1:17" hidden="1" x14ac:dyDescent="0.3">
      <c r="A4151" t="s">
        <v>8463</v>
      </c>
      <c r="B4151" t="s">
        <v>8464</v>
      </c>
      <c r="C4151" t="str">
        <f>IFERROR(VLOOKUP(Table1[[#This Row],[Ticker]],[1]!Table1[[Symbol]:[Industry]],2,FALSE),"-")</f>
        <v>-</v>
      </c>
      <c r="D4151" t="s">
        <v>936</v>
      </c>
      <c r="E4151">
        <v>14.5405251</v>
      </c>
      <c r="F4151">
        <v>27.99</v>
      </c>
      <c r="G4151">
        <v>-8.7277773479808207</v>
      </c>
      <c r="H4151">
        <v>7.5245931290791797</v>
      </c>
      <c r="I4151">
        <v>-16.393738808562102</v>
      </c>
      <c r="J4151">
        <v>8.1275642867797906</v>
      </c>
      <c r="K4151">
        <v>26.606196494921399</v>
      </c>
      <c r="L4151">
        <v>26.969368347547199</v>
      </c>
      <c r="M4151">
        <v>62.3066075920283</v>
      </c>
      <c r="N4151">
        <v>2.1942712840628298</v>
      </c>
      <c r="O4151">
        <v>20.042872454447998</v>
      </c>
      <c r="P4151">
        <v>26.881233000906601</v>
      </c>
      <c r="Q4151">
        <v>-6.6211012264420999E-2</v>
      </c>
    </row>
    <row r="4152" spans="1:17" hidden="1" x14ac:dyDescent="0.3">
      <c r="A4152" t="s">
        <v>8465</v>
      </c>
      <c r="B4152" t="s">
        <v>8466</v>
      </c>
      <c r="C4152" t="str">
        <f>IFERROR(VLOOKUP(Table1[[#This Row],[Ticker]],[1]!Table1[[Symbol]:[Industry]],2,FALSE),"-")</f>
        <v>-</v>
      </c>
      <c r="D4152" t="s">
        <v>326</v>
      </c>
      <c r="E4152">
        <v>14.534710499999999</v>
      </c>
      <c r="F4152">
        <v>26.85</v>
      </c>
      <c r="G4152">
        <v>-20.918705002589899</v>
      </c>
      <c r="H4152">
        <v>7.4286547537290204</v>
      </c>
      <c r="I4152">
        <v>-1.4954374924615099</v>
      </c>
      <c r="J4152">
        <v>-1.6811767465612999</v>
      </c>
      <c r="K4152">
        <v>25.4554755452486</v>
      </c>
      <c r="L4152">
        <v>26.884925345316699</v>
      </c>
      <c r="M4152">
        <v>49.236997146043798</v>
      </c>
      <c r="N4152">
        <v>1.8670897712253101</v>
      </c>
      <c r="O4152">
        <v>38.9199255121042</v>
      </c>
      <c r="P4152">
        <v>40.575916230366403</v>
      </c>
    </row>
    <row r="4153" spans="1:17" hidden="1" x14ac:dyDescent="0.3">
      <c r="A4153" t="s">
        <v>8467</v>
      </c>
      <c r="B4153" t="s">
        <v>8468</v>
      </c>
      <c r="C4153" t="str">
        <f>IFERROR(VLOOKUP(Table1[[#This Row],[Ticker]],[1]!Table1[[Symbol]:[Industry]],2,FALSE),"-")</f>
        <v>-</v>
      </c>
      <c r="E4153">
        <v>14.467000000000001</v>
      </c>
      <c r="F4153">
        <v>8.51</v>
      </c>
      <c r="G4153">
        <v>-45.4466740615958</v>
      </c>
      <c r="H4153">
        <v>-19.950068415011501</v>
      </c>
      <c r="I4153">
        <v>-36.840647650159603</v>
      </c>
      <c r="J4153">
        <v>-3.43489339007452</v>
      </c>
      <c r="K4153">
        <v>8.8669476042734203</v>
      </c>
      <c r="L4153">
        <v>9.9647794279840998</v>
      </c>
      <c r="M4153">
        <v>49.407118813643102</v>
      </c>
      <c r="N4153">
        <v>1.63267722862142</v>
      </c>
      <c r="O4153">
        <v>56.874265569917704</v>
      </c>
      <c r="P4153">
        <v>8.5459183673469195</v>
      </c>
      <c r="Q4153">
        <v>9.6894845064241994E-2</v>
      </c>
    </row>
    <row r="4154" spans="1:17" hidden="1" x14ac:dyDescent="0.3">
      <c r="A4154" t="s">
        <v>8469</v>
      </c>
      <c r="B4154" t="s">
        <v>8470</v>
      </c>
      <c r="C4154" t="str">
        <f>IFERROR(VLOOKUP(Table1[[#This Row],[Ticker]],[1]!Table1[[Symbol]:[Industry]],2,FALSE),"-")</f>
        <v>-</v>
      </c>
      <c r="D4154" t="s">
        <v>95</v>
      </c>
      <c r="E4154">
        <v>14.463745866673699</v>
      </c>
      <c r="F4154">
        <v>43</v>
      </c>
      <c r="M4154" s="1">
        <v>9.8126000000000006E-11</v>
      </c>
      <c r="N4154">
        <v>1</v>
      </c>
    </row>
    <row r="4155" spans="1:17" hidden="1" x14ac:dyDescent="0.3">
      <c r="A4155" t="s">
        <v>8471</v>
      </c>
      <c r="B4155" t="s">
        <v>8472</v>
      </c>
      <c r="C4155" t="str">
        <f>IFERROR(VLOOKUP(Table1[[#This Row],[Ticker]],[1]!Table1[[Symbol]:[Industry]],2,FALSE),"-")</f>
        <v>-</v>
      </c>
      <c r="D4155" t="s">
        <v>561</v>
      </c>
      <c r="E4155">
        <v>14.420227499999999</v>
      </c>
      <c r="F4155">
        <v>47.25</v>
      </c>
      <c r="G4155">
        <v>152.09877872952899</v>
      </c>
      <c r="H4155">
        <v>-17.523092729716598</v>
      </c>
      <c r="I4155">
        <v>298.65247824039301</v>
      </c>
      <c r="J4155">
        <v>5.1503424039597903</v>
      </c>
      <c r="K4155">
        <v>41.010930273173997</v>
      </c>
      <c r="L4155">
        <v>26.7627502601229</v>
      </c>
      <c r="M4155">
        <v>68.899881394140095</v>
      </c>
      <c r="N4155">
        <v>9.47546851545394E-2</v>
      </c>
      <c r="O4155">
        <v>3.8518518518518601</v>
      </c>
      <c r="P4155">
        <v>494.33962264150898</v>
      </c>
      <c r="Q4155">
        <v>0.16116278946836399</v>
      </c>
    </row>
    <row r="4156" spans="1:17" hidden="1" x14ac:dyDescent="0.3">
      <c r="A4156" t="s">
        <v>8473</v>
      </c>
      <c r="B4156" t="s">
        <v>8474</v>
      </c>
      <c r="C4156" t="str">
        <f>IFERROR(VLOOKUP(Table1[[#This Row],[Ticker]],[1]!Table1[[Symbol]:[Industry]],2,FALSE),"-")</f>
        <v>-</v>
      </c>
      <c r="D4156" t="s">
        <v>226</v>
      </c>
      <c r="E4156">
        <v>14.405637731999899</v>
      </c>
      <c r="F4156">
        <v>65.98</v>
      </c>
      <c r="G4156">
        <v>11.9625192180961</v>
      </c>
      <c r="H4156">
        <v>-12.281885884040801</v>
      </c>
      <c r="I4156">
        <v>70.552996125495397</v>
      </c>
      <c r="J4156">
        <v>-1.30371682630789</v>
      </c>
      <c r="K4156">
        <v>59.818444962857001</v>
      </c>
      <c r="L4156">
        <v>50.380195253447297</v>
      </c>
      <c r="M4156">
        <v>72.427245329542203</v>
      </c>
      <c r="N4156">
        <v>1.8857378627424</v>
      </c>
      <c r="O4156">
        <v>10.760836617156601</v>
      </c>
      <c r="P4156">
        <v>98.436090225563902</v>
      </c>
      <c r="Q4156">
        <v>0.24609130874948501</v>
      </c>
    </row>
    <row r="4157" spans="1:17" hidden="1" x14ac:dyDescent="0.3">
      <c r="A4157" t="s">
        <v>8475</v>
      </c>
      <c r="B4157" t="s">
        <v>8476</v>
      </c>
      <c r="C4157" t="str">
        <f>IFERROR(VLOOKUP(Table1[[#This Row],[Ticker]],[1]!Table1[[Symbol]:[Industry]],2,FALSE),"-")</f>
        <v>-</v>
      </c>
      <c r="D4157" t="s">
        <v>392</v>
      </c>
      <c r="E4157">
        <v>14.40476</v>
      </c>
      <c r="F4157">
        <v>109.96</v>
      </c>
      <c r="G4157">
        <v>-11.239037206843401</v>
      </c>
      <c r="H4157">
        <v>-11.0587402042541</v>
      </c>
      <c r="I4157">
        <v>-7.4932774531880799</v>
      </c>
      <c r="J4157">
        <v>-1.0819522136039399</v>
      </c>
      <c r="K4157">
        <v>106.299820890928</v>
      </c>
      <c r="L4157">
        <v>95.837228913640502</v>
      </c>
      <c r="M4157">
        <v>97.628116521938296</v>
      </c>
      <c r="N4157">
        <v>0</v>
      </c>
      <c r="O4157">
        <v>3.6376864314302503E-2</v>
      </c>
      <c r="P4157">
        <v>14.1374299356445</v>
      </c>
    </row>
    <row r="4158" spans="1:17" hidden="1" x14ac:dyDescent="0.3">
      <c r="A4158" t="s">
        <v>8477</v>
      </c>
      <c r="B4158" t="s">
        <v>8478</v>
      </c>
      <c r="C4158" t="str">
        <f>IFERROR(VLOOKUP(Table1[[#This Row],[Ticker]],[1]!Table1[[Symbol]:[Industry]],2,FALSE),"-")</f>
        <v>-</v>
      </c>
      <c r="D4158" t="s">
        <v>387</v>
      </c>
      <c r="E4158">
        <v>14.370203999999999</v>
      </c>
      <c r="F4158">
        <v>82.2</v>
      </c>
      <c r="G4158">
        <v>-17.265992338118799</v>
      </c>
      <c r="H4158">
        <v>13.110444085776001</v>
      </c>
      <c r="I4158">
        <v>-15.511204624056401</v>
      </c>
      <c r="J4158">
        <v>2.9686806977884599</v>
      </c>
      <c r="K4158">
        <v>78.290312755590705</v>
      </c>
      <c r="L4158">
        <v>81.950890528583997</v>
      </c>
      <c r="M4158">
        <v>61.471066327197697</v>
      </c>
      <c r="N4158">
        <v>2.2088495575221199</v>
      </c>
      <c r="O4158">
        <v>18.004866180048602</v>
      </c>
      <c r="P4158">
        <v>35.867768595041298</v>
      </c>
    </row>
    <row r="4159" spans="1:17" hidden="1" x14ac:dyDescent="0.3">
      <c r="A4159" t="s">
        <v>8479</v>
      </c>
      <c r="B4159" t="s">
        <v>8480</v>
      </c>
      <c r="C4159" t="str">
        <f>IFERROR(VLOOKUP(Table1[[#This Row],[Ticker]],[1]!Table1[[Symbol]:[Industry]],2,FALSE),"-")</f>
        <v>-</v>
      </c>
      <c r="D4159" t="s">
        <v>716</v>
      </c>
      <c r="E4159">
        <v>14.354740187999999</v>
      </c>
      <c r="F4159">
        <v>13.99</v>
      </c>
      <c r="G4159">
        <v>-27.450679445882901</v>
      </c>
      <c r="H4159">
        <v>-12.0523526953826</v>
      </c>
      <c r="I4159">
        <v>-6.7913145580073904</v>
      </c>
      <c r="J4159">
        <v>-1.01021620212618</v>
      </c>
      <c r="K4159">
        <v>13.865860184799301</v>
      </c>
      <c r="L4159">
        <v>13.6153838174009</v>
      </c>
      <c r="M4159">
        <v>58.520367008885003</v>
      </c>
      <c r="N4159">
        <v>0.50434284082115199</v>
      </c>
      <c r="O4159">
        <v>17.0836311651179</v>
      </c>
      <c r="P4159">
        <v>20.085836909871201</v>
      </c>
    </row>
    <row r="4160" spans="1:17" hidden="1" x14ac:dyDescent="0.3">
      <c r="A4160" t="s">
        <v>8481</v>
      </c>
      <c r="B4160" t="s">
        <v>8482</v>
      </c>
      <c r="C4160" t="str">
        <f>IFERROR(VLOOKUP(Table1[[#This Row],[Ticker]],[1]!Table1[[Symbol]:[Industry]],2,FALSE),"-")</f>
        <v>-</v>
      </c>
      <c r="D4160" t="s">
        <v>392</v>
      </c>
      <c r="E4160">
        <v>14.350262300000001</v>
      </c>
      <c r="F4160">
        <v>29.59</v>
      </c>
      <c r="G4160">
        <v>-28.558534626358298</v>
      </c>
      <c r="H4160">
        <v>23.369831224317199</v>
      </c>
      <c r="I4160">
        <v>-6.5385155484261697</v>
      </c>
      <c r="J4160">
        <v>-2.65098987050771</v>
      </c>
      <c r="K4160">
        <v>26.585096156711099</v>
      </c>
      <c r="L4160">
        <v>24.974337204347599</v>
      </c>
      <c r="M4160">
        <v>66.152044974952901</v>
      </c>
      <c r="N4160">
        <v>0.589389436535949</v>
      </c>
      <c r="O4160">
        <v>29.097668131125399</v>
      </c>
      <c r="P4160">
        <v>110.604982206405</v>
      </c>
      <c r="Q4160">
        <v>0.105765150072689</v>
      </c>
    </row>
    <row r="4161" spans="1:17" hidden="1" x14ac:dyDescent="0.3">
      <c r="A4161" t="s">
        <v>8483</v>
      </c>
      <c r="B4161" t="s">
        <v>8484</v>
      </c>
      <c r="C4161" t="str">
        <f>IFERROR(VLOOKUP(Table1[[#This Row],[Ticker]],[1]!Table1[[Symbol]:[Industry]],2,FALSE),"-")</f>
        <v>-</v>
      </c>
      <c r="D4161" t="s">
        <v>124</v>
      </c>
      <c r="E4161">
        <v>14.2592822699999</v>
      </c>
      <c r="F4161">
        <v>9.6999999999999993</v>
      </c>
      <c r="G4161">
        <v>45.421870539343097</v>
      </c>
      <c r="H4161">
        <v>-11.4591406046545</v>
      </c>
      <c r="I4161">
        <v>-28.015698088108699</v>
      </c>
      <c r="J4161">
        <v>1.49536737402491</v>
      </c>
      <c r="K4161">
        <v>9.64180601528731</v>
      </c>
      <c r="L4161">
        <v>9.2384916085982098</v>
      </c>
      <c r="M4161">
        <v>50.1965927246085</v>
      </c>
      <c r="N4161">
        <v>2.26299986622766</v>
      </c>
      <c r="O4161">
        <v>47.422680412371101</v>
      </c>
      <c r="P4161">
        <v>86.180422264875205</v>
      </c>
      <c r="Q4161">
        <v>1.4394098625369001E-2</v>
      </c>
    </row>
    <row r="4162" spans="1:17" hidden="1" x14ac:dyDescent="0.3">
      <c r="A4162" t="s">
        <v>8485</v>
      </c>
      <c r="B4162" t="s">
        <v>8486</v>
      </c>
      <c r="C4162" t="str">
        <f>IFERROR(VLOOKUP(Table1[[#This Row],[Ticker]],[1]!Table1[[Symbol]:[Industry]],2,FALSE),"-")</f>
        <v>-</v>
      </c>
      <c r="D4162" t="s">
        <v>59</v>
      </c>
      <c r="E4162">
        <v>14.2409968</v>
      </c>
      <c r="F4162">
        <v>14.24</v>
      </c>
      <c r="G4162">
        <v>1.2250004297969601</v>
      </c>
      <c r="H4162">
        <v>-0.20159734711130101</v>
      </c>
      <c r="I4162">
        <v>-20.346119235062101</v>
      </c>
      <c r="J4162">
        <v>14.4925158715024</v>
      </c>
      <c r="K4162">
        <v>12.585858190964901</v>
      </c>
      <c r="L4162">
        <v>13.872497215643801</v>
      </c>
      <c r="M4162">
        <v>90.669680103924904</v>
      </c>
      <c r="N4162">
        <v>1.84529741310133</v>
      </c>
      <c r="O4162">
        <v>93.188202247191001</v>
      </c>
      <c r="P4162">
        <v>41.691542288557201</v>
      </c>
      <c r="Q4162">
        <v>8.4399872214021995E-2</v>
      </c>
    </row>
    <row r="4163" spans="1:17" hidden="1" x14ac:dyDescent="0.3">
      <c r="A4163" t="s">
        <v>8487</v>
      </c>
      <c r="B4163" t="s">
        <v>8488</v>
      </c>
      <c r="C4163" t="str">
        <f>IFERROR(VLOOKUP(Table1[[#This Row],[Ticker]],[1]!Table1[[Symbol]:[Industry]],2,FALSE),"-")</f>
        <v>-</v>
      </c>
      <c r="D4163" t="s">
        <v>610</v>
      </c>
      <c r="E4163">
        <v>14.203184</v>
      </c>
      <c r="F4163">
        <v>24.59</v>
      </c>
      <c r="G4163">
        <v>-48.168461201021799</v>
      </c>
      <c r="H4163">
        <v>-19.689134200501801</v>
      </c>
      <c r="I4163">
        <v>-13.738913168427301</v>
      </c>
      <c r="J4163">
        <v>-4.6081011834929999</v>
      </c>
      <c r="K4163">
        <v>25.418724593513399</v>
      </c>
      <c r="L4163">
        <v>26.181352625281399</v>
      </c>
      <c r="M4163">
        <v>37.636497447670301</v>
      </c>
      <c r="N4163">
        <v>0.341543434051165</v>
      </c>
      <c r="O4163">
        <v>54.5343635624237</v>
      </c>
      <c r="P4163">
        <v>29.421052631578899</v>
      </c>
      <c r="Q4163">
        <v>0.19298422055918801</v>
      </c>
    </row>
    <row r="4164" spans="1:17" hidden="1" x14ac:dyDescent="0.3">
      <c r="A4164" t="s">
        <v>8489</v>
      </c>
      <c r="B4164" t="s">
        <v>5322</v>
      </c>
      <c r="C4164" t="str">
        <f>IFERROR(VLOOKUP(Table1[[#This Row],[Ticker]],[1]!Table1[[Symbol]:[Industry]],2,FALSE),"-")</f>
        <v>-</v>
      </c>
      <c r="D4164" t="s">
        <v>226</v>
      </c>
      <c r="E4164">
        <v>14.1603485</v>
      </c>
      <c r="F4164">
        <v>20.170000000000002</v>
      </c>
      <c r="G4164">
        <v>29.325136762448601</v>
      </c>
      <c r="H4164">
        <v>-16.194542673389901</v>
      </c>
      <c r="I4164">
        <v>35.224433490838599</v>
      </c>
      <c r="J4164">
        <v>-6.3113552723113902</v>
      </c>
      <c r="K4164">
        <v>19.561936679357199</v>
      </c>
      <c r="L4164">
        <v>16.4689120074184</v>
      </c>
      <c r="M4164">
        <v>45.939527702517701</v>
      </c>
      <c r="N4164">
        <v>0.56380445440537796</v>
      </c>
      <c r="O4164">
        <v>16.261774913237399</v>
      </c>
      <c r="P4164">
        <v>90.283018867924497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E4165">
        <v>14.14434</v>
      </c>
      <c r="F4165">
        <v>2.83</v>
      </c>
      <c r="G4165">
        <v>69.819636445122597</v>
      </c>
      <c r="H4165">
        <v>24.557698151910198</v>
      </c>
      <c r="I4165">
        <v>-8.1729693299387804</v>
      </c>
      <c r="J4165">
        <v>21.140270008618199</v>
      </c>
      <c r="K4165">
        <v>2.2872749372662402</v>
      </c>
      <c r="L4165">
        <v>2.2290177090697298</v>
      </c>
      <c r="M4165">
        <v>63.510028182862499</v>
      </c>
      <c r="N4165">
        <v>3.0975415638118702</v>
      </c>
      <c r="O4165">
        <v>26.148409893992898</v>
      </c>
      <c r="P4165">
        <v>103.597122302158</v>
      </c>
      <c r="Q4165">
        <v>8.2097246245039002E-2</v>
      </c>
    </row>
    <row r="4166" spans="1:17" hidden="1" x14ac:dyDescent="0.3">
      <c r="A4166" t="s">
        <v>8492</v>
      </c>
      <c r="B4166" t="s">
        <v>8493</v>
      </c>
      <c r="C4166" t="str">
        <f>IFERROR(VLOOKUP(Table1[[#This Row],[Ticker]],[1]!Table1[[Symbol]:[Industry]],2,FALSE),"-")</f>
        <v>-</v>
      </c>
      <c r="D4166" t="s">
        <v>392</v>
      </c>
      <c r="E4166">
        <v>14.110569</v>
      </c>
      <c r="F4166">
        <v>45.54</v>
      </c>
      <c r="G4166">
        <v>-55.291238886442301</v>
      </c>
      <c r="H4166">
        <v>-16.122031343494601</v>
      </c>
      <c r="I4166">
        <v>-33.441788585715798</v>
      </c>
      <c r="J4166">
        <v>-4.4117051674170398</v>
      </c>
      <c r="K4166">
        <v>46.734189945356498</v>
      </c>
      <c r="L4166">
        <v>51.1947096514821</v>
      </c>
      <c r="M4166">
        <v>52.039179578919999</v>
      </c>
      <c r="N4166">
        <v>1.2268811050659301</v>
      </c>
      <c r="O4166">
        <v>47.123407992973199</v>
      </c>
      <c r="P4166">
        <v>12.3057953144266</v>
      </c>
      <c r="Q4166">
        <v>1.9628692787554001E-2</v>
      </c>
    </row>
    <row r="4167" spans="1:17" hidden="1" x14ac:dyDescent="0.3">
      <c r="A4167" t="s">
        <v>8494</v>
      </c>
      <c r="B4167" t="s">
        <v>8495</v>
      </c>
      <c r="C4167" t="str">
        <f>IFERROR(VLOOKUP(Table1[[#This Row],[Ticker]],[1]!Table1[[Symbol]:[Industry]],2,FALSE),"-")</f>
        <v>-</v>
      </c>
      <c r="E4167">
        <v>14.061654000000001</v>
      </c>
      <c r="F4167">
        <v>32.700000000000003</v>
      </c>
      <c r="G4167">
        <v>-34.215653602161403</v>
      </c>
      <c r="H4167">
        <v>-8.2080034970152003</v>
      </c>
      <c r="I4167">
        <v>-49.332471592382198</v>
      </c>
      <c r="J4167">
        <v>-0.42364500357259799</v>
      </c>
      <c r="K4167">
        <v>33.032171991276499</v>
      </c>
      <c r="L4167">
        <v>36.846081868355299</v>
      </c>
      <c r="M4167">
        <v>57.598743736276397</v>
      </c>
      <c r="N4167">
        <v>1.37781996300509</v>
      </c>
      <c r="O4167">
        <v>70.030581039755305</v>
      </c>
      <c r="P4167">
        <v>17.120343839541501</v>
      </c>
      <c r="Q4167">
        <v>4.4718789659412998E-2</v>
      </c>
    </row>
    <row r="4168" spans="1:17" hidden="1" x14ac:dyDescent="0.3">
      <c r="A4168" t="s">
        <v>8496</v>
      </c>
      <c r="B4168" t="s">
        <v>8497</v>
      </c>
      <c r="C4168" t="str">
        <f>IFERROR(VLOOKUP(Table1[[#This Row],[Ticker]],[1]!Table1[[Symbol]:[Industry]],2,FALSE),"-")</f>
        <v>-</v>
      </c>
      <c r="D4168" t="s">
        <v>1147</v>
      </c>
      <c r="E4168">
        <v>14.040775</v>
      </c>
      <c r="F4168">
        <v>6.86</v>
      </c>
      <c r="G4168">
        <v>60.052628057424499</v>
      </c>
      <c r="H4168">
        <v>-24.762443907957799</v>
      </c>
      <c r="I4168">
        <v>36.913347805611103</v>
      </c>
      <c r="J4168">
        <v>-1.7921794863312099</v>
      </c>
      <c r="K4168">
        <v>6.5603422635098703</v>
      </c>
      <c r="L4168">
        <v>5.2650547318479504</v>
      </c>
      <c r="M4168">
        <v>38.839259584229097</v>
      </c>
      <c r="N4168">
        <v>0.33506927361302002</v>
      </c>
      <c r="O4168">
        <v>18.075801749271101</v>
      </c>
      <c r="Q4168">
        <v>7.1063536005986999E-2</v>
      </c>
    </row>
    <row r="4169" spans="1:17" hidden="1" x14ac:dyDescent="0.3">
      <c r="A4169" t="s">
        <v>8498</v>
      </c>
      <c r="B4169" t="s">
        <v>8499</v>
      </c>
      <c r="C4169" t="str">
        <f>IFERROR(VLOOKUP(Table1[[#This Row],[Ticker]],[1]!Table1[[Symbol]:[Industry]],2,FALSE),"-")</f>
        <v>-</v>
      </c>
      <c r="D4169" t="s">
        <v>561</v>
      </c>
      <c r="E4169">
        <v>14.0351508</v>
      </c>
      <c r="F4169">
        <v>9.99</v>
      </c>
      <c r="G4169">
        <v>-36.631640580662797</v>
      </c>
      <c r="H4169">
        <v>-5.0630228595003999</v>
      </c>
      <c r="I4169">
        <v>-25.947656925184098</v>
      </c>
      <c r="J4169">
        <v>-1.98285311450484</v>
      </c>
      <c r="K4169">
        <v>10.158437411100801</v>
      </c>
      <c r="L4169">
        <v>11.4461562561146</v>
      </c>
      <c r="M4169">
        <v>52.468717221795998</v>
      </c>
      <c r="N4169">
        <v>1.11207439928435</v>
      </c>
      <c r="O4169">
        <v>68.268268268268201</v>
      </c>
      <c r="P4169">
        <v>16.0278745644599</v>
      </c>
      <c r="Q4169">
        <v>2.0027873117825001E-2</v>
      </c>
    </row>
    <row r="4170" spans="1:17" hidden="1" x14ac:dyDescent="0.3">
      <c r="A4170" t="s">
        <v>8500</v>
      </c>
      <c r="B4170" t="s">
        <v>8049</v>
      </c>
      <c r="C4170" t="str">
        <f>IFERROR(VLOOKUP(Table1[[#This Row],[Ticker]],[1]!Table1[[Symbol]:[Industry]],2,FALSE),"-")</f>
        <v>-</v>
      </c>
      <c r="E4170">
        <v>14.0091825</v>
      </c>
      <c r="F4170">
        <v>19.149999999999999</v>
      </c>
      <c r="G4170">
        <v>84.165822214382302</v>
      </c>
      <c r="H4170">
        <v>9.39154122163702</v>
      </c>
      <c r="I4170">
        <v>2.0430562210930598</v>
      </c>
      <c r="J4170">
        <v>2.0781977596151102</v>
      </c>
      <c r="K4170">
        <v>17.352779998734999</v>
      </c>
      <c r="L4170">
        <v>16.1027723410368</v>
      </c>
      <c r="M4170">
        <v>64.283995846149296</v>
      </c>
      <c r="N4170">
        <v>1.17433329121101</v>
      </c>
      <c r="O4170">
        <v>17.8067885117493</v>
      </c>
      <c r="P4170">
        <v>170.4802259887</v>
      </c>
      <c r="Q4170">
        <v>7.4664066164117998E-2</v>
      </c>
    </row>
    <row r="4171" spans="1:17" hidden="1" x14ac:dyDescent="0.3">
      <c r="A4171" t="s">
        <v>8501</v>
      </c>
      <c r="B4171" t="s">
        <v>8502</v>
      </c>
      <c r="C4171" t="str">
        <f>IFERROR(VLOOKUP(Table1[[#This Row],[Ticker]],[1]!Table1[[Symbol]:[Industry]],2,FALSE),"-")</f>
        <v>-</v>
      </c>
      <c r="E4171">
        <v>13.97327085</v>
      </c>
      <c r="F4171">
        <v>20.79</v>
      </c>
      <c r="G4171">
        <v>-72.786405666564804</v>
      </c>
      <c r="H4171">
        <v>-20.803805993727799</v>
      </c>
      <c r="I4171">
        <v>-35.217086976997599</v>
      </c>
      <c r="J4171">
        <v>-4.4284955865673998</v>
      </c>
      <c r="K4171">
        <v>25.3572036139308</v>
      </c>
      <c r="L4171">
        <v>29.774369351893899</v>
      </c>
      <c r="M4171">
        <v>27.0436918254745</v>
      </c>
      <c r="N4171">
        <v>3.3657996467670102</v>
      </c>
      <c r="O4171">
        <v>159.69215969215901</v>
      </c>
      <c r="P4171">
        <v>6.0714285714285499</v>
      </c>
      <c r="Q4171">
        <v>9.2793677862414006E-2</v>
      </c>
    </row>
    <row r="4172" spans="1:17" hidden="1" x14ac:dyDescent="0.3">
      <c r="A4172" t="s">
        <v>8503</v>
      </c>
      <c r="B4172" t="s">
        <v>8504</v>
      </c>
      <c r="C4172" t="str">
        <f>IFERROR(VLOOKUP(Table1[[#This Row],[Ticker]],[1]!Table1[[Symbol]:[Industry]],2,FALSE),"-")</f>
        <v>-</v>
      </c>
      <c r="D4172" t="s">
        <v>610</v>
      </c>
      <c r="E4172">
        <v>13.953295744999901</v>
      </c>
      <c r="F4172">
        <v>26</v>
      </c>
      <c r="M4172">
        <v>50</v>
      </c>
      <c r="N4172">
        <v>1</v>
      </c>
    </row>
    <row r="4173" spans="1:17" hidden="1" x14ac:dyDescent="0.3">
      <c r="A4173" t="s">
        <v>8505</v>
      </c>
      <c r="B4173" t="s">
        <v>8506</v>
      </c>
      <c r="C4173" t="str">
        <f>IFERROR(VLOOKUP(Table1[[#This Row],[Ticker]],[1]!Table1[[Symbol]:[Industry]],2,FALSE),"-")</f>
        <v>-</v>
      </c>
      <c r="D4173" t="s">
        <v>46</v>
      </c>
      <c r="E4173">
        <v>13.91126</v>
      </c>
      <c r="F4173">
        <v>19.350000000000001</v>
      </c>
      <c r="G4173">
        <v>-25.610509306743602</v>
      </c>
      <c r="H4173">
        <v>-11.0587402042541</v>
      </c>
      <c r="I4173">
        <v>24.532029630776201</v>
      </c>
      <c r="K4173">
        <v>18.5987796715361</v>
      </c>
      <c r="L4173">
        <v>11.2785326019475</v>
      </c>
      <c r="M4173">
        <v>3.2578855717653701</v>
      </c>
      <c r="N4173">
        <v>0.92307692307692302</v>
      </c>
      <c r="O4173">
        <v>21.447028423772501</v>
      </c>
      <c r="P4173">
        <v>54.8</v>
      </c>
    </row>
    <row r="4174" spans="1:17" hidden="1" x14ac:dyDescent="0.3">
      <c r="A4174" t="s">
        <v>8507</v>
      </c>
      <c r="B4174" t="s">
        <v>8508</v>
      </c>
      <c r="C4174" t="str">
        <f>IFERROR(VLOOKUP(Table1[[#This Row],[Ticker]],[1]!Table1[[Symbol]:[Industry]],2,FALSE),"-")</f>
        <v>-</v>
      </c>
      <c r="D4174" t="s">
        <v>49</v>
      </c>
      <c r="E4174">
        <v>13.903499999999999</v>
      </c>
      <c r="F4174">
        <v>1.86</v>
      </c>
      <c r="G4174">
        <v>90.926292419461006</v>
      </c>
      <c r="H4174">
        <v>16.024593129079101</v>
      </c>
      <c r="I4174">
        <v>53.854341594430899</v>
      </c>
      <c r="J4174">
        <v>2.3020162086659898E-2</v>
      </c>
      <c r="K4174">
        <v>1.6947490686728</v>
      </c>
      <c r="L4174">
        <v>1.3733500237812699</v>
      </c>
      <c r="M4174">
        <v>62.804347021473397</v>
      </c>
      <c r="N4174">
        <v>0.64969485541809402</v>
      </c>
      <c r="O4174">
        <v>24.193548387096701</v>
      </c>
      <c r="P4174">
        <v>144.73684210526301</v>
      </c>
      <c r="Q4174">
        <v>1.2861001823495E-2</v>
      </c>
    </row>
    <row r="4175" spans="1:17" hidden="1" x14ac:dyDescent="0.3">
      <c r="A4175" t="s">
        <v>8509</v>
      </c>
      <c r="B4175" t="s">
        <v>8510</v>
      </c>
      <c r="C4175" t="str">
        <f>IFERROR(VLOOKUP(Table1[[#This Row],[Ticker]],[1]!Table1[[Symbol]:[Industry]],2,FALSE),"-")</f>
        <v>-</v>
      </c>
      <c r="D4175" t="s">
        <v>226</v>
      </c>
      <c r="E4175">
        <v>13.88026449</v>
      </c>
      <c r="F4175">
        <v>4.57</v>
      </c>
      <c r="G4175">
        <v>57.4472226520191</v>
      </c>
      <c r="H4175">
        <v>16.9968153513014</v>
      </c>
      <c r="I4175">
        <v>18.354341594430899</v>
      </c>
      <c r="J4175">
        <v>10.5403238154517</v>
      </c>
      <c r="K4175">
        <v>3.69213981508606</v>
      </c>
      <c r="L4175">
        <v>3.3038757954653399</v>
      </c>
      <c r="M4175">
        <v>79.459793034544305</v>
      </c>
      <c r="N4175">
        <v>2.3037651059766402</v>
      </c>
      <c r="O4175">
        <v>1.31291028446389</v>
      </c>
      <c r="P4175">
        <v>147.027027027027</v>
      </c>
      <c r="Q4175">
        <v>4.6508604867167999E-2</v>
      </c>
    </row>
    <row r="4176" spans="1:17" hidden="1" x14ac:dyDescent="0.3">
      <c r="A4176" t="s">
        <v>8511</v>
      </c>
      <c r="B4176" t="s">
        <v>8512</v>
      </c>
      <c r="C4176" t="str">
        <f>IFERROR(VLOOKUP(Table1[[#This Row],[Ticker]],[1]!Table1[[Symbol]:[Industry]],2,FALSE),"-")</f>
        <v>-</v>
      </c>
      <c r="D4176" t="s">
        <v>375</v>
      </c>
      <c r="E4176">
        <v>13.875139475999999</v>
      </c>
      <c r="F4176">
        <v>13.53</v>
      </c>
      <c r="G4176">
        <v>30.882788471880598</v>
      </c>
      <c r="H4176">
        <v>110.418923025986</v>
      </c>
      <c r="I4176">
        <v>61.914187154276497</v>
      </c>
      <c r="J4176">
        <v>39.179201214034798</v>
      </c>
      <c r="K4176">
        <v>7.2593747541486104</v>
      </c>
      <c r="L4176">
        <v>7.05284194715676</v>
      </c>
      <c r="M4176">
        <v>99.999612336218206</v>
      </c>
      <c r="N4176">
        <v>5.1818181818181799</v>
      </c>
      <c r="O4176">
        <v>0</v>
      </c>
      <c r="P4176">
        <v>133.27586206896501</v>
      </c>
    </row>
    <row r="4177" spans="1:17" hidden="1" x14ac:dyDescent="0.3">
      <c r="A4177" t="s">
        <v>8513</v>
      </c>
      <c r="B4177" t="s">
        <v>8514</v>
      </c>
      <c r="C4177" t="str">
        <f>IFERROR(VLOOKUP(Table1[[#This Row],[Ticker]],[1]!Table1[[Symbol]:[Industry]],2,FALSE),"-")</f>
        <v>-</v>
      </c>
      <c r="D4177" t="s">
        <v>49</v>
      </c>
      <c r="E4177">
        <v>13.872408858</v>
      </c>
      <c r="F4177">
        <v>6.27</v>
      </c>
      <c r="G4177">
        <v>17.147222652019099</v>
      </c>
      <c r="H4177">
        <v>0.75944161392766496</v>
      </c>
      <c r="I4177">
        <v>22.6216227004217</v>
      </c>
      <c r="J4177">
        <v>5.6888811197293903</v>
      </c>
      <c r="K4177">
        <v>5.6831365585801601</v>
      </c>
      <c r="L4177">
        <v>5.2697071012032604</v>
      </c>
      <c r="M4177">
        <v>65.301659760017202</v>
      </c>
      <c r="N4177">
        <v>1.12643013607272</v>
      </c>
      <c r="O4177">
        <v>18.819776714513502</v>
      </c>
      <c r="Q4177">
        <v>4.0444415308455002E-2</v>
      </c>
    </row>
    <row r="4178" spans="1:17" hidden="1" x14ac:dyDescent="0.3">
      <c r="A4178" t="s">
        <v>8515</v>
      </c>
      <c r="B4178" t="s">
        <v>8516</v>
      </c>
      <c r="C4178" t="str">
        <f>IFERROR(VLOOKUP(Table1[[#This Row],[Ticker]],[1]!Table1[[Symbol]:[Industry]],2,FALSE),"-")</f>
        <v>-</v>
      </c>
      <c r="D4178" t="s">
        <v>285</v>
      </c>
      <c r="E4178">
        <v>13.8611752</v>
      </c>
      <c r="F4178">
        <v>13.84</v>
      </c>
      <c r="G4178">
        <v>69.302637560598598</v>
      </c>
      <c r="H4178">
        <v>-7.0767717594758004</v>
      </c>
      <c r="I4178">
        <v>36.7603080714415</v>
      </c>
      <c r="J4178">
        <v>8.3251624109019708</v>
      </c>
      <c r="K4178">
        <v>13.0627324412139</v>
      </c>
      <c r="L4178">
        <v>11.5931212477164</v>
      </c>
      <c r="M4178">
        <v>83.097573888004504</v>
      </c>
      <c r="N4178">
        <v>1.7878787878787801</v>
      </c>
      <c r="O4178">
        <v>6.2861271676300596</v>
      </c>
      <c r="P4178">
        <v>94.655414908579402</v>
      </c>
    </row>
    <row r="4179" spans="1:17" hidden="1" x14ac:dyDescent="0.3">
      <c r="A4179" t="s">
        <v>8517</v>
      </c>
      <c r="B4179" t="s">
        <v>8518</v>
      </c>
      <c r="C4179" t="str">
        <f>IFERROR(VLOOKUP(Table1[[#This Row],[Ticker]],[1]!Table1[[Symbol]:[Industry]],2,FALSE),"-")</f>
        <v>-</v>
      </c>
      <c r="D4179" t="s">
        <v>392</v>
      </c>
      <c r="E4179">
        <v>13.856256</v>
      </c>
      <c r="F4179">
        <v>14.88</v>
      </c>
      <c r="G4179">
        <v>-25.486646156548399</v>
      </c>
      <c r="H4179">
        <v>-13.606510904891</v>
      </c>
      <c r="I4179">
        <v>-27.671632431542999</v>
      </c>
      <c r="J4179">
        <v>0.242551097654336</v>
      </c>
      <c r="K4179">
        <v>15.007024516472701</v>
      </c>
      <c r="L4179">
        <v>15.580905364063</v>
      </c>
      <c r="M4179">
        <v>47.0231725534342</v>
      </c>
      <c r="N4179">
        <v>1.2249779291762599</v>
      </c>
      <c r="O4179">
        <v>52.889784946236503</v>
      </c>
      <c r="P4179">
        <v>16.340891321344799</v>
      </c>
      <c r="Q4179">
        <v>-5.2841836272554003E-2</v>
      </c>
    </row>
    <row r="4180" spans="1:17" hidden="1" x14ac:dyDescent="0.3">
      <c r="A4180" t="s">
        <v>8519</v>
      </c>
      <c r="B4180" t="s">
        <v>8520</v>
      </c>
      <c r="C4180" t="str">
        <f>IFERROR(VLOOKUP(Table1[[#This Row],[Ticker]],[1]!Table1[[Symbol]:[Industry]],2,FALSE),"-")</f>
        <v>-</v>
      </c>
      <c r="D4180" t="s">
        <v>130</v>
      </c>
      <c r="E4180">
        <v>13.841940419999901</v>
      </c>
      <c r="F4180">
        <v>25</v>
      </c>
      <c r="G4180">
        <v>-42.434037712823198</v>
      </c>
      <c r="H4180">
        <v>-11.0587402042541</v>
      </c>
      <c r="I4180">
        <v>21.258620444251701</v>
      </c>
      <c r="J4180">
        <v>-1.0819522136039399</v>
      </c>
      <c r="K4180">
        <v>25.8250761363668</v>
      </c>
      <c r="L4180">
        <v>27.870124981620901</v>
      </c>
      <c r="M4180">
        <v>5.7435922009098999</v>
      </c>
      <c r="N4180">
        <v>0</v>
      </c>
      <c r="O4180">
        <v>40.559999999999903</v>
      </c>
      <c r="P4180">
        <v>40.924464487034903</v>
      </c>
    </row>
    <row r="4181" spans="1:17" hidden="1" x14ac:dyDescent="0.3">
      <c r="A4181" t="s">
        <v>8521</v>
      </c>
      <c r="B4181" t="s">
        <v>8522</v>
      </c>
      <c r="C4181" t="str">
        <f>IFERROR(VLOOKUP(Table1[[#This Row],[Ticker]],[1]!Table1[[Symbol]:[Industry]],2,FALSE),"-")</f>
        <v>-</v>
      </c>
      <c r="D4181" t="s">
        <v>610</v>
      </c>
      <c r="E4181">
        <v>13.817022</v>
      </c>
      <c r="F4181">
        <v>34</v>
      </c>
      <c r="G4181">
        <v>-19.433774232716001</v>
      </c>
      <c r="I4181">
        <v>-12.217086976997599</v>
      </c>
      <c r="K4181">
        <v>71.000791228306696</v>
      </c>
      <c r="M4181">
        <v>99.985344065864695</v>
      </c>
      <c r="N4181">
        <v>1</v>
      </c>
      <c r="O4181">
        <v>9.1176470588235397</v>
      </c>
      <c r="P4181">
        <v>5.91900311526478</v>
      </c>
    </row>
    <row r="4182" spans="1:17" hidden="1" x14ac:dyDescent="0.3">
      <c r="A4182" t="s">
        <v>8523</v>
      </c>
      <c r="B4182" t="s">
        <v>8524</v>
      </c>
      <c r="C4182" t="str">
        <f>IFERROR(VLOOKUP(Table1[[#This Row],[Ticker]],[1]!Table1[[Symbol]:[Industry]],2,FALSE),"-")</f>
        <v>-</v>
      </c>
      <c r="E4182">
        <v>13.812017600000001</v>
      </c>
      <c r="F4182">
        <v>23.06</v>
      </c>
      <c r="G4182">
        <v>16.5549149597114</v>
      </c>
      <c r="H4182">
        <v>1.4668221679339899</v>
      </c>
      <c r="I4182">
        <v>31.012726687598601</v>
      </c>
      <c r="J4182">
        <v>-12.2603218665498</v>
      </c>
      <c r="K4182">
        <v>21.2677306502402</v>
      </c>
      <c r="L4182">
        <v>18.9434896147195</v>
      </c>
      <c r="M4182">
        <v>47.783002825364598</v>
      </c>
      <c r="N4182">
        <v>0.95069224805247499</v>
      </c>
      <c r="O4182">
        <v>17.909800520381602</v>
      </c>
      <c r="P4182">
        <v>89.016393442622899</v>
      </c>
      <c r="Q4182">
        <v>3.6188661555721001E-2</v>
      </c>
    </row>
    <row r="4183" spans="1:17" hidden="1" x14ac:dyDescent="0.3">
      <c r="A4183" t="s">
        <v>8525</v>
      </c>
      <c r="B4183" t="s">
        <v>8526</v>
      </c>
      <c r="C4183" t="str">
        <f>IFERROR(VLOOKUP(Table1[[#This Row],[Ticker]],[1]!Table1[[Symbol]:[Industry]],2,FALSE),"-")</f>
        <v>-</v>
      </c>
      <c r="D4183" t="s">
        <v>716</v>
      </c>
      <c r="E4183">
        <v>13.801773789</v>
      </c>
      <c r="F4183">
        <v>14.84</v>
      </c>
      <c r="G4183">
        <v>11.152539850405599</v>
      </c>
      <c r="H4183">
        <v>-3.9158830613970101</v>
      </c>
      <c r="I4183">
        <v>4.2390065645545896</v>
      </c>
      <c r="J4183">
        <v>2.1864761591359501</v>
      </c>
      <c r="K4183">
        <v>14.080208107968501</v>
      </c>
      <c r="L4183">
        <v>13.0485291458621</v>
      </c>
      <c r="M4183">
        <v>59.192142314001003</v>
      </c>
      <c r="N4183">
        <v>0.95131263797508803</v>
      </c>
      <c r="O4183">
        <v>9.8382749326145493</v>
      </c>
      <c r="P4183">
        <v>40.7302038880986</v>
      </c>
      <c r="Q4183">
        <v>3.6626942849021002E-2</v>
      </c>
    </row>
    <row r="4184" spans="1:17" hidden="1" x14ac:dyDescent="0.3">
      <c r="A4184" t="s">
        <v>8527</v>
      </c>
      <c r="B4184" t="s">
        <v>8528</v>
      </c>
      <c r="C4184" t="str">
        <f>IFERROR(VLOOKUP(Table1[[#This Row],[Ticker]],[1]!Table1[[Symbol]:[Industry]],2,FALSE),"-")</f>
        <v>-</v>
      </c>
      <c r="D4184" t="s">
        <v>392</v>
      </c>
      <c r="E4184">
        <v>13.7986875</v>
      </c>
      <c r="F4184">
        <v>6.75</v>
      </c>
      <c r="G4184">
        <v>12.402324692835499</v>
      </c>
      <c r="H4184">
        <v>-16.257098617386799</v>
      </c>
      <c r="I4184">
        <v>-34.452110018472197</v>
      </c>
      <c r="J4184">
        <v>-2.7840798731784102</v>
      </c>
      <c r="K4184">
        <v>7.2042891592465601</v>
      </c>
      <c r="L4184">
        <v>7.3369034855645303</v>
      </c>
      <c r="M4184">
        <v>25.237580409520302</v>
      </c>
      <c r="N4184">
        <v>1.5503316026571099</v>
      </c>
      <c r="O4184">
        <v>60.4444444444444</v>
      </c>
      <c r="P4184">
        <v>57.342657342657297</v>
      </c>
      <c r="Q4184">
        <v>6.6342169288219996E-2</v>
      </c>
    </row>
    <row r="4185" spans="1:17" hidden="1" x14ac:dyDescent="0.3">
      <c r="A4185" t="s">
        <v>8529</v>
      </c>
      <c r="B4185" t="s">
        <v>8530</v>
      </c>
      <c r="C4185" t="str">
        <f>IFERROR(VLOOKUP(Table1[[#This Row],[Ticker]],[1]!Table1[[Symbol]:[Industry]],2,FALSE),"-")</f>
        <v>-</v>
      </c>
      <c r="D4185" t="s">
        <v>140</v>
      </c>
      <c r="E4185">
        <v>13.76154</v>
      </c>
      <c r="F4185">
        <v>23.4</v>
      </c>
      <c r="G4185">
        <v>-44.467882774873303</v>
      </c>
      <c r="H4185">
        <v>15.0868123563927</v>
      </c>
      <c r="I4185">
        <v>27.651412724138002</v>
      </c>
      <c r="J4185">
        <v>2.1381624754123498</v>
      </c>
      <c r="K4185">
        <v>22.203315433494801</v>
      </c>
      <c r="L4185">
        <v>20.165780827008</v>
      </c>
      <c r="M4185">
        <v>49.464426631625003</v>
      </c>
      <c r="N4185">
        <v>0.49915002737199898</v>
      </c>
      <c r="O4185">
        <v>25.08547008547</v>
      </c>
      <c r="P4185">
        <v>79.723502304147402</v>
      </c>
      <c r="Q4185">
        <v>6.4065547572241005E-2</v>
      </c>
    </row>
    <row r="4186" spans="1:17" hidden="1" x14ac:dyDescent="0.3">
      <c r="A4186" t="s">
        <v>8531</v>
      </c>
      <c r="B4186" t="s">
        <v>8532</v>
      </c>
      <c r="C4186" t="str">
        <f>IFERROR(VLOOKUP(Table1[[#This Row],[Ticker]],[1]!Table1[[Symbol]:[Industry]],2,FALSE),"-")</f>
        <v>-</v>
      </c>
      <c r="E4186">
        <v>13.740178572</v>
      </c>
      <c r="F4186">
        <v>38.19</v>
      </c>
      <c r="G4186">
        <v>92.254060258856697</v>
      </c>
      <c r="H4186">
        <v>-6.0834790717637901</v>
      </c>
      <c r="I4186">
        <v>35.348600812801401</v>
      </c>
      <c r="J4186">
        <v>-1.0819522136039399</v>
      </c>
      <c r="K4186">
        <v>32.032618998397503</v>
      </c>
      <c r="L4186">
        <v>25.210323953588802</v>
      </c>
      <c r="M4186">
        <v>100</v>
      </c>
      <c r="N4186">
        <v>9.3317361506588294E-3</v>
      </c>
      <c r="O4186">
        <v>0</v>
      </c>
      <c r="P4186">
        <v>117.606837606837</v>
      </c>
    </row>
    <row r="4187" spans="1:17" hidden="1" x14ac:dyDescent="0.3">
      <c r="A4187" t="s">
        <v>8533</v>
      </c>
      <c r="B4187" t="s">
        <v>8534</v>
      </c>
      <c r="C4187" t="str">
        <f>IFERROR(VLOOKUP(Table1[[#This Row],[Ticker]],[1]!Table1[[Symbol]:[Industry]],2,FALSE),"-")</f>
        <v>-</v>
      </c>
      <c r="D4187" t="s">
        <v>936</v>
      </c>
      <c r="E4187">
        <v>13.733664419999901</v>
      </c>
      <c r="F4187">
        <v>22.65</v>
      </c>
      <c r="G4187">
        <v>-36.8070384894976</v>
      </c>
      <c r="H4187">
        <v>-6.2035063512474702</v>
      </c>
      <c r="I4187">
        <v>-39.504406399148401</v>
      </c>
      <c r="J4187">
        <v>-4.9610865541511</v>
      </c>
      <c r="K4187">
        <v>23.708445769158899</v>
      </c>
      <c r="L4187">
        <v>25.782439565289899</v>
      </c>
      <c r="M4187">
        <v>35.795649406670996</v>
      </c>
      <c r="N4187">
        <v>0.91037379853135503</v>
      </c>
      <c r="O4187">
        <v>73.068432671081695</v>
      </c>
      <c r="P4187">
        <v>18.835257082896099</v>
      </c>
      <c r="Q4187">
        <v>9.6995470978519002E-2</v>
      </c>
    </row>
    <row r="4188" spans="1:17" hidden="1" x14ac:dyDescent="0.3">
      <c r="A4188" t="s">
        <v>8535</v>
      </c>
      <c r="B4188" t="s">
        <v>8536</v>
      </c>
      <c r="C4188" t="str">
        <f>IFERROR(VLOOKUP(Table1[[#This Row],[Ticker]],[1]!Table1[[Symbol]:[Industry]],2,FALSE),"-")</f>
        <v>-</v>
      </c>
      <c r="D4188" t="s">
        <v>1435</v>
      </c>
      <c r="E4188">
        <v>13.702680000000001</v>
      </c>
      <c r="F4188">
        <v>2</v>
      </c>
      <c r="G4188">
        <v>-30.1146821098855</v>
      </c>
      <c r="K4188">
        <v>1.8164878752898299</v>
      </c>
      <c r="L4188">
        <v>1.8009664774797101</v>
      </c>
      <c r="M4188">
        <v>73.414657253377001</v>
      </c>
      <c r="N4188">
        <v>1</v>
      </c>
      <c r="O4188">
        <v>10</v>
      </c>
      <c r="P4188">
        <v>66.6666666666666</v>
      </c>
      <c r="Q4188">
        <v>-2.1676028175539999E-2</v>
      </c>
    </row>
    <row r="4189" spans="1:17" hidden="1" x14ac:dyDescent="0.3">
      <c r="A4189" t="s">
        <v>8537</v>
      </c>
      <c r="B4189" t="s">
        <v>8538</v>
      </c>
      <c r="C4189" t="str">
        <f>IFERROR(VLOOKUP(Table1[[#This Row],[Ticker]],[1]!Table1[[Symbol]:[Industry]],2,FALSE),"-")</f>
        <v>-</v>
      </c>
      <c r="D4189" t="s">
        <v>375</v>
      </c>
      <c r="E4189">
        <v>13.650805728</v>
      </c>
      <c r="F4189">
        <v>23.52</v>
      </c>
      <c r="G4189">
        <v>247.980555985352</v>
      </c>
      <c r="H4189">
        <v>84.745455599941593</v>
      </c>
      <c r="I4189">
        <v>144.551471974967</v>
      </c>
      <c r="J4189">
        <v>20.327261878536898</v>
      </c>
      <c r="K4189">
        <v>13.946949535220201</v>
      </c>
      <c r="L4189">
        <v>10.5478596134387</v>
      </c>
      <c r="M4189">
        <v>97.490956682372399</v>
      </c>
      <c r="N4189">
        <v>3.2015459775741499</v>
      </c>
      <c r="O4189">
        <v>0</v>
      </c>
      <c r="P4189">
        <v>333.149171270718</v>
      </c>
      <c r="Q4189">
        <v>0.132259715747786</v>
      </c>
    </row>
    <row r="4190" spans="1:17" hidden="1" x14ac:dyDescent="0.3">
      <c r="A4190" t="s">
        <v>8539</v>
      </c>
      <c r="B4190" t="s">
        <v>8540</v>
      </c>
      <c r="C4190" t="str">
        <f>IFERROR(VLOOKUP(Table1[[#This Row],[Ticker]],[1]!Table1[[Symbol]:[Industry]],2,FALSE),"-")</f>
        <v>-</v>
      </c>
      <c r="D4190" t="s">
        <v>610</v>
      </c>
      <c r="E4190">
        <v>13.634399999999999</v>
      </c>
      <c r="F4190">
        <v>9.8800000000000008</v>
      </c>
      <c r="G4190">
        <v>7.4429215767503596</v>
      </c>
      <c r="H4190">
        <v>0.87443402008951399</v>
      </c>
      <c r="I4190">
        <v>13.482658570076101</v>
      </c>
      <c r="J4190">
        <v>-13.418400811734699</v>
      </c>
      <c r="K4190">
        <v>8.6137962911757509</v>
      </c>
      <c r="L4190">
        <v>7.7089037834009702</v>
      </c>
      <c r="M4190">
        <v>71.148787528140204</v>
      </c>
      <c r="N4190">
        <v>1.3915464580232</v>
      </c>
      <c r="O4190">
        <v>10.3238866396761</v>
      </c>
      <c r="P4190">
        <v>79.636363636363598</v>
      </c>
      <c r="Q4190">
        <v>9.3302339098907006E-2</v>
      </c>
    </row>
    <row r="4191" spans="1:17" hidden="1" x14ac:dyDescent="0.3">
      <c r="A4191" t="s">
        <v>8541</v>
      </c>
      <c r="B4191" t="s">
        <v>8542</v>
      </c>
      <c r="C4191" t="str">
        <f>IFERROR(VLOOKUP(Table1[[#This Row],[Ticker]],[1]!Table1[[Symbol]:[Industry]],2,FALSE),"-")</f>
        <v>-</v>
      </c>
      <c r="D4191" t="s">
        <v>610</v>
      </c>
      <c r="E4191">
        <v>13.5912358</v>
      </c>
      <c r="F4191">
        <v>30.98</v>
      </c>
      <c r="G4191">
        <v>101.606929611726</v>
      </c>
      <c r="H4191">
        <v>43.841259795745799</v>
      </c>
      <c r="I4191">
        <v>24.258683948112498</v>
      </c>
      <c r="J4191">
        <v>20.360619326968301</v>
      </c>
      <c r="K4191">
        <v>23.233734566615599</v>
      </c>
      <c r="L4191">
        <v>20.673449523995799</v>
      </c>
      <c r="M4191">
        <v>99.353857922287801</v>
      </c>
      <c r="N4191">
        <v>3.4132231404958602</v>
      </c>
      <c r="O4191">
        <v>0</v>
      </c>
      <c r="P4191">
        <v>138.30769230769201</v>
      </c>
    </row>
    <row r="4192" spans="1:17" hidden="1" x14ac:dyDescent="0.3">
      <c r="A4192" t="s">
        <v>8543</v>
      </c>
      <c r="B4192" t="s">
        <v>8544</v>
      </c>
      <c r="C4192" t="str">
        <f>IFERROR(VLOOKUP(Table1[[#This Row],[Ticker]],[1]!Table1[[Symbol]:[Industry]],2,FALSE),"-")</f>
        <v>-</v>
      </c>
      <c r="E4192">
        <v>13.590436499999999</v>
      </c>
      <c r="F4192">
        <v>29.74</v>
      </c>
      <c r="G4192">
        <v>-62.3443027717096</v>
      </c>
      <c r="H4192">
        <v>-8.5070160663231302</v>
      </c>
      <c r="I4192">
        <v>-14.484586155439899</v>
      </c>
      <c r="J4192">
        <v>-3.1241129514168602</v>
      </c>
      <c r="K4192">
        <v>29.3507728864817</v>
      </c>
      <c r="L4192">
        <v>31.495161345929699</v>
      </c>
      <c r="M4192">
        <v>55.124005410931098</v>
      </c>
      <c r="N4192">
        <v>0.138325556186636</v>
      </c>
      <c r="O4192">
        <v>59.683927370544701</v>
      </c>
      <c r="P4192">
        <v>31.884700665188401</v>
      </c>
      <c r="Q4192">
        <v>-9.1260886947080004E-3</v>
      </c>
    </row>
    <row r="4193" spans="1:17" hidden="1" x14ac:dyDescent="0.3">
      <c r="A4193" t="s">
        <v>8545</v>
      </c>
      <c r="B4193" t="s">
        <v>8546</v>
      </c>
      <c r="C4193" t="str">
        <f>IFERROR(VLOOKUP(Table1[[#This Row],[Ticker]],[1]!Table1[[Symbol]:[Industry]],2,FALSE),"-")</f>
        <v>-</v>
      </c>
      <c r="D4193" t="s">
        <v>140</v>
      </c>
      <c r="E4193">
        <v>13.567001599999999</v>
      </c>
      <c r="F4193">
        <v>32</v>
      </c>
      <c r="G4193">
        <v>-28.3830803782838</v>
      </c>
      <c r="H4193">
        <v>-12.590468869462001</v>
      </c>
      <c r="I4193">
        <v>-20.289479967517501</v>
      </c>
      <c r="J4193">
        <v>-5.6274067590584904</v>
      </c>
      <c r="K4193">
        <v>32.032924488682397</v>
      </c>
      <c r="L4193">
        <v>33.913899472754402</v>
      </c>
      <c r="M4193">
        <v>51.526687011793101</v>
      </c>
      <c r="N4193">
        <v>1.1123597387197</v>
      </c>
      <c r="O4193">
        <v>55.21875</v>
      </c>
      <c r="P4193">
        <v>27.0849880857823</v>
      </c>
      <c r="Q4193">
        <v>9.2970836710280003E-2</v>
      </c>
    </row>
    <row r="4194" spans="1:17" hidden="1" x14ac:dyDescent="0.3">
      <c r="A4194" t="s">
        <v>8547</v>
      </c>
      <c r="B4194" t="s">
        <v>8548</v>
      </c>
      <c r="C4194" t="str">
        <f>IFERROR(VLOOKUP(Table1[[#This Row],[Ticker]],[1]!Table1[[Symbol]:[Industry]],2,FALSE),"-")</f>
        <v>-</v>
      </c>
      <c r="E4194">
        <v>13.563774</v>
      </c>
      <c r="F4194">
        <v>17.010000000000002</v>
      </c>
      <c r="G4194">
        <v>-25.352777347980801</v>
      </c>
      <c r="H4194">
        <v>-11.0587402042541</v>
      </c>
      <c r="I4194">
        <v>-12.217086976997599</v>
      </c>
      <c r="J4194">
        <v>-1.0819522136039399</v>
      </c>
      <c r="K4194">
        <v>17.009994312185199</v>
      </c>
      <c r="L4194">
        <v>16.920375158659802</v>
      </c>
      <c r="M4194">
        <v>100</v>
      </c>
      <c r="O4194">
        <v>0</v>
      </c>
      <c r="P4194">
        <v>0</v>
      </c>
    </row>
    <row r="4195" spans="1:17" hidden="1" x14ac:dyDescent="0.3">
      <c r="A4195" t="s">
        <v>8549</v>
      </c>
      <c r="B4195" t="s">
        <v>8550</v>
      </c>
      <c r="C4195" t="str">
        <f>IFERROR(VLOOKUP(Table1[[#This Row],[Ticker]],[1]!Table1[[Symbol]:[Industry]],2,FALSE),"-")</f>
        <v>-</v>
      </c>
      <c r="E4195">
        <v>13.5608</v>
      </c>
      <c r="F4195">
        <v>15.41</v>
      </c>
      <c r="G4195">
        <v>133.63881929067401</v>
      </c>
      <c r="H4195">
        <v>36.035448172499301</v>
      </c>
      <c r="I4195">
        <v>66.346064819062605</v>
      </c>
      <c r="J4195">
        <v>20.240361835982799</v>
      </c>
      <c r="K4195">
        <v>9.0176922445002692</v>
      </c>
      <c r="L4195">
        <v>5.8549207993552796</v>
      </c>
      <c r="M4195">
        <v>100</v>
      </c>
      <c r="N4195">
        <v>0.39263615023474102</v>
      </c>
      <c r="O4195">
        <v>0</v>
      </c>
      <c r="P4195">
        <v>158.99159663865501</v>
      </c>
      <c r="Q4195">
        <v>0.157414313196554</v>
      </c>
    </row>
    <row r="4196" spans="1:17" hidden="1" x14ac:dyDescent="0.3">
      <c r="A4196" t="s">
        <v>8551</v>
      </c>
      <c r="B4196" t="s">
        <v>8552</v>
      </c>
      <c r="C4196" t="str">
        <f>IFERROR(VLOOKUP(Table1[[#This Row],[Ticker]],[1]!Table1[[Symbol]:[Industry]],2,FALSE),"-")</f>
        <v>-</v>
      </c>
      <c r="D4196" t="s">
        <v>302</v>
      </c>
      <c r="E4196">
        <v>13.55805</v>
      </c>
      <c r="F4196">
        <v>18.149999999999999</v>
      </c>
      <c r="G4196">
        <v>65.699854230966494</v>
      </c>
      <c r="H4196">
        <v>-30.7490056909798</v>
      </c>
      <c r="I4196">
        <v>-15.879507359163201</v>
      </c>
      <c r="J4196">
        <v>1.5764188271200199</v>
      </c>
      <c r="K4196">
        <v>20.308212315671401</v>
      </c>
      <c r="L4196">
        <v>17.316428677267201</v>
      </c>
      <c r="M4196">
        <v>32.811435188947598</v>
      </c>
      <c r="N4196">
        <v>2.0099735909209802</v>
      </c>
      <c r="O4196">
        <v>26.1157024793388</v>
      </c>
      <c r="P4196">
        <v>101.666666666666</v>
      </c>
      <c r="Q4196">
        <v>9.7831519554556004E-2</v>
      </c>
    </row>
    <row r="4197" spans="1:17" hidden="1" x14ac:dyDescent="0.3">
      <c r="A4197" t="s">
        <v>8553</v>
      </c>
      <c r="B4197" t="s">
        <v>8554</v>
      </c>
      <c r="C4197" t="str">
        <f>IFERROR(VLOOKUP(Table1[[#This Row],[Ticker]],[1]!Table1[[Symbol]:[Industry]],2,FALSE),"-")</f>
        <v>-</v>
      </c>
      <c r="E4197">
        <v>13.536</v>
      </c>
      <c r="F4197">
        <v>45.12</v>
      </c>
      <c r="G4197">
        <v>55.1272226520191</v>
      </c>
      <c r="H4197">
        <v>-18.3410518012865</v>
      </c>
      <c r="I4197">
        <v>-10.6412202502979</v>
      </c>
      <c r="J4197">
        <v>-1.0819522136039399</v>
      </c>
      <c r="K4197">
        <v>48.538632633363498</v>
      </c>
      <c r="L4197">
        <v>41.964815567921299</v>
      </c>
      <c r="M4197">
        <v>20.276625191052499</v>
      </c>
      <c r="N4197">
        <v>0.25306733648922802</v>
      </c>
      <c r="O4197">
        <v>30.0088652482269</v>
      </c>
      <c r="P4197">
        <v>120.097560975609</v>
      </c>
      <c r="Q4197">
        <v>4.5043687964978998E-2</v>
      </c>
    </row>
    <row r="4198" spans="1:17" hidden="1" x14ac:dyDescent="0.3">
      <c r="A4198" t="s">
        <v>8555</v>
      </c>
      <c r="B4198" t="s">
        <v>8556</v>
      </c>
      <c r="C4198" t="str">
        <f>IFERROR(VLOOKUP(Table1[[#This Row],[Ticker]],[1]!Table1[[Symbol]:[Industry]],2,FALSE),"-")</f>
        <v>-</v>
      </c>
      <c r="E4198">
        <v>13.529984000000001</v>
      </c>
      <c r="F4198">
        <v>41.6</v>
      </c>
      <c r="G4198">
        <v>48.4875903912586</v>
      </c>
      <c r="H4198">
        <v>-4.9362912246623196</v>
      </c>
      <c r="I4198">
        <v>-12.4568951304748</v>
      </c>
      <c r="J4198">
        <v>1.02899525816826</v>
      </c>
      <c r="K4198">
        <v>36.2405181277514</v>
      </c>
      <c r="L4198">
        <v>29.2172875277655</v>
      </c>
      <c r="M4198">
        <v>62.595071992626899</v>
      </c>
      <c r="N4198">
        <v>0.15532750879878399</v>
      </c>
      <c r="O4198">
        <v>13.4855769230769</v>
      </c>
      <c r="P4198">
        <v>102.334630350194</v>
      </c>
      <c r="Q4198">
        <v>6.4921980313416006E-2</v>
      </c>
    </row>
    <row r="4199" spans="1:17" hidden="1" x14ac:dyDescent="0.3">
      <c r="A4199" t="s">
        <v>8557</v>
      </c>
      <c r="B4199" t="s">
        <v>8558</v>
      </c>
      <c r="C4199" t="str">
        <f>IFERROR(VLOOKUP(Table1[[#This Row],[Ticker]],[1]!Table1[[Symbol]:[Industry]],2,FALSE),"-")</f>
        <v>-</v>
      </c>
      <c r="D4199" t="s">
        <v>387</v>
      </c>
      <c r="E4199">
        <v>13.516148184</v>
      </c>
      <c r="F4199">
        <v>3.08</v>
      </c>
      <c r="G4199">
        <v>-96.567730619008799</v>
      </c>
      <c r="H4199">
        <v>-39.013285658799603</v>
      </c>
      <c r="I4199">
        <v>-86.971185337653296</v>
      </c>
      <c r="J4199">
        <v>-14.232637145110701</v>
      </c>
      <c r="K4199">
        <v>4.6662045996271297</v>
      </c>
      <c r="L4199">
        <v>9.2101310152966001</v>
      </c>
      <c r="M4199">
        <v>9.7563105412514801</v>
      </c>
      <c r="N4199">
        <v>1.88622857978527</v>
      </c>
      <c r="O4199">
        <v>354.54545454545399</v>
      </c>
      <c r="P4199">
        <v>2.32558139534884</v>
      </c>
      <c r="Q4199">
        <v>-0.231020561705226</v>
      </c>
    </row>
    <row r="4200" spans="1:17" hidden="1" x14ac:dyDescent="0.3">
      <c r="A4200" t="s">
        <v>8559</v>
      </c>
      <c r="B4200" t="s">
        <v>8560</v>
      </c>
      <c r="C4200" t="str">
        <f>IFERROR(VLOOKUP(Table1[[#This Row],[Ticker]],[1]!Table1[[Symbol]:[Industry]],2,FALSE),"-")</f>
        <v>-</v>
      </c>
      <c r="E4200">
        <v>13.498314499999999</v>
      </c>
      <c r="F4200">
        <v>17.05</v>
      </c>
      <c r="G4200">
        <v>-57.152777347980802</v>
      </c>
      <c r="H4200">
        <v>-34.306139571056498</v>
      </c>
      <c r="I4200">
        <v>-8.9463419739691403</v>
      </c>
      <c r="J4200">
        <v>-21.8199251234591</v>
      </c>
      <c r="K4200">
        <v>20.665642678034398</v>
      </c>
      <c r="L4200">
        <v>19.698599450214601</v>
      </c>
      <c r="M4200">
        <v>28.060111113457602</v>
      </c>
      <c r="N4200">
        <v>2.79793905417751</v>
      </c>
      <c r="O4200">
        <v>50.733137829912003</v>
      </c>
      <c r="P4200">
        <v>29.1666666666666</v>
      </c>
      <c r="Q4200">
        <v>4.7585472617476997E-2</v>
      </c>
    </row>
    <row r="4201" spans="1:17" hidden="1" x14ac:dyDescent="0.3">
      <c r="A4201" t="s">
        <v>8561</v>
      </c>
      <c r="B4201" t="s">
        <v>8562</v>
      </c>
      <c r="C4201" t="str">
        <f>IFERROR(VLOOKUP(Table1[[#This Row],[Ticker]],[1]!Table1[[Symbol]:[Industry]],2,FALSE),"-")</f>
        <v>-</v>
      </c>
      <c r="D4201" t="s">
        <v>392</v>
      </c>
      <c r="E4201">
        <v>13.480445700000001</v>
      </c>
      <c r="F4201">
        <v>13.29</v>
      </c>
      <c r="G4201">
        <v>28.5824078372043</v>
      </c>
      <c r="H4201">
        <v>1.0102253129872201</v>
      </c>
      <c r="I4201">
        <v>18.077030670061198</v>
      </c>
      <c r="J4201">
        <v>-6.1221275240495201</v>
      </c>
      <c r="K4201">
        <v>12.218076632822999</v>
      </c>
      <c r="L4201">
        <v>11.1503328962923</v>
      </c>
      <c r="M4201">
        <v>60.939211947683098</v>
      </c>
      <c r="N4201">
        <v>1.3460390271238001</v>
      </c>
      <c r="O4201">
        <v>51.617757712565798</v>
      </c>
      <c r="P4201">
        <v>83.310344827586107</v>
      </c>
      <c r="Q4201">
        <v>6.6182882724982003E-2</v>
      </c>
    </row>
    <row r="4202" spans="1:17" hidden="1" x14ac:dyDescent="0.3">
      <c r="A4202" t="s">
        <v>8563</v>
      </c>
      <c r="B4202" t="s">
        <v>8564</v>
      </c>
      <c r="C4202" t="str">
        <f>IFERROR(VLOOKUP(Table1[[#This Row],[Ticker]],[1]!Table1[[Symbol]:[Industry]],2,FALSE),"-")</f>
        <v>-</v>
      </c>
      <c r="E4202">
        <v>13.479900000000001</v>
      </c>
      <c r="F4202">
        <v>24.5</v>
      </c>
      <c r="G4202">
        <v>84.767291262653799</v>
      </c>
      <c r="H4202">
        <v>-3.5554492871852599</v>
      </c>
      <c r="I4202">
        <v>31.815834833701899</v>
      </c>
      <c r="J4202">
        <v>6.61035547870374</v>
      </c>
      <c r="K4202">
        <v>23.284495232481301</v>
      </c>
      <c r="L4202">
        <v>19.93860763719</v>
      </c>
      <c r="M4202">
        <v>68.303244771550993</v>
      </c>
      <c r="N4202">
        <v>0.567449626376892</v>
      </c>
      <c r="O4202">
        <v>14.081632653061201</v>
      </c>
      <c r="P4202">
        <v>124.97704315886099</v>
      </c>
      <c r="Q4202">
        <v>9.2767004734451999E-2</v>
      </c>
    </row>
    <row r="4203" spans="1:17" hidden="1" x14ac:dyDescent="0.3">
      <c r="A4203" t="s">
        <v>8565</v>
      </c>
      <c r="B4203" t="s">
        <v>8566</v>
      </c>
      <c r="C4203" t="str">
        <f>IFERROR(VLOOKUP(Table1[[#This Row],[Ticker]],[1]!Table1[[Symbol]:[Industry]],2,FALSE),"-")</f>
        <v>-</v>
      </c>
      <c r="D4203" t="s">
        <v>59</v>
      </c>
      <c r="E4203">
        <v>13.464</v>
      </c>
      <c r="F4203">
        <v>30.6</v>
      </c>
      <c r="G4203">
        <v>4.8599886094659901</v>
      </c>
      <c r="H4203">
        <v>-21.388813553887399</v>
      </c>
      <c r="I4203">
        <v>-30.725742103495499</v>
      </c>
      <c r="J4203">
        <v>8.8468600756429492</v>
      </c>
      <c r="K4203">
        <v>29.778292725575099</v>
      </c>
      <c r="L4203">
        <v>29.4627912002105</v>
      </c>
      <c r="M4203">
        <v>69.678516486310698</v>
      </c>
      <c r="N4203">
        <v>0.88083349013137202</v>
      </c>
      <c r="O4203">
        <v>35.522875816993398</v>
      </c>
      <c r="P4203">
        <v>52.238805970149201</v>
      </c>
      <c r="Q4203">
        <v>9.8222763351800996E-2</v>
      </c>
    </row>
    <row r="4204" spans="1:17" hidden="1" x14ac:dyDescent="0.3">
      <c r="A4204" t="s">
        <v>8567</v>
      </c>
      <c r="B4204" t="s">
        <v>8568</v>
      </c>
      <c r="C4204" t="str">
        <f>IFERROR(VLOOKUP(Table1[[#This Row],[Ticker]],[1]!Table1[[Symbol]:[Industry]],2,FALSE),"-")</f>
        <v>-</v>
      </c>
      <c r="D4204" t="s">
        <v>72</v>
      </c>
      <c r="E4204">
        <v>13.455061984</v>
      </c>
      <c r="F4204">
        <v>7.28</v>
      </c>
      <c r="G4204">
        <v>-31.409478378908599</v>
      </c>
      <c r="H4204">
        <v>-13.866226835270201</v>
      </c>
      <c r="I4204">
        <v>-16.174870618158501</v>
      </c>
      <c r="J4204">
        <v>-0.38943143798068203</v>
      </c>
      <c r="K4204">
        <v>7.46908809312181</v>
      </c>
      <c r="L4204">
        <v>7.9459386088081496</v>
      </c>
      <c r="M4204">
        <v>47.765986396746001</v>
      </c>
      <c r="N4204">
        <v>1.1801402591247001</v>
      </c>
      <c r="O4204">
        <v>55.769230769230703</v>
      </c>
      <c r="P4204">
        <v>15.3724247226624</v>
      </c>
      <c r="Q4204">
        <v>2.6713588650865001E-2</v>
      </c>
    </row>
    <row r="4205" spans="1:17" hidden="1" x14ac:dyDescent="0.3">
      <c r="A4205" t="s">
        <v>8569</v>
      </c>
      <c r="B4205" t="s">
        <v>8570</v>
      </c>
      <c r="C4205" t="str">
        <f>IFERROR(VLOOKUP(Table1[[#This Row],[Ticker]],[1]!Table1[[Symbol]:[Industry]],2,FALSE),"-")</f>
        <v>-</v>
      </c>
      <c r="E4205">
        <v>13.430973399999999</v>
      </c>
      <c r="F4205">
        <v>26.78</v>
      </c>
      <c r="G4205">
        <v>295.055385917325</v>
      </c>
      <c r="H4205">
        <v>25.9555747241712</v>
      </c>
      <c r="I4205">
        <v>49.889450553268702</v>
      </c>
      <c r="J4205">
        <v>-5.02460454335304</v>
      </c>
      <c r="K4205">
        <v>23.853631726693202</v>
      </c>
      <c r="L4205">
        <v>19.751370630727902</v>
      </c>
      <c r="M4205">
        <v>72.896843033052605</v>
      </c>
      <c r="N4205">
        <v>0.390664746783765</v>
      </c>
      <c r="O4205">
        <v>40.776699029126199</v>
      </c>
      <c r="P4205">
        <v>369.00175131348499</v>
      </c>
    </row>
    <row r="4206" spans="1:17" hidden="1" x14ac:dyDescent="0.3">
      <c r="A4206" t="s">
        <v>8571</v>
      </c>
      <c r="B4206" t="s">
        <v>8572</v>
      </c>
      <c r="C4206" t="str">
        <f>IFERROR(VLOOKUP(Table1[[#This Row],[Ticker]],[1]!Table1[[Symbol]:[Industry]],2,FALSE),"-")</f>
        <v>-</v>
      </c>
      <c r="D4206" t="s">
        <v>392</v>
      </c>
      <c r="E4206">
        <v>13.409000000000001</v>
      </c>
      <c r="F4206">
        <v>1.1499999999999999</v>
      </c>
      <c r="G4206">
        <v>-28.714121885795901</v>
      </c>
      <c r="H4206">
        <v>-2.8018594703092101</v>
      </c>
      <c r="I4206">
        <v>-11.3398939945414</v>
      </c>
      <c r="J4206">
        <v>9.1984216181717393</v>
      </c>
      <c r="K4206">
        <v>1.0917249204020001</v>
      </c>
      <c r="L4206">
        <v>1.1345696254871001</v>
      </c>
      <c r="M4206">
        <v>67.9075649441656</v>
      </c>
      <c r="N4206">
        <v>1.43029731269865</v>
      </c>
      <c r="O4206">
        <v>40</v>
      </c>
      <c r="P4206">
        <v>26.373626373626301</v>
      </c>
      <c r="Q4206">
        <v>8.3666810706662001E-2</v>
      </c>
    </row>
    <row r="4207" spans="1:17" hidden="1" x14ac:dyDescent="0.3">
      <c r="A4207" t="s">
        <v>8573</v>
      </c>
      <c r="B4207" t="s">
        <v>8574</v>
      </c>
      <c r="C4207" t="str">
        <f>IFERROR(VLOOKUP(Table1[[#This Row],[Ticker]],[1]!Table1[[Symbol]:[Industry]],2,FALSE),"-")</f>
        <v>-</v>
      </c>
      <c r="E4207">
        <v>13.391999999999999</v>
      </c>
      <c r="F4207">
        <v>1.86</v>
      </c>
      <c r="G4207">
        <v>-4.5735565687600301</v>
      </c>
      <c r="H4207">
        <v>-6.1938753393893</v>
      </c>
      <c r="I4207">
        <v>1.19754716934387</v>
      </c>
      <c r="J4207">
        <v>9.7751906435389007</v>
      </c>
      <c r="K4207">
        <v>1.8391263728962901</v>
      </c>
      <c r="L4207">
        <v>1.88734235431544</v>
      </c>
      <c r="M4207">
        <v>63.621867199597901</v>
      </c>
      <c r="N4207">
        <v>1.60295414787892</v>
      </c>
      <c r="O4207">
        <v>65.053763440860195</v>
      </c>
      <c r="P4207">
        <v>32.857142857142797</v>
      </c>
      <c r="Q4207">
        <v>5.0432420834777003E-2</v>
      </c>
    </row>
    <row r="4208" spans="1:17" hidden="1" x14ac:dyDescent="0.3">
      <c r="A4208" t="s">
        <v>8575</v>
      </c>
      <c r="B4208" t="s">
        <v>8576</v>
      </c>
      <c r="C4208" t="str">
        <f>IFERROR(VLOOKUP(Table1[[#This Row],[Ticker]],[1]!Table1[[Symbol]:[Industry]],2,FALSE),"-")</f>
        <v>-</v>
      </c>
      <c r="D4208" t="s">
        <v>561</v>
      </c>
      <c r="E4208">
        <v>13.378995</v>
      </c>
      <c r="F4208">
        <v>31.5</v>
      </c>
      <c r="G4208">
        <v>85.208719978222305</v>
      </c>
      <c r="H4208">
        <v>-37.6373011440485</v>
      </c>
      <c r="I4208">
        <v>9.6869377908042509</v>
      </c>
      <c r="J4208">
        <v>-9.2545876589666705</v>
      </c>
      <c r="K4208">
        <v>37.320261524455397</v>
      </c>
      <c r="L4208">
        <v>33.404101575073298</v>
      </c>
      <c r="M4208">
        <v>37.5585692841887</v>
      </c>
      <c r="N4208">
        <v>1.58318444561219</v>
      </c>
      <c r="O4208">
        <v>65.015873015872998</v>
      </c>
      <c r="P4208">
        <v>132.300884955752</v>
      </c>
      <c r="Q4208">
        <v>0.13965378104501999</v>
      </c>
    </row>
    <row r="4209" spans="1:17" hidden="1" x14ac:dyDescent="0.3">
      <c r="A4209" t="s">
        <v>8577</v>
      </c>
      <c r="B4209" t="s">
        <v>8578</v>
      </c>
      <c r="C4209" t="str">
        <f>IFERROR(VLOOKUP(Table1[[#This Row],[Ticker]],[1]!Table1[[Symbol]:[Industry]],2,FALSE),"-")</f>
        <v>-</v>
      </c>
      <c r="D4209" t="s">
        <v>610</v>
      </c>
      <c r="E4209">
        <v>13.283060000000001</v>
      </c>
      <c r="F4209">
        <v>39.5</v>
      </c>
      <c r="G4209">
        <v>-15.6305551257585</v>
      </c>
      <c r="H4209">
        <v>-7.7097082837936597</v>
      </c>
      <c r="I4209">
        <v>-22.444359704270301</v>
      </c>
      <c r="J4209">
        <v>-2.79879719991894</v>
      </c>
      <c r="K4209">
        <v>40.426753282578602</v>
      </c>
      <c r="L4209">
        <v>41.441916536598498</v>
      </c>
      <c r="M4209">
        <v>40.808634476732401</v>
      </c>
      <c r="N4209">
        <v>0.70307864724108304</v>
      </c>
      <c r="O4209">
        <v>28.860759493670798</v>
      </c>
      <c r="P4209">
        <v>19.696969696969699</v>
      </c>
      <c r="Q4209">
        <v>7.1098665516616005E-2</v>
      </c>
    </row>
    <row r="4210" spans="1:17" hidden="1" x14ac:dyDescent="0.3">
      <c r="A4210" t="s">
        <v>8579</v>
      </c>
      <c r="B4210" t="s">
        <v>8580</v>
      </c>
      <c r="C4210" t="str">
        <f>IFERROR(VLOOKUP(Table1[[#This Row],[Ticker]],[1]!Table1[[Symbol]:[Industry]],2,FALSE),"-")</f>
        <v>-</v>
      </c>
      <c r="D4210" t="s">
        <v>392</v>
      </c>
      <c r="E4210">
        <v>13.264689600000001</v>
      </c>
      <c r="F4210">
        <v>39.24</v>
      </c>
      <c r="G4210">
        <v>38.8313230704292</v>
      </c>
      <c r="H4210">
        <v>-1.5862501305162</v>
      </c>
      <c r="I4210">
        <v>1.32457968966906</v>
      </c>
      <c r="J4210">
        <v>2.54220886022155</v>
      </c>
      <c r="K4210">
        <v>35.981525510679397</v>
      </c>
      <c r="L4210">
        <v>33.804157580477103</v>
      </c>
      <c r="M4210">
        <v>72.078337090706199</v>
      </c>
      <c r="N4210">
        <v>1.5210236761145</v>
      </c>
      <c r="O4210">
        <v>35.575942915392403</v>
      </c>
      <c r="P4210">
        <v>68.412017167381904</v>
      </c>
      <c r="Q4210">
        <v>3.9035781303936999E-2</v>
      </c>
    </row>
    <row r="4211" spans="1:17" hidden="1" x14ac:dyDescent="0.3">
      <c r="A4211" t="s">
        <v>8581</v>
      </c>
      <c r="B4211" t="s">
        <v>8582</v>
      </c>
      <c r="C4211" t="str">
        <f>IFERROR(VLOOKUP(Table1[[#This Row],[Ticker]],[1]!Table1[[Symbol]:[Industry]],2,FALSE),"-")</f>
        <v>-</v>
      </c>
      <c r="D4211" t="s">
        <v>496</v>
      </c>
      <c r="E4211">
        <v>13.187352802531899</v>
      </c>
      <c r="F4211">
        <v>17.100000000000001</v>
      </c>
      <c r="G4211">
        <v>-30.352777347980801</v>
      </c>
      <c r="H4211">
        <v>-11.0587402042541</v>
      </c>
      <c r="I4211">
        <v>-16.686360720014299</v>
      </c>
      <c r="J4211">
        <v>-1.0819522136039399</v>
      </c>
      <c r="K4211">
        <v>17.286368253535599</v>
      </c>
      <c r="L4211">
        <v>17.221875430835698</v>
      </c>
      <c r="M4211">
        <v>99.999998531316393</v>
      </c>
      <c r="N4211">
        <v>0</v>
      </c>
      <c r="O4211">
        <v>5.26315789473683</v>
      </c>
      <c r="P4211">
        <v>0</v>
      </c>
    </row>
    <row r="4212" spans="1:17" hidden="1" x14ac:dyDescent="0.3">
      <c r="A4212" t="s">
        <v>8583</v>
      </c>
      <c r="B4212" t="s">
        <v>8584</v>
      </c>
      <c r="C4212" t="str">
        <f>IFERROR(VLOOKUP(Table1[[#This Row],[Ticker]],[1]!Table1[[Symbol]:[Industry]],2,FALSE),"-")</f>
        <v>-</v>
      </c>
      <c r="D4212" t="s">
        <v>140</v>
      </c>
      <c r="E4212">
        <v>13.173912899999999</v>
      </c>
      <c r="F4212">
        <v>49.95</v>
      </c>
      <c r="G4212">
        <v>26.010859015655502</v>
      </c>
      <c r="H4212">
        <v>-10.010895206231201</v>
      </c>
      <c r="I4212">
        <v>31.317395781622999</v>
      </c>
      <c r="J4212">
        <v>-9.8140950707468004</v>
      </c>
      <c r="K4212">
        <v>51.063845139140199</v>
      </c>
      <c r="L4212">
        <v>43.195492712790298</v>
      </c>
      <c r="M4212">
        <v>37.259859803893796</v>
      </c>
      <c r="N4212">
        <v>2.5473684210526302</v>
      </c>
      <c r="O4212">
        <v>18.118118118118101</v>
      </c>
      <c r="P4212">
        <v>78.711985688729797</v>
      </c>
      <c r="Q4212">
        <v>6.0186742207773002E-2</v>
      </c>
    </row>
    <row r="4213" spans="1:17" hidden="1" x14ac:dyDescent="0.3">
      <c r="A4213" t="s">
        <v>8585</v>
      </c>
      <c r="B4213" t="s">
        <v>8586</v>
      </c>
      <c r="C4213" t="str">
        <f>IFERROR(VLOOKUP(Table1[[#This Row],[Ticker]],[1]!Table1[[Symbol]:[Industry]],2,FALSE),"-")</f>
        <v>-</v>
      </c>
      <c r="E4213">
        <v>13.129025</v>
      </c>
      <c r="F4213">
        <v>14.5</v>
      </c>
      <c r="G4213">
        <v>-86.686110681314105</v>
      </c>
      <c r="H4213">
        <v>-19.397337803748702</v>
      </c>
      <c r="I4213">
        <v>-9.5985448680096397</v>
      </c>
      <c r="J4213">
        <v>-7.4690489877974899</v>
      </c>
      <c r="K4213">
        <v>15.7201818469501</v>
      </c>
      <c r="L4213">
        <v>15.8495078775208</v>
      </c>
      <c r="M4213">
        <v>24.2348319777551</v>
      </c>
      <c r="N4213">
        <v>0.17482612112682699</v>
      </c>
      <c r="O4213">
        <v>162.068965517241</v>
      </c>
      <c r="P4213">
        <v>39.961389961389898</v>
      </c>
      <c r="Q4213">
        <v>4.7506006660481E-2</v>
      </c>
    </row>
    <row r="4214" spans="1:17" hidden="1" x14ac:dyDescent="0.3">
      <c r="A4214" t="s">
        <v>8587</v>
      </c>
      <c r="B4214" t="s">
        <v>8588</v>
      </c>
      <c r="C4214" t="str">
        <f>IFERROR(VLOOKUP(Table1[[#This Row],[Ticker]],[1]!Table1[[Symbol]:[Industry]],2,FALSE),"-")</f>
        <v>-</v>
      </c>
      <c r="D4214" t="s">
        <v>716</v>
      </c>
      <c r="E4214">
        <v>13.10207943</v>
      </c>
      <c r="F4214">
        <v>114.26</v>
      </c>
      <c r="G4214">
        <v>10.3479352410928</v>
      </c>
      <c r="H4214">
        <v>-5.20797182802752</v>
      </c>
      <c r="I4214">
        <v>4.35096036028051</v>
      </c>
      <c r="J4214">
        <v>-4.8109322378357501E-2</v>
      </c>
      <c r="K4214">
        <v>110.154620608288</v>
      </c>
      <c r="L4214">
        <v>100.039292604922</v>
      </c>
      <c r="M4214">
        <v>34.201172078942697</v>
      </c>
      <c r="N4214">
        <v>1.06428803606254</v>
      </c>
      <c r="O4214">
        <v>2.5030631892175799</v>
      </c>
      <c r="P4214">
        <v>38.446625469526197</v>
      </c>
    </row>
    <row r="4215" spans="1:17" hidden="1" x14ac:dyDescent="0.3">
      <c r="A4215" t="s">
        <v>8589</v>
      </c>
      <c r="B4215" t="s">
        <v>8590</v>
      </c>
      <c r="C4215" t="str">
        <f>IFERROR(VLOOKUP(Table1[[#This Row],[Ticker]],[1]!Table1[[Symbol]:[Industry]],2,FALSE),"-")</f>
        <v>-</v>
      </c>
      <c r="D4215" t="s">
        <v>119</v>
      </c>
      <c r="E4215">
        <v>13.060374884345199</v>
      </c>
      <c r="F4215">
        <v>99.6</v>
      </c>
      <c r="G4215">
        <v>-5.5931859894901201</v>
      </c>
      <c r="H4215">
        <v>-1.87035303188851</v>
      </c>
      <c r="I4215">
        <v>-12.2495918825592</v>
      </c>
      <c r="J4215">
        <v>1.0670674632677399</v>
      </c>
      <c r="K4215">
        <v>88.622837348358701</v>
      </c>
      <c r="L4215">
        <v>75.642478964540601</v>
      </c>
      <c r="M4215">
        <v>75.835066412166697</v>
      </c>
      <c r="N4215">
        <v>1</v>
      </c>
      <c r="Q4215">
        <v>-4.6725400847372998E-2</v>
      </c>
    </row>
    <row r="4216" spans="1:17" hidden="1" x14ac:dyDescent="0.3">
      <c r="A4216" t="s">
        <v>8591</v>
      </c>
      <c r="B4216" t="s">
        <v>8592</v>
      </c>
      <c r="C4216" t="str">
        <f>IFERROR(VLOOKUP(Table1[[#This Row],[Ticker]],[1]!Table1[[Symbol]:[Industry]],2,FALSE),"-")</f>
        <v>-</v>
      </c>
      <c r="D4216" t="s">
        <v>243</v>
      </c>
      <c r="E4216">
        <v>13.029025259999999</v>
      </c>
      <c r="F4216">
        <v>23.39</v>
      </c>
      <c r="G4216">
        <v>-22.222265884136</v>
      </c>
      <c r="H4216">
        <v>-6.4489729746786102</v>
      </c>
      <c r="I4216">
        <v>-28.291719198023799</v>
      </c>
      <c r="J4216">
        <v>1.7905792047084399</v>
      </c>
      <c r="K4216">
        <v>23.374609808808099</v>
      </c>
      <c r="L4216">
        <v>23.983942675282101</v>
      </c>
      <c r="M4216">
        <v>65.691430604811899</v>
      </c>
      <c r="N4216">
        <v>0.94351139860791999</v>
      </c>
      <c r="O4216">
        <v>88.114578879863103</v>
      </c>
      <c r="P4216">
        <v>46.1875</v>
      </c>
      <c r="Q4216">
        <v>7.4756292071954E-2</v>
      </c>
    </row>
    <row r="4217" spans="1:17" hidden="1" x14ac:dyDescent="0.3">
      <c r="A4217" t="s">
        <v>8593</v>
      </c>
      <c r="B4217" t="s">
        <v>8594</v>
      </c>
      <c r="C4217" t="str">
        <f>IFERROR(VLOOKUP(Table1[[#This Row],[Ticker]],[1]!Table1[[Symbol]:[Industry]],2,FALSE),"-")</f>
        <v>-</v>
      </c>
      <c r="E4217">
        <v>12.9914796</v>
      </c>
      <c r="F4217">
        <v>28.82</v>
      </c>
      <c r="G4217">
        <v>-2.71447947564039</v>
      </c>
      <c r="H4217">
        <v>-8.2168219094051302</v>
      </c>
      <c r="I4217">
        <v>-36.772060798987098</v>
      </c>
      <c r="J4217">
        <v>5.9816572538516697</v>
      </c>
      <c r="K4217">
        <v>30.274684235380899</v>
      </c>
      <c r="L4217">
        <v>31.676707014029802</v>
      </c>
      <c r="M4217">
        <v>63.366452016420098</v>
      </c>
      <c r="N4217">
        <v>1.0243692363630399</v>
      </c>
      <c r="O4217">
        <v>77.550312283136705</v>
      </c>
      <c r="P4217">
        <v>36.912114014251699</v>
      </c>
      <c r="Q4217">
        <v>7.0123889346347001E-2</v>
      </c>
    </row>
    <row r="4218" spans="1:17" hidden="1" x14ac:dyDescent="0.3">
      <c r="A4218" t="s">
        <v>8595</v>
      </c>
      <c r="B4218" t="s">
        <v>8596</v>
      </c>
      <c r="C4218" t="str">
        <f>IFERROR(VLOOKUP(Table1[[#This Row],[Ticker]],[1]!Table1[[Symbol]:[Industry]],2,FALSE),"-")</f>
        <v>-</v>
      </c>
      <c r="D4218" t="s">
        <v>130</v>
      </c>
      <c r="E4218">
        <v>12.97110633</v>
      </c>
      <c r="F4218">
        <v>39.17</v>
      </c>
      <c r="G4218">
        <v>-7.0501497430276201</v>
      </c>
      <c r="H4218">
        <v>-9.8411236239432807</v>
      </c>
      <c r="I4218">
        <v>-11.2374530507279</v>
      </c>
      <c r="J4218">
        <v>-1.5405509397185899</v>
      </c>
      <c r="K4218">
        <v>39.238172963196703</v>
      </c>
      <c r="L4218">
        <v>37.8507367979484</v>
      </c>
      <c r="M4218">
        <v>49.6919864134628</v>
      </c>
      <c r="N4218">
        <v>0.39213622480614202</v>
      </c>
      <c r="O4218">
        <v>29.691090119989699</v>
      </c>
      <c r="P4218">
        <v>32.779661016949099</v>
      </c>
      <c r="Q4218">
        <v>3.6255260299694003E-2</v>
      </c>
    </row>
    <row r="4219" spans="1:17" hidden="1" x14ac:dyDescent="0.3">
      <c r="A4219" t="s">
        <v>8597</v>
      </c>
      <c r="B4219" t="s">
        <v>8598</v>
      </c>
      <c r="C4219" t="str">
        <f>IFERROR(VLOOKUP(Table1[[#This Row],[Ticker]],[1]!Table1[[Symbol]:[Industry]],2,FALSE),"-")</f>
        <v>-</v>
      </c>
      <c r="D4219" t="s">
        <v>936</v>
      </c>
      <c r="E4219">
        <v>12.919225000000001</v>
      </c>
      <c r="F4219">
        <v>21.55</v>
      </c>
      <c r="G4219">
        <v>54.230555985352503</v>
      </c>
      <c r="H4219">
        <v>34.9439698228461</v>
      </c>
      <c r="I4219">
        <v>36.7117312676464</v>
      </c>
      <c r="J4219">
        <v>-3.12740675905849</v>
      </c>
      <c r="K4219">
        <v>17.0386704082735</v>
      </c>
      <c r="L4219">
        <v>14.918300901617</v>
      </c>
      <c r="M4219">
        <v>83.2987483247977</v>
      </c>
      <c r="N4219">
        <v>1.99317225339279</v>
      </c>
      <c r="O4219">
        <v>5.2900232018561404</v>
      </c>
      <c r="P4219">
        <v>95.022624434389101</v>
      </c>
      <c r="Q4219">
        <v>0.114941681714784</v>
      </c>
    </row>
    <row r="4220" spans="1:17" hidden="1" x14ac:dyDescent="0.3">
      <c r="A4220" t="s">
        <v>8599</v>
      </c>
      <c r="B4220" t="s">
        <v>8600</v>
      </c>
      <c r="C4220" t="str">
        <f>IFERROR(VLOOKUP(Table1[[#This Row],[Ticker]],[1]!Table1[[Symbol]:[Industry]],2,FALSE),"-")</f>
        <v>-</v>
      </c>
      <c r="E4220">
        <v>12.877800000000001</v>
      </c>
      <c r="F4220">
        <v>12.7</v>
      </c>
      <c r="G4220">
        <v>192.147222652019</v>
      </c>
      <c r="H4220">
        <v>16.047858780517402</v>
      </c>
      <c r="I4220">
        <v>120.81043595878199</v>
      </c>
      <c r="J4220">
        <v>3.77566922693206</v>
      </c>
      <c r="K4220">
        <v>10.5493010979313</v>
      </c>
      <c r="L4220">
        <v>8.3219670996057804</v>
      </c>
      <c r="M4220">
        <v>75.268645723201303</v>
      </c>
      <c r="N4220">
        <v>1.45867206066712</v>
      </c>
      <c r="O4220">
        <v>9.6850393700787407</v>
      </c>
      <c r="P4220">
        <v>283.68580060422897</v>
      </c>
      <c r="Q4220">
        <v>1.5948809947295001E-2</v>
      </c>
    </row>
    <row r="4221" spans="1:17" hidden="1" x14ac:dyDescent="0.3">
      <c r="A4221" t="s">
        <v>8601</v>
      </c>
      <c r="B4221" t="s">
        <v>8602</v>
      </c>
      <c r="C4221" t="str">
        <f>IFERROR(VLOOKUP(Table1[[#This Row],[Ticker]],[1]!Table1[[Symbol]:[Industry]],2,FALSE),"-")</f>
        <v>-</v>
      </c>
      <c r="D4221" t="s">
        <v>670</v>
      </c>
      <c r="E4221">
        <v>12.86257</v>
      </c>
      <c r="F4221">
        <v>14.84</v>
      </c>
      <c r="G4221">
        <v>-93.952015604434393</v>
      </c>
      <c r="H4221">
        <v>-10.991984530021799</v>
      </c>
      <c r="I4221">
        <v>-26.880686746980299</v>
      </c>
      <c r="J4221">
        <v>5.0043889045842898</v>
      </c>
      <c r="K4221">
        <v>14.993079537104</v>
      </c>
      <c r="L4221">
        <v>17.3080565969099</v>
      </c>
      <c r="M4221">
        <v>49.115137829513699</v>
      </c>
      <c r="N4221">
        <v>1.2306407404980999</v>
      </c>
      <c r="O4221">
        <v>218.46361185983801</v>
      </c>
      <c r="P4221">
        <v>23.6666666666666</v>
      </c>
      <c r="Q4221">
        <v>9.5048413274019E-2</v>
      </c>
    </row>
    <row r="4222" spans="1:17" hidden="1" x14ac:dyDescent="0.3">
      <c r="A4222" t="s">
        <v>8603</v>
      </c>
      <c r="B4222" t="s">
        <v>8604</v>
      </c>
      <c r="C4222" t="str">
        <f>IFERROR(VLOOKUP(Table1[[#This Row],[Ticker]],[1]!Table1[[Symbol]:[Industry]],2,FALSE),"-")</f>
        <v>-</v>
      </c>
      <c r="D4222" t="s">
        <v>716</v>
      </c>
      <c r="E4222">
        <v>12.801381996</v>
      </c>
      <c r="F4222">
        <v>250.31</v>
      </c>
      <c r="G4222">
        <v>1.02274195488674</v>
      </c>
      <c r="H4222">
        <v>-4.4453434004459202</v>
      </c>
      <c r="I4222">
        <v>0.82030464149950699</v>
      </c>
      <c r="J4222">
        <v>1.2182109185330801</v>
      </c>
      <c r="K4222">
        <v>237.89778024679299</v>
      </c>
      <c r="L4222">
        <v>222.355734326982</v>
      </c>
      <c r="M4222">
        <v>61.795021026026802</v>
      </c>
      <c r="N4222">
        <v>0.13615826430309699</v>
      </c>
      <c r="O4222">
        <v>3.8711997123566699</v>
      </c>
      <c r="P4222">
        <v>29.855779207304401</v>
      </c>
    </row>
    <row r="4223" spans="1:17" hidden="1" x14ac:dyDescent="0.3">
      <c r="A4223" t="s">
        <v>8605</v>
      </c>
      <c r="B4223" t="s">
        <v>8606</v>
      </c>
      <c r="C4223" t="str">
        <f>IFERROR(VLOOKUP(Table1[[#This Row],[Ticker]],[1]!Table1[[Symbol]:[Industry]],2,FALSE),"-")</f>
        <v>-</v>
      </c>
      <c r="D4223" t="s">
        <v>716</v>
      </c>
      <c r="E4223">
        <v>12.781170502</v>
      </c>
      <c r="F4223">
        <v>26.76</v>
      </c>
      <c r="G4223">
        <v>-10.616251172102899</v>
      </c>
      <c r="H4223">
        <v>-4.2614591166891804</v>
      </c>
      <c r="I4223">
        <v>-5.3438092901890197</v>
      </c>
      <c r="J4223">
        <v>-0.819189450841185</v>
      </c>
      <c r="K4223">
        <v>25.178232590425601</v>
      </c>
      <c r="L4223">
        <v>24.027637980840598</v>
      </c>
      <c r="N4223">
        <v>0.40952940289978601</v>
      </c>
      <c r="O4223">
        <v>6.3901345291479599</v>
      </c>
      <c r="P4223">
        <v>21.360544217687</v>
      </c>
    </row>
    <row r="4224" spans="1:17" hidden="1" x14ac:dyDescent="0.3">
      <c r="A4224" t="s">
        <v>8607</v>
      </c>
      <c r="B4224" t="s">
        <v>8608</v>
      </c>
      <c r="C4224" t="str">
        <f>IFERROR(VLOOKUP(Table1[[#This Row],[Ticker]],[1]!Table1[[Symbol]:[Industry]],2,FALSE),"-")</f>
        <v>-</v>
      </c>
      <c r="D4224" t="s">
        <v>449</v>
      </c>
      <c r="E4224">
        <v>12.751207000000001</v>
      </c>
      <c r="F4224">
        <v>28.22</v>
      </c>
      <c r="G4224">
        <v>74.222894504918699</v>
      </c>
      <c r="H4224">
        <v>17.262427678957501</v>
      </c>
      <c r="I4224">
        <v>16.113972595535301</v>
      </c>
      <c r="J4224">
        <v>16.118047786396001</v>
      </c>
      <c r="K4224">
        <v>21.892864306405301</v>
      </c>
      <c r="L4224">
        <v>20.302795768457599</v>
      </c>
      <c r="M4224">
        <v>89.722310841418405</v>
      </c>
      <c r="N4224">
        <v>2.7266605241506299</v>
      </c>
      <c r="O4224">
        <v>13.394755492558399</v>
      </c>
      <c r="P4224">
        <v>140.37478705281001</v>
      </c>
      <c r="Q4224">
        <v>5.7594461743002999E-2</v>
      </c>
    </row>
    <row r="4225" spans="1:17" hidden="1" x14ac:dyDescent="0.3">
      <c r="A4225" t="s">
        <v>8609</v>
      </c>
      <c r="B4225" t="s">
        <v>8610</v>
      </c>
      <c r="C4225" t="str">
        <f>IFERROR(VLOOKUP(Table1[[#This Row],[Ticker]],[1]!Table1[[Symbol]:[Industry]],2,FALSE),"-")</f>
        <v>-</v>
      </c>
      <c r="D4225" t="s">
        <v>140</v>
      </c>
      <c r="E4225">
        <v>12.749143399999999</v>
      </c>
      <c r="F4225">
        <v>18.25</v>
      </c>
      <c r="G4225">
        <v>-25.352777347980801</v>
      </c>
      <c r="H4225">
        <v>-11.0587402042541</v>
      </c>
      <c r="I4225">
        <v>-12.217086976997599</v>
      </c>
      <c r="J4225">
        <v>-1.0819522136039399</v>
      </c>
      <c r="K4225">
        <v>18.249998995306299</v>
      </c>
      <c r="L4225">
        <v>18.231228365348901</v>
      </c>
      <c r="M4225">
        <v>100</v>
      </c>
      <c r="O4225">
        <v>0</v>
      </c>
      <c r="P4225">
        <v>0</v>
      </c>
    </row>
    <row r="4226" spans="1:17" hidden="1" x14ac:dyDescent="0.3">
      <c r="A4226" t="s">
        <v>8611</v>
      </c>
      <c r="B4226" t="s">
        <v>8612</v>
      </c>
      <c r="C4226" t="str">
        <f>IFERROR(VLOOKUP(Table1[[#This Row],[Ticker]],[1]!Table1[[Symbol]:[Industry]],2,FALSE),"-")</f>
        <v>-</v>
      </c>
      <c r="D4226" t="s">
        <v>226</v>
      </c>
      <c r="E4226">
        <v>12.74027568</v>
      </c>
      <c r="F4226">
        <v>46.64</v>
      </c>
      <c r="G4226">
        <v>47.3879633927599</v>
      </c>
      <c r="H4226">
        <v>-11.374126552530701</v>
      </c>
      <c r="I4226">
        <v>20.736162737939601</v>
      </c>
      <c r="J4226">
        <v>10.2388025033771</v>
      </c>
      <c r="K4226">
        <v>44.3152227848419</v>
      </c>
      <c r="L4226">
        <v>39.9992743284051</v>
      </c>
      <c r="M4226">
        <v>66.479327367648594</v>
      </c>
      <c r="N4226">
        <v>2.5846143940429398</v>
      </c>
      <c r="O4226">
        <v>14.258147512864401</v>
      </c>
      <c r="P4226">
        <v>125.85956416464801</v>
      </c>
      <c r="Q4226">
        <v>0.12614735284175399</v>
      </c>
    </row>
    <row r="4227" spans="1:17" hidden="1" x14ac:dyDescent="0.3">
      <c r="A4227" t="s">
        <v>8613</v>
      </c>
      <c r="B4227" t="s">
        <v>8614</v>
      </c>
      <c r="C4227" t="str">
        <f>IFERROR(VLOOKUP(Table1[[#This Row],[Ticker]],[1]!Table1[[Symbol]:[Industry]],2,FALSE),"-")</f>
        <v>-</v>
      </c>
      <c r="D4227" t="s">
        <v>1435</v>
      </c>
      <c r="E4227">
        <v>12.738237159999899</v>
      </c>
      <c r="F4227">
        <v>12.7</v>
      </c>
      <c r="G4227">
        <v>-19.519444014647402</v>
      </c>
      <c r="H4227">
        <v>-15.927654061932</v>
      </c>
      <c r="I4227">
        <v>1.1757701658595301</v>
      </c>
      <c r="J4227">
        <v>-1.0819522136039399</v>
      </c>
      <c r="K4227">
        <v>12.5261738849153</v>
      </c>
      <c r="L4227">
        <v>11.5014300975567</v>
      </c>
      <c r="M4227">
        <v>39.435587174643501</v>
      </c>
      <c r="N4227">
        <v>1.4082733812949599</v>
      </c>
      <c r="O4227">
        <v>30.708661417322801</v>
      </c>
      <c r="P4227">
        <v>67.105263157894697</v>
      </c>
      <c r="Q4227">
        <v>0.141853504451215</v>
      </c>
    </row>
    <row r="4228" spans="1:17" hidden="1" x14ac:dyDescent="0.3">
      <c r="A4228" t="s">
        <v>8615</v>
      </c>
      <c r="B4228" t="s">
        <v>8616</v>
      </c>
      <c r="C4228" t="str">
        <f>IFERROR(VLOOKUP(Table1[[#This Row],[Ticker]],[1]!Table1[[Symbol]:[Industry]],2,FALSE),"-")</f>
        <v>-</v>
      </c>
      <c r="D4228" t="s">
        <v>251</v>
      </c>
      <c r="E4228">
        <v>12.735125</v>
      </c>
      <c r="F4228">
        <v>42.5</v>
      </c>
      <c r="G4228">
        <v>63.536111540908003</v>
      </c>
      <c r="H4228">
        <v>-18.472724665963302</v>
      </c>
      <c r="I4228">
        <v>35.352357467446801</v>
      </c>
      <c r="J4228">
        <v>-8.3724612156043907</v>
      </c>
      <c r="K4228">
        <v>43.545451394640502</v>
      </c>
      <c r="L4228">
        <v>37.922108635477102</v>
      </c>
      <c r="M4228">
        <v>46.977685817324598</v>
      </c>
      <c r="N4228">
        <v>1.13766074196115</v>
      </c>
      <c r="O4228">
        <v>52.8</v>
      </c>
      <c r="P4228">
        <v>104.91803278688499</v>
      </c>
      <c r="Q4228">
        <v>7.9129764458411994E-2</v>
      </c>
    </row>
    <row r="4229" spans="1:17" hidden="1" x14ac:dyDescent="0.3">
      <c r="A4229" t="s">
        <v>8617</v>
      </c>
      <c r="B4229" t="s">
        <v>8618</v>
      </c>
      <c r="C4229" t="str">
        <f>IFERROR(VLOOKUP(Table1[[#This Row],[Ticker]],[1]!Table1[[Symbol]:[Industry]],2,FALSE),"-")</f>
        <v>-</v>
      </c>
      <c r="D4229" t="s">
        <v>610</v>
      </c>
      <c r="E4229">
        <v>12.688568200000001</v>
      </c>
      <c r="F4229">
        <v>16.940000000000001</v>
      </c>
      <c r="G4229">
        <v>-10.893317888521301</v>
      </c>
      <c r="H4229">
        <v>-14.2532638779563</v>
      </c>
      <c r="I4229">
        <v>-9.1757244465839793</v>
      </c>
      <c r="J4229">
        <v>-5.4763184107870497</v>
      </c>
      <c r="K4229">
        <v>17.634628725723999</v>
      </c>
      <c r="L4229">
        <v>16.840856107521301</v>
      </c>
      <c r="M4229">
        <v>38.334508787902799</v>
      </c>
      <c r="N4229">
        <v>1.64911840101526</v>
      </c>
      <c r="O4229">
        <v>37.249114521841697</v>
      </c>
      <c r="P4229">
        <v>54</v>
      </c>
      <c r="Q4229">
        <v>5.7787842693791003E-2</v>
      </c>
    </row>
    <row r="4230" spans="1:17" hidden="1" x14ac:dyDescent="0.3">
      <c r="A4230" t="s">
        <v>8619</v>
      </c>
      <c r="B4230" t="s">
        <v>8620</v>
      </c>
      <c r="C4230" t="str">
        <f>IFERROR(VLOOKUP(Table1[[#This Row],[Ticker]],[1]!Table1[[Symbol]:[Industry]],2,FALSE),"-")</f>
        <v>-</v>
      </c>
      <c r="D4230" t="s">
        <v>716</v>
      </c>
      <c r="E4230">
        <v>12.67263724</v>
      </c>
      <c r="F4230">
        <v>78.73</v>
      </c>
      <c r="G4230">
        <v>-2.1446396328008399</v>
      </c>
      <c r="H4230">
        <v>-4.0813621720927999</v>
      </c>
      <c r="I4230">
        <v>-0.28930761959072399</v>
      </c>
      <c r="J4230">
        <v>-1.00546062767839</v>
      </c>
      <c r="K4230">
        <v>74.916610144059106</v>
      </c>
      <c r="L4230">
        <v>70.409783789508694</v>
      </c>
      <c r="M4230">
        <v>56.470560257846202</v>
      </c>
      <c r="N4230">
        <v>0.467605086476934</v>
      </c>
      <c r="O4230">
        <v>1.5750031754096101</v>
      </c>
      <c r="P4230">
        <v>27.808441558441501</v>
      </c>
    </row>
    <row r="4231" spans="1:17" hidden="1" x14ac:dyDescent="0.3">
      <c r="A4231" t="s">
        <v>8621</v>
      </c>
      <c r="B4231" t="s">
        <v>8622</v>
      </c>
      <c r="C4231" t="str">
        <f>IFERROR(VLOOKUP(Table1[[#This Row],[Ticker]],[1]!Table1[[Symbol]:[Industry]],2,FALSE),"-")</f>
        <v>-</v>
      </c>
      <c r="D4231" t="s">
        <v>561</v>
      </c>
      <c r="E4231">
        <v>12.672000000000001</v>
      </c>
      <c r="F4231">
        <v>21.12</v>
      </c>
      <c r="G4231">
        <v>15.4472226520191</v>
      </c>
      <c r="H4231">
        <v>45.2499846279606</v>
      </c>
      <c r="I4231">
        <v>25.372489570233601</v>
      </c>
      <c r="J4231">
        <v>9.2971947058273194</v>
      </c>
      <c r="K4231">
        <v>17.2423186214106</v>
      </c>
      <c r="L4231">
        <v>15.1086633484854</v>
      </c>
      <c r="M4231">
        <v>61.645602996685703</v>
      </c>
      <c r="N4231">
        <v>2.3907809818471799</v>
      </c>
      <c r="O4231">
        <v>12.1212121212121</v>
      </c>
      <c r="P4231">
        <v>156</v>
      </c>
      <c r="Q4231">
        <v>9.9961035194317996E-2</v>
      </c>
    </row>
    <row r="4232" spans="1:17" hidden="1" x14ac:dyDescent="0.3">
      <c r="A4232" t="s">
        <v>8623</v>
      </c>
      <c r="B4232" t="s">
        <v>8624</v>
      </c>
      <c r="C4232" t="str">
        <f>IFERROR(VLOOKUP(Table1[[#This Row],[Ticker]],[1]!Table1[[Symbol]:[Industry]],2,FALSE),"-")</f>
        <v>-</v>
      </c>
      <c r="D4232" t="s">
        <v>392</v>
      </c>
      <c r="E4232">
        <v>12.6620974</v>
      </c>
      <c r="F4232">
        <v>9.74</v>
      </c>
      <c r="G4232">
        <v>32.507838535325497</v>
      </c>
      <c r="H4232">
        <v>8.3530245016281803</v>
      </c>
      <c r="I4232">
        <v>27.124830047322799</v>
      </c>
      <c r="J4232">
        <v>4.2358169173947404</v>
      </c>
      <c r="K4232">
        <v>7.0458660129506896</v>
      </c>
      <c r="L4232">
        <v>6.7593240391131104</v>
      </c>
      <c r="M4232">
        <v>81.589308794650506</v>
      </c>
      <c r="N4232">
        <v>1.9056144541814399</v>
      </c>
      <c r="O4232">
        <v>0</v>
      </c>
      <c r="P4232">
        <v>109.462365591397</v>
      </c>
      <c r="Q4232">
        <v>5.7959584725997E-2</v>
      </c>
    </row>
    <row r="4233" spans="1:17" hidden="1" x14ac:dyDescent="0.3">
      <c r="A4233" t="s">
        <v>8625</v>
      </c>
      <c r="B4233" t="s">
        <v>8626</v>
      </c>
      <c r="C4233" t="str">
        <f>IFERROR(VLOOKUP(Table1[[#This Row],[Ticker]],[1]!Table1[[Symbol]:[Industry]],2,FALSE),"-")</f>
        <v>-</v>
      </c>
      <c r="D4233" t="s">
        <v>561</v>
      </c>
      <c r="E4233">
        <v>12.621166499999999</v>
      </c>
      <c r="F4233">
        <v>10.75</v>
      </c>
      <c r="G4233">
        <v>-36.5098021413692</v>
      </c>
      <c r="H4233">
        <v>-9.2594977800117295</v>
      </c>
      <c r="I4233">
        <v>-14.4898142497248</v>
      </c>
      <c r="J4233">
        <v>3.2869798252309899</v>
      </c>
      <c r="K4233">
        <v>10.6421683997846</v>
      </c>
      <c r="L4233">
        <v>11.193435786135099</v>
      </c>
      <c r="M4233">
        <v>57.4785315371712</v>
      </c>
      <c r="N4233">
        <v>0.76978465068149804</v>
      </c>
      <c r="O4233">
        <v>44.093023255813897</v>
      </c>
      <c r="P4233">
        <v>26.470588235294102</v>
      </c>
      <c r="Q4233">
        <v>9.7524934506882002E-2</v>
      </c>
    </row>
    <row r="4234" spans="1:17" hidden="1" x14ac:dyDescent="0.3">
      <c r="A4234" t="s">
        <v>8627</v>
      </c>
      <c r="B4234" t="s">
        <v>8628</v>
      </c>
      <c r="C4234" t="str">
        <f>IFERROR(VLOOKUP(Table1[[#This Row],[Ticker]],[1]!Table1[[Symbol]:[Industry]],2,FALSE),"-")</f>
        <v>-</v>
      </c>
      <c r="E4234">
        <v>12.6010624</v>
      </c>
      <c r="F4234">
        <v>11.08</v>
      </c>
      <c r="G4234">
        <v>29.179998105296701</v>
      </c>
      <c r="H4234">
        <v>-19.5903234692254</v>
      </c>
      <c r="I4234">
        <v>-30.203763512896899</v>
      </c>
      <c r="J4234">
        <v>-8.9331918830254295</v>
      </c>
      <c r="K4234">
        <v>11.421728828381299</v>
      </c>
      <c r="L4234">
        <v>10.8317117796842</v>
      </c>
      <c r="M4234">
        <v>36.2480027990647</v>
      </c>
      <c r="N4234">
        <v>0.56980649296195096</v>
      </c>
      <c r="O4234">
        <v>34.025270758122701</v>
      </c>
      <c r="P4234">
        <v>65.620328849028397</v>
      </c>
      <c r="Q4234">
        <v>-1.1498577423072E-2</v>
      </c>
    </row>
    <row r="4235" spans="1:17" hidden="1" x14ac:dyDescent="0.3">
      <c r="A4235" t="s">
        <v>8629</v>
      </c>
      <c r="B4235" t="s">
        <v>8630</v>
      </c>
      <c r="C4235" t="str">
        <f>IFERROR(VLOOKUP(Table1[[#This Row],[Ticker]],[1]!Table1[[Symbol]:[Industry]],2,FALSE),"-")</f>
        <v>-</v>
      </c>
      <c r="D4235" t="s">
        <v>1306</v>
      </c>
      <c r="E4235">
        <v>12.591982437999899</v>
      </c>
      <c r="F4235">
        <v>25.98</v>
      </c>
      <c r="G4235">
        <v>-17.7782740367225</v>
      </c>
      <c r="H4235">
        <v>-10.6721920790125</v>
      </c>
      <c r="I4235">
        <v>-7.5012465900568399</v>
      </c>
      <c r="J4235">
        <v>-1.04343141237129</v>
      </c>
      <c r="K4235">
        <v>25.765467765994799</v>
      </c>
      <c r="L4235">
        <v>25.148433450369399</v>
      </c>
      <c r="M4235">
        <v>62.670828158080603</v>
      </c>
      <c r="N4235">
        <v>1.1552542540130699</v>
      </c>
      <c r="O4235">
        <v>2.3864511162432702</v>
      </c>
      <c r="P4235">
        <v>8.6120401337792494</v>
      </c>
      <c r="Q4235">
        <v>-7.1457502660915995E-2</v>
      </c>
    </row>
    <row r="4236" spans="1:17" hidden="1" x14ac:dyDescent="0.3">
      <c r="A4236" t="s">
        <v>8631</v>
      </c>
      <c r="B4236" t="s">
        <v>8632</v>
      </c>
      <c r="C4236" t="str">
        <f>IFERROR(VLOOKUP(Table1[[#This Row],[Ticker]],[1]!Table1[[Symbol]:[Industry]],2,FALSE),"-")</f>
        <v>-</v>
      </c>
      <c r="D4236" t="s">
        <v>561</v>
      </c>
      <c r="E4236">
        <v>12.5685</v>
      </c>
      <c r="F4236">
        <v>7.35</v>
      </c>
      <c r="G4236">
        <v>-25.352777347980801</v>
      </c>
      <c r="H4236">
        <v>-11.0587402042541</v>
      </c>
      <c r="I4236">
        <v>-12.217086976997599</v>
      </c>
      <c r="J4236">
        <v>-1.0819522136039399</v>
      </c>
      <c r="K4236">
        <v>7.35</v>
      </c>
      <c r="L4236">
        <v>7.3499999999999801</v>
      </c>
      <c r="M4236">
        <v>50</v>
      </c>
      <c r="O4236">
        <v>0</v>
      </c>
      <c r="P4236">
        <v>0</v>
      </c>
    </row>
    <row r="4237" spans="1:17" hidden="1" x14ac:dyDescent="0.3">
      <c r="A4237" t="s">
        <v>8633</v>
      </c>
      <c r="B4237" t="s">
        <v>8634</v>
      </c>
      <c r="C4237" t="str">
        <f>IFERROR(VLOOKUP(Table1[[#This Row],[Ticker]],[1]!Table1[[Symbol]:[Industry]],2,FALSE),"-")</f>
        <v>-</v>
      </c>
      <c r="D4237" t="s">
        <v>449</v>
      </c>
      <c r="E4237">
        <v>12.535387755</v>
      </c>
      <c r="F4237">
        <v>37.29</v>
      </c>
      <c r="G4237">
        <v>-23.938580992256</v>
      </c>
      <c r="H4237">
        <v>3.3246178938141999</v>
      </c>
      <c r="I4237">
        <v>-11.7591128390665</v>
      </c>
      <c r="J4237">
        <v>0.50157906113873096</v>
      </c>
      <c r="K4237">
        <v>36.3526930924059</v>
      </c>
      <c r="L4237">
        <v>36.3431630512545</v>
      </c>
      <c r="M4237">
        <v>48.226369418975999</v>
      </c>
      <c r="N4237">
        <v>1.5238329997300999</v>
      </c>
      <c r="O4237">
        <v>37.838562617323603</v>
      </c>
      <c r="P4237">
        <v>19.519230769230699</v>
      </c>
      <c r="Q4237">
        <v>7.8951891177444E-2</v>
      </c>
    </row>
    <row r="4238" spans="1:17" hidden="1" x14ac:dyDescent="0.3">
      <c r="A4238" t="s">
        <v>8635</v>
      </c>
      <c r="B4238" t="s">
        <v>8636</v>
      </c>
      <c r="C4238" t="str">
        <f>IFERROR(VLOOKUP(Table1[[#This Row],[Ticker]],[1]!Table1[[Symbol]:[Industry]],2,FALSE),"-")</f>
        <v>-</v>
      </c>
      <c r="D4238" t="s">
        <v>539</v>
      </c>
      <c r="E4238">
        <v>12.532621799999999</v>
      </c>
      <c r="F4238">
        <v>16.329999999999998</v>
      </c>
      <c r="G4238">
        <v>127.825517225662</v>
      </c>
      <c r="H4238">
        <v>8.5974630842361197</v>
      </c>
      <c r="I4238">
        <v>76.351042353256403</v>
      </c>
      <c r="J4238">
        <v>-8.7520790878830592</v>
      </c>
      <c r="K4238">
        <v>13.7759771362338</v>
      </c>
      <c r="L4238">
        <v>10.8839838684603</v>
      </c>
      <c r="M4238">
        <v>58.288932408064198</v>
      </c>
      <c r="N4238">
        <v>2.1241282831505401</v>
      </c>
      <c r="O4238">
        <v>8.2057562767912096</v>
      </c>
      <c r="P4238">
        <v>169.47194719471901</v>
      </c>
      <c r="Q4238">
        <v>6.3004774105729994E-2</v>
      </c>
    </row>
    <row r="4239" spans="1:17" hidden="1" x14ac:dyDescent="0.3">
      <c r="A4239" t="s">
        <v>8637</v>
      </c>
      <c r="B4239" t="s">
        <v>8638</v>
      </c>
      <c r="C4239" t="str">
        <f>IFERROR(VLOOKUP(Table1[[#This Row],[Ticker]],[1]!Table1[[Symbol]:[Industry]],2,FALSE),"-")</f>
        <v>-</v>
      </c>
      <c r="E4239">
        <v>12.48</v>
      </c>
      <c r="F4239">
        <v>75</v>
      </c>
      <c r="G4239">
        <v>-16.657125174067701</v>
      </c>
      <c r="H4239">
        <v>-10.1166136901222</v>
      </c>
      <c r="I4239">
        <v>4.97041302300239</v>
      </c>
      <c r="J4239">
        <v>-1.0819522136039399</v>
      </c>
      <c r="K4239">
        <v>75.939093575806695</v>
      </c>
      <c r="L4239">
        <v>74.181218793513096</v>
      </c>
      <c r="M4239">
        <v>59.759028446916702</v>
      </c>
      <c r="N4239">
        <v>1.8181818181818099</v>
      </c>
      <c r="O4239">
        <v>15.6</v>
      </c>
      <c r="P4239">
        <v>18.670886075949301</v>
      </c>
    </row>
    <row r="4240" spans="1:17" hidden="1" x14ac:dyDescent="0.3">
      <c r="A4240" t="s">
        <v>8639</v>
      </c>
      <c r="B4240" t="s">
        <v>8640</v>
      </c>
      <c r="C4240" t="str">
        <f>IFERROR(VLOOKUP(Table1[[#This Row],[Ticker]],[1]!Table1[[Symbol]:[Industry]],2,FALSE),"-")</f>
        <v>-</v>
      </c>
      <c r="D4240" t="s">
        <v>875</v>
      </c>
      <c r="E4240">
        <v>12.454857990000001</v>
      </c>
      <c r="F4240">
        <v>2.4900000000000002</v>
      </c>
      <c r="G4240">
        <v>27.4079588483382</v>
      </c>
      <c r="H4240">
        <v>-33.968956922520398</v>
      </c>
      <c r="I4240">
        <v>4.6843214737066301</v>
      </c>
      <c r="J4240">
        <v>-10.206039804844799</v>
      </c>
      <c r="K4240">
        <v>2.8067845769888899</v>
      </c>
      <c r="L4240">
        <v>2.4257745860187399</v>
      </c>
      <c r="M4240">
        <v>33.372843868430898</v>
      </c>
      <c r="N4240">
        <v>0.70402776091059205</v>
      </c>
      <c r="O4240">
        <v>70.281124497991897</v>
      </c>
      <c r="P4240">
        <v>75.352112676056294</v>
      </c>
      <c r="Q4240">
        <v>3.5294616651403002E-2</v>
      </c>
    </row>
    <row r="4241" spans="1:17" hidden="1" x14ac:dyDescent="0.3">
      <c r="A4241" t="s">
        <v>8641</v>
      </c>
      <c r="B4241" t="s">
        <v>8642</v>
      </c>
      <c r="C4241" t="str">
        <f>IFERROR(VLOOKUP(Table1[[#This Row],[Ticker]],[1]!Table1[[Symbol]:[Industry]],2,FALSE),"-")</f>
        <v>-</v>
      </c>
      <c r="D4241" t="s">
        <v>302</v>
      </c>
      <c r="E4241">
        <v>12.36600329</v>
      </c>
      <c r="F4241">
        <v>9.6999999999999993</v>
      </c>
      <c r="G4241">
        <v>23.8779918827884</v>
      </c>
      <c r="H4241">
        <v>4.9699679297171304</v>
      </c>
      <c r="I4241">
        <v>56.478565196915397</v>
      </c>
      <c r="J4241">
        <v>-1.0819522136039399</v>
      </c>
      <c r="K4241">
        <v>7.4558110420013204</v>
      </c>
      <c r="L4241">
        <v>6.1263673267176699</v>
      </c>
      <c r="M4241">
        <v>97.187459567895004</v>
      </c>
      <c r="N4241">
        <v>0.45713503149821899</v>
      </c>
      <c r="O4241">
        <v>0</v>
      </c>
      <c r="P4241">
        <v>94</v>
      </c>
    </row>
    <row r="4242" spans="1:17" hidden="1" x14ac:dyDescent="0.3">
      <c r="A4242" t="s">
        <v>8643</v>
      </c>
      <c r="B4242" t="s">
        <v>8644</v>
      </c>
      <c r="C4242" t="str">
        <f>IFERROR(VLOOKUP(Table1[[#This Row],[Ticker]],[1]!Table1[[Symbol]:[Industry]],2,FALSE),"-")</f>
        <v>-</v>
      </c>
      <c r="E4242">
        <v>12.3475164</v>
      </c>
      <c r="F4242">
        <v>35.299999999999997</v>
      </c>
      <c r="G4242">
        <v>52.930050934847401</v>
      </c>
      <c r="H4242">
        <v>-14.979785816417399</v>
      </c>
      <c r="I4242">
        <v>-35.159675931374302</v>
      </c>
      <c r="J4242">
        <v>-4.8232670185210997</v>
      </c>
      <c r="K4242">
        <v>43.884563358230402</v>
      </c>
      <c r="L4242">
        <v>44.989748597427003</v>
      </c>
      <c r="M4242">
        <v>20.531856328471001</v>
      </c>
      <c r="N4242">
        <v>0.40252561205855902</v>
      </c>
      <c r="O4242">
        <v>126.430594900849</v>
      </c>
      <c r="P4242">
        <v>128.33117723156499</v>
      </c>
      <c r="Q4242">
        <v>6.8041983603177994E-2</v>
      </c>
    </row>
    <row r="4243" spans="1:17" hidden="1" x14ac:dyDescent="0.3">
      <c r="A4243" t="s">
        <v>8645</v>
      </c>
      <c r="B4243" t="s">
        <v>8646</v>
      </c>
      <c r="C4243" t="str">
        <f>IFERROR(VLOOKUP(Table1[[#This Row],[Ticker]],[1]!Table1[[Symbol]:[Industry]],2,FALSE),"-")</f>
        <v>-</v>
      </c>
      <c r="D4243" t="s">
        <v>169</v>
      </c>
      <c r="E4243">
        <v>12.34704</v>
      </c>
      <c r="F4243">
        <v>70.959999999999994</v>
      </c>
      <c r="G4243">
        <v>-87.243217734661798</v>
      </c>
      <c r="H4243">
        <v>-10.3556495348532</v>
      </c>
      <c r="I4243">
        <v>-40.395224628819399</v>
      </c>
      <c r="J4243">
        <v>-4.2509662981109901</v>
      </c>
      <c r="K4243">
        <v>71.174748812721006</v>
      </c>
      <c r="L4243">
        <v>88.984853306894607</v>
      </c>
      <c r="M4243">
        <v>54.5468805347017</v>
      </c>
      <c r="N4243">
        <v>0.727979627145662</v>
      </c>
      <c r="O4243">
        <v>180.86245772266</v>
      </c>
      <c r="P4243">
        <v>24.034259744799801</v>
      </c>
      <c r="Q4243">
        <v>8.3404641038489005E-2</v>
      </c>
    </row>
    <row r="4244" spans="1:17" hidden="1" x14ac:dyDescent="0.3">
      <c r="A4244" t="s">
        <v>8647</v>
      </c>
      <c r="B4244" t="s">
        <v>8648</v>
      </c>
      <c r="C4244" t="str">
        <f>IFERROR(VLOOKUP(Table1[[#This Row],[Ticker]],[1]!Table1[[Symbol]:[Industry]],2,FALSE),"-")</f>
        <v>-</v>
      </c>
      <c r="D4244" t="s">
        <v>610</v>
      </c>
      <c r="E4244">
        <v>12.29598288</v>
      </c>
      <c r="F4244">
        <v>25.05</v>
      </c>
      <c r="G4244">
        <v>-15.9163422234723</v>
      </c>
      <c r="H4244">
        <v>0.59052910681055504</v>
      </c>
      <c r="I4244">
        <v>-13.981792859350501</v>
      </c>
      <c r="J4244">
        <v>0.20592657427483799</v>
      </c>
      <c r="K4244">
        <v>24.621802560761498</v>
      </c>
      <c r="L4244">
        <v>24.6193777217952</v>
      </c>
      <c r="M4244">
        <v>47.880354961973303</v>
      </c>
      <c r="N4244">
        <v>1.39990489174512</v>
      </c>
      <c r="O4244">
        <v>51.297405189620697</v>
      </c>
      <c r="P4244">
        <v>29.1237113402061</v>
      </c>
      <c r="Q4244">
        <v>2.6022404400598002E-2</v>
      </c>
    </row>
    <row r="4245" spans="1:17" hidden="1" x14ac:dyDescent="0.3">
      <c r="A4245" t="s">
        <v>8649</v>
      </c>
      <c r="B4245" t="s">
        <v>8650</v>
      </c>
      <c r="C4245" t="str">
        <f>IFERROR(VLOOKUP(Table1[[#This Row],[Ticker]],[1]!Table1[[Symbol]:[Industry]],2,FALSE),"-")</f>
        <v>-</v>
      </c>
      <c r="E4245">
        <v>12.26553927</v>
      </c>
      <c r="F4245">
        <v>29.58</v>
      </c>
      <c r="G4245">
        <v>-51.476653471856899</v>
      </c>
      <c r="H4245">
        <v>4.1730478752160201</v>
      </c>
      <c r="I4245">
        <v>-48.0243786436642</v>
      </c>
      <c r="J4245">
        <v>14.6004881461926</v>
      </c>
      <c r="K4245">
        <v>29.3895295033706</v>
      </c>
      <c r="L4245">
        <v>33.7015937998233</v>
      </c>
      <c r="M4245">
        <v>88.338419347931506</v>
      </c>
      <c r="N4245">
        <v>0.96545454545454501</v>
      </c>
      <c r="O4245">
        <v>87.390128465179203</v>
      </c>
      <c r="P4245">
        <v>40.857142857142797</v>
      </c>
      <c r="Q4245">
        <v>4.5328224225864001E-2</v>
      </c>
    </row>
    <row r="4246" spans="1:17" hidden="1" x14ac:dyDescent="0.3">
      <c r="A4246" t="s">
        <v>8651</v>
      </c>
      <c r="B4246" t="s">
        <v>8652</v>
      </c>
      <c r="C4246" t="str">
        <f>IFERROR(VLOOKUP(Table1[[#This Row],[Ticker]],[1]!Table1[[Symbol]:[Industry]],2,FALSE),"-")</f>
        <v>-</v>
      </c>
      <c r="D4246" t="s">
        <v>384</v>
      </c>
      <c r="E4246">
        <v>12.231669999999999</v>
      </c>
      <c r="F4246">
        <v>9.35</v>
      </c>
      <c r="G4246">
        <v>18.493376498172999</v>
      </c>
      <c r="H4246">
        <v>14.444615500443801</v>
      </c>
      <c r="I4246">
        <v>30.5310046260558</v>
      </c>
      <c r="J4246">
        <v>-1.0819522136039399</v>
      </c>
      <c r="K4246">
        <v>7.1117993478473602</v>
      </c>
      <c r="L4246">
        <v>7.1202972292946098</v>
      </c>
      <c r="M4246">
        <v>62.432071521513102</v>
      </c>
      <c r="N4246">
        <v>1.2109375</v>
      </c>
      <c r="O4246">
        <v>5.3475935828876997</v>
      </c>
      <c r="P4246">
        <v>136.70886075949301</v>
      </c>
      <c r="Q4246">
        <v>1.21324959292E-2</v>
      </c>
    </row>
    <row r="4247" spans="1:17" hidden="1" x14ac:dyDescent="0.3">
      <c r="A4247" t="s">
        <v>8653</v>
      </c>
      <c r="B4247" t="s">
        <v>8654</v>
      </c>
      <c r="C4247" t="str">
        <f>IFERROR(VLOOKUP(Table1[[#This Row],[Ticker]],[1]!Table1[[Symbol]:[Industry]],2,FALSE),"-")</f>
        <v>-</v>
      </c>
      <c r="D4247" t="s">
        <v>716</v>
      </c>
      <c r="E4247">
        <v>12.214835947999999</v>
      </c>
      <c r="F4247">
        <v>2615.11</v>
      </c>
      <c r="G4247">
        <v>1.46441475137372</v>
      </c>
      <c r="H4247">
        <v>-8.1678847470270206</v>
      </c>
      <c r="I4247">
        <v>0.75638805324258396</v>
      </c>
      <c r="J4247">
        <v>1.4258847769916601</v>
      </c>
      <c r="K4247">
        <v>2488.8091919530102</v>
      </c>
      <c r="L4247">
        <v>2324.7024411879202</v>
      </c>
      <c r="M4247">
        <v>57.569699091115801</v>
      </c>
      <c r="N4247">
        <v>0.19481083214127101</v>
      </c>
      <c r="O4247">
        <v>1.09899774770467</v>
      </c>
      <c r="P4247">
        <v>29.717757936507901</v>
      </c>
      <c r="Q4247">
        <v>2.2268006150822001E-2</v>
      </c>
    </row>
    <row r="4248" spans="1:17" hidden="1" x14ac:dyDescent="0.3">
      <c r="A4248" t="s">
        <v>8655</v>
      </c>
      <c r="B4248" t="s">
        <v>8656</v>
      </c>
      <c r="C4248" t="str">
        <f>IFERROR(VLOOKUP(Table1[[#This Row],[Ticker]],[1]!Table1[[Symbol]:[Industry]],2,FALSE),"-")</f>
        <v>-</v>
      </c>
      <c r="E4248">
        <v>12.197443152</v>
      </c>
      <c r="F4248">
        <v>7.27</v>
      </c>
      <c r="G4248">
        <v>-9.2185920444664404</v>
      </c>
      <c r="H4248">
        <v>-2.4600140896044702</v>
      </c>
      <c r="I4248">
        <v>-28.653868586192999</v>
      </c>
      <c r="J4248">
        <v>-3.65338078503251</v>
      </c>
      <c r="K4248">
        <v>7.0607671284277798</v>
      </c>
      <c r="L4248">
        <v>7.7321449327735099</v>
      </c>
      <c r="M4248">
        <v>65.415146239436595</v>
      </c>
      <c r="N4248">
        <v>1.14511660895029</v>
      </c>
      <c r="O4248">
        <v>81.980742778541895</v>
      </c>
      <c r="P4248">
        <v>46.868686868686801</v>
      </c>
      <c r="Q4248">
        <v>3.2664378027511001E-2</v>
      </c>
    </row>
    <row r="4249" spans="1:17" hidden="1" x14ac:dyDescent="0.3">
      <c r="A4249" t="s">
        <v>8657</v>
      </c>
      <c r="B4249" t="s">
        <v>8658</v>
      </c>
      <c r="C4249" t="str">
        <f>IFERROR(VLOOKUP(Table1[[#This Row],[Ticker]],[1]!Table1[[Symbol]:[Industry]],2,FALSE),"-")</f>
        <v>-</v>
      </c>
      <c r="D4249" t="s">
        <v>561</v>
      </c>
      <c r="E4249">
        <v>12.1968</v>
      </c>
      <c r="F4249">
        <v>7.2</v>
      </c>
      <c r="G4249">
        <v>98.946288072579904</v>
      </c>
      <c r="H4249">
        <v>12.6526000019314</v>
      </c>
      <c r="I4249">
        <v>24.1465493866387</v>
      </c>
      <c r="J4249">
        <v>-1.3589605238532501</v>
      </c>
      <c r="K4249">
        <v>6.4407627761223196</v>
      </c>
      <c r="L4249">
        <v>6.1200033712476802</v>
      </c>
      <c r="M4249">
        <v>60.129586953827001</v>
      </c>
      <c r="N4249">
        <v>1.03732303732303</v>
      </c>
      <c r="O4249">
        <v>60.4166666666666</v>
      </c>
      <c r="P4249">
        <v>132.258064516129</v>
      </c>
      <c r="Q4249">
        <v>0.12905977741965699</v>
      </c>
    </row>
    <row r="4250" spans="1:17" hidden="1" x14ac:dyDescent="0.3">
      <c r="A4250" t="s">
        <v>8659</v>
      </c>
      <c r="B4250" t="s">
        <v>8660</v>
      </c>
      <c r="C4250" t="str">
        <f>IFERROR(VLOOKUP(Table1[[#This Row],[Ticker]],[1]!Table1[[Symbol]:[Industry]],2,FALSE),"-")</f>
        <v>-</v>
      </c>
      <c r="D4250" t="s">
        <v>1147</v>
      </c>
      <c r="E4250">
        <v>12.186346500000001</v>
      </c>
      <c r="F4250">
        <v>2.25</v>
      </c>
      <c r="G4250">
        <v>7.0001638284897698</v>
      </c>
      <c r="H4250">
        <v>-11.0587402042541</v>
      </c>
      <c r="I4250">
        <v>-5.0742298341404597</v>
      </c>
      <c r="J4250">
        <v>7.5039063722546304</v>
      </c>
      <c r="K4250">
        <v>2.0098293640137399</v>
      </c>
      <c r="L4250">
        <v>1.84949549885792</v>
      </c>
      <c r="M4250">
        <v>74.931633267026001</v>
      </c>
      <c r="N4250">
        <v>0.98971827902878995</v>
      </c>
      <c r="O4250">
        <v>20</v>
      </c>
      <c r="P4250">
        <v>60.714285714285701</v>
      </c>
      <c r="Q4250">
        <v>9.6104133525567001E-2</v>
      </c>
    </row>
    <row r="4251" spans="1:17" hidden="1" x14ac:dyDescent="0.3">
      <c r="A4251" t="s">
        <v>8661</v>
      </c>
      <c r="B4251" t="s">
        <v>8662</v>
      </c>
      <c r="C4251" t="str">
        <f>IFERROR(VLOOKUP(Table1[[#This Row],[Ticker]],[1]!Table1[[Symbol]:[Industry]],2,FALSE),"-")</f>
        <v>-</v>
      </c>
      <c r="D4251" t="s">
        <v>936</v>
      </c>
      <c r="E4251">
        <v>12.18</v>
      </c>
      <c r="F4251">
        <v>6.09</v>
      </c>
      <c r="G4251">
        <v>-29.447265536957101</v>
      </c>
      <c r="H4251">
        <v>-11.715554654171999</v>
      </c>
      <c r="I4251">
        <v>-24.8426249970836</v>
      </c>
      <c r="J4251">
        <v>-1.73876666352184</v>
      </c>
      <c r="K4251">
        <v>6.2102137713541898</v>
      </c>
      <c r="L4251">
        <v>6.6320691255795801</v>
      </c>
      <c r="M4251">
        <v>46.491339480146998</v>
      </c>
      <c r="N4251">
        <v>0.98131427541437599</v>
      </c>
      <c r="O4251">
        <v>46.141215106732297</v>
      </c>
      <c r="P4251">
        <v>14.6892655367231</v>
      </c>
      <c r="Q4251">
        <v>6.3436118009568998E-2</v>
      </c>
    </row>
    <row r="4252" spans="1:17" hidden="1" x14ac:dyDescent="0.3">
      <c r="A4252" t="s">
        <v>8663</v>
      </c>
      <c r="B4252" t="s">
        <v>8664</v>
      </c>
      <c r="C4252" t="str">
        <f>IFERROR(VLOOKUP(Table1[[#This Row],[Ticker]],[1]!Table1[[Symbol]:[Industry]],2,FALSE),"-")</f>
        <v>-</v>
      </c>
      <c r="D4252" t="s">
        <v>561</v>
      </c>
      <c r="E4252">
        <v>12.177652200000001</v>
      </c>
      <c r="F4252">
        <v>40.58</v>
      </c>
      <c r="G4252">
        <v>83.070437854895403</v>
      </c>
      <c r="H4252">
        <v>-21.180556372581901</v>
      </c>
      <c r="I4252">
        <v>-33.267670634585102</v>
      </c>
      <c r="J4252">
        <v>-1.0819522136039399</v>
      </c>
      <c r="K4252">
        <v>48.952891650944999</v>
      </c>
      <c r="L4252">
        <v>48.1815054742017</v>
      </c>
      <c r="M4252">
        <v>20.228854783483399</v>
      </c>
      <c r="N4252">
        <v>0.619547861565373</v>
      </c>
      <c r="O4252">
        <v>80.877279448003904</v>
      </c>
      <c r="P4252">
        <v>108.42321520287599</v>
      </c>
    </row>
    <row r="4253" spans="1:17" hidden="1" x14ac:dyDescent="0.3">
      <c r="A4253" t="s">
        <v>8665</v>
      </c>
      <c r="B4253" t="s">
        <v>8666</v>
      </c>
      <c r="C4253" t="str">
        <f>IFERROR(VLOOKUP(Table1[[#This Row],[Ticker]],[1]!Table1[[Symbol]:[Industry]],2,FALSE),"-")</f>
        <v>-</v>
      </c>
      <c r="D4253" t="s">
        <v>392</v>
      </c>
      <c r="E4253">
        <v>12.162188799999999</v>
      </c>
      <c r="F4253">
        <v>24.32</v>
      </c>
      <c r="G4253">
        <v>-3.75277734798081</v>
      </c>
      <c r="H4253">
        <v>17.0991545325879</v>
      </c>
      <c r="I4253">
        <v>16.2562357910953</v>
      </c>
      <c r="J4253">
        <v>-3.9926380190265802</v>
      </c>
      <c r="K4253">
        <v>20.620620960036501</v>
      </c>
      <c r="L4253">
        <v>19.572847522730498</v>
      </c>
      <c r="M4253">
        <v>64.169942627163294</v>
      </c>
      <c r="N4253">
        <v>2.7339654210819799</v>
      </c>
      <c r="O4253">
        <v>6.70230263157893</v>
      </c>
      <c r="P4253">
        <v>61.702127659574401</v>
      </c>
      <c r="Q4253">
        <v>0.13771549250509801</v>
      </c>
    </row>
    <row r="4254" spans="1:17" hidden="1" x14ac:dyDescent="0.3">
      <c r="A4254" t="s">
        <v>8667</v>
      </c>
      <c r="B4254" t="s">
        <v>8668</v>
      </c>
      <c r="C4254" t="str">
        <f>IFERROR(VLOOKUP(Table1[[#This Row],[Ticker]],[1]!Table1[[Symbol]:[Industry]],2,FALSE),"-")</f>
        <v>-</v>
      </c>
      <c r="D4254" t="s">
        <v>49</v>
      </c>
      <c r="E4254">
        <v>12.1392138</v>
      </c>
      <c r="F4254">
        <v>40.46</v>
      </c>
      <c r="G4254">
        <v>74.944252354989402</v>
      </c>
      <c r="H4254">
        <v>1.5053623598484001</v>
      </c>
      <c r="I4254">
        <v>-7.0442250066310796</v>
      </c>
      <c r="J4254">
        <v>3.1935822282012598</v>
      </c>
      <c r="K4254">
        <v>40.280796867295798</v>
      </c>
      <c r="L4254">
        <v>36.301516394197101</v>
      </c>
      <c r="M4254">
        <v>45.8277440958841</v>
      </c>
      <c r="N4254">
        <v>1.0971554743414</v>
      </c>
      <c r="O4254">
        <v>27.459218981710301</v>
      </c>
      <c r="P4254">
        <v>108.341915550978</v>
      </c>
      <c r="Q4254">
        <v>5.6148367194996003E-2</v>
      </c>
    </row>
    <row r="4255" spans="1:17" hidden="1" x14ac:dyDescent="0.3">
      <c r="A4255" t="s">
        <v>8669</v>
      </c>
      <c r="B4255" t="s">
        <v>8670</v>
      </c>
      <c r="C4255" t="str">
        <f>IFERROR(VLOOKUP(Table1[[#This Row],[Ticker]],[1]!Table1[[Symbol]:[Industry]],2,FALSE),"-")</f>
        <v>-</v>
      </c>
      <c r="D4255" t="s">
        <v>716</v>
      </c>
      <c r="E4255">
        <v>12.120252429999899</v>
      </c>
      <c r="F4255">
        <v>37.950000000000003</v>
      </c>
      <c r="G4255">
        <v>13.709150097969999</v>
      </c>
      <c r="H4255">
        <v>-6.7277057214955303</v>
      </c>
      <c r="I4255">
        <v>3.3432053494335698</v>
      </c>
      <c r="J4255">
        <v>-1.3005126484765E-2</v>
      </c>
      <c r="K4255">
        <v>36.361186273619701</v>
      </c>
      <c r="L4255">
        <v>33.386419434527902</v>
      </c>
      <c r="M4255">
        <v>57.562155009737999</v>
      </c>
      <c r="N4255">
        <v>1.53299204383745</v>
      </c>
      <c r="O4255">
        <v>1.37022397891961</v>
      </c>
      <c r="P4255">
        <v>42.5084491175366</v>
      </c>
    </row>
    <row r="4256" spans="1:17" hidden="1" x14ac:dyDescent="0.3">
      <c r="A4256" t="s">
        <v>8671</v>
      </c>
      <c r="B4256" t="s">
        <v>8672</v>
      </c>
      <c r="C4256" t="str">
        <f>IFERROR(VLOOKUP(Table1[[#This Row],[Ticker]],[1]!Table1[[Symbol]:[Industry]],2,FALSE),"-")</f>
        <v>-</v>
      </c>
      <c r="E4256">
        <v>12.0956229</v>
      </c>
      <c r="F4256">
        <v>32.33</v>
      </c>
      <c r="G4256">
        <v>-19.2832235422065</v>
      </c>
      <c r="H4256">
        <v>-15.5280139472709</v>
      </c>
      <c r="I4256">
        <v>-14.2473900073006</v>
      </c>
      <c r="J4256">
        <v>-5.0779892017149102</v>
      </c>
      <c r="K4256">
        <v>30.372689300499498</v>
      </c>
      <c r="L4256">
        <v>30.979625541639098</v>
      </c>
      <c r="M4256">
        <v>65.292042148577096</v>
      </c>
      <c r="N4256">
        <v>0.51970401643014197</v>
      </c>
      <c r="O4256">
        <v>17.228580266006698</v>
      </c>
      <c r="P4256">
        <v>33.705541770057799</v>
      </c>
      <c r="Q4256">
        <v>-3.9774263430126001E-2</v>
      </c>
    </row>
    <row r="4257" spans="1:17" hidden="1" x14ac:dyDescent="0.3">
      <c r="A4257" t="s">
        <v>8673</v>
      </c>
      <c r="B4257" t="s">
        <v>8674</v>
      </c>
      <c r="C4257" t="str">
        <f>IFERROR(VLOOKUP(Table1[[#This Row],[Ticker]],[1]!Table1[[Symbol]:[Industry]],2,FALSE),"-")</f>
        <v>-</v>
      </c>
      <c r="D4257" t="s">
        <v>226</v>
      </c>
      <c r="E4257">
        <v>12.089</v>
      </c>
      <c r="F4257">
        <v>17.27</v>
      </c>
      <c r="G4257">
        <v>-13.500445741763199</v>
      </c>
      <c r="H4257">
        <v>-14.1780062593</v>
      </c>
      <c r="I4257">
        <v>19.414010583978001</v>
      </c>
      <c r="J4257">
        <v>-11.0819522136039</v>
      </c>
      <c r="K4257">
        <v>16.554175456255599</v>
      </c>
      <c r="L4257">
        <v>15.9276349786373</v>
      </c>
      <c r="M4257">
        <v>62.807545834637899</v>
      </c>
      <c r="N4257">
        <v>1.7041407738302701</v>
      </c>
      <c r="O4257">
        <v>31.325998841922399</v>
      </c>
      <c r="P4257">
        <v>40.864600326264203</v>
      </c>
      <c r="Q4257">
        <v>3.9532349961904002E-2</v>
      </c>
    </row>
    <row r="4258" spans="1:17" hidden="1" x14ac:dyDescent="0.3">
      <c r="A4258" t="s">
        <v>8675</v>
      </c>
      <c r="B4258" t="s">
        <v>8676</v>
      </c>
      <c r="C4258" t="str">
        <f>IFERROR(VLOOKUP(Table1[[#This Row],[Ticker]],[1]!Table1[[Symbol]:[Industry]],2,FALSE),"-")</f>
        <v>-</v>
      </c>
      <c r="D4258" t="s">
        <v>326</v>
      </c>
      <c r="E4258">
        <v>12.051631499999999</v>
      </c>
      <c r="F4258">
        <v>24.65</v>
      </c>
      <c r="G4258">
        <v>4.3840647572823297</v>
      </c>
      <c r="H4258">
        <v>75.290466144952106</v>
      </c>
      <c r="I4258">
        <v>52.116246356335701</v>
      </c>
      <c r="J4258">
        <v>21.209714453062698</v>
      </c>
      <c r="K4258">
        <v>16.067491221276001</v>
      </c>
      <c r="L4258">
        <v>15.2556473249366</v>
      </c>
      <c r="M4258">
        <v>95.8581257846852</v>
      </c>
      <c r="N4258">
        <v>3.9261388243631599</v>
      </c>
      <c r="O4258">
        <v>0</v>
      </c>
      <c r="P4258">
        <v>114.347826086956</v>
      </c>
    </row>
    <row r="4259" spans="1:17" hidden="1" x14ac:dyDescent="0.3">
      <c r="A4259" t="s">
        <v>8677</v>
      </c>
      <c r="B4259" t="s">
        <v>8678</v>
      </c>
      <c r="C4259" t="str">
        <f>IFERROR(VLOOKUP(Table1[[#This Row],[Ticker]],[1]!Table1[[Symbol]:[Industry]],2,FALSE),"-")</f>
        <v>-</v>
      </c>
      <c r="D4259" t="s">
        <v>218</v>
      </c>
      <c r="E4259">
        <v>12.043205</v>
      </c>
      <c r="F4259">
        <v>16.7</v>
      </c>
      <c r="G4259">
        <v>152.51743895817501</v>
      </c>
      <c r="H4259">
        <v>39.354482936241602</v>
      </c>
      <c r="I4259">
        <v>72.313299763333802</v>
      </c>
      <c r="J4259">
        <v>7.0368596675841601</v>
      </c>
      <c r="K4259">
        <v>11.927572004472999</v>
      </c>
      <c r="L4259">
        <v>9.4687021462077805</v>
      </c>
      <c r="M4259">
        <v>99.839944791238295</v>
      </c>
      <c r="N4259">
        <v>1.7810905684656699</v>
      </c>
      <c r="O4259">
        <v>0</v>
      </c>
      <c r="P4259">
        <v>190.434782608695</v>
      </c>
      <c r="Q4259">
        <v>0.123606569862099</v>
      </c>
    </row>
    <row r="4260" spans="1:17" hidden="1" x14ac:dyDescent="0.3">
      <c r="A4260" t="s">
        <v>8679</v>
      </c>
      <c r="B4260" t="s">
        <v>8680</v>
      </c>
      <c r="C4260" t="str">
        <f>IFERROR(VLOOKUP(Table1[[#This Row],[Ticker]],[1]!Table1[[Symbol]:[Industry]],2,FALSE),"-")</f>
        <v>-</v>
      </c>
      <c r="D4260" t="s">
        <v>59</v>
      </c>
      <c r="E4260">
        <v>12.027380000000001</v>
      </c>
      <c r="F4260">
        <v>20.420000000000002</v>
      </c>
      <c r="G4260">
        <v>99.537090493428806</v>
      </c>
      <c r="H4260">
        <v>-39.747545407951499</v>
      </c>
      <c r="I4260">
        <v>184.15446599832899</v>
      </c>
      <c r="J4260">
        <v>-8.7913009065592007</v>
      </c>
      <c r="K4260">
        <v>21.983286806848501</v>
      </c>
      <c r="L4260">
        <v>14.7146369714201</v>
      </c>
      <c r="M4260">
        <v>8.0468181193715402</v>
      </c>
      <c r="N4260">
        <v>0.24175254495565099</v>
      </c>
      <c r="O4260">
        <v>43.046033300685501</v>
      </c>
      <c r="P4260">
        <v>336.32478632478598</v>
      </c>
      <c r="Q4260">
        <v>0.138290734769455</v>
      </c>
    </row>
    <row r="4261" spans="1:17" hidden="1" x14ac:dyDescent="0.3">
      <c r="A4261" t="s">
        <v>8681</v>
      </c>
      <c r="B4261" t="s">
        <v>8682</v>
      </c>
      <c r="C4261" t="str">
        <f>IFERROR(VLOOKUP(Table1[[#This Row],[Ticker]],[1]!Table1[[Symbol]:[Industry]],2,FALSE),"-")</f>
        <v>-</v>
      </c>
      <c r="D4261" t="s">
        <v>1382</v>
      </c>
      <c r="E4261">
        <v>12.001019250000001</v>
      </c>
      <c r="F4261">
        <v>4.87</v>
      </c>
      <c r="G4261">
        <v>-18.788225925661301</v>
      </c>
      <c r="H4261">
        <v>-12.4448788181155</v>
      </c>
      <c r="I4261">
        <v>-29.674714095641601</v>
      </c>
      <c r="J4261">
        <v>13.664591565197901</v>
      </c>
      <c r="K4261">
        <v>4.7841070884325401</v>
      </c>
      <c r="L4261">
        <v>5.3852428801882999</v>
      </c>
      <c r="M4261">
        <v>65.373609883546607</v>
      </c>
      <c r="N4261">
        <v>0.16886526620684</v>
      </c>
      <c r="O4261">
        <v>62.217659137576902</v>
      </c>
      <c r="P4261">
        <v>23.604060913705499</v>
      </c>
      <c r="Q4261">
        <v>-1.3896110070973E-2</v>
      </c>
    </row>
    <row r="4262" spans="1:17" hidden="1" x14ac:dyDescent="0.3">
      <c r="A4262" t="s">
        <v>8683</v>
      </c>
      <c r="B4262" t="s">
        <v>8684</v>
      </c>
      <c r="C4262" t="str">
        <f>IFERROR(VLOOKUP(Table1[[#This Row],[Ticker]],[1]!Table1[[Symbol]:[Industry]],2,FALSE),"-")</f>
        <v>-</v>
      </c>
      <c r="D4262" t="s">
        <v>804</v>
      </c>
      <c r="E4262">
        <v>11.988630000000001</v>
      </c>
      <c r="F4262">
        <v>310</v>
      </c>
      <c r="G4262">
        <v>71.597667378829797</v>
      </c>
      <c r="H4262">
        <v>-22.060734987129699</v>
      </c>
      <c r="I4262">
        <v>-44.942781421442</v>
      </c>
      <c r="J4262">
        <v>8.7665326348808996</v>
      </c>
      <c r="K4262">
        <v>324.829186715297</v>
      </c>
      <c r="L4262">
        <v>291.73322253954399</v>
      </c>
      <c r="M4262">
        <v>63.021365240684297</v>
      </c>
      <c r="N4262">
        <v>1.01298701298701</v>
      </c>
      <c r="O4262">
        <v>56.064516129032199</v>
      </c>
      <c r="P4262">
        <v>157.47508305647801</v>
      </c>
    </row>
    <row r="4263" spans="1:17" hidden="1" x14ac:dyDescent="0.3">
      <c r="A4263" t="s">
        <v>8685</v>
      </c>
      <c r="B4263" t="s">
        <v>8686</v>
      </c>
      <c r="C4263" t="str">
        <f>IFERROR(VLOOKUP(Table1[[#This Row],[Ticker]],[1]!Table1[[Symbol]:[Industry]],2,FALSE),"-")</f>
        <v>-</v>
      </c>
      <c r="D4263" t="s">
        <v>610</v>
      </c>
      <c r="E4263">
        <v>11.987315049999999</v>
      </c>
      <c r="F4263">
        <v>13.7</v>
      </c>
      <c r="G4263">
        <v>-30.5430887666659</v>
      </c>
      <c r="H4263">
        <v>-10.1320992776132</v>
      </c>
      <c r="I4263">
        <v>-5.18583697699761</v>
      </c>
      <c r="J4263">
        <v>-13.948618880270599</v>
      </c>
      <c r="K4263">
        <v>13.848837727906</v>
      </c>
      <c r="L4263">
        <v>13.425375643914601</v>
      </c>
      <c r="M4263">
        <v>44.752291631693801</v>
      </c>
      <c r="N4263">
        <v>2.1315839528130001</v>
      </c>
      <c r="O4263">
        <v>60.948905109488997</v>
      </c>
      <c r="Q4263">
        <v>9.4116037120951998E-2</v>
      </c>
    </row>
    <row r="4264" spans="1:17" hidden="1" x14ac:dyDescent="0.3">
      <c r="A4264" t="s">
        <v>8687</v>
      </c>
      <c r="B4264" t="s">
        <v>8688</v>
      </c>
      <c r="C4264" t="str">
        <f>IFERROR(VLOOKUP(Table1[[#This Row],[Ticker]],[1]!Table1[[Symbol]:[Industry]],2,FALSE),"-")</f>
        <v>-</v>
      </c>
      <c r="D4264" t="s">
        <v>610</v>
      </c>
      <c r="E4264">
        <v>11.941592</v>
      </c>
      <c r="F4264">
        <v>3980</v>
      </c>
      <c r="G4264">
        <v>7.31388931868584</v>
      </c>
      <c r="H4264">
        <v>-11.7821126163269</v>
      </c>
      <c r="I4264">
        <v>-6.65659524546074</v>
      </c>
      <c r="J4264">
        <v>5.4205899325025504</v>
      </c>
      <c r="K4264">
        <v>3901.6853620516399</v>
      </c>
      <c r="L4264">
        <v>3393.3107148818499</v>
      </c>
      <c r="M4264">
        <v>53.162931359616401</v>
      </c>
      <c r="N4264">
        <v>0.38032143295301102</v>
      </c>
      <c r="O4264">
        <v>19.2964824120603</v>
      </c>
      <c r="P4264">
        <v>106.74787667852701</v>
      </c>
      <c r="Q4264">
        <v>7.3076722620578002E-2</v>
      </c>
    </row>
    <row r="4265" spans="1:17" hidden="1" x14ac:dyDescent="0.3">
      <c r="A4265" t="s">
        <v>8689</v>
      </c>
      <c r="B4265" t="s">
        <v>8690</v>
      </c>
      <c r="C4265" t="str">
        <f>IFERROR(VLOOKUP(Table1[[#This Row],[Ticker]],[1]!Table1[[Symbol]:[Industry]],2,FALSE),"-")</f>
        <v>-</v>
      </c>
      <c r="D4265" t="s">
        <v>59</v>
      </c>
      <c r="E4265">
        <v>11.9316455</v>
      </c>
      <c r="F4265">
        <v>24.67</v>
      </c>
      <c r="G4265">
        <v>111.85876111355699</v>
      </c>
      <c r="H4265">
        <v>-11.0587402042541</v>
      </c>
      <c r="I4265">
        <v>-21.183876644894202</v>
      </c>
      <c r="J4265">
        <v>-1.0819522136039399</v>
      </c>
      <c r="K4265">
        <v>24.4537834112224</v>
      </c>
      <c r="L4265">
        <v>21.350839563684001</v>
      </c>
      <c r="M4265">
        <v>97.755691246373402</v>
      </c>
      <c r="N4265">
        <v>1.75757575757575</v>
      </c>
      <c r="O4265">
        <v>15.4843940008106</v>
      </c>
      <c r="P4265">
        <v>228.933333333333</v>
      </c>
    </row>
    <row r="4266" spans="1:17" hidden="1" x14ac:dyDescent="0.3">
      <c r="A4266" t="s">
        <v>8691</v>
      </c>
      <c r="B4266" t="s">
        <v>8692</v>
      </c>
      <c r="C4266" t="str">
        <f>IFERROR(VLOOKUP(Table1[[#This Row],[Ticker]],[1]!Table1[[Symbol]:[Industry]],2,FALSE),"-")</f>
        <v>-</v>
      </c>
      <c r="D4266" t="s">
        <v>285</v>
      </c>
      <c r="E4266">
        <v>11.9305</v>
      </c>
      <c r="F4266">
        <v>2.5</v>
      </c>
      <c r="G4266">
        <v>15.0966608542663</v>
      </c>
      <c r="H4266">
        <v>4.1486330676352399</v>
      </c>
      <c r="I4266">
        <v>26.671801911891201</v>
      </c>
      <c r="J4266">
        <v>3.0847144530627202</v>
      </c>
      <c r="K4266">
        <v>2.2903626926318101</v>
      </c>
      <c r="L4266">
        <v>2.1028990344702998</v>
      </c>
      <c r="M4266">
        <v>66.419195265874507</v>
      </c>
      <c r="N4266">
        <v>0.58551560308950701</v>
      </c>
      <c r="O4266">
        <v>11.999999999999901</v>
      </c>
      <c r="P4266">
        <v>77.304964539007102</v>
      </c>
    </row>
    <row r="4267" spans="1:17" hidden="1" x14ac:dyDescent="0.3">
      <c r="A4267" t="s">
        <v>8693</v>
      </c>
      <c r="B4267" t="s">
        <v>4130</v>
      </c>
      <c r="C4267" t="str">
        <f>IFERROR(VLOOKUP(Table1[[#This Row],[Ticker]],[1]!Table1[[Symbol]:[Industry]],2,FALSE),"-")</f>
        <v>-</v>
      </c>
      <c r="D4267" t="s">
        <v>49</v>
      </c>
      <c r="E4267">
        <v>11.93</v>
      </c>
      <c r="F4267">
        <v>119.3</v>
      </c>
      <c r="M4267">
        <v>100</v>
      </c>
      <c r="N4267">
        <v>1</v>
      </c>
      <c r="Q4267">
        <v>5.4726977498741003E-2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Row],[Ticker]],[1]!Table1[[Symbol]:[Industry]],2,FALSE),"-")</f>
        <v>-</v>
      </c>
      <c r="D4268" t="s">
        <v>610</v>
      </c>
      <c r="E4268">
        <v>11.908386</v>
      </c>
      <c r="F4268">
        <v>10.5</v>
      </c>
      <c r="G4268">
        <v>-20.457672452875901</v>
      </c>
      <c r="H4268">
        <v>-1.6837402042541501</v>
      </c>
      <c r="I4268">
        <v>-10.6696981955662</v>
      </c>
      <c r="J4268">
        <v>-12.994703891456201</v>
      </c>
      <c r="K4268">
        <v>10.7936930227219</v>
      </c>
      <c r="L4268">
        <v>11.2310822014654</v>
      </c>
      <c r="M4268">
        <v>48.412422288746697</v>
      </c>
      <c r="N4268">
        <v>1.44110175642328</v>
      </c>
      <c r="O4268">
        <v>78.761904761904702</v>
      </c>
      <c r="P4268">
        <v>20.5510907003444</v>
      </c>
      <c r="Q4268">
        <v>4.7096369613598997E-2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Row],[Ticker]],[1]!Table1[[Symbol]:[Industry]],2,FALSE),"-")</f>
        <v>-</v>
      </c>
      <c r="D4269" t="s">
        <v>561</v>
      </c>
      <c r="E4269">
        <v>11.897264085512999</v>
      </c>
      <c r="F4269">
        <v>41.6</v>
      </c>
      <c r="G4269">
        <v>-15.1249024142235</v>
      </c>
      <c r="H4269">
        <v>-6.0612641820431401</v>
      </c>
      <c r="I4269">
        <v>-7.2196109547865897</v>
      </c>
      <c r="J4269">
        <v>-1.0819522136039399</v>
      </c>
      <c r="K4269">
        <v>40.465377095892798</v>
      </c>
      <c r="L4269">
        <v>39.396502744009197</v>
      </c>
      <c r="M4269">
        <v>100</v>
      </c>
      <c r="N4269">
        <v>0</v>
      </c>
      <c r="O4269">
        <v>0</v>
      </c>
      <c r="P4269">
        <v>10.227874933757199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D4270" t="s">
        <v>130</v>
      </c>
      <c r="E4270">
        <v>11.76008085</v>
      </c>
      <c r="F4270">
        <v>9.81</v>
      </c>
      <c r="G4270">
        <v>-78.917505302952605</v>
      </c>
      <c r="H4270">
        <v>-14.4250768379175</v>
      </c>
      <c r="I4270">
        <v>-15.280328083716901</v>
      </c>
      <c r="J4270">
        <v>-0.56701915490159105</v>
      </c>
      <c r="K4270">
        <v>9.9501469162359903</v>
      </c>
      <c r="L4270">
        <v>11.3127707760527</v>
      </c>
      <c r="M4270">
        <v>54.864742611167898</v>
      </c>
      <c r="N4270">
        <v>0.81525504925053505</v>
      </c>
      <c r="O4270">
        <v>137.00305810397501</v>
      </c>
      <c r="P4270">
        <v>15.820543093270301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D4271" t="s">
        <v>610</v>
      </c>
      <c r="E4271">
        <v>11.756915291</v>
      </c>
      <c r="F4271">
        <v>11.77</v>
      </c>
      <c r="G4271">
        <v>51.639703855026603</v>
      </c>
      <c r="H4271">
        <v>27.549565070717701</v>
      </c>
      <c r="I4271">
        <v>-4.7285025021117502</v>
      </c>
      <c r="J4271">
        <v>15.8688053621536</v>
      </c>
      <c r="K4271">
        <v>9.6514582192387408</v>
      </c>
      <c r="L4271">
        <v>8.8455823152379995</v>
      </c>
      <c r="M4271">
        <v>64.405001469667596</v>
      </c>
      <c r="N4271">
        <v>2.9267656124363399</v>
      </c>
      <c r="O4271">
        <v>29.991503823279501</v>
      </c>
      <c r="P4271">
        <v>120.411985018726</v>
      </c>
      <c r="Q4271">
        <v>8.5003272135320995E-2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D4272" t="s">
        <v>1435</v>
      </c>
      <c r="E4272">
        <v>11.75351324</v>
      </c>
      <c r="F4272">
        <v>12.95</v>
      </c>
      <c r="G4272">
        <v>-2.0194440146474899</v>
      </c>
      <c r="H4272">
        <v>-4.6043512197446903</v>
      </c>
      <c r="I4272">
        <v>-14.848665924365999</v>
      </c>
      <c r="J4272">
        <v>-1.9860710335983099E-2</v>
      </c>
      <c r="K4272">
        <v>12.3053713205147</v>
      </c>
      <c r="L4272">
        <v>11.8403145260183</v>
      </c>
      <c r="M4272">
        <v>62.081726580889402</v>
      </c>
      <c r="N4272">
        <v>1.08554549019233</v>
      </c>
      <c r="O4272">
        <v>18.687258687258598</v>
      </c>
      <c r="P4272">
        <v>74.999999999999901</v>
      </c>
      <c r="Q4272">
        <v>6.2114564110605001E-2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98</v>
      </c>
      <c r="E4273">
        <v>11.732760000000001</v>
      </c>
      <c r="F4273">
        <v>35.880000000000003</v>
      </c>
      <c r="G4273">
        <v>-16.559569343129301</v>
      </c>
      <c r="H4273">
        <v>93.489434541407107</v>
      </c>
      <c r="I4273">
        <v>49.842533619208297</v>
      </c>
      <c r="J4273">
        <v>14.6255630199776</v>
      </c>
      <c r="K4273">
        <v>22.136401882401501</v>
      </c>
      <c r="L4273">
        <v>21.941315843094401</v>
      </c>
      <c r="M4273">
        <v>99.993569095530006</v>
      </c>
      <c r="N4273">
        <v>3.32527588018917</v>
      </c>
      <c r="O4273">
        <v>0</v>
      </c>
      <c r="P4273">
        <v>136.052631578947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D4274" t="s">
        <v>561</v>
      </c>
      <c r="E4274">
        <v>11.6906014</v>
      </c>
      <c r="F4274">
        <v>34.78</v>
      </c>
      <c r="G4274">
        <v>397.654741449011</v>
      </c>
      <c r="H4274">
        <v>14.0073224609025</v>
      </c>
      <c r="I4274">
        <v>101.02632197456499</v>
      </c>
      <c r="J4274">
        <v>23.9369157109243</v>
      </c>
      <c r="K4274">
        <v>25.170391292422401</v>
      </c>
      <c r="L4274">
        <v>19.891597328930398</v>
      </c>
      <c r="M4274">
        <v>94.705462916405196</v>
      </c>
      <c r="N4274">
        <v>1.53983211379472</v>
      </c>
      <c r="O4274">
        <v>0</v>
      </c>
      <c r="P4274">
        <v>550.09345794392505</v>
      </c>
      <c r="Q4274">
        <v>8.4584829411021994E-2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613</v>
      </c>
      <c r="E4275">
        <v>11.6594</v>
      </c>
      <c r="F4275">
        <v>9.6999999999999993</v>
      </c>
      <c r="G4275">
        <v>300.08581914324702</v>
      </c>
      <c r="H4275">
        <v>-0.92763174179885799</v>
      </c>
      <c r="I4275">
        <v>6.22003146012083</v>
      </c>
      <c r="J4275">
        <v>2.8550556604117898</v>
      </c>
      <c r="K4275">
        <v>8.5176790083400498</v>
      </c>
      <c r="L4275">
        <v>7.2054752611569803</v>
      </c>
      <c r="M4275">
        <v>74.676772659907698</v>
      </c>
      <c r="N4275">
        <v>0.93595252837183496</v>
      </c>
      <c r="O4275">
        <v>24.6391752577319</v>
      </c>
      <c r="P4275">
        <v>366.34615384615302</v>
      </c>
      <c r="Q4275">
        <v>0.146001127883198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D4276" t="s">
        <v>226</v>
      </c>
      <c r="E4276">
        <v>11.634232684000001</v>
      </c>
      <c r="F4276">
        <v>7.94</v>
      </c>
      <c r="G4276">
        <v>83.0461727832527</v>
      </c>
      <c r="H4276">
        <v>38.112530513977802</v>
      </c>
      <c r="I4276">
        <v>20.337170118160898</v>
      </c>
      <c r="J4276">
        <v>16.1394660208388</v>
      </c>
      <c r="K4276">
        <v>6.01022696466267</v>
      </c>
      <c r="L4276">
        <v>5.3444802245470999</v>
      </c>
      <c r="M4276">
        <v>85.544712457903501</v>
      </c>
      <c r="N4276">
        <v>3.1204585720531002</v>
      </c>
      <c r="O4276">
        <v>9.94962216624684</v>
      </c>
      <c r="P4276">
        <v>129.47976878612701</v>
      </c>
      <c r="Q4276">
        <v>8.8849869481538002E-2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E4277">
        <v>11.574524090000001</v>
      </c>
      <c r="F4277">
        <v>17.87</v>
      </c>
      <c r="G4277">
        <v>400.23545794613602</v>
      </c>
      <c r="H4277">
        <v>27.572438502970101</v>
      </c>
      <c r="I4277">
        <v>142.70445367920701</v>
      </c>
      <c r="J4277">
        <v>-10.565566910724099</v>
      </c>
      <c r="K4277">
        <v>15.1210998134731</v>
      </c>
      <c r="L4277">
        <v>10.587133456387299</v>
      </c>
      <c r="M4277">
        <v>51.195815403035603</v>
      </c>
      <c r="N4277">
        <v>1.3472478435178501</v>
      </c>
      <c r="O4277">
        <v>12.702853945159401</v>
      </c>
      <c r="P4277">
        <v>556.98529411764696</v>
      </c>
      <c r="Q4277">
        <v>8.3135102639269001E-2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D4278" t="s">
        <v>716</v>
      </c>
      <c r="E4278">
        <v>11.560360832000001</v>
      </c>
      <c r="F4278">
        <v>55.59</v>
      </c>
      <c r="G4278">
        <v>56.792415588578997</v>
      </c>
      <c r="H4278">
        <v>-7.8329337526412504</v>
      </c>
      <c r="I4278">
        <v>22.155646888122</v>
      </c>
      <c r="J4278">
        <v>0.28892588939716601</v>
      </c>
      <c r="K4278">
        <v>51.491097847695102</v>
      </c>
      <c r="L4278">
        <v>44.346061183845002</v>
      </c>
      <c r="M4278">
        <v>44.735305969102399</v>
      </c>
      <c r="N4278">
        <v>1.0167179634719501</v>
      </c>
      <c r="O4278">
        <v>0.55765425436229399</v>
      </c>
      <c r="P4278">
        <v>82.7416173570019</v>
      </c>
    </row>
    <row r="4279" spans="1:17" hidden="1" x14ac:dyDescent="0.3">
      <c r="A4279" t="s">
        <v>8716</v>
      </c>
      <c r="B4279" t="s">
        <v>8717</v>
      </c>
      <c r="C4279" t="str">
        <f>IFERROR(VLOOKUP(Table1[[#This Row],[Ticker]],[1]!Table1[[Symbol]:[Industry]],2,FALSE),"-")</f>
        <v>-</v>
      </c>
      <c r="D4279" t="s">
        <v>302</v>
      </c>
      <c r="E4279">
        <v>11.55</v>
      </c>
      <c r="F4279">
        <v>38.5</v>
      </c>
      <c r="G4279">
        <v>-35.817893627050502</v>
      </c>
      <c r="H4279">
        <v>-13.094363613923299</v>
      </c>
      <c r="I4279">
        <v>-6.0101904252734597</v>
      </c>
      <c r="J4279">
        <v>-1.0819522136039399</v>
      </c>
      <c r="K4279">
        <v>38.9919044835165</v>
      </c>
      <c r="L4279">
        <v>38.358807155575498</v>
      </c>
      <c r="M4279">
        <v>36.768014404604301</v>
      </c>
      <c r="N4279">
        <v>1.4285714285714199</v>
      </c>
      <c r="O4279">
        <v>17.194805194805099</v>
      </c>
      <c r="P4279">
        <v>28.247834776815399</v>
      </c>
    </row>
    <row r="4280" spans="1:17" hidden="1" x14ac:dyDescent="0.3">
      <c r="A4280" t="s">
        <v>8718</v>
      </c>
      <c r="B4280" t="s">
        <v>8719</v>
      </c>
      <c r="C4280" t="str">
        <f>IFERROR(VLOOKUP(Table1[[#This Row],[Ticker]],[1]!Table1[[Symbol]:[Industry]],2,FALSE),"-")</f>
        <v>-</v>
      </c>
      <c r="D4280" t="s">
        <v>1656</v>
      </c>
      <c r="E4280">
        <v>11.526266400000001</v>
      </c>
      <c r="F4280">
        <v>22.99</v>
      </c>
      <c r="G4280">
        <v>4.0225743683950901</v>
      </c>
      <c r="H4280">
        <v>-19.7724331503122</v>
      </c>
      <c r="I4280">
        <v>-40.373336976997599</v>
      </c>
      <c r="J4280">
        <v>-6.7349736560990703</v>
      </c>
      <c r="K4280">
        <v>25.466783720795402</v>
      </c>
      <c r="L4280">
        <v>23.9548697342818</v>
      </c>
      <c r="M4280">
        <v>29.937235294245301</v>
      </c>
      <c r="N4280">
        <v>6.6341356476637206E-2</v>
      </c>
      <c r="O4280">
        <v>44.802087864288801</v>
      </c>
      <c r="P4280">
        <v>45.414294750158099</v>
      </c>
      <c r="Q4280">
        <v>0.12790954937930901</v>
      </c>
    </row>
    <row r="4281" spans="1:17" hidden="1" x14ac:dyDescent="0.3">
      <c r="A4281" t="s">
        <v>8720</v>
      </c>
      <c r="B4281" t="s">
        <v>8721</v>
      </c>
      <c r="C4281" t="str">
        <f>IFERROR(VLOOKUP(Table1[[#This Row],[Ticker]],[1]!Table1[[Symbol]:[Industry]],2,FALSE),"-")</f>
        <v>-</v>
      </c>
      <c r="D4281" t="s">
        <v>561</v>
      </c>
      <c r="E4281">
        <v>11.5</v>
      </c>
      <c r="F4281">
        <v>25</v>
      </c>
      <c r="G4281">
        <v>374.64722265201902</v>
      </c>
      <c r="H4281">
        <v>102.483860692606</v>
      </c>
      <c r="I4281">
        <v>130.501359624944</v>
      </c>
      <c r="J4281">
        <v>20.397639623130701</v>
      </c>
      <c r="K4281">
        <v>14.343143030764899</v>
      </c>
      <c r="L4281">
        <v>11.411952349862</v>
      </c>
      <c r="M4281">
        <v>97.447651237847793</v>
      </c>
      <c r="N4281">
        <v>2.03234349356861</v>
      </c>
      <c r="O4281">
        <v>0</v>
      </c>
      <c r="P4281">
        <v>478.70370370370301</v>
      </c>
      <c r="Q4281">
        <v>8.7520181168316002E-2</v>
      </c>
    </row>
    <row r="4282" spans="1:17" hidden="1" x14ac:dyDescent="0.3">
      <c r="A4282" t="s">
        <v>8722</v>
      </c>
      <c r="B4282" t="s">
        <v>8723</v>
      </c>
      <c r="C4282" t="str">
        <f>IFERROR(VLOOKUP(Table1[[#This Row],[Ticker]],[1]!Table1[[Symbol]:[Industry]],2,FALSE),"-")</f>
        <v>-</v>
      </c>
      <c r="D4282" t="s">
        <v>610</v>
      </c>
      <c r="E4282">
        <v>11.484</v>
      </c>
      <c r="F4282">
        <v>191.4</v>
      </c>
      <c r="G4282">
        <v>-20.3610055432633</v>
      </c>
      <c r="I4282">
        <v>-7.2253151722800997</v>
      </c>
      <c r="M4282">
        <v>100</v>
      </c>
      <c r="N4282">
        <v>1</v>
      </c>
      <c r="O4282">
        <v>0</v>
      </c>
      <c r="P4282">
        <v>4.9917718047174997</v>
      </c>
      <c r="Q4282">
        <v>3.0346719918976001E-2</v>
      </c>
    </row>
    <row r="4283" spans="1:17" hidden="1" x14ac:dyDescent="0.3">
      <c r="A4283" t="s">
        <v>8724</v>
      </c>
      <c r="B4283" t="s">
        <v>8725</v>
      </c>
      <c r="C4283" t="str">
        <f>IFERROR(VLOOKUP(Table1[[#This Row],[Ticker]],[1]!Table1[[Symbol]:[Industry]],2,FALSE),"-")</f>
        <v>-</v>
      </c>
      <c r="D4283" t="s">
        <v>875</v>
      </c>
      <c r="E4283">
        <v>11.482786000000001</v>
      </c>
      <c r="F4283">
        <v>11.9</v>
      </c>
      <c r="G4283">
        <v>41.782054112693302</v>
      </c>
      <c r="H4283">
        <v>-7.9885647656576699</v>
      </c>
      <c r="I4283">
        <v>-15.0742298341404</v>
      </c>
      <c r="J4283">
        <v>-0.48263714511079497</v>
      </c>
      <c r="K4283">
        <v>11.471808391826</v>
      </c>
      <c r="L4283">
        <v>10.9733608623875</v>
      </c>
      <c r="M4283">
        <v>56.399750253420301</v>
      </c>
      <c r="N4283">
        <v>0.456231484834632</v>
      </c>
      <c r="O4283">
        <v>31.092436974789901</v>
      </c>
      <c r="P4283">
        <v>67.134831460674107</v>
      </c>
    </row>
    <row r="4284" spans="1:17" hidden="1" x14ac:dyDescent="0.3">
      <c r="A4284" t="s">
        <v>8726</v>
      </c>
      <c r="B4284" t="s">
        <v>8727</v>
      </c>
      <c r="C4284" t="str">
        <f>IFERROR(VLOOKUP(Table1[[#This Row],[Ticker]],[1]!Table1[[Symbol]:[Industry]],2,FALSE),"-")</f>
        <v>-</v>
      </c>
      <c r="E4284">
        <v>11.47776</v>
      </c>
      <c r="F4284">
        <v>24.4</v>
      </c>
      <c r="G4284">
        <v>-26.165785478062102</v>
      </c>
      <c r="H4284">
        <v>-4.2753704011907097</v>
      </c>
      <c r="I4284">
        <v>-23.003193009904301</v>
      </c>
      <c r="J4284">
        <v>-3.4819522136039498</v>
      </c>
      <c r="K4284">
        <v>25.0368222544971</v>
      </c>
      <c r="L4284">
        <v>27.382516253070399</v>
      </c>
      <c r="M4284">
        <v>44.8633989783903</v>
      </c>
      <c r="N4284">
        <v>1.8904958677685899</v>
      </c>
      <c r="O4284">
        <v>120.204918032786</v>
      </c>
      <c r="P4284">
        <v>48.238153098420298</v>
      </c>
    </row>
    <row r="4285" spans="1:17" hidden="1" x14ac:dyDescent="0.3">
      <c r="A4285" t="s">
        <v>8728</v>
      </c>
      <c r="B4285" t="s">
        <v>8729</v>
      </c>
      <c r="C4285" t="str">
        <f>IFERROR(VLOOKUP(Table1[[#This Row],[Ticker]],[1]!Table1[[Symbol]:[Industry]],2,FALSE),"-")</f>
        <v>-</v>
      </c>
      <c r="E4285">
        <v>11.471360000000001</v>
      </c>
      <c r="F4285">
        <v>32</v>
      </c>
      <c r="G4285">
        <v>250.67542476717699</v>
      </c>
      <c r="H4285">
        <v>-14.8181387004947</v>
      </c>
      <c r="I4285">
        <v>-26.8382182470082</v>
      </c>
      <c r="J4285">
        <v>-1.0819522136039399</v>
      </c>
      <c r="K4285">
        <v>33.946779921944497</v>
      </c>
      <c r="L4285">
        <v>29.518787169418101</v>
      </c>
      <c r="M4285">
        <v>51.682051234067998</v>
      </c>
      <c r="N4285">
        <v>0.32265654377137498</v>
      </c>
      <c r="O4285">
        <v>44.84375</v>
      </c>
      <c r="P4285">
        <v>316.12483745123501</v>
      </c>
    </row>
    <row r="4286" spans="1:17" hidden="1" x14ac:dyDescent="0.3">
      <c r="A4286" t="s">
        <v>8730</v>
      </c>
      <c r="B4286" t="s">
        <v>8731</v>
      </c>
      <c r="C4286" t="str">
        <f>IFERROR(VLOOKUP(Table1[[#This Row],[Ticker]],[1]!Table1[[Symbol]:[Industry]],2,FALSE),"-")</f>
        <v>-</v>
      </c>
      <c r="D4286" t="s">
        <v>140</v>
      </c>
      <c r="E4286">
        <v>11.3886</v>
      </c>
      <c r="F4286">
        <v>29.97</v>
      </c>
      <c r="G4286">
        <v>182.03183803663401</v>
      </c>
      <c r="H4286">
        <v>-9.0215707975350696</v>
      </c>
      <c r="I4286">
        <v>-1.0111500567749701</v>
      </c>
      <c r="J4286">
        <v>0.95521719311513698</v>
      </c>
      <c r="K4286">
        <v>28.963089195538199</v>
      </c>
      <c r="L4286">
        <v>25.9492072411403</v>
      </c>
      <c r="M4286">
        <v>65.437698144927495</v>
      </c>
      <c r="N4286">
        <v>1.5180449213284199</v>
      </c>
      <c r="O4286">
        <v>41.841841841841799</v>
      </c>
      <c r="P4286">
        <v>215.14195583596199</v>
      </c>
    </row>
    <row r="4287" spans="1:17" hidden="1" x14ac:dyDescent="0.3">
      <c r="A4287" t="s">
        <v>8732</v>
      </c>
      <c r="B4287" t="s">
        <v>8733</v>
      </c>
      <c r="C4287" t="str">
        <f>IFERROR(VLOOKUP(Table1[[#This Row],[Ticker]],[1]!Table1[[Symbol]:[Industry]],2,FALSE),"-")</f>
        <v>-</v>
      </c>
      <c r="D4287" t="s">
        <v>392</v>
      </c>
      <c r="E4287">
        <v>11.37</v>
      </c>
      <c r="F4287">
        <v>22.74</v>
      </c>
      <c r="G4287">
        <v>75.176323181119599</v>
      </c>
      <c r="H4287">
        <v>5.3490267860370899</v>
      </c>
      <c r="I4287">
        <v>10.7018319419213</v>
      </c>
      <c r="J4287">
        <v>13.162926299973901</v>
      </c>
      <c r="K4287">
        <v>20.566155221644099</v>
      </c>
      <c r="L4287">
        <v>18.6895954865536</v>
      </c>
      <c r="M4287">
        <v>59.532582788691101</v>
      </c>
      <c r="N4287">
        <v>3.2284110406705002</v>
      </c>
      <c r="O4287">
        <v>22.691292875989401</v>
      </c>
      <c r="P4287">
        <v>150.993377483443</v>
      </c>
      <c r="Q4287">
        <v>8.4646540254229005E-2</v>
      </c>
    </row>
    <row r="4288" spans="1:17" hidden="1" x14ac:dyDescent="0.3">
      <c r="A4288" t="s">
        <v>8734</v>
      </c>
      <c r="B4288" t="s">
        <v>8735</v>
      </c>
      <c r="C4288" t="str">
        <f>IFERROR(VLOOKUP(Table1[[#This Row],[Ticker]],[1]!Table1[[Symbol]:[Industry]],2,FALSE),"-")</f>
        <v>-</v>
      </c>
      <c r="D4288" t="s">
        <v>72</v>
      </c>
      <c r="E4288">
        <v>11.321809999999999</v>
      </c>
      <c r="F4288">
        <v>25.79</v>
      </c>
      <c r="G4288">
        <v>52.754957458649002</v>
      </c>
      <c r="H4288">
        <v>-15.0221548384004</v>
      </c>
      <c r="I4288">
        <v>33.160590587827599</v>
      </c>
      <c r="J4288">
        <v>-4.12158284076824</v>
      </c>
      <c r="K4288">
        <v>26.079671821307599</v>
      </c>
      <c r="L4288">
        <v>22.5964961089336</v>
      </c>
      <c r="M4288">
        <v>45.065782523526501</v>
      </c>
      <c r="N4288">
        <v>1.7347897805688099</v>
      </c>
      <c r="O4288">
        <v>19.6200077549437</v>
      </c>
      <c r="P4288">
        <v>94.494720965309199</v>
      </c>
      <c r="Q4288">
        <v>2.2088753994732001E-2</v>
      </c>
    </row>
    <row r="4289" spans="1:17" hidden="1" x14ac:dyDescent="0.3">
      <c r="A4289" t="s">
        <v>8736</v>
      </c>
      <c r="B4289" t="s">
        <v>8737</v>
      </c>
      <c r="C4289" t="str">
        <f>IFERROR(VLOOKUP(Table1[[#This Row],[Ticker]],[1]!Table1[[Symbol]:[Industry]],2,FALSE),"-")</f>
        <v>-</v>
      </c>
      <c r="D4289" t="s">
        <v>716</v>
      </c>
      <c r="E4289">
        <v>11.309675944999899</v>
      </c>
      <c r="F4289">
        <v>19.84</v>
      </c>
      <c r="G4289">
        <v>-4.3899498038004303</v>
      </c>
      <c r="H4289">
        <v>-4.0857672312811903</v>
      </c>
      <c r="I4289">
        <v>0.318363958907108</v>
      </c>
      <c r="J4289">
        <v>0.61383401455637099</v>
      </c>
      <c r="K4289">
        <v>19.000704392927599</v>
      </c>
      <c r="L4289">
        <v>17.6545654249819</v>
      </c>
      <c r="M4289">
        <v>51.507867780463002</v>
      </c>
      <c r="N4289">
        <v>0.65129891820563501</v>
      </c>
      <c r="O4289">
        <v>5.8467741935483897</v>
      </c>
      <c r="P4289">
        <v>39.032936229852801</v>
      </c>
    </row>
    <row r="4290" spans="1:17" hidden="1" x14ac:dyDescent="0.3">
      <c r="A4290" t="s">
        <v>8738</v>
      </c>
      <c r="B4290" t="s">
        <v>8739</v>
      </c>
      <c r="C4290" t="str">
        <f>IFERROR(VLOOKUP(Table1[[#This Row],[Ticker]],[1]!Table1[[Symbol]:[Industry]],2,FALSE),"-")</f>
        <v>-</v>
      </c>
      <c r="D4290" t="s">
        <v>49</v>
      </c>
      <c r="E4290">
        <v>11.302759999999999</v>
      </c>
      <c r="F4290">
        <v>37</v>
      </c>
      <c r="G4290">
        <v>37.5710447568188</v>
      </c>
      <c r="H4290">
        <v>-14.640007421885</v>
      </c>
      <c r="I4290">
        <v>35.487503841365601</v>
      </c>
      <c r="J4290">
        <v>12.153341904043099</v>
      </c>
      <c r="K4290">
        <v>34.698084605517899</v>
      </c>
      <c r="L4290">
        <v>30.381453746039199</v>
      </c>
      <c r="M4290">
        <v>53.059801240958699</v>
      </c>
      <c r="N4290">
        <v>0.882860469203256</v>
      </c>
      <c r="O4290">
        <v>9.2702702702702702</v>
      </c>
      <c r="P4290">
        <v>82.266009852216698</v>
      </c>
      <c r="Q4290">
        <v>9.1610911712542001E-2</v>
      </c>
    </row>
    <row r="4291" spans="1:17" hidden="1" x14ac:dyDescent="0.3">
      <c r="A4291" t="s">
        <v>8740</v>
      </c>
      <c r="B4291" t="s">
        <v>8741</v>
      </c>
      <c r="C4291" t="str">
        <f>IFERROR(VLOOKUP(Table1[[#This Row],[Ticker]],[1]!Table1[[Symbol]:[Industry]],2,FALSE),"-")</f>
        <v>-</v>
      </c>
      <c r="D4291" t="s">
        <v>716</v>
      </c>
      <c r="E4291">
        <v>11.262924035999999</v>
      </c>
      <c r="F4291">
        <v>265.69</v>
      </c>
      <c r="G4291">
        <v>7.0368149160008402</v>
      </c>
      <c r="H4291">
        <v>-7.8280368451011597</v>
      </c>
      <c r="I4291">
        <v>3.3706620876504299</v>
      </c>
      <c r="J4291">
        <v>0.737835093955444</v>
      </c>
      <c r="K4291">
        <v>252.33833571133701</v>
      </c>
      <c r="L4291">
        <v>232.70039095303801</v>
      </c>
      <c r="M4291">
        <v>55.874429077666797</v>
      </c>
      <c r="N4291">
        <v>0.54710544188209098</v>
      </c>
      <c r="O4291">
        <v>7.2076480108396801</v>
      </c>
      <c r="P4291">
        <v>35.556122448979501</v>
      </c>
      <c r="Q4291">
        <v>3.1845093282099998E-4</v>
      </c>
    </row>
    <row r="4292" spans="1:17" hidden="1" x14ac:dyDescent="0.3">
      <c r="A4292" t="s">
        <v>8742</v>
      </c>
      <c r="B4292" t="s">
        <v>8743</v>
      </c>
      <c r="C4292" t="str">
        <f>IFERROR(VLOOKUP(Table1[[#This Row],[Ticker]],[1]!Table1[[Symbol]:[Industry]],2,FALSE),"-")</f>
        <v>-</v>
      </c>
      <c r="D4292" t="s">
        <v>392</v>
      </c>
      <c r="E4292">
        <v>11.251125</v>
      </c>
      <c r="F4292">
        <v>1.37</v>
      </c>
      <c r="G4292">
        <v>11.647222652019099</v>
      </c>
      <c r="H4292">
        <v>-8.5997238108115308</v>
      </c>
      <c r="I4292">
        <v>6.9133478056111102</v>
      </c>
      <c r="J4292">
        <v>-0.27550060070072202</v>
      </c>
      <c r="K4292">
        <v>1.25834754205879</v>
      </c>
      <c r="L4292">
        <v>1.26755548882199</v>
      </c>
      <c r="M4292">
        <v>82.571341259671499</v>
      </c>
      <c r="N4292">
        <v>1.71588495765654</v>
      </c>
      <c r="O4292">
        <v>47.445255474452502</v>
      </c>
      <c r="P4292">
        <v>65.060240963855406</v>
      </c>
      <c r="Q4292">
        <v>9.7233170269043004E-2</v>
      </c>
    </row>
    <row r="4293" spans="1:17" hidden="1" x14ac:dyDescent="0.3">
      <c r="A4293" t="s">
        <v>8744</v>
      </c>
      <c r="B4293" t="s">
        <v>8745</v>
      </c>
      <c r="C4293" t="str">
        <f>IFERROR(VLOOKUP(Table1[[#This Row],[Ticker]],[1]!Table1[[Symbol]:[Industry]],2,FALSE),"-")</f>
        <v>-</v>
      </c>
      <c r="D4293" t="s">
        <v>392</v>
      </c>
      <c r="E4293">
        <v>11.226522959999899</v>
      </c>
      <c r="F4293">
        <v>9.76</v>
      </c>
      <c r="G4293">
        <v>-30.133265152858801</v>
      </c>
      <c r="H4293">
        <v>-11.0587402042541</v>
      </c>
      <c r="I4293">
        <v>-7.2708504178578304</v>
      </c>
      <c r="J4293">
        <v>-1.0819522136039399</v>
      </c>
      <c r="K4293">
        <v>9.7267317474074808</v>
      </c>
      <c r="L4293">
        <v>10.2199457536537</v>
      </c>
      <c r="M4293">
        <v>99.999990417572306</v>
      </c>
      <c r="O4293">
        <v>5.0204918032786798</v>
      </c>
      <c r="P4293">
        <v>6.0869565217391397</v>
      </c>
    </row>
    <row r="4294" spans="1:17" hidden="1" x14ac:dyDescent="0.3">
      <c r="A4294" t="s">
        <v>8746</v>
      </c>
      <c r="B4294" t="s">
        <v>8747</v>
      </c>
      <c r="C4294" t="str">
        <f>IFERROR(VLOOKUP(Table1[[#This Row],[Ticker]],[1]!Table1[[Symbol]:[Industry]],2,FALSE),"-")</f>
        <v>-</v>
      </c>
      <c r="D4294" t="s">
        <v>561</v>
      </c>
      <c r="E4294">
        <v>11.212</v>
      </c>
      <c r="F4294">
        <v>280.3</v>
      </c>
      <c r="G4294">
        <v>113.60715445082501</v>
      </c>
      <c r="H4294">
        <v>140.52020716416601</v>
      </c>
      <c r="I4294">
        <v>99.409942090575001</v>
      </c>
      <c r="J4294">
        <v>16.930070113575098</v>
      </c>
      <c r="K4294">
        <v>165.131947216626</v>
      </c>
      <c r="L4294">
        <v>127.136024014545</v>
      </c>
      <c r="M4294">
        <v>98.659683304403202</v>
      </c>
      <c r="N4294">
        <v>1.4667208735044699</v>
      </c>
      <c r="O4294">
        <v>0</v>
      </c>
      <c r="P4294">
        <v>215.29808773903201</v>
      </c>
      <c r="Q4294">
        <v>9.1605882543602996E-2</v>
      </c>
    </row>
    <row r="4295" spans="1:17" hidden="1" x14ac:dyDescent="0.3">
      <c r="A4295" t="s">
        <v>8748</v>
      </c>
      <c r="B4295" t="s">
        <v>8749</v>
      </c>
      <c r="C4295" t="str">
        <f>IFERROR(VLOOKUP(Table1[[#This Row],[Ticker]],[1]!Table1[[Symbol]:[Industry]],2,FALSE),"-")</f>
        <v>-</v>
      </c>
      <c r="D4295" t="s">
        <v>610</v>
      </c>
      <c r="E4295">
        <v>11.199559199999999</v>
      </c>
      <c r="F4295">
        <v>19.28</v>
      </c>
      <c r="G4295">
        <v>15.4799472685275</v>
      </c>
      <c r="H4295">
        <v>9.3646719999799704</v>
      </c>
      <c r="I4295">
        <v>-6.0496860959403298</v>
      </c>
      <c r="J4295">
        <v>0.707521470606576</v>
      </c>
      <c r="K4295">
        <v>17.486204688956398</v>
      </c>
      <c r="L4295">
        <v>15.936397276535599</v>
      </c>
      <c r="M4295">
        <v>60.0928233992869</v>
      </c>
      <c r="N4295">
        <v>1.2811078679932599</v>
      </c>
      <c r="O4295">
        <v>8.8692946058091202</v>
      </c>
      <c r="P4295">
        <v>76.718606782768106</v>
      </c>
      <c r="Q4295">
        <v>5.472323966383E-3</v>
      </c>
    </row>
    <row r="4296" spans="1:17" hidden="1" x14ac:dyDescent="0.3">
      <c r="A4296" t="s">
        <v>8750</v>
      </c>
      <c r="B4296" t="s">
        <v>8751</v>
      </c>
      <c r="C4296" t="str">
        <f>IFERROR(VLOOKUP(Table1[[#This Row],[Ticker]],[1]!Table1[[Symbol]:[Industry]],2,FALSE),"-")</f>
        <v>-</v>
      </c>
      <c r="D4296" t="s">
        <v>1309</v>
      </c>
      <c r="E4296">
        <v>11.1885014</v>
      </c>
      <c r="F4296">
        <v>4.3099999999999996</v>
      </c>
      <c r="G4296">
        <v>25.875292827457699</v>
      </c>
      <c r="H4296">
        <v>28.263293694050901</v>
      </c>
      <c r="I4296">
        <v>-7.0951357574854104</v>
      </c>
      <c r="J4296">
        <v>27.758173178245499</v>
      </c>
      <c r="K4296">
        <v>3.2743058674247698</v>
      </c>
      <c r="L4296">
        <v>3.41307593030858</v>
      </c>
      <c r="M4296">
        <v>87.956062692219803</v>
      </c>
      <c r="N4296">
        <v>2.9451986634729899</v>
      </c>
      <c r="O4296">
        <v>26.218097447795799</v>
      </c>
      <c r="P4296">
        <v>76.639344262294998</v>
      </c>
      <c r="Q4296">
        <v>5.7413131186540997E-2</v>
      </c>
    </row>
    <row r="4297" spans="1:17" hidden="1" x14ac:dyDescent="0.3">
      <c r="A4297" t="s">
        <v>8752</v>
      </c>
      <c r="B4297" t="s">
        <v>8753</v>
      </c>
      <c r="C4297" t="str">
        <f>IFERROR(VLOOKUP(Table1[[#This Row],[Ticker]],[1]!Table1[[Symbol]:[Industry]],2,FALSE),"-")</f>
        <v>-</v>
      </c>
      <c r="E4297">
        <v>11.165017499999999</v>
      </c>
      <c r="F4297">
        <v>0.7</v>
      </c>
      <c r="G4297">
        <v>-2.5457598041211602</v>
      </c>
      <c r="H4297">
        <v>-1.5349306804446401</v>
      </c>
      <c r="I4297">
        <v>-40.788515548426098</v>
      </c>
      <c r="J4297">
        <v>8.4418573102055596</v>
      </c>
      <c r="K4297">
        <v>0.66825354223995004</v>
      </c>
      <c r="L4297">
        <v>0.68588365858921196</v>
      </c>
      <c r="M4297">
        <v>68.392617801053603</v>
      </c>
      <c r="N4297">
        <v>0.53729460878926005</v>
      </c>
      <c r="O4297">
        <v>75.714285714285694</v>
      </c>
      <c r="P4297">
        <v>45.8333333333333</v>
      </c>
      <c r="Q4297">
        <v>6.2922339721029993E-2</v>
      </c>
    </row>
    <row r="4298" spans="1:17" hidden="1" x14ac:dyDescent="0.3">
      <c r="A4298" t="s">
        <v>8754</v>
      </c>
      <c r="B4298" t="s">
        <v>8755</v>
      </c>
      <c r="C4298" t="str">
        <f>IFERROR(VLOOKUP(Table1[[#This Row],[Ticker]],[1]!Table1[[Symbol]:[Industry]],2,FALSE),"-")</f>
        <v>-</v>
      </c>
      <c r="D4298" t="s">
        <v>375</v>
      </c>
      <c r="E4298">
        <v>11.148109305</v>
      </c>
      <c r="F4298">
        <v>8.93</v>
      </c>
      <c r="G4298">
        <v>347.13399513879102</v>
      </c>
      <c r="H4298">
        <v>35.4295541101271</v>
      </c>
      <c r="I4298">
        <v>360.26968550977398</v>
      </c>
      <c r="J4298">
        <v>6.9328443338683101</v>
      </c>
      <c r="K4298">
        <v>5.89282392663163</v>
      </c>
      <c r="M4298">
        <v>100</v>
      </c>
      <c r="N4298">
        <v>2.4411850656700498</v>
      </c>
      <c r="O4298">
        <v>0</v>
      </c>
      <c r="P4298">
        <v>396.11111111111097</v>
      </c>
    </row>
    <row r="4299" spans="1:17" hidden="1" x14ac:dyDescent="0.3">
      <c r="A4299" t="s">
        <v>8756</v>
      </c>
      <c r="B4299" t="s">
        <v>8757</v>
      </c>
      <c r="C4299" t="str">
        <f>IFERROR(VLOOKUP(Table1[[#This Row],[Ticker]],[1]!Table1[[Symbol]:[Industry]],2,FALSE),"-")</f>
        <v>-</v>
      </c>
      <c r="D4299" t="s">
        <v>392</v>
      </c>
      <c r="E4299">
        <v>11.101775999999999</v>
      </c>
      <c r="F4299">
        <v>0.74</v>
      </c>
      <c r="G4299">
        <v>-31.6818912720314</v>
      </c>
      <c r="H4299">
        <v>-28.8365179820319</v>
      </c>
      <c r="I4299">
        <v>1.62906686915623</v>
      </c>
      <c r="J4299">
        <v>1.69582556417383</v>
      </c>
      <c r="K4299">
        <v>0.72246311582056599</v>
      </c>
      <c r="M4299">
        <v>50.373774846217103</v>
      </c>
      <c r="N4299">
        <v>1.0418094315972299</v>
      </c>
      <c r="O4299">
        <v>66.216216216216196</v>
      </c>
      <c r="P4299">
        <v>89.743589743589695</v>
      </c>
    </row>
    <row r="4300" spans="1:17" hidden="1" x14ac:dyDescent="0.3">
      <c r="A4300" t="s">
        <v>8758</v>
      </c>
      <c r="B4300" t="s">
        <v>8759</v>
      </c>
      <c r="C4300" t="str">
        <f>IFERROR(VLOOKUP(Table1[[#This Row],[Ticker]],[1]!Table1[[Symbol]:[Industry]],2,FALSE),"-")</f>
        <v>-</v>
      </c>
      <c r="E4300">
        <v>11.095239599999999</v>
      </c>
      <c r="F4300">
        <v>22.14</v>
      </c>
      <c r="G4300">
        <v>-7.64942806568415</v>
      </c>
      <c r="H4300">
        <v>-15.600186412367</v>
      </c>
      <c r="I4300">
        <v>-8.2734250051666098</v>
      </c>
      <c r="J4300">
        <v>-10.911190031179901</v>
      </c>
      <c r="K4300">
        <v>23.336852531403999</v>
      </c>
      <c r="L4300">
        <v>23.0584061378078</v>
      </c>
      <c r="M4300">
        <v>40.615435596028</v>
      </c>
      <c r="N4300">
        <v>1.5428154506437699</v>
      </c>
      <c r="O4300">
        <v>35.049683830171602</v>
      </c>
      <c r="P4300">
        <v>35.330073349633203</v>
      </c>
      <c r="Q4300">
        <v>0.12086124055612001</v>
      </c>
    </row>
    <row r="4301" spans="1:17" hidden="1" x14ac:dyDescent="0.3">
      <c r="A4301" t="s">
        <v>8760</v>
      </c>
      <c r="B4301" t="s">
        <v>8761</v>
      </c>
      <c r="C4301" t="str">
        <f>IFERROR(VLOOKUP(Table1[[#This Row],[Ticker]],[1]!Table1[[Symbol]:[Industry]],2,FALSE),"-")</f>
        <v>-</v>
      </c>
      <c r="E4301">
        <v>11.057534670000001</v>
      </c>
      <c r="F4301">
        <v>73.05</v>
      </c>
      <c r="G4301">
        <v>-16.647420205123598</v>
      </c>
      <c r="H4301">
        <v>-3.98616947854691</v>
      </c>
      <c r="I4301">
        <v>-3.1872362307289501</v>
      </c>
      <c r="J4301">
        <v>-6.0751309312028496</v>
      </c>
      <c r="K4301">
        <v>69.956779427290996</v>
      </c>
      <c r="L4301">
        <v>69.948727856456102</v>
      </c>
      <c r="M4301">
        <v>57.309414628485101</v>
      </c>
      <c r="N4301">
        <v>0.34096299613540898</v>
      </c>
      <c r="O4301">
        <v>59.835728952772001</v>
      </c>
      <c r="P4301">
        <v>59.497816593886398</v>
      </c>
      <c r="Q4301">
        <v>9.5951436674221999E-2</v>
      </c>
    </row>
    <row r="4302" spans="1:17" hidden="1" x14ac:dyDescent="0.3">
      <c r="A4302" t="s">
        <v>8762</v>
      </c>
      <c r="B4302" t="s">
        <v>8763</v>
      </c>
      <c r="C4302" t="str">
        <f>IFERROR(VLOOKUP(Table1[[#This Row],[Ticker]],[1]!Table1[[Symbol]:[Industry]],2,FALSE),"-")</f>
        <v>-</v>
      </c>
      <c r="E4302">
        <v>11.0464</v>
      </c>
      <c r="F4302">
        <v>40</v>
      </c>
      <c r="G4302">
        <v>-57.209676836907498</v>
      </c>
      <c r="H4302">
        <v>-8.4683324073831692</v>
      </c>
      <c r="I4302">
        <v>-12.5906859807335</v>
      </c>
      <c r="J4302">
        <v>4.4589448840213803</v>
      </c>
      <c r="K4302">
        <v>40.485928587482903</v>
      </c>
      <c r="L4302">
        <v>43.015893661948702</v>
      </c>
      <c r="M4302">
        <v>62.174594491079603</v>
      </c>
      <c r="N4302">
        <v>0.77922077922077904</v>
      </c>
      <c r="O4302">
        <v>50</v>
      </c>
      <c r="P4302">
        <v>9.5590249246781696</v>
      </c>
    </row>
    <row r="4303" spans="1:17" hidden="1" x14ac:dyDescent="0.3">
      <c r="A4303" t="s">
        <v>8764</v>
      </c>
      <c r="B4303" t="s">
        <v>8765</v>
      </c>
      <c r="C4303" t="str">
        <f>IFERROR(VLOOKUP(Table1[[#This Row],[Ticker]],[1]!Table1[[Symbol]:[Industry]],2,FALSE),"-")</f>
        <v>-</v>
      </c>
      <c r="D4303" t="s">
        <v>392</v>
      </c>
      <c r="E4303">
        <v>11.010678</v>
      </c>
      <c r="F4303">
        <v>8.4</v>
      </c>
      <c r="G4303">
        <v>95.699854230966494</v>
      </c>
      <c r="H4303">
        <v>5.5593355974951004</v>
      </c>
      <c r="I4303">
        <v>26.625888229613899</v>
      </c>
      <c r="J4303">
        <v>16.048355253453099</v>
      </c>
      <c r="K4303">
        <v>7.1797929036459998</v>
      </c>
      <c r="L4303">
        <v>6.6439996812439697</v>
      </c>
      <c r="M4303">
        <v>81.811539619251704</v>
      </c>
      <c r="N4303">
        <v>2.3598096398266502</v>
      </c>
      <c r="O4303">
        <v>4.7619047619047601</v>
      </c>
      <c r="P4303">
        <v>194.73684210526301</v>
      </c>
      <c r="Q4303">
        <v>0.158916296342964</v>
      </c>
    </row>
    <row r="4304" spans="1:17" hidden="1" x14ac:dyDescent="0.3">
      <c r="A4304" t="s">
        <v>8766</v>
      </c>
      <c r="B4304" t="s">
        <v>8767</v>
      </c>
      <c r="C4304" t="str">
        <f>IFERROR(VLOOKUP(Table1[[#This Row],[Ticker]],[1]!Table1[[Symbol]:[Industry]],2,FALSE),"-")</f>
        <v>-</v>
      </c>
      <c r="D4304" t="s">
        <v>387</v>
      </c>
      <c r="E4304">
        <v>11.008869142479501</v>
      </c>
      <c r="F4304">
        <v>3.28</v>
      </c>
      <c r="G4304">
        <v>145.721602817308</v>
      </c>
      <c r="H4304">
        <v>-11.0587402042541</v>
      </c>
      <c r="I4304">
        <v>148.100373340462</v>
      </c>
      <c r="J4304">
        <v>-1.0819522136039399</v>
      </c>
      <c r="K4304">
        <v>3.18113227317059</v>
      </c>
      <c r="L4304">
        <v>2.3921688652903601</v>
      </c>
      <c r="M4304">
        <v>72.517567115718407</v>
      </c>
      <c r="N4304">
        <v>1.03651903651903</v>
      </c>
      <c r="O4304">
        <v>4.5731707317073296</v>
      </c>
      <c r="P4304">
        <v>355.55555555555497</v>
      </c>
    </row>
    <row r="4305" spans="1:17" hidden="1" x14ac:dyDescent="0.3">
      <c r="A4305" t="s">
        <v>8768</v>
      </c>
      <c r="B4305" t="s">
        <v>8769</v>
      </c>
      <c r="C4305" t="str">
        <f>IFERROR(VLOOKUP(Table1[[#This Row],[Ticker]],[1]!Table1[[Symbol]:[Industry]],2,FALSE),"-")</f>
        <v>-</v>
      </c>
      <c r="D4305" t="s">
        <v>1147</v>
      </c>
      <c r="E4305">
        <v>10.999128729999899</v>
      </c>
      <c r="F4305">
        <v>9.7100000000000009</v>
      </c>
      <c r="G4305">
        <v>365.05126305605899</v>
      </c>
      <c r="H4305">
        <v>150.84602170050701</v>
      </c>
      <c r="I4305">
        <v>101.659565005381</v>
      </c>
      <c r="J4305">
        <v>4.8004007275725202</v>
      </c>
      <c r="K4305">
        <v>5.9456616099743202</v>
      </c>
      <c r="M4305">
        <v>78.355255214064201</v>
      </c>
      <c r="N4305">
        <v>2.2050959068946998</v>
      </c>
      <c r="O4305">
        <v>6.0762100926879503</v>
      </c>
      <c r="P4305">
        <v>413.75661375661298</v>
      </c>
    </row>
    <row r="4306" spans="1:17" hidden="1" x14ac:dyDescent="0.3">
      <c r="A4306" t="s">
        <v>8770</v>
      </c>
      <c r="B4306" t="s">
        <v>8771</v>
      </c>
      <c r="C4306" t="str">
        <f>IFERROR(VLOOKUP(Table1[[#This Row],[Ticker]],[1]!Table1[[Symbol]:[Industry]],2,FALSE),"-")</f>
        <v>-</v>
      </c>
      <c r="E4306">
        <v>10.986504</v>
      </c>
      <c r="F4306">
        <v>54.96</v>
      </c>
      <c r="G4306">
        <v>-28.728304774141101</v>
      </c>
      <c r="H4306">
        <v>-18.7056112131941</v>
      </c>
      <c r="I4306">
        <v>53.624795943943802</v>
      </c>
      <c r="J4306">
        <v>-19.6030789741673</v>
      </c>
      <c r="K4306">
        <v>58.098710803508901</v>
      </c>
      <c r="L4306">
        <v>54.733665084526898</v>
      </c>
      <c r="M4306">
        <v>35.898966805563603</v>
      </c>
      <c r="N4306">
        <v>0.308419350827011</v>
      </c>
      <c r="O4306">
        <v>67.940320232896596</v>
      </c>
      <c r="P4306">
        <v>85.550303848750801</v>
      </c>
    </row>
    <row r="4307" spans="1:17" hidden="1" x14ac:dyDescent="0.3">
      <c r="A4307" t="s">
        <v>8772</v>
      </c>
      <c r="B4307" t="s">
        <v>8773</v>
      </c>
      <c r="C4307" t="str">
        <f>IFERROR(VLOOKUP(Table1[[#This Row],[Ticker]],[1]!Table1[[Symbol]:[Industry]],2,FALSE),"-")</f>
        <v>-</v>
      </c>
      <c r="D4307" t="s">
        <v>716</v>
      </c>
      <c r="E4307">
        <v>10.982502</v>
      </c>
      <c r="F4307">
        <v>305.33999999999997</v>
      </c>
      <c r="G4307">
        <v>-15.4950391672077</v>
      </c>
      <c r="H4307">
        <v>-12.700622724172799</v>
      </c>
      <c r="I4307">
        <v>11.2973339606667</v>
      </c>
      <c r="J4307">
        <v>-0.87820591061347697</v>
      </c>
      <c r="K4307">
        <v>297.90226334214799</v>
      </c>
      <c r="L4307">
        <v>275.03151015926602</v>
      </c>
      <c r="M4307">
        <v>56.692276819569898</v>
      </c>
      <c r="N4307">
        <v>0.39363448243467603</v>
      </c>
      <c r="O4307">
        <v>10.719198270780099</v>
      </c>
      <c r="P4307">
        <v>48.946341463414598</v>
      </c>
      <c r="Q4307">
        <v>-0.11226619776288201</v>
      </c>
    </row>
    <row r="4308" spans="1:17" hidden="1" x14ac:dyDescent="0.3">
      <c r="A4308" t="s">
        <v>8774</v>
      </c>
      <c r="B4308" t="s">
        <v>8775</v>
      </c>
      <c r="C4308" t="str">
        <f>IFERROR(VLOOKUP(Table1[[#This Row],[Ticker]],[1]!Table1[[Symbol]:[Industry]],2,FALSE),"-")</f>
        <v>-</v>
      </c>
      <c r="D4308" t="s">
        <v>561</v>
      </c>
      <c r="E4308">
        <v>10.951499999999999</v>
      </c>
      <c r="F4308">
        <v>10.43</v>
      </c>
      <c r="G4308">
        <v>-13.3227021600109</v>
      </c>
      <c r="H4308">
        <v>-15.370666809758699</v>
      </c>
      <c r="I4308">
        <v>-4.2460724842439799</v>
      </c>
      <c r="J4308">
        <v>-6.0044681662019501</v>
      </c>
      <c r="K4308">
        <v>10.344479652246999</v>
      </c>
      <c r="L4308">
        <v>9.91311622217858</v>
      </c>
      <c r="M4308">
        <v>48.087540887225501</v>
      </c>
      <c r="N4308">
        <v>0.59012281784342202</v>
      </c>
      <c r="O4308">
        <v>9.7794822627037306</v>
      </c>
      <c r="P4308">
        <v>30.374999999999901</v>
      </c>
      <c r="Q4308">
        <v>5.5333596225786999E-2</v>
      </c>
    </row>
    <row r="4309" spans="1:17" hidden="1" x14ac:dyDescent="0.3">
      <c r="A4309" t="s">
        <v>8776</v>
      </c>
      <c r="B4309" t="s">
        <v>8777</v>
      </c>
      <c r="C4309" t="str">
        <f>IFERROR(VLOOKUP(Table1[[#This Row],[Ticker]],[1]!Table1[[Symbol]:[Industry]],2,FALSE),"-")</f>
        <v>-</v>
      </c>
      <c r="D4309" t="s">
        <v>769</v>
      </c>
      <c r="E4309">
        <v>10.944000000000001</v>
      </c>
      <c r="F4309">
        <v>30.4</v>
      </c>
      <c r="G4309">
        <v>-27.288261218948499</v>
      </c>
      <c r="H4309">
        <v>-17.376151606411302</v>
      </c>
      <c r="I4309">
        <v>4.28834809049067E-2</v>
      </c>
      <c r="J4309">
        <v>-6.0819522136039499</v>
      </c>
      <c r="K4309">
        <v>30.268891980230801</v>
      </c>
      <c r="L4309">
        <v>29.196093101819599</v>
      </c>
      <c r="M4309">
        <v>32.572805189291302</v>
      </c>
      <c r="N4309">
        <v>0.11798371120405</v>
      </c>
      <c r="O4309">
        <v>12.0065789473684</v>
      </c>
      <c r="P4309">
        <v>24.132298897509099</v>
      </c>
    </row>
    <row r="4310" spans="1:17" hidden="1" x14ac:dyDescent="0.3">
      <c r="A4310" t="s">
        <v>8778</v>
      </c>
      <c r="B4310" t="s">
        <v>8779</v>
      </c>
      <c r="C4310" t="str">
        <f>IFERROR(VLOOKUP(Table1[[#This Row],[Ticker]],[1]!Table1[[Symbol]:[Industry]],2,FALSE),"-")</f>
        <v>-</v>
      </c>
      <c r="D4310" t="s">
        <v>46</v>
      </c>
      <c r="E4310">
        <v>10.93400862</v>
      </c>
      <c r="F4310">
        <v>0.87</v>
      </c>
      <c r="G4310">
        <v>-9.3527773479808101</v>
      </c>
      <c r="H4310">
        <v>4.9412597957458404</v>
      </c>
      <c r="I4310">
        <v>3.78291302300239</v>
      </c>
      <c r="J4310">
        <v>-6.5167348222996004</v>
      </c>
      <c r="K4310">
        <v>0.79821995079030506</v>
      </c>
      <c r="L4310">
        <v>1.1209134559474301</v>
      </c>
      <c r="M4310">
        <v>37.664377790627697</v>
      </c>
      <c r="N4310">
        <v>0.55163250709322298</v>
      </c>
      <c r="O4310">
        <v>11.4942528735632</v>
      </c>
      <c r="P4310">
        <v>58.181818181818102</v>
      </c>
      <c r="Q4310">
        <v>-6.7936104207740001E-3</v>
      </c>
    </row>
    <row r="4311" spans="1:17" hidden="1" x14ac:dyDescent="0.3">
      <c r="A4311" t="s">
        <v>8780</v>
      </c>
      <c r="B4311" t="s">
        <v>8781</v>
      </c>
      <c r="C4311" t="str">
        <f>IFERROR(VLOOKUP(Table1[[#This Row],[Ticker]],[1]!Table1[[Symbol]:[Industry]],2,FALSE),"-")</f>
        <v>-</v>
      </c>
      <c r="E4311">
        <v>10.901616000000001</v>
      </c>
      <c r="F4311">
        <v>18.77</v>
      </c>
      <c r="G4311">
        <v>-12.416555928004801</v>
      </c>
      <c r="H4311">
        <v>-13.4796888208549</v>
      </c>
      <c r="I4311">
        <v>9.5869363844559903</v>
      </c>
      <c r="J4311">
        <v>-8.4893596210113493</v>
      </c>
      <c r="K4311">
        <v>20.110648399065902</v>
      </c>
      <c r="L4311">
        <v>18.390286385080799</v>
      </c>
      <c r="M4311">
        <v>35.324694909894198</v>
      </c>
      <c r="N4311">
        <v>1.6944095177571501</v>
      </c>
      <c r="O4311">
        <v>39.371337240277001</v>
      </c>
      <c r="P4311">
        <v>78.932316491896998</v>
      </c>
    </row>
    <row r="4312" spans="1:17" hidden="1" x14ac:dyDescent="0.3">
      <c r="A4312" t="s">
        <v>8782</v>
      </c>
      <c r="B4312" t="s">
        <v>8783</v>
      </c>
      <c r="C4312" t="str">
        <f>IFERROR(VLOOKUP(Table1[[#This Row],[Ticker]],[1]!Table1[[Symbol]:[Industry]],2,FALSE),"-")</f>
        <v>-</v>
      </c>
      <c r="D4312" t="s">
        <v>302</v>
      </c>
      <c r="E4312">
        <v>10.8996508</v>
      </c>
      <c r="F4312">
        <v>7.61</v>
      </c>
      <c r="G4312">
        <v>22.414212943281299</v>
      </c>
      <c r="H4312">
        <v>-11.0587402042541</v>
      </c>
      <c r="I4312">
        <v>24.900030140119501</v>
      </c>
      <c r="J4312">
        <v>-1.0819522136039399</v>
      </c>
      <c r="K4312">
        <v>6.4598085624315704</v>
      </c>
      <c r="L4312">
        <v>5.28902486004446</v>
      </c>
      <c r="M4312">
        <v>99.999729810593706</v>
      </c>
      <c r="N4312">
        <v>0.32559669416918802</v>
      </c>
      <c r="O4312">
        <v>0</v>
      </c>
      <c r="P4312">
        <v>102.933333333333</v>
      </c>
      <c r="Q4312">
        <v>0.14180251218507001</v>
      </c>
    </row>
    <row r="4313" spans="1:17" hidden="1" x14ac:dyDescent="0.3">
      <c r="A4313" t="s">
        <v>8784</v>
      </c>
      <c r="B4313" t="s">
        <v>8785</v>
      </c>
      <c r="C4313" t="str">
        <f>IFERROR(VLOOKUP(Table1[[#This Row],[Ticker]],[1]!Table1[[Symbol]:[Industry]],2,FALSE),"-")</f>
        <v>-</v>
      </c>
      <c r="D4313" t="s">
        <v>716</v>
      </c>
      <c r="E4313">
        <v>10.8938445</v>
      </c>
      <c r="F4313">
        <v>67.19</v>
      </c>
      <c r="G4313">
        <v>-0.75682713434530702</v>
      </c>
      <c r="H4313">
        <v>-4.8937070079215603</v>
      </c>
      <c r="I4313">
        <v>7.21057032837032</v>
      </c>
      <c r="J4313">
        <v>1.56209485960404</v>
      </c>
      <c r="K4313">
        <v>63.977053894141001</v>
      </c>
      <c r="L4313">
        <v>59.671227722242598</v>
      </c>
      <c r="M4313">
        <v>65.817523880043396</v>
      </c>
      <c r="N4313">
        <v>0.75980696985854601</v>
      </c>
      <c r="O4313">
        <v>0.38696234558714898</v>
      </c>
      <c r="P4313">
        <v>30.4660194174757</v>
      </c>
    </row>
    <row r="4314" spans="1:17" hidden="1" x14ac:dyDescent="0.3">
      <c r="A4314" t="s">
        <v>8786</v>
      </c>
      <c r="B4314" t="s">
        <v>8787</v>
      </c>
      <c r="C4314" t="str">
        <f>IFERROR(VLOOKUP(Table1[[#This Row],[Ticker]],[1]!Table1[[Symbol]:[Industry]],2,FALSE),"-")</f>
        <v>-</v>
      </c>
      <c r="D4314" t="s">
        <v>410</v>
      </c>
      <c r="E4314">
        <v>10.8531625</v>
      </c>
      <c r="F4314">
        <v>16.75</v>
      </c>
      <c r="G4314">
        <v>18.424046686353901</v>
      </c>
      <c r="H4314">
        <v>8.6416343275810501</v>
      </c>
      <c r="I4314">
        <v>29.852463489499399</v>
      </c>
      <c r="J4314">
        <v>3.6362653486503098</v>
      </c>
      <c r="K4314">
        <v>13.4724238212437</v>
      </c>
      <c r="L4314">
        <v>12.5677219876085</v>
      </c>
      <c r="M4314">
        <v>72.339824515821903</v>
      </c>
      <c r="N4314">
        <v>0.82212333121423997</v>
      </c>
      <c r="O4314">
        <v>1.4925373134328399</v>
      </c>
      <c r="P4314">
        <v>75.945378151260499</v>
      </c>
      <c r="Q4314">
        <v>4.5353521689187E-2</v>
      </c>
    </row>
    <row r="4315" spans="1:17" hidden="1" x14ac:dyDescent="0.3">
      <c r="A4315" t="s">
        <v>8788</v>
      </c>
      <c r="B4315" t="s">
        <v>8789</v>
      </c>
      <c r="C4315" t="str">
        <f>IFERROR(VLOOKUP(Table1[[#This Row],[Ticker]],[1]!Table1[[Symbol]:[Industry]],2,FALSE),"-")</f>
        <v>-</v>
      </c>
      <c r="D4315" t="s">
        <v>243</v>
      </c>
      <c r="E4315">
        <v>10.836259764999999</v>
      </c>
      <c r="F4315">
        <v>46.85</v>
      </c>
      <c r="G4315">
        <v>1.23463146044934</v>
      </c>
      <c r="H4315">
        <v>1.8293124768370801</v>
      </c>
      <c r="I4315">
        <v>-33.688759789602301</v>
      </c>
      <c r="J4315">
        <v>0.78561994259300005</v>
      </c>
      <c r="K4315">
        <v>46.508180098685003</v>
      </c>
      <c r="L4315">
        <v>45.847992050873998</v>
      </c>
      <c r="M4315">
        <v>53.522947696699298</v>
      </c>
      <c r="N4315">
        <v>1.2848300553559</v>
      </c>
      <c r="O4315">
        <v>47.385272145144</v>
      </c>
      <c r="P4315">
        <v>36.788321167883197</v>
      </c>
      <c r="Q4315">
        <v>3.9736777271272998E-2</v>
      </c>
    </row>
    <row r="4316" spans="1:17" hidden="1" x14ac:dyDescent="0.3">
      <c r="A4316" t="s">
        <v>8790</v>
      </c>
      <c r="B4316" t="s">
        <v>8791</v>
      </c>
      <c r="C4316" t="str">
        <f>IFERROR(VLOOKUP(Table1[[#This Row],[Ticker]],[1]!Table1[[Symbol]:[Industry]],2,FALSE),"-")</f>
        <v>-</v>
      </c>
      <c r="D4316" t="s">
        <v>127</v>
      </c>
      <c r="E4316">
        <v>10.8035</v>
      </c>
      <c r="F4316">
        <v>6.97</v>
      </c>
      <c r="G4316">
        <v>-11.834862038534499</v>
      </c>
      <c r="H4316">
        <v>-8.2850175765169194</v>
      </c>
      <c r="I4316">
        <v>-35.958881287719699</v>
      </c>
      <c r="J4316">
        <v>0.50534937369764299</v>
      </c>
      <c r="K4316">
        <v>7.0295549823240799</v>
      </c>
      <c r="L4316">
        <v>7.2832791733896398</v>
      </c>
      <c r="M4316">
        <v>60.242038053195998</v>
      </c>
      <c r="N4316">
        <v>0.89688620136373498</v>
      </c>
      <c r="O4316">
        <v>86.226685796269706</v>
      </c>
      <c r="P4316">
        <v>35.077519379844901</v>
      </c>
      <c r="Q4316">
        <v>4.2422239946780002E-2</v>
      </c>
    </row>
    <row r="4317" spans="1:17" hidden="1" x14ac:dyDescent="0.3">
      <c r="A4317" t="s">
        <v>8792</v>
      </c>
      <c r="B4317" t="s">
        <v>8793</v>
      </c>
      <c r="C4317" t="str">
        <f>IFERROR(VLOOKUP(Table1[[#This Row],[Ticker]],[1]!Table1[[Symbol]:[Industry]],2,FALSE),"-")</f>
        <v>-</v>
      </c>
      <c r="E4317">
        <v>10.779238464000001</v>
      </c>
      <c r="F4317">
        <v>4.3600000000000003</v>
      </c>
      <c r="G4317">
        <v>-74.298913179362501</v>
      </c>
      <c r="H4317">
        <v>-26.752905194193701</v>
      </c>
      <c r="I4317">
        <v>-60.922969329938702</v>
      </c>
      <c r="J4317">
        <v>3.4068258412588999</v>
      </c>
      <c r="K4317">
        <v>5.1617594984605502</v>
      </c>
      <c r="L4317">
        <v>7.4497393567198298</v>
      </c>
      <c r="M4317">
        <v>42.911285697193101</v>
      </c>
      <c r="N4317">
        <v>1.1110630764163301</v>
      </c>
      <c r="O4317">
        <v>163.53211009174299</v>
      </c>
      <c r="P4317">
        <v>9.8236775818639703</v>
      </c>
      <c r="Q4317">
        <v>-0.21732262643852801</v>
      </c>
    </row>
    <row r="4318" spans="1:17" hidden="1" x14ac:dyDescent="0.3">
      <c r="A4318" t="s">
        <v>8794</v>
      </c>
      <c r="B4318" t="s">
        <v>8795</v>
      </c>
      <c r="C4318" t="str">
        <f>IFERROR(VLOOKUP(Table1[[#This Row],[Ticker]],[1]!Table1[[Symbol]:[Industry]],2,FALSE),"-")</f>
        <v>-</v>
      </c>
      <c r="D4318" t="s">
        <v>610</v>
      </c>
      <c r="E4318">
        <v>10.777900000000001</v>
      </c>
      <c r="F4318">
        <v>28</v>
      </c>
      <c r="G4318">
        <v>70.451418456214896</v>
      </c>
      <c r="H4318">
        <v>-16.972718698877799</v>
      </c>
      <c r="I4318">
        <v>40.788377503876703</v>
      </c>
      <c r="J4318">
        <v>-1.0819522136039399</v>
      </c>
      <c r="K4318">
        <v>28.220054353925399</v>
      </c>
      <c r="L4318">
        <v>23.470715223730299</v>
      </c>
      <c r="M4318">
        <v>26.48577365249</v>
      </c>
      <c r="N4318">
        <v>8.4180195298052998E-2</v>
      </c>
      <c r="O4318">
        <v>29.1428571428571</v>
      </c>
      <c r="P4318">
        <v>133.333333333333</v>
      </c>
      <c r="Q4318">
        <v>0.14547146217062601</v>
      </c>
    </row>
    <row r="4319" spans="1:17" hidden="1" x14ac:dyDescent="0.3">
      <c r="A4319" t="s">
        <v>8796</v>
      </c>
      <c r="B4319" t="s">
        <v>8797</v>
      </c>
      <c r="C4319" t="str">
        <f>IFERROR(VLOOKUP(Table1[[#This Row],[Ticker]],[1]!Table1[[Symbol]:[Industry]],2,FALSE),"-")</f>
        <v>-</v>
      </c>
      <c r="E4319">
        <v>10.765279159999899</v>
      </c>
      <c r="F4319">
        <v>1.52</v>
      </c>
      <c r="G4319">
        <v>51.391408698530803</v>
      </c>
      <c r="H4319">
        <v>-0.68836983388379702</v>
      </c>
      <c r="I4319">
        <v>3.81344737414743</v>
      </c>
      <c r="J4319">
        <v>15.324297786396</v>
      </c>
      <c r="K4319">
        <v>1.3885449322932899</v>
      </c>
      <c r="L4319">
        <v>1.3627034133026299</v>
      </c>
      <c r="M4319">
        <v>80.475017886409901</v>
      </c>
      <c r="N4319">
        <v>1.50827453674129</v>
      </c>
      <c r="O4319">
        <v>67.763157894736807</v>
      </c>
      <c r="P4319">
        <v>87.654320987654302</v>
      </c>
      <c r="Q4319">
        <v>4.6139851030866E-2</v>
      </c>
    </row>
    <row r="4320" spans="1:17" hidden="1" x14ac:dyDescent="0.3">
      <c r="A4320" t="s">
        <v>8798</v>
      </c>
      <c r="B4320" t="s">
        <v>8799</v>
      </c>
      <c r="C4320" t="str">
        <f>IFERROR(VLOOKUP(Table1[[#This Row],[Ticker]],[1]!Table1[[Symbol]:[Industry]],2,FALSE),"-")</f>
        <v>-</v>
      </c>
      <c r="D4320" t="s">
        <v>295</v>
      </c>
      <c r="E4320">
        <v>10.7176937</v>
      </c>
      <c r="F4320">
        <v>25.13</v>
      </c>
      <c r="G4320">
        <v>-16.423431877673</v>
      </c>
      <c r="H4320">
        <v>-11.019509133245901</v>
      </c>
      <c r="I4320">
        <v>-23.324267733983799</v>
      </c>
      <c r="J4320">
        <v>-6.0390897462166899</v>
      </c>
      <c r="K4320">
        <v>26.522014645699201</v>
      </c>
      <c r="L4320">
        <v>26.412933414731</v>
      </c>
      <c r="M4320">
        <v>37.984487793958699</v>
      </c>
      <c r="N4320">
        <v>0.819018175844198</v>
      </c>
      <c r="O4320">
        <v>27.3378432152805</v>
      </c>
      <c r="P4320">
        <v>19.6666666666666</v>
      </c>
      <c r="Q4320">
        <v>-8.6246159549439993E-3</v>
      </c>
    </row>
    <row r="4321" spans="1:17" hidden="1" x14ac:dyDescent="0.3">
      <c r="A4321" t="s">
        <v>8800</v>
      </c>
      <c r="B4321" t="s">
        <v>8801</v>
      </c>
      <c r="C4321" t="str">
        <f>IFERROR(VLOOKUP(Table1[[#This Row],[Ticker]],[1]!Table1[[Symbol]:[Industry]],2,FALSE),"-")</f>
        <v>-</v>
      </c>
      <c r="D4321" t="s">
        <v>21</v>
      </c>
      <c r="E4321">
        <v>10.71105</v>
      </c>
      <c r="F4321">
        <v>21.21</v>
      </c>
      <c r="G4321">
        <v>9.3138893186858507</v>
      </c>
      <c r="H4321">
        <v>10.224058629565</v>
      </c>
      <c r="I4321">
        <v>-26.5201172800279</v>
      </c>
      <c r="J4321">
        <v>12.0229961278859</v>
      </c>
      <c r="K4321">
        <v>17.342870132440499</v>
      </c>
      <c r="L4321">
        <v>15.3270591949756</v>
      </c>
      <c r="M4321">
        <v>76.964569279334796</v>
      </c>
      <c r="N4321">
        <v>2.65949780156603</v>
      </c>
      <c r="O4321">
        <v>18.953323903818902</v>
      </c>
      <c r="P4321">
        <v>203</v>
      </c>
    </row>
    <row r="4322" spans="1:17" hidden="1" x14ac:dyDescent="0.3">
      <c r="A4322" t="s">
        <v>8802</v>
      </c>
      <c r="B4322" t="s">
        <v>8803</v>
      </c>
      <c r="C4322" t="str">
        <f>IFERROR(VLOOKUP(Table1[[#This Row],[Ticker]],[1]!Table1[[Symbol]:[Industry]],2,FALSE),"-")</f>
        <v>-</v>
      </c>
      <c r="D4322" t="s">
        <v>561</v>
      </c>
      <c r="E4322">
        <v>10.6945915</v>
      </c>
      <c r="F4322">
        <v>54.83</v>
      </c>
      <c r="G4322">
        <v>36.722303940816097</v>
      </c>
      <c r="H4322">
        <v>3.3369327726545199</v>
      </c>
      <c r="I4322">
        <v>43.638512795600398</v>
      </c>
      <c r="J4322">
        <v>-1.13647784064866</v>
      </c>
      <c r="K4322">
        <v>49.613924158568402</v>
      </c>
      <c r="L4322">
        <v>42.265756820606498</v>
      </c>
      <c r="M4322">
        <v>55.149143158463097</v>
      </c>
      <c r="N4322">
        <v>0.54674558802612705</v>
      </c>
      <c r="O4322">
        <v>20.2626299471092</v>
      </c>
      <c r="P4322">
        <v>102.399409376153</v>
      </c>
      <c r="Q4322">
        <v>0.14757620964080401</v>
      </c>
    </row>
    <row r="4323" spans="1:17" hidden="1" x14ac:dyDescent="0.3">
      <c r="A4323" t="s">
        <v>8804</v>
      </c>
      <c r="B4323" t="s">
        <v>8805</v>
      </c>
      <c r="C4323" t="str">
        <f>IFERROR(VLOOKUP(Table1[[#This Row],[Ticker]],[1]!Table1[[Symbol]:[Industry]],2,FALSE),"-")</f>
        <v>-</v>
      </c>
      <c r="D4323" t="s">
        <v>1509</v>
      </c>
      <c r="E4323">
        <v>10.6943676</v>
      </c>
      <c r="F4323">
        <v>30.38</v>
      </c>
      <c r="G4323">
        <v>152.340825345621</v>
      </c>
      <c r="H4323">
        <v>1.42784298000345</v>
      </c>
      <c r="I4323">
        <v>143.50681874690801</v>
      </c>
      <c r="J4323">
        <v>7.3318408898443304</v>
      </c>
      <c r="K4323">
        <v>30.634760733336201</v>
      </c>
      <c r="M4323">
        <v>50.523751463436902</v>
      </c>
      <c r="N4323">
        <v>1.7728831404770899</v>
      </c>
      <c r="O4323">
        <v>45.4575378538512</v>
      </c>
      <c r="P4323">
        <v>168.374558303886</v>
      </c>
    </row>
    <row r="4324" spans="1:17" hidden="1" x14ac:dyDescent="0.3">
      <c r="A4324" t="s">
        <v>8806</v>
      </c>
      <c r="B4324" t="s">
        <v>8807</v>
      </c>
      <c r="C4324" t="str">
        <f>IFERROR(VLOOKUP(Table1[[#This Row],[Ticker]],[1]!Table1[[Symbol]:[Industry]],2,FALSE),"-")</f>
        <v>-</v>
      </c>
      <c r="D4324" t="s">
        <v>21</v>
      </c>
      <c r="E4324">
        <v>10.6173</v>
      </c>
      <c r="F4324">
        <v>21.15</v>
      </c>
      <c r="G4324">
        <v>12.522059679398501</v>
      </c>
      <c r="H4324">
        <v>5.2337180571159996</v>
      </c>
      <c r="I4324">
        <v>-3.42079068070132</v>
      </c>
      <c r="J4324">
        <v>-4.8914760231277601</v>
      </c>
      <c r="K4324">
        <v>19.884256294420702</v>
      </c>
      <c r="L4324">
        <v>17.903977554714999</v>
      </c>
      <c r="M4324">
        <v>50.095648835226697</v>
      </c>
      <c r="N4324">
        <v>0.979792345431726</v>
      </c>
      <c r="O4324">
        <v>26.0992907801418</v>
      </c>
      <c r="P4324">
        <v>54.718361375274299</v>
      </c>
      <c r="Q4324">
        <v>-2.0995794107959999E-3</v>
      </c>
    </row>
    <row r="4325" spans="1:17" hidden="1" x14ac:dyDescent="0.3">
      <c r="A4325" t="s">
        <v>8808</v>
      </c>
      <c r="B4325" t="s">
        <v>8809</v>
      </c>
      <c r="C4325" t="str">
        <f>IFERROR(VLOOKUP(Table1[[#This Row],[Ticker]],[1]!Table1[[Symbol]:[Industry]],2,FALSE),"-")</f>
        <v>-</v>
      </c>
      <c r="E4325">
        <v>10.5836028799999</v>
      </c>
      <c r="F4325">
        <v>10.06</v>
      </c>
      <c r="G4325">
        <v>-71.899004765621598</v>
      </c>
      <c r="H4325">
        <v>-21.599784980373499</v>
      </c>
      <c r="I4325">
        <v>-61.485871646689901</v>
      </c>
      <c r="J4325">
        <v>16.731315599663802</v>
      </c>
      <c r="K4325">
        <v>10.3475289068889</v>
      </c>
      <c r="L4325">
        <v>14.234746775790001</v>
      </c>
      <c r="M4325">
        <v>77.257777364403594</v>
      </c>
      <c r="N4325">
        <v>1.5621406514821301</v>
      </c>
      <c r="O4325">
        <v>158.54870775347899</v>
      </c>
      <c r="P4325">
        <v>25.9073842302878</v>
      </c>
      <c r="Q4325">
        <v>-4.7824687709044002E-2</v>
      </c>
    </row>
    <row r="4326" spans="1:17" hidden="1" x14ac:dyDescent="0.3">
      <c r="A4326" t="s">
        <v>8810</v>
      </c>
      <c r="B4326" t="s">
        <v>8811</v>
      </c>
      <c r="C4326" t="str">
        <f>IFERROR(VLOOKUP(Table1[[#This Row],[Ticker]],[1]!Table1[[Symbol]:[Industry]],2,FALSE),"-")</f>
        <v>-</v>
      </c>
      <c r="D4326" t="s">
        <v>49</v>
      </c>
      <c r="E4326">
        <v>10.581795</v>
      </c>
      <c r="F4326">
        <v>24.5</v>
      </c>
      <c r="G4326">
        <v>14.1688627431353</v>
      </c>
      <c r="H4326">
        <v>0.79344546496620405</v>
      </c>
      <c r="I4326">
        <v>-31.278864314295198</v>
      </c>
      <c r="J4326">
        <v>-5.2518363834881097</v>
      </c>
      <c r="K4326">
        <v>24.101808800748699</v>
      </c>
      <c r="L4326">
        <v>23.650954394145899</v>
      </c>
      <c r="M4326">
        <v>56.650431232958503</v>
      </c>
      <c r="N4326">
        <v>1.5122369403500999</v>
      </c>
      <c r="O4326">
        <v>57.142857142857103</v>
      </c>
      <c r="P4326">
        <v>53.125</v>
      </c>
      <c r="Q4326">
        <v>5.8199721447384001E-2</v>
      </c>
    </row>
    <row r="4327" spans="1:17" hidden="1" x14ac:dyDescent="0.3">
      <c r="A4327" t="s">
        <v>8812</v>
      </c>
      <c r="B4327" t="s">
        <v>8813</v>
      </c>
      <c r="C4327" t="str">
        <f>IFERROR(VLOOKUP(Table1[[#This Row],[Ticker]],[1]!Table1[[Symbol]:[Industry]],2,FALSE),"-")</f>
        <v>-</v>
      </c>
      <c r="D4327" t="s">
        <v>716</v>
      </c>
      <c r="E4327">
        <v>10.576090199999999</v>
      </c>
      <c r="F4327">
        <v>58.33</v>
      </c>
      <c r="G4327">
        <v>10.218783990309101</v>
      </c>
      <c r="H4327">
        <v>-3.0743015232611901</v>
      </c>
      <c r="I4327">
        <v>2.7641864312420901</v>
      </c>
      <c r="J4327">
        <v>1.09157977587896</v>
      </c>
      <c r="K4327">
        <v>55.435298899115701</v>
      </c>
      <c r="L4327">
        <v>50.792465558747097</v>
      </c>
      <c r="M4327">
        <v>51.449225640246297</v>
      </c>
      <c r="N4327">
        <v>1.90976366385129</v>
      </c>
      <c r="O4327">
        <v>1.1486370649751401</v>
      </c>
      <c r="P4327">
        <v>38.7818225077325</v>
      </c>
    </row>
    <row r="4328" spans="1:17" hidden="1" x14ac:dyDescent="0.3">
      <c r="A4328" t="s">
        <v>8814</v>
      </c>
      <c r="B4328" t="s">
        <v>8815</v>
      </c>
      <c r="C4328" t="str">
        <f>IFERROR(VLOOKUP(Table1[[#This Row],[Ticker]],[1]!Table1[[Symbol]:[Industry]],2,FALSE),"-")</f>
        <v>-</v>
      </c>
      <c r="E4328">
        <v>10.558714500000001</v>
      </c>
      <c r="F4328">
        <v>4.2300000000000004</v>
      </c>
      <c r="G4328">
        <v>-15.627091562444599</v>
      </c>
      <c r="H4328">
        <v>-21.4754068709208</v>
      </c>
      <c r="I4328">
        <v>-16.080723340633899</v>
      </c>
      <c r="J4328">
        <v>-1.0819522136039399</v>
      </c>
      <c r="K4328">
        <v>4.7648969870361597</v>
      </c>
      <c r="L4328">
        <v>4.8895801193639503</v>
      </c>
      <c r="M4328">
        <v>37.953994216322897</v>
      </c>
      <c r="N4328">
        <v>1.64369501466275</v>
      </c>
      <c r="O4328">
        <v>64.302600472813197</v>
      </c>
      <c r="P4328">
        <v>25.1479289940828</v>
      </c>
      <c r="Q4328">
        <v>1.8121944916997E-2</v>
      </c>
    </row>
    <row r="4329" spans="1:17" hidden="1" x14ac:dyDescent="0.3">
      <c r="A4329" t="s">
        <v>8816</v>
      </c>
      <c r="B4329" t="s">
        <v>8817</v>
      </c>
      <c r="C4329" t="str">
        <f>IFERROR(VLOOKUP(Table1[[#This Row],[Ticker]],[1]!Table1[[Symbol]:[Industry]],2,FALSE),"-")</f>
        <v>-</v>
      </c>
      <c r="E4329">
        <v>10.48812</v>
      </c>
      <c r="F4329">
        <v>34.08</v>
      </c>
      <c r="G4329">
        <v>114.647222652019</v>
      </c>
      <c r="H4329">
        <v>-33.072470181370797</v>
      </c>
      <c r="I4329">
        <v>-38.689578886382698</v>
      </c>
      <c r="J4329">
        <v>8.8890061600649695</v>
      </c>
      <c r="K4329">
        <v>38.186465552991699</v>
      </c>
      <c r="L4329">
        <v>35.676670155750898</v>
      </c>
      <c r="M4329">
        <v>52.528897556684903</v>
      </c>
      <c r="N4329">
        <v>0.15251690458302</v>
      </c>
      <c r="O4329">
        <v>49.911971830985898</v>
      </c>
      <c r="P4329">
        <v>167.29411764705799</v>
      </c>
      <c r="Q4329">
        <v>4.7697634455588001E-2</v>
      </c>
    </row>
    <row r="4330" spans="1:17" hidden="1" x14ac:dyDescent="0.3">
      <c r="A4330" t="s">
        <v>8818</v>
      </c>
      <c r="B4330" t="s">
        <v>8819</v>
      </c>
      <c r="C4330" t="str">
        <f>IFERROR(VLOOKUP(Table1[[#This Row],[Ticker]],[1]!Table1[[Symbol]:[Industry]],2,FALSE),"-")</f>
        <v>-</v>
      </c>
      <c r="D4330" t="s">
        <v>189</v>
      </c>
      <c r="E4330">
        <v>10.470928499999999</v>
      </c>
      <c r="F4330">
        <v>23.37</v>
      </c>
      <c r="G4330">
        <v>78.752026145468903</v>
      </c>
      <c r="H4330">
        <v>-17.1297596773354</v>
      </c>
      <c r="I4330">
        <v>20.115868855391899</v>
      </c>
      <c r="J4330">
        <v>-12.2732879536761</v>
      </c>
      <c r="K4330">
        <v>25.079101206537</v>
      </c>
      <c r="L4330">
        <v>20.4235123160679</v>
      </c>
      <c r="M4330">
        <v>29.122045610636199</v>
      </c>
      <c r="N4330">
        <v>0.45282591847778803</v>
      </c>
      <c r="O4330">
        <v>49.721865639709002</v>
      </c>
      <c r="P4330">
        <v>121.516587677725</v>
      </c>
      <c r="Q4330">
        <v>6.9108115367094006E-2</v>
      </c>
    </row>
    <row r="4331" spans="1:17" hidden="1" x14ac:dyDescent="0.3">
      <c r="A4331" t="s">
        <v>8820</v>
      </c>
      <c r="B4331" t="s">
        <v>8821</v>
      </c>
      <c r="C4331" t="str">
        <f>IFERROR(VLOOKUP(Table1[[#This Row],[Ticker]],[1]!Table1[[Symbol]:[Industry]],2,FALSE),"-")</f>
        <v>-</v>
      </c>
      <c r="D4331" t="s">
        <v>539</v>
      </c>
      <c r="E4331">
        <v>10.444861</v>
      </c>
      <c r="F4331">
        <v>21.7</v>
      </c>
      <c r="G4331">
        <v>-31.8182945893601</v>
      </c>
      <c r="H4331">
        <v>2.5892844237602</v>
      </c>
      <c r="I4331">
        <v>-22.175593201064</v>
      </c>
      <c r="J4331">
        <v>-5.8131350093028802</v>
      </c>
      <c r="K4331">
        <v>20.5353183223882</v>
      </c>
      <c r="L4331">
        <v>21.5596981559639</v>
      </c>
      <c r="M4331">
        <v>47.227782957658398</v>
      </c>
      <c r="N4331">
        <v>1.40480723236093</v>
      </c>
      <c r="O4331">
        <v>40.414746543778797</v>
      </c>
      <c r="P4331">
        <v>31.9148936170212</v>
      </c>
      <c r="Q4331">
        <v>8.2663234876759993E-3</v>
      </c>
    </row>
    <row r="4332" spans="1:17" hidden="1" x14ac:dyDescent="0.3">
      <c r="A4332" t="s">
        <v>8822</v>
      </c>
      <c r="B4332" t="s">
        <v>8823</v>
      </c>
      <c r="C4332" t="str">
        <f>IFERROR(VLOOKUP(Table1[[#This Row],[Ticker]],[1]!Table1[[Symbol]:[Industry]],2,FALSE),"-")</f>
        <v>-</v>
      </c>
      <c r="D4332" t="s">
        <v>21</v>
      </c>
      <c r="E4332">
        <v>10.374496000000001</v>
      </c>
      <c r="F4332">
        <v>8</v>
      </c>
      <c r="G4332">
        <v>36.919027925852802</v>
      </c>
      <c r="H4332">
        <v>7.9888788433648896</v>
      </c>
      <c r="I4332">
        <v>6.6536411062118903</v>
      </c>
      <c r="J4332">
        <v>2.5276734548452402</v>
      </c>
      <c r="K4332">
        <v>7.3645685804590597</v>
      </c>
      <c r="L4332">
        <v>6.7850631535467603</v>
      </c>
      <c r="M4332">
        <v>58.151480974730298</v>
      </c>
      <c r="N4332">
        <v>1.76405396401792</v>
      </c>
      <c r="O4332">
        <v>17.375</v>
      </c>
      <c r="P4332">
        <v>73.535791757049793</v>
      </c>
      <c r="Q4332">
        <v>4.7032668386616003E-2</v>
      </c>
    </row>
    <row r="4333" spans="1:17" hidden="1" x14ac:dyDescent="0.3">
      <c r="A4333" t="s">
        <v>8824</v>
      </c>
      <c r="B4333" t="s">
        <v>8825</v>
      </c>
      <c r="C4333" t="str">
        <f>IFERROR(VLOOKUP(Table1[[#This Row],[Ticker]],[1]!Table1[[Symbol]:[Industry]],2,FALSE),"-")</f>
        <v>-</v>
      </c>
      <c r="E4333">
        <v>10.3480974</v>
      </c>
      <c r="F4333">
        <v>17.899999999999999</v>
      </c>
      <c r="G4333">
        <v>-40.1146821098855</v>
      </c>
      <c r="H4333">
        <v>-14.1448257483797</v>
      </c>
      <c r="I4333">
        <v>-43.370933130843703</v>
      </c>
      <c r="J4333">
        <v>-3.2142649528057001</v>
      </c>
      <c r="K4333">
        <v>18.928360854450698</v>
      </c>
      <c r="L4333">
        <v>21.920646975809898</v>
      </c>
      <c r="M4333">
        <v>2.1187451060811002E-2</v>
      </c>
      <c r="N4333">
        <v>0.61298701298701297</v>
      </c>
      <c r="O4333">
        <v>85.921787709497195</v>
      </c>
      <c r="P4333">
        <v>1.99430199430197</v>
      </c>
    </row>
    <row r="4334" spans="1:17" hidden="1" x14ac:dyDescent="0.3">
      <c r="A4334" t="s">
        <v>8826</v>
      </c>
      <c r="B4334" t="s">
        <v>8827</v>
      </c>
      <c r="C4334" t="str">
        <f>IFERROR(VLOOKUP(Table1[[#This Row],[Ticker]],[1]!Table1[[Symbol]:[Industry]],2,FALSE),"-")</f>
        <v>-</v>
      </c>
      <c r="D4334" t="s">
        <v>561</v>
      </c>
      <c r="E4334">
        <v>10.306339749999999</v>
      </c>
      <c r="F4334">
        <v>32.69</v>
      </c>
      <c r="G4334">
        <v>-37.001425996629401</v>
      </c>
      <c r="H4334">
        <v>-25.1625844379036</v>
      </c>
      <c r="I4334">
        <v>-6.2183839938588301</v>
      </c>
      <c r="J4334">
        <v>-6.0529546991052001</v>
      </c>
      <c r="K4334">
        <v>38.897421815398502</v>
      </c>
      <c r="L4334">
        <v>36.093034140475197</v>
      </c>
      <c r="M4334">
        <v>13.233881760343801</v>
      </c>
      <c r="N4334">
        <v>2.6818181818181799</v>
      </c>
      <c r="O4334">
        <v>44.233710614866901</v>
      </c>
      <c r="P4334">
        <v>70.083246618106102</v>
      </c>
    </row>
    <row r="4335" spans="1:17" hidden="1" x14ac:dyDescent="0.3">
      <c r="A4335" t="s">
        <v>8828</v>
      </c>
      <c r="B4335" t="s">
        <v>8829</v>
      </c>
      <c r="C4335" t="str">
        <f>IFERROR(VLOOKUP(Table1[[#This Row],[Ticker]],[1]!Table1[[Symbol]:[Industry]],2,FALSE),"-")</f>
        <v>-</v>
      </c>
      <c r="E4335">
        <v>10.28928</v>
      </c>
      <c r="F4335">
        <v>23</v>
      </c>
      <c r="G4335">
        <v>-21.091671273638099</v>
      </c>
      <c r="H4335">
        <v>-12.182335709872101</v>
      </c>
      <c r="I4335">
        <v>8.77186620553789</v>
      </c>
      <c r="J4335">
        <v>6.7473073752372895E-2</v>
      </c>
      <c r="K4335">
        <v>22.224502229125399</v>
      </c>
      <c r="L4335">
        <v>21.6462751801329</v>
      </c>
      <c r="M4335">
        <v>64.164722384082793</v>
      </c>
      <c r="N4335">
        <v>3.22546599834005</v>
      </c>
      <c r="O4335">
        <v>23.391304347826001</v>
      </c>
      <c r="P4335">
        <v>44.745122718691</v>
      </c>
      <c r="Q4335">
        <v>4.0677192812848997E-2</v>
      </c>
    </row>
    <row r="4336" spans="1:17" hidden="1" x14ac:dyDescent="0.3">
      <c r="A4336" t="s">
        <v>8830</v>
      </c>
      <c r="B4336" t="s">
        <v>8831</v>
      </c>
      <c r="C4336" t="str">
        <f>IFERROR(VLOOKUP(Table1[[#This Row],[Ticker]],[1]!Table1[[Symbol]:[Industry]],2,FALSE),"-")</f>
        <v>-</v>
      </c>
      <c r="D4336" t="s">
        <v>670</v>
      </c>
      <c r="E4336">
        <v>10.2497165</v>
      </c>
      <c r="F4336">
        <v>73.099999999999994</v>
      </c>
      <c r="G4336">
        <v>169.049155797407</v>
      </c>
      <c r="H4336">
        <v>-27.3087402042541</v>
      </c>
      <c r="I4336">
        <v>182.184846168391</v>
      </c>
      <c r="J4336">
        <v>9.5122854814740805</v>
      </c>
      <c r="K4336">
        <v>76.542790040057398</v>
      </c>
      <c r="M4336">
        <v>44.569768665494301</v>
      </c>
      <c r="N4336">
        <v>0.64133402291516395</v>
      </c>
      <c r="O4336">
        <v>35.759233926128502</v>
      </c>
      <c r="P4336">
        <v>209.09090909090901</v>
      </c>
    </row>
    <row r="4337" spans="1:17" hidden="1" x14ac:dyDescent="0.3">
      <c r="A4337" t="s">
        <v>8832</v>
      </c>
      <c r="B4337" t="s">
        <v>8833</v>
      </c>
      <c r="C4337" t="str">
        <f>IFERROR(VLOOKUP(Table1[[#This Row],[Ticker]],[1]!Table1[[Symbol]:[Industry]],2,FALSE),"-")</f>
        <v>-</v>
      </c>
      <c r="D4337" t="s">
        <v>72</v>
      </c>
      <c r="E4337">
        <v>10.2093075</v>
      </c>
      <c r="F4337">
        <v>14</v>
      </c>
      <c r="G4337">
        <v>-79.927728678285803</v>
      </c>
      <c r="H4337">
        <v>-13.497764594497999</v>
      </c>
      <c r="I4337">
        <v>-55.765474073771799</v>
      </c>
      <c r="J4337">
        <v>-1.0819522136039399</v>
      </c>
      <c r="K4337">
        <v>14.832528779115499</v>
      </c>
      <c r="L4337">
        <v>17.761133187294298</v>
      </c>
      <c r="M4337">
        <v>44.106863214007703</v>
      </c>
      <c r="N4337">
        <v>0</v>
      </c>
      <c r="O4337">
        <v>138.57142857142799</v>
      </c>
      <c r="P4337">
        <v>22.9148375768217</v>
      </c>
    </row>
    <row r="4338" spans="1:17" hidden="1" x14ac:dyDescent="0.3">
      <c r="A4338" t="s">
        <v>8834</v>
      </c>
      <c r="B4338" t="s">
        <v>8835</v>
      </c>
      <c r="C4338" t="str">
        <f>IFERROR(VLOOKUP(Table1[[#This Row],[Ticker]],[1]!Table1[[Symbol]:[Industry]],2,FALSE),"-")</f>
        <v>-</v>
      </c>
      <c r="D4338" t="s">
        <v>561</v>
      </c>
      <c r="E4338">
        <v>10.167966</v>
      </c>
      <c r="F4338">
        <v>10.17</v>
      </c>
      <c r="G4338">
        <v>51.347902924128</v>
      </c>
      <c r="H4338">
        <v>-8.2643290266094294</v>
      </c>
      <c r="I4338">
        <v>-19.4251161740779</v>
      </c>
      <c r="J4338">
        <v>-0.88739968442105599</v>
      </c>
      <c r="K4338">
        <v>10.192043240495201</v>
      </c>
      <c r="L4338">
        <v>9.6547264372880797</v>
      </c>
      <c r="M4338">
        <v>52.068068464242103</v>
      </c>
      <c r="N4338">
        <v>1.2977722510829399</v>
      </c>
      <c r="O4338">
        <v>55.457227138642999</v>
      </c>
      <c r="P4338">
        <v>81.607142857142804</v>
      </c>
      <c r="Q4338">
        <v>0.11538438190728401</v>
      </c>
    </row>
    <row r="4339" spans="1:17" hidden="1" x14ac:dyDescent="0.3">
      <c r="A4339" t="s">
        <v>8836</v>
      </c>
      <c r="B4339" t="s">
        <v>8837</v>
      </c>
      <c r="C4339" t="str">
        <f>IFERROR(VLOOKUP(Table1[[#This Row],[Ticker]],[1]!Table1[[Symbol]:[Industry]],2,FALSE),"-")</f>
        <v>-</v>
      </c>
      <c r="D4339" t="s">
        <v>295</v>
      </c>
      <c r="E4339">
        <v>10.156711392</v>
      </c>
      <c r="F4339">
        <v>23.44</v>
      </c>
      <c r="G4339">
        <v>-31.5927773479808</v>
      </c>
      <c r="H4339">
        <v>-4.1174056767127301</v>
      </c>
      <c r="I4339">
        <v>-14.5504203103309</v>
      </c>
      <c r="J4339">
        <v>2.74413474291778</v>
      </c>
      <c r="K4339">
        <v>21.796248515142299</v>
      </c>
      <c r="L4339">
        <v>23.200531786273501</v>
      </c>
      <c r="M4339">
        <v>69.531376273934697</v>
      </c>
      <c r="N4339">
        <v>1.5324675324675301</v>
      </c>
      <c r="O4339">
        <v>49.317406143344698</v>
      </c>
      <c r="P4339">
        <v>49.4897959183673</v>
      </c>
      <c r="Q4339">
        <v>3.7586414061502003E-2</v>
      </c>
    </row>
    <row r="4340" spans="1:17" hidden="1" x14ac:dyDescent="0.3">
      <c r="A4340" t="s">
        <v>8838</v>
      </c>
      <c r="B4340" t="s">
        <v>8839</v>
      </c>
      <c r="C4340" t="str">
        <f>IFERROR(VLOOKUP(Table1[[#This Row],[Ticker]],[1]!Table1[[Symbol]:[Industry]],2,FALSE),"-")</f>
        <v>-</v>
      </c>
      <c r="D4340" t="s">
        <v>29</v>
      </c>
      <c r="E4340">
        <v>10.1556</v>
      </c>
      <c r="F4340">
        <v>29.25</v>
      </c>
      <c r="G4340">
        <v>-32.495634490837901</v>
      </c>
      <c r="H4340">
        <v>-8.6069013250947908</v>
      </c>
      <c r="I4340">
        <v>-1.83972848643156</v>
      </c>
      <c r="J4340">
        <v>-1.0819522136039399</v>
      </c>
      <c r="K4340">
        <v>27.7987730578641</v>
      </c>
      <c r="L4340">
        <v>26.820968962358599</v>
      </c>
      <c r="M4340">
        <v>69.713835093279201</v>
      </c>
      <c r="N4340">
        <v>0.39215686274509798</v>
      </c>
      <c r="O4340">
        <v>16.239316239316199</v>
      </c>
      <c r="P4340">
        <v>23.678646934460801</v>
      </c>
    </row>
    <row r="4341" spans="1:17" hidden="1" x14ac:dyDescent="0.3">
      <c r="A4341" t="s">
        <v>8840</v>
      </c>
      <c r="B4341" t="s">
        <v>8841</v>
      </c>
      <c r="C4341" t="str">
        <f>IFERROR(VLOOKUP(Table1[[#This Row],[Ticker]],[1]!Table1[[Symbol]:[Industry]],2,FALSE),"-")</f>
        <v>-</v>
      </c>
      <c r="D4341" t="s">
        <v>392</v>
      </c>
      <c r="E4341">
        <v>10.152555</v>
      </c>
      <c r="F4341">
        <v>39.9</v>
      </c>
      <c r="G4341">
        <v>49.647222652019103</v>
      </c>
      <c r="H4341">
        <v>13.9040684836363</v>
      </c>
      <c r="I4341">
        <v>50.043994763547303</v>
      </c>
      <c r="J4341">
        <v>12.4315612999095</v>
      </c>
      <c r="K4341">
        <v>32.683757608687003</v>
      </c>
      <c r="L4341">
        <v>26.6585500762206</v>
      </c>
      <c r="M4341">
        <v>58.0007468814999</v>
      </c>
      <c r="N4341">
        <v>1.19868910816688</v>
      </c>
      <c r="O4341">
        <v>11.378446115288201</v>
      </c>
      <c r="P4341">
        <v>110</v>
      </c>
      <c r="Q4341">
        <v>0.12142135758810101</v>
      </c>
    </row>
    <row r="4342" spans="1:17" hidden="1" x14ac:dyDescent="0.3">
      <c r="A4342" t="s">
        <v>8842</v>
      </c>
      <c r="B4342" t="s">
        <v>8843</v>
      </c>
      <c r="C4342" t="str">
        <f>IFERROR(VLOOKUP(Table1[[#This Row],[Ticker]],[1]!Table1[[Symbol]:[Industry]],2,FALSE),"-")</f>
        <v>-</v>
      </c>
      <c r="E4342">
        <v>10.120768</v>
      </c>
      <c r="F4342">
        <v>23.78</v>
      </c>
      <c r="G4342">
        <v>-69.021136062024794</v>
      </c>
      <c r="H4342">
        <v>12.8036936581797</v>
      </c>
      <c r="I4342">
        <v>-17.0209300514571</v>
      </c>
      <c r="J4342">
        <v>-0.39378017059319498</v>
      </c>
      <c r="K4342">
        <v>21.0009723671191</v>
      </c>
      <c r="L4342">
        <v>26.215669473700601</v>
      </c>
      <c r="M4342">
        <v>78.043736140715893</v>
      </c>
      <c r="N4342">
        <v>4.25916528130195</v>
      </c>
      <c r="O4342">
        <v>190.9858224198</v>
      </c>
      <c r="P4342">
        <v>37.139561707035703</v>
      </c>
      <c r="Q4342">
        <v>6.4235435624887996E-2</v>
      </c>
    </row>
    <row r="4343" spans="1:17" hidden="1" x14ac:dyDescent="0.3">
      <c r="A4343" t="s">
        <v>8844</v>
      </c>
      <c r="B4343" t="s">
        <v>8845</v>
      </c>
      <c r="C4343" t="str">
        <f>IFERROR(VLOOKUP(Table1[[#This Row],[Ticker]],[1]!Table1[[Symbol]:[Industry]],2,FALSE),"-")</f>
        <v>-</v>
      </c>
      <c r="D4343" t="s">
        <v>140</v>
      </c>
      <c r="E4343">
        <v>10.119249999999999</v>
      </c>
      <c r="F4343">
        <v>85</v>
      </c>
      <c r="G4343">
        <v>63.536111540908003</v>
      </c>
      <c r="H4343">
        <v>-9.8079957134858393</v>
      </c>
      <c r="I4343">
        <v>8.0943072197469004</v>
      </c>
      <c r="J4343">
        <v>13.2421903553267</v>
      </c>
      <c r="K4343">
        <v>77.787000881220195</v>
      </c>
      <c r="L4343">
        <v>64.609515709613703</v>
      </c>
      <c r="M4343">
        <v>67.117170840061405</v>
      </c>
      <c r="N4343">
        <v>0.34297140552213301</v>
      </c>
      <c r="O4343">
        <v>10.576470588235299</v>
      </c>
      <c r="P4343">
        <v>161.53846153846101</v>
      </c>
      <c r="Q4343">
        <v>0.108586517453895</v>
      </c>
    </row>
    <row r="4344" spans="1:17" hidden="1" x14ac:dyDescent="0.3">
      <c r="A4344" t="s">
        <v>8846</v>
      </c>
      <c r="B4344" t="s">
        <v>8847</v>
      </c>
      <c r="C4344" t="str">
        <f>IFERROR(VLOOKUP(Table1[[#This Row],[Ticker]],[1]!Table1[[Symbol]:[Industry]],2,FALSE),"-")</f>
        <v>-</v>
      </c>
      <c r="E4344">
        <v>10.080189000000001</v>
      </c>
      <c r="F4344">
        <v>33</v>
      </c>
      <c r="G4344">
        <v>-32.395030869107501</v>
      </c>
      <c r="H4344">
        <v>-6.2968354423493897</v>
      </c>
      <c r="I4344">
        <v>-7.4551822150928402</v>
      </c>
      <c r="J4344">
        <v>-1.0819522136039399</v>
      </c>
      <c r="K4344">
        <v>32.3157930828079</v>
      </c>
      <c r="L4344">
        <v>32.144244508823597</v>
      </c>
      <c r="M4344">
        <v>84.7193819831745</v>
      </c>
      <c r="N4344">
        <v>0</v>
      </c>
      <c r="O4344">
        <v>7.5757575757575601</v>
      </c>
      <c r="P4344">
        <v>10</v>
      </c>
    </row>
    <row r="4345" spans="1:17" hidden="1" x14ac:dyDescent="0.3">
      <c r="A4345" t="s">
        <v>8848</v>
      </c>
      <c r="B4345" t="s">
        <v>8849</v>
      </c>
      <c r="C4345" t="str">
        <f>IFERROR(VLOOKUP(Table1[[#This Row],[Ticker]],[1]!Table1[[Symbol]:[Industry]],2,FALSE),"-")</f>
        <v>-</v>
      </c>
      <c r="D4345" t="s">
        <v>561</v>
      </c>
      <c r="E4345">
        <v>10.06005</v>
      </c>
      <c r="F4345">
        <v>7.37</v>
      </c>
      <c r="G4345">
        <v>141.676208159265</v>
      </c>
      <c r="H4345">
        <v>28.9785037436043</v>
      </c>
      <c r="I4345">
        <v>-47.168543287677203</v>
      </c>
      <c r="J4345">
        <v>2.7854511013131602</v>
      </c>
      <c r="K4345">
        <v>6.7321365479446298</v>
      </c>
      <c r="L4345">
        <v>7.6771294293980201</v>
      </c>
      <c r="M4345">
        <v>70.088506673961902</v>
      </c>
      <c r="N4345">
        <v>0.47682593428706199</v>
      </c>
      <c r="O4345">
        <v>72.591587516960601</v>
      </c>
      <c r="P4345">
        <v>168</v>
      </c>
      <c r="Q4345">
        <v>6.7827861670455999E-2</v>
      </c>
    </row>
    <row r="4346" spans="1:17" hidden="1" x14ac:dyDescent="0.3">
      <c r="A4346" t="s">
        <v>8850</v>
      </c>
      <c r="B4346" t="s">
        <v>8851</v>
      </c>
      <c r="C4346" t="str">
        <f>IFERROR(VLOOKUP(Table1[[#This Row],[Ticker]],[1]!Table1[[Symbol]:[Industry]],2,FALSE),"-")</f>
        <v>-</v>
      </c>
      <c r="D4346" t="s">
        <v>59</v>
      </c>
      <c r="E4346">
        <v>10.048500000000001</v>
      </c>
      <c r="F4346">
        <v>66.989999999999995</v>
      </c>
      <c r="G4346">
        <v>66.047222652019101</v>
      </c>
      <c r="H4346">
        <v>-10.3837437946605</v>
      </c>
      <c r="I4346">
        <v>-11.7371109757976</v>
      </c>
      <c r="J4346">
        <v>3.6230515205259799</v>
      </c>
      <c r="K4346">
        <v>70.043857296613197</v>
      </c>
      <c r="L4346">
        <v>63.014837856810303</v>
      </c>
      <c r="M4346">
        <v>50.740131918711299</v>
      </c>
      <c r="N4346">
        <v>1.34652277872782</v>
      </c>
      <c r="O4346">
        <v>29.870129870129801</v>
      </c>
      <c r="P4346">
        <v>146.55870445344101</v>
      </c>
      <c r="Q4346">
        <v>7.839929895627E-2</v>
      </c>
    </row>
    <row r="4347" spans="1:17" hidden="1" x14ac:dyDescent="0.3">
      <c r="A4347" t="s">
        <v>8852</v>
      </c>
      <c r="B4347" t="s">
        <v>8853</v>
      </c>
      <c r="C4347" t="str">
        <f>IFERROR(VLOOKUP(Table1[[#This Row],[Ticker]],[1]!Table1[[Symbol]:[Industry]],2,FALSE),"-")</f>
        <v>-</v>
      </c>
      <c r="D4347" t="s">
        <v>140</v>
      </c>
      <c r="E4347">
        <v>9.9760069999999992</v>
      </c>
      <c r="F4347">
        <v>8.2799999999999994</v>
      </c>
      <c r="G4347">
        <v>31.168961782453898</v>
      </c>
      <c r="H4347">
        <v>-19.3920735375875</v>
      </c>
      <c r="I4347">
        <v>-21.2280759879866</v>
      </c>
      <c r="J4347">
        <v>0.32649849062140701</v>
      </c>
      <c r="K4347">
        <v>8.0686758307973001</v>
      </c>
      <c r="L4347">
        <v>7.6754882249297101</v>
      </c>
      <c r="M4347">
        <v>58.6192805679053</v>
      </c>
      <c r="N4347">
        <v>1.2376446025360299</v>
      </c>
      <c r="O4347">
        <v>24.033816425120701</v>
      </c>
      <c r="P4347">
        <v>88.610478359908797</v>
      </c>
      <c r="Q4347">
        <v>5.7067371171887003E-2</v>
      </c>
    </row>
    <row r="4348" spans="1:17" hidden="1" x14ac:dyDescent="0.3">
      <c r="A4348" t="s">
        <v>8854</v>
      </c>
      <c r="B4348" t="s">
        <v>8855</v>
      </c>
      <c r="C4348" t="str">
        <f>IFERROR(VLOOKUP(Table1[[#This Row],[Ticker]],[1]!Table1[[Symbol]:[Industry]],2,FALSE),"-")</f>
        <v>-</v>
      </c>
      <c r="D4348" t="s">
        <v>561</v>
      </c>
      <c r="E4348">
        <v>9.9600000000000009</v>
      </c>
      <c r="F4348">
        <v>19.920000000000002</v>
      </c>
      <c r="G4348">
        <v>12.501893932295999</v>
      </c>
      <c r="H4348">
        <v>-20.165418434956599</v>
      </c>
      <c r="I4348">
        <v>64.378657703853406</v>
      </c>
      <c r="J4348">
        <v>1.5625139959944701</v>
      </c>
      <c r="K4348">
        <v>19.683503772243299</v>
      </c>
      <c r="L4348">
        <v>14.8338050784931</v>
      </c>
      <c r="M4348">
        <v>39.288039393313099</v>
      </c>
      <c r="N4348">
        <v>0.29579297281389999</v>
      </c>
      <c r="O4348">
        <v>33.3333333333333</v>
      </c>
      <c r="P4348">
        <v>159.375</v>
      </c>
      <c r="Q4348">
        <v>0.15010785414535199</v>
      </c>
    </row>
    <row r="4349" spans="1:17" hidden="1" x14ac:dyDescent="0.3">
      <c r="A4349" t="s">
        <v>8856</v>
      </c>
      <c r="B4349" t="s">
        <v>8857</v>
      </c>
      <c r="C4349" t="str">
        <f>IFERROR(VLOOKUP(Table1[[#This Row],[Ticker]],[1]!Table1[[Symbol]:[Industry]],2,FALSE),"-")</f>
        <v>-</v>
      </c>
      <c r="D4349" t="s">
        <v>140</v>
      </c>
      <c r="E4349">
        <v>9.9526939999999993</v>
      </c>
      <c r="F4349">
        <v>8.17</v>
      </c>
      <c r="G4349">
        <v>79.409127413923898</v>
      </c>
      <c r="H4349">
        <v>-18.760162005202002</v>
      </c>
      <c r="I4349">
        <v>37.966736552414098</v>
      </c>
      <c r="J4349">
        <v>2.2336976537700499</v>
      </c>
      <c r="K4349">
        <v>7.8726263216664503</v>
      </c>
      <c r="L4349">
        <v>6.9405572148739596</v>
      </c>
      <c r="M4349">
        <v>70.652037216778794</v>
      </c>
      <c r="N4349">
        <v>1.26758941801859</v>
      </c>
      <c r="O4349">
        <v>16.279069767441801</v>
      </c>
      <c r="P4349">
        <v>117.86666666666601</v>
      </c>
      <c r="Q4349">
        <v>6.9575161443615002E-2</v>
      </c>
    </row>
    <row r="4350" spans="1:17" hidden="1" x14ac:dyDescent="0.3">
      <c r="A4350" t="s">
        <v>8858</v>
      </c>
      <c r="B4350" t="s">
        <v>8859</v>
      </c>
      <c r="C4350" t="str">
        <f>IFERROR(VLOOKUP(Table1[[#This Row],[Ticker]],[1]!Table1[[Symbol]:[Industry]],2,FALSE),"-")</f>
        <v>-</v>
      </c>
      <c r="D4350" t="s">
        <v>610</v>
      </c>
      <c r="E4350">
        <v>9.9185295</v>
      </c>
      <c r="F4350">
        <v>23.39</v>
      </c>
      <c r="G4350">
        <v>33.762868910522499</v>
      </c>
      <c r="H4350">
        <v>-11.738145724423999</v>
      </c>
      <c r="I4350">
        <v>-28.978652813296499</v>
      </c>
      <c r="J4350">
        <v>3.9000944650315899</v>
      </c>
      <c r="K4350">
        <v>23.373329026418698</v>
      </c>
      <c r="L4350">
        <v>23.697709886427301</v>
      </c>
      <c r="M4350">
        <v>69.3264465334953</v>
      </c>
      <c r="N4350">
        <v>4.0090560780215903</v>
      </c>
      <c r="O4350">
        <v>42.325780247969199</v>
      </c>
      <c r="P4350">
        <v>85.634920634920604</v>
      </c>
      <c r="Q4350">
        <v>6.4395378985411006E-2</v>
      </c>
    </row>
    <row r="4351" spans="1:17" hidden="1" x14ac:dyDescent="0.3">
      <c r="A4351" t="s">
        <v>8860</v>
      </c>
      <c r="B4351" t="s">
        <v>8861</v>
      </c>
      <c r="C4351" t="str">
        <f>IFERROR(VLOOKUP(Table1[[#This Row],[Ticker]],[1]!Table1[[Symbol]:[Industry]],2,FALSE),"-")</f>
        <v>-</v>
      </c>
      <c r="E4351">
        <v>9.8873750000000005</v>
      </c>
      <c r="F4351">
        <v>4.1500000000000004</v>
      </c>
      <c r="G4351">
        <v>59.091667096463603</v>
      </c>
      <c r="H4351">
        <v>-16.702081062041898</v>
      </c>
      <c r="I4351">
        <v>22.523172763262099</v>
      </c>
      <c r="J4351">
        <v>-2.7290110371333598</v>
      </c>
      <c r="K4351">
        <v>4.3058146664283603</v>
      </c>
      <c r="L4351">
        <v>3.9799168366167499</v>
      </c>
      <c r="M4351">
        <v>49.258627490400897</v>
      </c>
      <c r="N4351">
        <v>1.4003649223897301</v>
      </c>
      <c r="O4351">
        <v>44.819277108433702</v>
      </c>
      <c r="P4351">
        <v>103.431372549019</v>
      </c>
      <c r="Q4351">
        <v>-8.5127865243310001E-3</v>
      </c>
    </row>
    <row r="4352" spans="1:17" hidden="1" x14ac:dyDescent="0.3">
      <c r="A4352" t="s">
        <v>8862</v>
      </c>
      <c r="B4352" t="s">
        <v>8863</v>
      </c>
      <c r="C4352" t="str">
        <f>IFERROR(VLOOKUP(Table1[[#This Row],[Ticker]],[1]!Table1[[Symbol]:[Industry]],2,FALSE),"-")</f>
        <v>-</v>
      </c>
      <c r="D4352" t="s">
        <v>72</v>
      </c>
      <c r="E4352">
        <v>9.8562948000000006</v>
      </c>
      <c r="F4352">
        <v>10.34</v>
      </c>
      <c r="G4352">
        <v>31.551623258999399</v>
      </c>
      <c r="H4352">
        <v>11.0191818736679</v>
      </c>
      <c r="I4352">
        <v>12.9645110859563</v>
      </c>
      <c r="J4352">
        <v>11.8988170171652</v>
      </c>
      <c r="K4352">
        <v>8.3137282874935696</v>
      </c>
      <c r="L4352">
        <v>7.6349149943020098</v>
      </c>
      <c r="M4352">
        <v>70.906235436381294</v>
      </c>
      <c r="N4352">
        <v>1.76367843973477</v>
      </c>
      <c r="O4352">
        <v>0</v>
      </c>
      <c r="P4352">
        <v>81.403508771929793</v>
      </c>
      <c r="Q4352">
        <v>5.4315363673085003E-2</v>
      </c>
    </row>
    <row r="4353" spans="1:17" hidden="1" x14ac:dyDescent="0.3">
      <c r="A4353" t="s">
        <v>8864</v>
      </c>
      <c r="B4353" t="s">
        <v>8865</v>
      </c>
      <c r="C4353" t="str">
        <f>IFERROR(VLOOKUP(Table1[[#This Row],[Ticker]],[1]!Table1[[Symbol]:[Industry]],2,FALSE),"-")</f>
        <v>-</v>
      </c>
      <c r="D4353" t="s">
        <v>821</v>
      </c>
      <c r="E4353">
        <v>9.84453873</v>
      </c>
      <c r="F4353">
        <v>12.61</v>
      </c>
      <c r="G4353">
        <v>158.01800916887299</v>
      </c>
      <c r="H4353">
        <v>-1.29831429475992</v>
      </c>
      <c r="I4353">
        <v>215.31538055546901</v>
      </c>
      <c r="J4353">
        <v>4.8255820329713801</v>
      </c>
      <c r="K4353">
        <v>10.2385242015353</v>
      </c>
      <c r="L4353">
        <v>7.1125155179570196</v>
      </c>
      <c r="M4353">
        <v>80.423016764204903</v>
      </c>
      <c r="N4353">
        <v>1.9352939390292401</v>
      </c>
      <c r="O4353">
        <v>0</v>
      </c>
      <c r="P4353">
        <v>347.16312056737502</v>
      </c>
      <c r="Q4353">
        <v>8.0285776425187E-2</v>
      </c>
    </row>
    <row r="4354" spans="1:17" hidden="1" x14ac:dyDescent="0.3">
      <c r="A4354" t="s">
        <v>8866</v>
      </c>
      <c r="B4354" t="s">
        <v>8867</v>
      </c>
      <c r="C4354" t="str">
        <f>IFERROR(VLOOKUP(Table1[[#This Row],[Ticker]],[1]!Table1[[Symbol]:[Industry]],2,FALSE),"-")</f>
        <v>-</v>
      </c>
      <c r="D4354" t="s">
        <v>610</v>
      </c>
      <c r="E4354">
        <v>9.8426039999999997</v>
      </c>
      <c r="F4354">
        <v>6.91</v>
      </c>
      <c r="G4354">
        <v>63.9622911451698</v>
      </c>
      <c r="H4354">
        <v>-10.294214210370299</v>
      </c>
      <c r="I4354">
        <v>39.985556194808503</v>
      </c>
      <c r="J4354">
        <v>23.492716973541601</v>
      </c>
      <c r="K4354">
        <v>5.3549715580984198</v>
      </c>
      <c r="L4354">
        <v>4.4229296400298397</v>
      </c>
      <c r="M4354">
        <v>78.284351770162701</v>
      </c>
      <c r="N4354">
        <v>1.36481415456989</v>
      </c>
      <c r="O4354">
        <v>0</v>
      </c>
      <c r="P4354">
        <v>170.980392156862</v>
      </c>
      <c r="Q4354">
        <v>0.15699148228146501</v>
      </c>
    </row>
    <row r="4355" spans="1:17" hidden="1" x14ac:dyDescent="0.3">
      <c r="A4355" t="s">
        <v>8868</v>
      </c>
      <c r="B4355" t="s">
        <v>8869</v>
      </c>
      <c r="C4355" t="str">
        <f>IFERROR(VLOOKUP(Table1[[#This Row],[Ticker]],[1]!Table1[[Symbol]:[Industry]],2,FALSE),"-")</f>
        <v>-</v>
      </c>
      <c r="D4355" t="s">
        <v>610</v>
      </c>
      <c r="E4355">
        <v>9.8242216199999994</v>
      </c>
      <c r="F4355">
        <v>3.14</v>
      </c>
      <c r="G4355">
        <v>-32.999836171510204</v>
      </c>
      <c r="H4355">
        <v>-4.8087402042541596</v>
      </c>
      <c r="I4355">
        <v>-12.5345472944579</v>
      </c>
      <c r="J4355">
        <v>7.5646643277494299</v>
      </c>
      <c r="K4355">
        <v>2.7569630319764298</v>
      </c>
      <c r="L4355">
        <v>3.0246539190327399</v>
      </c>
      <c r="M4355">
        <v>87.5488474837246</v>
      </c>
      <c r="N4355">
        <v>1.62736470351986</v>
      </c>
      <c r="O4355">
        <v>22.2929936305732</v>
      </c>
      <c r="P4355">
        <v>33.6170212765957</v>
      </c>
      <c r="Q4355">
        <v>9.5089025492478996E-2</v>
      </c>
    </row>
    <row r="4356" spans="1:17" hidden="1" x14ac:dyDescent="0.3">
      <c r="A4356" t="s">
        <v>8870</v>
      </c>
      <c r="B4356" t="s">
        <v>8871</v>
      </c>
      <c r="C4356" t="str">
        <f>IFERROR(VLOOKUP(Table1[[#This Row],[Ticker]],[1]!Table1[[Symbol]:[Industry]],2,FALSE),"-")</f>
        <v>-</v>
      </c>
      <c r="E4356">
        <v>9.7906738749999995</v>
      </c>
      <c r="F4356">
        <v>11.21</v>
      </c>
      <c r="G4356">
        <v>-27.3632668584703</v>
      </c>
      <c r="H4356">
        <v>19.795865789086498</v>
      </c>
      <c r="I4356">
        <v>-15.0767056945019</v>
      </c>
      <c r="J4356">
        <v>13.718437270329799</v>
      </c>
      <c r="K4356">
        <v>10.5168020725711</v>
      </c>
      <c r="L4356">
        <v>10.3933127625768</v>
      </c>
      <c r="M4356">
        <v>46.994285042756403</v>
      </c>
      <c r="N4356">
        <v>2.62185535770903</v>
      </c>
      <c r="O4356">
        <v>43.532560214094502</v>
      </c>
      <c r="P4356">
        <v>63.1732168850072</v>
      </c>
    </row>
    <row r="4357" spans="1:17" hidden="1" x14ac:dyDescent="0.3">
      <c r="A4357" t="s">
        <v>8872</v>
      </c>
      <c r="B4357" t="s">
        <v>8873</v>
      </c>
      <c r="C4357" t="str">
        <f>IFERROR(VLOOKUP(Table1[[#This Row],[Ticker]],[1]!Table1[[Symbol]:[Industry]],2,FALSE),"-")</f>
        <v>-</v>
      </c>
      <c r="D4357" t="s">
        <v>392</v>
      </c>
      <c r="E4357">
        <v>9.7628699999999995</v>
      </c>
      <c r="F4357">
        <v>13</v>
      </c>
      <c r="G4357">
        <v>-34.124707172542202</v>
      </c>
      <c r="H4357">
        <v>-1.95291575798671</v>
      </c>
      <c r="I4357">
        <v>-7.7994162942666696</v>
      </c>
      <c r="J4357">
        <v>2.8242977863960501</v>
      </c>
      <c r="K4357">
        <v>12.5014875854556</v>
      </c>
      <c r="L4357">
        <v>12.154079106864501</v>
      </c>
      <c r="M4357">
        <v>51.121935306887501</v>
      </c>
      <c r="N4357">
        <v>1.40262702625841</v>
      </c>
      <c r="O4357">
        <v>13.846153846153801</v>
      </c>
      <c r="P4357">
        <v>54.211150652431797</v>
      </c>
      <c r="Q4357">
        <v>6.3514135701671998E-2</v>
      </c>
    </row>
    <row r="4358" spans="1:17" hidden="1" x14ac:dyDescent="0.3">
      <c r="A4358" t="s">
        <v>8874</v>
      </c>
      <c r="B4358" t="s">
        <v>8875</v>
      </c>
      <c r="C4358" t="str">
        <f>IFERROR(VLOOKUP(Table1[[#This Row],[Ticker]],[1]!Table1[[Symbol]:[Industry]],2,FALSE),"-")</f>
        <v>-</v>
      </c>
      <c r="D4358" t="s">
        <v>140</v>
      </c>
      <c r="E4358">
        <v>9.737978</v>
      </c>
      <c r="F4358">
        <v>18.350000000000001</v>
      </c>
      <c r="G4358">
        <v>55.435399991920598</v>
      </c>
      <c r="H4358">
        <v>13.233044498295399</v>
      </c>
      <c r="I4358">
        <v>11.019984883311301</v>
      </c>
      <c r="J4358">
        <v>-2.76262448251151</v>
      </c>
      <c r="K4358">
        <v>16.521299645143198</v>
      </c>
      <c r="L4358">
        <v>15.1781001824207</v>
      </c>
      <c r="M4358">
        <v>69.423437154803807</v>
      </c>
      <c r="N4358">
        <v>3.5247115542385399</v>
      </c>
      <c r="O4358">
        <v>2.4523160762942799</v>
      </c>
      <c r="P4358">
        <v>124.602203182374</v>
      </c>
      <c r="Q4358">
        <v>1.9525355503317E-2</v>
      </c>
    </row>
    <row r="4359" spans="1:17" hidden="1" x14ac:dyDescent="0.3">
      <c r="A4359" t="s">
        <v>8876</v>
      </c>
      <c r="B4359" t="s">
        <v>8877</v>
      </c>
      <c r="C4359" t="str">
        <f>IFERROR(VLOOKUP(Table1[[#This Row],[Ticker]],[1]!Table1[[Symbol]:[Industry]],2,FALSE),"-")</f>
        <v>-</v>
      </c>
      <c r="E4359">
        <v>9.7265759250000006</v>
      </c>
      <c r="F4359">
        <v>9.35</v>
      </c>
      <c r="G4359">
        <v>52.742460747257198</v>
      </c>
      <c r="H4359">
        <v>-0.37551039058956898</v>
      </c>
      <c r="I4359">
        <v>19.287835667165499</v>
      </c>
      <c r="J4359">
        <v>6.3969380155878603</v>
      </c>
      <c r="K4359">
        <v>7.9671837968170598</v>
      </c>
      <c r="L4359">
        <v>6.9978786703071396</v>
      </c>
      <c r="M4359">
        <v>74.130044015190904</v>
      </c>
      <c r="N4359">
        <v>2.2797978382281099</v>
      </c>
      <c r="O4359">
        <v>0</v>
      </c>
      <c r="P4359">
        <v>133.75</v>
      </c>
      <c r="Q4359">
        <v>5.4270054157965E-2</v>
      </c>
    </row>
    <row r="4360" spans="1:17" hidden="1" x14ac:dyDescent="0.3">
      <c r="A4360" t="s">
        <v>8878</v>
      </c>
      <c r="B4360" t="s">
        <v>8879</v>
      </c>
      <c r="C4360" t="str">
        <f>IFERROR(VLOOKUP(Table1[[#This Row],[Ticker]],[1]!Table1[[Symbol]:[Industry]],2,FALSE),"-")</f>
        <v>-</v>
      </c>
      <c r="D4360" t="s">
        <v>1509</v>
      </c>
      <c r="E4360">
        <v>9.7079163859999902</v>
      </c>
      <c r="F4360">
        <v>9.26</v>
      </c>
      <c r="G4360">
        <v>143.05301975346799</v>
      </c>
      <c r="H4360">
        <v>-9.9834713870498604</v>
      </c>
      <c r="I4360">
        <v>42.116246356335701</v>
      </c>
      <c r="J4360">
        <v>-8.0126452829108707</v>
      </c>
      <c r="K4360">
        <v>9.4006045764771304</v>
      </c>
      <c r="L4360">
        <v>7.4563413638720899</v>
      </c>
      <c r="M4360">
        <v>33.523243785358403</v>
      </c>
      <c r="N4360">
        <v>1.4515154593670001</v>
      </c>
      <c r="O4360">
        <v>40.928725701943797</v>
      </c>
      <c r="Q4360">
        <v>9.5783781445689997E-2</v>
      </c>
    </row>
    <row r="4361" spans="1:17" hidden="1" x14ac:dyDescent="0.3">
      <c r="A4361" t="s">
        <v>8880</v>
      </c>
      <c r="B4361" t="s">
        <v>8881</v>
      </c>
      <c r="C4361" t="str">
        <f>IFERROR(VLOOKUP(Table1[[#This Row],[Ticker]],[1]!Table1[[Symbol]:[Industry]],2,FALSE),"-")</f>
        <v>-</v>
      </c>
      <c r="D4361" t="s">
        <v>561</v>
      </c>
      <c r="E4361">
        <v>9.6557999999999993</v>
      </c>
      <c r="F4361">
        <v>31.35</v>
      </c>
      <c r="G4361">
        <v>45.027657434627898</v>
      </c>
      <c r="H4361">
        <v>-36.523722982669703</v>
      </c>
      <c r="I4361">
        <v>-15.2783114667935</v>
      </c>
      <c r="J4361">
        <v>-1.2050291366808601</v>
      </c>
      <c r="K4361">
        <v>36.296298629049097</v>
      </c>
      <c r="L4361">
        <v>34.092926995891098</v>
      </c>
      <c r="M4361">
        <v>34.594230641243399</v>
      </c>
      <c r="N4361">
        <v>0.26519608891931701</v>
      </c>
      <c r="O4361">
        <v>71.5470494417862</v>
      </c>
      <c r="P4361">
        <v>89.425981873111795</v>
      </c>
    </row>
    <row r="4362" spans="1:17" hidden="1" x14ac:dyDescent="0.3">
      <c r="A4362" t="s">
        <v>8882</v>
      </c>
      <c r="B4362" t="s">
        <v>8883</v>
      </c>
      <c r="C4362" t="str">
        <f>IFERROR(VLOOKUP(Table1[[#This Row],[Ticker]],[1]!Table1[[Symbol]:[Industry]],2,FALSE),"-")</f>
        <v>-</v>
      </c>
      <c r="D4362" t="s">
        <v>610</v>
      </c>
      <c r="E4362">
        <v>9.6378380000000003</v>
      </c>
      <c r="F4362">
        <v>22.6</v>
      </c>
      <c r="G4362">
        <v>-22.391501721557098</v>
      </c>
      <c r="H4362">
        <v>-6.2835895320241999</v>
      </c>
      <c r="I4362">
        <v>28.1555838304558</v>
      </c>
      <c r="J4362">
        <v>-1.0819522136039399</v>
      </c>
      <c r="K4362">
        <v>21.6299770482361</v>
      </c>
      <c r="L4362">
        <v>19.420787717398401</v>
      </c>
      <c r="M4362">
        <v>99.9980964254393</v>
      </c>
      <c r="N4362">
        <v>0</v>
      </c>
      <c r="O4362">
        <v>0</v>
      </c>
      <c r="P4362">
        <v>40.372670807453403</v>
      </c>
    </row>
    <row r="4363" spans="1:17" hidden="1" x14ac:dyDescent="0.3">
      <c r="A4363" t="s">
        <v>8884</v>
      </c>
      <c r="B4363" t="s">
        <v>8885</v>
      </c>
      <c r="C4363" t="str">
        <f>IFERROR(VLOOKUP(Table1[[#This Row],[Ticker]],[1]!Table1[[Symbol]:[Industry]],2,FALSE),"-")</f>
        <v>-</v>
      </c>
      <c r="D4363" t="s">
        <v>1435</v>
      </c>
      <c r="E4363">
        <v>9.5679713</v>
      </c>
      <c r="F4363">
        <v>1.46</v>
      </c>
      <c r="G4363">
        <v>46.411928534372102</v>
      </c>
      <c r="H4363">
        <v>-25.678623245189801</v>
      </c>
      <c r="I4363">
        <v>-7.9313726912833102</v>
      </c>
      <c r="J4363">
        <v>-1.0819522136039399</v>
      </c>
      <c r="K4363">
        <v>1.8492023236557</v>
      </c>
      <c r="L4363">
        <v>1.6007818085055201</v>
      </c>
      <c r="M4363">
        <v>1.96811460851231</v>
      </c>
      <c r="N4363">
        <v>2.6685557220957499</v>
      </c>
      <c r="O4363">
        <v>71.232876712328704</v>
      </c>
      <c r="Q4363">
        <v>3.0975099213953999E-2</v>
      </c>
    </row>
    <row r="4364" spans="1:17" hidden="1" x14ac:dyDescent="0.3">
      <c r="A4364" t="s">
        <v>8886</v>
      </c>
      <c r="B4364" t="s">
        <v>8887</v>
      </c>
      <c r="C4364" t="str">
        <f>IFERROR(VLOOKUP(Table1[[#This Row],[Ticker]],[1]!Table1[[Symbol]:[Industry]],2,FALSE),"-")</f>
        <v>-</v>
      </c>
      <c r="E4364">
        <v>9.5605394520000004</v>
      </c>
      <c r="F4364">
        <v>6.42</v>
      </c>
      <c r="G4364">
        <v>-23.1234779849235</v>
      </c>
      <c r="H4364">
        <v>-24.419064090893801</v>
      </c>
      <c r="I4364">
        <v>-51.074229834140397</v>
      </c>
      <c r="J4364">
        <v>-1.0819522136039399</v>
      </c>
      <c r="K4364">
        <v>7.1951022003733804</v>
      </c>
      <c r="L4364">
        <v>7.9502903696313503</v>
      </c>
      <c r="M4364">
        <v>1.3196024510999999E-5</v>
      </c>
      <c r="N4364">
        <v>0.97520661157024702</v>
      </c>
      <c r="O4364">
        <v>71.651090342679097</v>
      </c>
      <c r="P4364">
        <v>2.2292993630573101</v>
      </c>
    </row>
    <row r="4365" spans="1:17" hidden="1" x14ac:dyDescent="0.3">
      <c r="A4365" t="s">
        <v>8888</v>
      </c>
      <c r="B4365" t="s">
        <v>8889</v>
      </c>
      <c r="C4365" t="str">
        <f>IFERROR(VLOOKUP(Table1[[#This Row],[Ticker]],[1]!Table1[[Symbol]:[Industry]],2,FALSE),"-")</f>
        <v>-</v>
      </c>
      <c r="D4365" t="s">
        <v>539</v>
      </c>
      <c r="E4365">
        <v>9.5108599999999992</v>
      </c>
      <c r="F4365">
        <v>34.14</v>
      </c>
      <c r="G4365">
        <v>45.347222652019099</v>
      </c>
      <c r="H4365">
        <v>-11.0587402042541</v>
      </c>
      <c r="I4365">
        <v>50.354341594430899</v>
      </c>
      <c r="J4365">
        <v>-1.0819522136039399</v>
      </c>
      <c r="K4365">
        <v>28.709681736089699</v>
      </c>
      <c r="L4365">
        <v>23.368839741453598</v>
      </c>
      <c r="M4365">
        <v>100</v>
      </c>
      <c r="N4365">
        <v>0</v>
      </c>
      <c r="O4365">
        <v>0</v>
      </c>
      <c r="P4365">
        <v>70.7</v>
      </c>
    </row>
    <row r="4366" spans="1:17" hidden="1" x14ac:dyDescent="0.3">
      <c r="A4366" t="s">
        <v>8890</v>
      </c>
      <c r="B4366" t="s">
        <v>8891</v>
      </c>
      <c r="C4366" t="str">
        <f>IFERROR(VLOOKUP(Table1[[#This Row],[Ticker]],[1]!Table1[[Symbol]:[Industry]],2,FALSE),"-")</f>
        <v>-</v>
      </c>
      <c r="D4366" t="s">
        <v>716</v>
      </c>
      <c r="E4366">
        <v>9.5089231049999992</v>
      </c>
      <c r="F4366">
        <v>115.42</v>
      </c>
      <c r="G4366">
        <v>-6.2034018963445998</v>
      </c>
      <c r="H4366">
        <v>-4.3606618598343498</v>
      </c>
      <c r="I4366">
        <v>-5.6919370000709701</v>
      </c>
      <c r="J4366">
        <v>1.7037366436406101</v>
      </c>
      <c r="K4366">
        <v>111.76358126550601</v>
      </c>
      <c r="L4366">
        <v>107.376597427394</v>
      </c>
      <c r="M4366">
        <v>45.884931757483201</v>
      </c>
      <c r="N4366">
        <v>0.98386504085293702</v>
      </c>
      <c r="O4366">
        <v>4.3579968809564997</v>
      </c>
      <c r="P4366">
        <v>21.226761894758901</v>
      </c>
    </row>
    <row r="4367" spans="1:17" hidden="1" x14ac:dyDescent="0.3">
      <c r="A4367" t="s">
        <v>8892</v>
      </c>
      <c r="B4367" t="s">
        <v>8893</v>
      </c>
      <c r="C4367" t="str">
        <f>IFERROR(VLOOKUP(Table1[[#This Row],[Ticker]],[1]!Table1[[Symbol]:[Industry]],2,FALSE),"-")</f>
        <v>-</v>
      </c>
      <c r="D4367" t="s">
        <v>470</v>
      </c>
      <c r="E4367">
        <v>9.5055099999999992</v>
      </c>
      <c r="F4367">
        <v>19</v>
      </c>
      <c r="G4367">
        <v>64.647222652019096</v>
      </c>
      <c r="H4367">
        <v>47.591048825281703</v>
      </c>
      <c r="I4367">
        <v>35.6428352019907</v>
      </c>
      <c r="J4367">
        <v>-4.1747357187585701</v>
      </c>
      <c r="K4367">
        <v>14.1179808637253</v>
      </c>
      <c r="L4367">
        <v>11.4696928840811</v>
      </c>
      <c r="M4367">
        <v>77.3776871728342</v>
      </c>
      <c r="N4367">
        <v>1.95243409888519</v>
      </c>
      <c r="O4367">
        <v>2.6315789473684199</v>
      </c>
      <c r="P4367">
        <v>159.208731241473</v>
      </c>
      <c r="Q4367">
        <v>0.14838392156656799</v>
      </c>
    </row>
    <row r="4368" spans="1:17" hidden="1" x14ac:dyDescent="0.3">
      <c r="A4368" t="s">
        <v>8894</v>
      </c>
      <c r="B4368" t="s">
        <v>8895</v>
      </c>
      <c r="C4368" t="str">
        <f>IFERROR(VLOOKUP(Table1[[#This Row],[Ticker]],[1]!Table1[[Symbol]:[Industry]],2,FALSE),"-")</f>
        <v>-</v>
      </c>
      <c r="E4368">
        <v>9.4549294269999997</v>
      </c>
      <c r="F4368">
        <v>11.93</v>
      </c>
      <c r="G4368">
        <v>-3.7862833928858199</v>
      </c>
      <c r="H4368">
        <v>3.85617471066075</v>
      </c>
      <c r="I4368">
        <v>0.33008283432315</v>
      </c>
      <c r="J4368">
        <v>14.877643745992</v>
      </c>
      <c r="K4368">
        <v>10.704777045726001</v>
      </c>
      <c r="L4368">
        <v>11.0599300894495</v>
      </c>
      <c r="M4368">
        <v>71.648305771593002</v>
      </c>
      <c r="N4368">
        <v>2.7094474153297599</v>
      </c>
      <c r="O4368">
        <v>79.798826487845702</v>
      </c>
      <c r="P4368">
        <v>46.639583333333299</v>
      </c>
      <c r="Q4368">
        <v>2.7329820181807001E-2</v>
      </c>
    </row>
    <row r="4369" spans="1:17" hidden="1" x14ac:dyDescent="0.3">
      <c r="A4369" t="s">
        <v>8896</v>
      </c>
      <c r="B4369" t="s">
        <v>8897</v>
      </c>
      <c r="C4369" t="str">
        <f>IFERROR(VLOOKUP(Table1[[#This Row],[Ticker]],[1]!Table1[[Symbol]:[Industry]],2,FALSE),"-")</f>
        <v>-</v>
      </c>
      <c r="D4369" t="s">
        <v>410</v>
      </c>
      <c r="E4369">
        <v>9.4499676000000008</v>
      </c>
      <c r="F4369">
        <v>10.210000000000001</v>
      </c>
      <c r="G4369">
        <v>-3.8051583003617599</v>
      </c>
      <c r="H4369">
        <v>-18.331467476981398</v>
      </c>
      <c r="I4369">
        <v>-18.547362206355398</v>
      </c>
      <c r="J4369">
        <v>-18.289744421396101</v>
      </c>
      <c r="K4369">
        <v>11.376938525264</v>
      </c>
      <c r="L4369">
        <v>10.809993303627</v>
      </c>
      <c r="M4369">
        <v>25.656601719182898</v>
      </c>
      <c r="N4369">
        <v>0.78016904156621403</v>
      </c>
      <c r="O4369">
        <v>58.374142997061703</v>
      </c>
      <c r="P4369">
        <v>75.731497418244402</v>
      </c>
      <c r="Q4369">
        <v>2.5667607015671001E-2</v>
      </c>
    </row>
    <row r="4370" spans="1:17" hidden="1" x14ac:dyDescent="0.3">
      <c r="A4370" t="s">
        <v>8898</v>
      </c>
      <c r="B4370" t="s">
        <v>8899</v>
      </c>
      <c r="C4370" t="str">
        <f>IFERROR(VLOOKUP(Table1[[#This Row],[Ticker]],[1]!Table1[[Symbol]:[Industry]],2,FALSE),"-")</f>
        <v>-</v>
      </c>
      <c r="D4370" t="s">
        <v>665</v>
      </c>
      <c r="E4370">
        <v>9.4327754430000006</v>
      </c>
      <c r="F4370">
        <v>7.93</v>
      </c>
      <c r="G4370">
        <v>30.137418730450499</v>
      </c>
      <c r="H4370">
        <v>-2.6199216388533202</v>
      </c>
      <c r="I4370">
        <v>-9.7623066152404991</v>
      </c>
      <c r="J4370">
        <v>-4.7069522136039401</v>
      </c>
      <c r="K4370">
        <v>7.4628132703990202</v>
      </c>
      <c r="L4370">
        <v>6.9111711934585198</v>
      </c>
      <c r="M4370">
        <v>61.387683657826102</v>
      </c>
      <c r="N4370">
        <v>0.983490442941228</v>
      </c>
      <c r="O4370">
        <v>17.528373266078098</v>
      </c>
      <c r="P4370">
        <v>84.418604651162795</v>
      </c>
      <c r="Q4370">
        <v>0.11961516363213601</v>
      </c>
    </row>
    <row r="4371" spans="1:17" hidden="1" x14ac:dyDescent="0.3">
      <c r="A4371" t="s">
        <v>8900</v>
      </c>
      <c r="B4371" t="s">
        <v>8901</v>
      </c>
      <c r="C4371" t="str">
        <f>IFERROR(VLOOKUP(Table1[[#This Row],[Ticker]],[1]!Table1[[Symbol]:[Industry]],2,FALSE),"-")</f>
        <v>-</v>
      </c>
      <c r="D4371" t="s">
        <v>1120</v>
      </c>
      <c r="E4371">
        <v>9.4251079999999998</v>
      </c>
      <c r="F4371">
        <v>7.7</v>
      </c>
      <c r="G4371">
        <v>109.403320212994</v>
      </c>
      <c r="H4371">
        <v>48.494105324201101</v>
      </c>
      <c r="I4371">
        <v>32.248203829756598</v>
      </c>
      <c r="J4371">
        <v>-10.014666830773301</v>
      </c>
      <c r="K4371">
        <v>6.4820670493317998</v>
      </c>
      <c r="L4371">
        <v>5.4409025475794603</v>
      </c>
      <c r="M4371">
        <v>52.6542872252571</v>
      </c>
      <c r="N4371">
        <v>1.26447388814932</v>
      </c>
      <c r="O4371">
        <v>11.9480519480519</v>
      </c>
      <c r="P4371">
        <v>163.698630136986</v>
      </c>
      <c r="Q4371">
        <v>1.9802352846890001E-3</v>
      </c>
    </row>
    <row r="4372" spans="1:17" hidden="1" x14ac:dyDescent="0.3">
      <c r="A4372" t="s">
        <v>8902</v>
      </c>
      <c r="B4372" t="s">
        <v>8903</v>
      </c>
      <c r="C4372" t="str">
        <f>IFERROR(VLOOKUP(Table1[[#This Row],[Ticker]],[1]!Table1[[Symbol]:[Industry]],2,FALSE),"-")</f>
        <v>-</v>
      </c>
      <c r="E4372">
        <v>9.3872181000000001</v>
      </c>
      <c r="F4372">
        <v>24.92</v>
      </c>
      <c r="G4372">
        <v>-22.589890750042599</v>
      </c>
      <c r="H4372">
        <v>-12.1698513153652</v>
      </c>
      <c r="I4372">
        <v>8.7537868094101601</v>
      </c>
      <c r="J4372">
        <v>-1.0819522136039399</v>
      </c>
      <c r="K4372">
        <v>24.658115952057098</v>
      </c>
      <c r="L4372">
        <v>21.417388885059001</v>
      </c>
      <c r="M4372">
        <v>43.051472064460697</v>
      </c>
      <c r="N4372">
        <v>0</v>
      </c>
      <c r="O4372">
        <v>9.5505617977527901</v>
      </c>
      <c r="P4372">
        <v>71.271477663230201</v>
      </c>
    </row>
    <row r="4373" spans="1:17" hidden="1" x14ac:dyDescent="0.3">
      <c r="A4373" t="s">
        <v>8904</v>
      </c>
      <c r="B4373" t="s">
        <v>8905</v>
      </c>
      <c r="C4373" t="str">
        <f>IFERROR(VLOOKUP(Table1[[#This Row],[Ticker]],[1]!Table1[[Symbol]:[Industry]],2,FALSE),"-")</f>
        <v>-</v>
      </c>
      <c r="D4373" t="s">
        <v>21</v>
      </c>
      <c r="E4373">
        <v>9.348827</v>
      </c>
      <c r="F4373">
        <v>8.9</v>
      </c>
      <c r="G4373">
        <v>-57.774948950106797</v>
      </c>
      <c r="H4373">
        <v>50.6079264624125</v>
      </c>
      <c r="I4373">
        <v>-17.536235913167801</v>
      </c>
      <c r="J4373">
        <v>-4.9365777642647304</v>
      </c>
      <c r="K4373">
        <v>8.1809593997137</v>
      </c>
      <c r="L4373">
        <v>8.5923253246987592</v>
      </c>
      <c r="M4373">
        <v>67.617425474467595</v>
      </c>
      <c r="N4373">
        <v>1.1899507177153199</v>
      </c>
      <c r="O4373">
        <v>48.876404494382001</v>
      </c>
      <c r="P4373">
        <v>79.074446680080499</v>
      </c>
    </row>
    <row r="4374" spans="1:17" hidden="1" x14ac:dyDescent="0.3">
      <c r="A4374" t="s">
        <v>8906</v>
      </c>
      <c r="B4374" t="s">
        <v>8907</v>
      </c>
      <c r="C4374" t="str">
        <f>IFERROR(VLOOKUP(Table1[[#This Row],[Ticker]],[1]!Table1[[Symbol]:[Industry]],2,FALSE),"-")</f>
        <v>-</v>
      </c>
      <c r="D4374" t="s">
        <v>610</v>
      </c>
      <c r="E4374">
        <v>9.3049440000000008</v>
      </c>
      <c r="F4374">
        <v>26.4</v>
      </c>
      <c r="G4374">
        <v>23.379617018216301</v>
      </c>
      <c r="H4374">
        <v>18.618348468221399</v>
      </c>
      <c r="I4374">
        <v>-23.088120062750399</v>
      </c>
      <c r="J4374">
        <v>19.394238262586502</v>
      </c>
      <c r="K4374">
        <v>22.961301977891399</v>
      </c>
      <c r="L4374">
        <v>25.145668213551801</v>
      </c>
      <c r="M4374">
        <v>92.501606841452698</v>
      </c>
      <c r="N4374">
        <v>3.58906633906633</v>
      </c>
      <c r="O4374">
        <v>53.787878787878803</v>
      </c>
      <c r="P4374">
        <v>61.863887185775603</v>
      </c>
      <c r="Q4374">
        <v>9.4055988464311999E-2</v>
      </c>
    </row>
    <row r="4375" spans="1:17" hidden="1" x14ac:dyDescent="0.3">
      <c r="A4375" t="s">
        <v>8908</v>
      </c>
      <c r="B4375" t="s">
        <v>8909</v>
      </c>
      <c r="C4375" t="str">
        <f>IFERROR(VLOOKUP(Table1[[#This Row],[Ticker]],[1]!Table1[[Symbol]:[Industry]],2,FALSE),"-")</f>
        <v>-</v>
      </c>
      <c r="D4375" t="s">
        <v>226</v>
      </c>
      <c r="E4375">
        <v>9.2881560000000007</v>
      </c>
      <c r="F4375">
        <v>23.64</v>
      </c>
      <c r="G4375">
        <v>161.88902095092499</v>
      </c>
      <c r="H4375">
        <v>33.508371939848097</v>
      </c>
      <c r="I4375">
        <v>-11.706882895364901</v>
      </c>
      <c r="J4375">
        <v>-12.7296794863312</v>
      </c>
      <c r="K4375">
        <v>24.2689118129083</v>
      </c>
      <c r="L4375">
        <v>21.008152437671299</v>
      </c>
      <c r="M4375">
        <v>40.238750162052199</v>
      </c>
      <c r="N4375">
        <v>1.8727315539415299</v>
      </c>
      <c r="O4375">
        <v>42.089678510998297</v>
      </c>
      <c r="P4375">
        <v>187.24179829890599</v>
      </c>
    </row>
    <row r="4376" spans="1:17" hidden="1" x14ac:dyDescent="0.3">
      <c r="A4376" t="s">
        <v>8910</v>
      </c>
      <c r="B4376" t="s">
        <v>8911</v>
      </c>
      <c r="C4376" t="str">
        <f>IFERROR(VLOOKUP(Table1[[#This Row],[Ticker]],[1]!Table1[[Symbol]:[Industry]],2,FALSE),"-")</f>
        <v>-</v>
      </c>
      <c r="D4376" t="s">
        <v>392</v>
      </c>
      <c r="E4376">
        <v>9.2637792000000001</v>
      </c>
      <c r="F4376">
        <v>17.440000000000001</v>
      </c>
      <c r="G4376">
        <v>49.047222652019101</v>
      </c>
      <c r="H4376">
        <v>19.475610940784001</v>
      </c>
      <c r="I4376">
        <v>52.311214909794799</v>
      </c>
      <c r="J4376">
        <v>7.0090718066236102</v>
      </c>
      <c r="K4376">
        <v>14.3857582941533</v>
      </c>
      <c r="L4376">
        <v>11.4596524288889</v>
      </c>
      <c r="M4376">
        <v>88.475091307175006</v>
      </c>
      <c r="N4376">
        <v>2.61496037183923</v>
      </c>
      <c r="O4376">
        <v>0</v>
      </c>
      <c r="P4376">
        <v>166.25954198473201</v>
      </c>
      <c r="Q4376">
        <v>0.16621415977718201</v>
      </c>
    </row>
    <row r="4377" spans="1:17" hidden="1" x14ac:dyDescent="0.3">
      <c r="A4377" t="s">
        <v>8912</v>
      </c>
      <c r="B4377" t="s">
        <v>8913</v>
      </c>
      <c r="C4377" t="str">
        <f>IFERROR(VLOOKUP(Table1[[#This Row],[Ticker]],[1]!Table1[[Symbol]:[Industry]],2,FALSE),"-")</f>
        <v>-</v>
      </c>
      <c r="D4377" t="s">
        <v>561</v>
      </c>
      <c r="E4377">
        <v>9.1680792499999999</v>
      </c>
      <c r="F4377">
        <v>6.05</v>
      </c>
      <c r="G4377">
        <v>27.0401697552937</v>
      </c>
      <c r="H4377">
        <v>31.107158413257299</v>
      </c>
      <c r="I4377">
        <v>51.739552589398002</v>
      </c>
      <c r="J4377">
        <v>-8.5782040876669097</v>
      </c>
      <c r="K4377">
        <v>5.8007590091213004</v>
      </c>
      <c r="L4377">
        <v>4.9528272196353802</v>
      </c>
      <c r="M4377">
        <v>36.476262572076998</v>
      </c>
      <c r="N4377">
        <v>1.4647401388871599</v>
      </c>
      <c r="O4377">
        <v>30.413223140495798</v>
      </c>
      <c r="P4377">
        <v>99.013157894736807</v>
      </c>
      <c r="Q4377">
        <v>6.3840959791700999E-2</v>
      </c>
    </row>
    <row r="4378" spans="1:17" hidden="1" x14ac:dyDescent="0.3">
      <c r="A4378" t="s">
        <v>8914</v>
      </c>
      <c r="B4378" t="s">
        <v>8915</v>
      </c>
      <c r="C4378" t="str">
        <f>IFERROR(VLOOKUP(Table1[[#This Row],[Ticker]],[1]!Table1[[Symbol]:[Industry]],2,FALSE),"-")</f>
        <v>-</v>
      </c>
      <c r="E4378">
        <v>9.1528124999999996</v>
      </c>
      <c r="F4378">
        <v>1.95</v>
      </c>
      <c r="G4378">
        <v>-27.903797756144002</v>
      </c>
      <c r="H4378">
        <v>5.23709068569626E-2</v>
      </c>
      <c r="I4378">
        <v>-19.8000253656231</v>
      </c>
      <c r="J4378">
        <v>18.4832651777004</v>
      </c>
      <c r="K4378">
        <v>1.91124766637357</v>
      </c>
      <c r="L4378">
        <v>1.93341489215735</v>
      </c>
      <c r="M4378">
        <v>52.5256973859629</v>
      </c>
      <c r="N4378">
        <v>3.4470085911837001</v>
      </c>
      <c r="O4378">
        <v>35.897435897435898</v>
      </c>
      <c r="P4378">
        <v>41.304347826086897</v>
      </c>
      <c r="Q4378">
        <v>-5.5324950896245E-2</v>
      </c>
    </row>
    <row r="4379" spans="1:17" hidden="1" x14ac:dyDescent="0.3">
      <c r="A4379" t="s">
        <v>8916</v>
      </c>
      <c r="B4379" t="s">
        <v>8917</v>
      </c>
      <c r="C4379" t="str">
        <f>IFERROR(VLOOKUP(Table1[[#This Row],[Ticker]],[1]!Table1[[Symbol]:[Industry]],2,FALSE),"-")</f>
        <v>-</v>
      </c>
      <c r="E4379">
        <v>9.1378923899999993</v>
      </c>
      <c r="F4379">
        <v>8.43</v>
      </c>
      <c r="G4379">
        <v>30.469773483812101</v>
      </c>
      <c r="H4379">
        <v>-19.923605069118999</v>
      </c>
      <c r="I4379">
        <v>-11.137950286350099</v>
      </c>
      <c r="J4379">
        <v>2.3536306084819301</v>
      </c>
      <c r="K4379">
        <v>9.0942685082718597</v>
      </c>
      <c r="L4379">
        <v>8.5053862872167496</v>
      </c>
      <c r="M4379">
        <v>38.9917153637411</v>
      </c>
      <c r="N4379">
        <v>1.78249752323441</v>
      </c>
      <c r="O4379">
        <v>25.1482799525504</v>
      </c>
      <c r="P4379">
        <v>91.590909090908994</v>
      </c>
      <c r="Q4379">
        <v>4.9250861668126998E-2</v>
      </c>
    </row>
    <row r="4380" spans="1:17" hidden="1" x14ac:dyDescent="0.3">
      <c r="A4380" t="s">
        <v>8918</v>
      </c>
      <c r="B4380" t="s">
        <v>8919</v>
      </c>
      <c r="C4380" t="str">
        <f>IFERROR(VLOOKUP(Table1[[#This Row],[Ticker]],[1]!Table1[[Symbol]:[Industry]],2,FALSE),"-")</f>
        <v>-</v>
      </c>
      <c r="E4380">
        <v>9.1349999999999998</v>
      </c>
      <c r="F4380">
        <v>29</v>
      </c>
      <c r="G4380">
        <v>155.38294385240599</v>
      </c>
      <c r="H4380">
        <v>-33.109302002006899</v>
      </c>
      <c r="I4380">
        <v>-68.738826107432303</v>
      </c>
      <c r="J4380">
        <v>-0.93759999418857798</v>
      </c>
      <c r="K4380">
        <v>33.190724313955201</v>
      </c>
      <c r="L4380">
        <v>33.021955593062501</v>
      </c>
      <c r="M4380">
        <v>43.203526340724103</v>
      </c>
      <c r="N4380">
        <v>1.54901747234453</v>
      </c>
      <c r="O4380">
        <v>144.03448275861999</v>
      </c>
      <c r="P4380">
        <v>180.73572120038699</v>
      </c>
    </row>
    <row r="4381" spans="1:17" hidden="1" x14ac:dyDescent="0.3">
      <c r="A4381" t="s">
        <v>8920</v>
      </c>
      <c r="B4381" t="s">
        <v>8921</v>
      </c>
      <c r="C4381" t="str">
        <f>IFERROR(VLOOKUP(Table1[[#This Row],[Ticker]],[1]!Table1[[Symbol]:[Industry]],2,FALSE),"-")</f>
        <v>-</v>
      </c>
      <c r="D4381" t="s">
        <v>49</v>
      </c>
      <c r="E4381">
        <v>9.1327236000000003</v>
      </c>
      <c r="F4381">
        <v>30.03</v>
      </c>
      <c r="G4381">
        <v>40.010658775367197</v>
      </c>
      <c r="H4381">
        <v>-16.882216091424301</v>
      </c>
      <c r="I4381">
        <v>-0.53988355565137702</v>
      </c>
      <c r="J4381">
        <v>0.72132647492064295</v>
      </c>
      <c r="K4381">
        <v>32.184583299580197</v>
      </c>
      <c r="L4381">
        <v>30.1099548058808</v>
      </c>
      <c r="M4381">
        <v>36.7308026769458</v>
      </c>
      <c r="N4381">
        <v>0.75239360928148002</v>
      </c>
      <c r="O4381">
        <v>41.5251415251415</v>
      </c>
      <c r="P4381">
        <v>119.67812728602701</v>
      </c>
      <c r="Q4381">
        <v>7.1962570223049999E-2</v>
      </c>
    </row>
    <row r="4382" spans="1:17" hidden="1" x14ac:dyDescent="0.3">
      <c r="A4382" t="s">
        <v>8922</v>
      </c>
      <c r="B4382" t="s">
        <v>8923</v>
      </c>
      <c r="C4382" t="str">
        <f>IFERROR(VLOOKUP(Table1[[#This Row],[Ticker]],[1]!Table1[[Symbol]:[Industry]],2,FALSE),"-")</f>
        <v>-</v>
      </c>
      <c r="D4382" t="s">
        <v>392</v>
      </c>
      <c r="E4382">
        <v>9.0952152000000002</v>
      </c>
      <c r="F4382">
        <v>19.34</v>
      </c>
      <c r="G4382">
        <v>-23.563303663770199</v>
      </c>
      <c r="H4382">
        <v>-12.3574415029554</v>
      </c>
      <c r="I4382">
        <v>-10.9605424743798</v>
      </c>
      <c r="J4382">
        <v>3.3136521820004501</v>
      </c>
      <c r="K4382">
        <v>18.306653067401498</v>
      </c>
      <c r="L4382">
        <v>18.082803245721401</v>
      </c>
      <c r="M4382">
        <v>64.524811682876802</v>
      </c>
      <c r="N4382">
        <v>2.5626688036090499</v>
      </c>
      <c r="O4382">
        <v>8.0661840744570696</v>
      </c>
      <c r="P4382">
        <v>45.413533834586403</v>
      </c>
      <c r="Q4382">
        <v>3.3975786010551998E-2</v>
      </c>
    </row>
    <row r="4383" spans="1:17" hidden="1" x14ac:dyDescent="0.3">
      <c r="A4383" t="s">
        <v>8924</v>
      </c>
      <c r="B4383" t="s">
        <v>8925</v>
      </c>
      <c r="C4383" t="str">
        <f>IFERROR(VLOOKUP(Table1[[#This Row],[Ticker]],[1]!Table1[[Symbol]:[Industry]],2,FALSE),"-")</f>
        <v>-</v>
      </c>
      <c r="D4383" t="s">
        <v>104</v>
      </c>
      <c r="E4383">
        <v>9.0909700000000004</v>
      </c>
      <c r="F4383">
        <v>0.49</v>
      </c>
      <c r="G4383">
        <v>-25.352777347980801</v>
      </c>
      <c r="H4383">
        <v>-11.0587402042541</v>
      </c>
      <c r="I4383">
        <v>-27.734328356307898</v>
      </c>
      <c r="J4383">
        <v>-1.0819522136039399</v>
      </c>
      <c r="K4383">
        <v>0.49132076264034302</v>
      </c>
      <c r="L4383">
        <v>0.52307289180882699</v>
      </c>
      <c r="M4383">
        <v>42.892589935559599</v>
      </c>
      <c r="N4383">
        <v>0.77173822440513995</v>
      </c>
      <c r="O4383">
        <v>24.4897959183673</v>
      </c>
      <c r="P4383">
        <v>0</v>
      </c>
      <c r="Q4383">
        <v>-0.18160313252806801</v>
      </c>
    </row>
    <row r="4384" spans="1:17" hidden="1" x14ac:dyDescent="0.3">
      <c r="A4384" t="s">
        <v>8926</v>
      </c>
      <c r="B4384" t="s">
        <v>3182</v>
      </c>
      <c r="C4384" t="str">
        <f>IFERROR(VLOOKUP(Table1[[#This Row],[Ticker]],[1]!Table1[[Symbol]:[Industry]],2,FALSE),"-")</f>
        <v>-</v>
      </c>
      <c r="D4384" t="s">
        <v>119</v>
      </c>
      <c r="E4384">
        <v>9.0869999999999997</v>
      </c>
      <c r="F4384">
        <v>7.8</v>
      </c>
      <c r="G4384">
        <v>-19.947371942575401</v>
      </c>
      <c r="H4384">
        <v>10.129060758827601</v>
      </c>
      <c r="I4384">
        <v>-16.862563749613699</v>
      </c>
      <c r="J4384">
        <v>-6.1133987544844501</v>
      </c>
      <c r="K4384">
        <v>7.3977849357264498</v>
      </c>
      <c r="L4384">
        <v>7.3547901579076704</v>
      </c>
      <c r="M4384">
        <v>51.910735106401198</v>
      </c>
      <c r="N4384">
        <v>1.03523061922177</v>
      </c>
      <c r="O4384">
        <v>18.846153846153801</v>
      </c>
      <c r="P4384">
        <v>31.756756756756701</v>
      </c>
      <c r="Q4384">
        <v>9.5057013710925994E-2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Row],[Ticker]],[1]!Table1[[Symbol]:[Industry]],2,FALSE),"-")</f>
        <v>-</v>
      </c>
      <c r="E4385">
        <v>9.0800426000000005</v>
      </c>
      <c r="F4385">
        <v>29.98</v>
      </c>
      <c r="G4385">
        <v>-25.618911745851701</v>
      </c>
      <c r="H4385">
        <v>-11.0587402042541</v>
      </c>
      <c r="I4385">
        <v>-7.2450981814793902</v>
      </c>
      <c r="J4385">
        <v>-1.0819522136039399</v>
      </c>
      <c r="K4385">
        <v>29.657422950085699</v>
      </c>
      <c r="L4385">
        <v>29.5804951347518</v>
      </c>
      <c r="M4385">
        <v>99.999999998127706</v>
      </c>
      <c r="N4385">
        <v>0</v>
      </c>
      <c r="O4385">
        <v>0.26684456304202298</v>
      </c>
      <c r="P4385">
        <v>4.97198879551821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Row],[Ticker]],[1]!Table1[[Symbol]:[Industry]],2,FALSE),"-")</f>
        <v>-</v>
      </c>
      <c r="D4386" t="s">
        <v>72</v>
      </c>
      <c r="E4386">
        <v>9.0629802779999995</v>
      </c>
      <c r="F4386">
        <v>4.18</v>
      </c>
      <c r="G4386">
        <v>18.7851536865019</v>
      </c>
      <c r="H4386">
        <v>-21.4842721191477</v>
      </c>
      <c r="I4386">
        <v>-8.2369874745100304</v>
      </c>
      <c r="J4386">
        <v>-2.7174662322955401</v>
      </c>
      <c r="K4386">
        <v>4.1913381483093701</v>
      </c>
      <c r="L4386">
        <v>3.9270254038206698</v>
      </c>
      <c r="M4386">
        <v>41.994980667345899</v>
      </c>
      <c r="N4386">
        <v>0.84344083343516796</v>
      </c>
      <c r="O4386">
        <v>20.813397129186601</v>
      </c>
      <c r="P4386">
        <v>63.281249999999901</v>
      </c>
      <c r="Q4386">
        <v>5.0912880492736998E-2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Row],[Ticker]],[1]!Table1[[Symbol]:[Industry]],2,FALSE),"-")</f>
        <v>-</v>
      </c>
      <c r="D4387" t="s">
        <v>410</v>
      </c>
      <c r="E4387">
        <v>9.0043679999999995</v>
      </c>
      <c r="F4387">
        <v>29.8</v>
      </c>
      <c r="G4387">
        <v>26.146968457814801</v>
      </c>
      <c r="H4387">
        <v>1.2781518479403799</v>
      </c>
      <c r="I4387">
        <v>-8.8166705994819896</v>
      </c>
      <c r="J4387">
        <v>-1.3977416872881501</v>
      </c>
      <c r="K4387">
        <v>28.815046098047301</v>
      </c>
      <c r="L4387">
        <v>28.269801535524898</v>
      </c>
      <c r="M4387">
        <v>58.752898026178002</v>
      </c>
      <c r="N4387">
        <v>0.42576563733102502</v>
      </c>
      <c r="O4387">
        <v>32.550335570469798</v>
      </c>
      <c r="P4387">
        <v>81.596587446678797</v>
      </c>
      <c r="Q4387">
        <v>8.9817064248397999E-2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Row],[Ticker]],[1]!Table1[[Symbol]:[Industry]],2,FALSE),"-")</f>
        <v>-</v>
      </c>
      <c r="E4388">
        <v>8.9985611700000003</v>
      </c>
      <c r="F4388">
        <v>3.59</v>
      </c>
      <c r="G4388">
        <v>3.7839132995011902</v>
      </c>
      <c r="H4388">
        <v>-7.0007691897614102</v>
      </c>
      <c r="I4388">
        <v>-19.691313781121298</v>
      </c>
      <c r="J4388">
        <v>9.0407471728991204</v>
      </c>
      <c r="K4388">
        <v>3.4664879480702999</v>
      </c>
      <c r="L4388">
        <v>3.51695788721503</v>
      </c>
      <c r="M4388">
        <v>64.077820157177698</v>
      </c>
      <c r="N4388">
        <v>1.2333286135852299</v>
      </c>
      <c r="O4388">
        <v>44.568245125348199</v>
      </c>
      <c r="P4388">
        <v>66.976744186046503</v>
      </c>
      <c r="Q4388">
        <v>2.5925862360490999E-2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D4389" t="s">
        <v>496</v>
      </c>
      <c r="E4389">
        <v>8.9369999999999994</v>
      </c>
      <c r="F4389">
        <v>6.62</v>
      </c>
      <c r="G4389">
        <v>38.508608790632998</v>
      </c>
      <c r="H4389">
        <v>-18.644947100805801</v>
      </c>
      <c r="I4389">
        <v>-20.400166033863002</v>
      </c>
      <c r="J4389">
        <v>-3.4143137296389301</v>
      </c>
      <c r="K4389">
        <v>7.6738083438241702</v>
      </c>
      <c r="L4389">
        <v>8.0175461434289108</v>
      </c>
      <c r="M4389">
        <v>31.318038992388601</v>
      </c>
      <c r="N4389">
        <v>0.30618396871581599</v>
      </c>
      <c r="O4389">
        <v>175.67975830815701</v>
      </c>
      <c r="P4389">
        <v>159.60784313725401</v>
      </c>
      <c r="Q4389">
        <v>9.8335483714187003E-2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E4390">
        <v>8.9366400000000006</v>
      </c>
      <c r="F4390">
        <v>42.8</v>
      </c>
      <c r="G4390">
        <v>17.313889318685799</v>
      </c>
      <c r="H4390">
        <v>-6.6684963018151402</v>
      </c>
      <c r="I4390">
        <v>-0.93263559894249104</v>
      </c>
      <c r="J4390">
        <v>-0.37606986066277898</v>
      </c>
      <c r="K4390">
        <v>41.333176917784897</v>
      </c>
      <c r="L4390">
        <v>38.61928567591</v>
      </c>
      <c r="M4390">
        <v>98.801227579490799</v>
      </c>
      <c r="N4390">
        <v>2.2085561497326198</v>
      </c>
      <c r="O4390">
        <v>5</v>
      </c>
      <c r="P4390">
        <v>55.636363636363598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E4391">
        <v>8.9354753999999996</v>
      </c>
      <c r="F4391">
        <v>26.01</v>
      </c>
      <c r="G4391">
        <v>78.647222652019195</v>
      </c>
      <c r="H4391">
        <v>-0.47248967705045603</v>
      </c>
      <c r="I4391">
        <v>-5.6187263212598797</v>
      </c>
      <c r="J4391">
        <v>9.3180477863960398</v>
      </c>
      <c r="K4391">
        <v>24.984035188468301</v>
      </c>
      <c r="L4391">
        <v>23.302756871211098</v>
      </c>
      <c r="M4391">
        <v>62.525922125801003</v>
      </c>
      <c r="N4391">
        <v>1.5263005842969199</v>
      </c>
      <c r="O4391">
        <v>71.664744329104096</v>
      </c>
      <c r="P4391">
        <v>104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D4392" t="s">
        <v>1435</v>
      </c>
      <c r="E4392">
        <v>8.9326742049999996</v>
      </c>
      <c r="F4392">
        <v>28.99</v>
      </c>
      <c r="G4392">
        <v>-22.4783983557877</v>
      </c>
      <c r="H4392">
        <v>-2.05755583789015</v>
      </c>
      <c r="I4392">
        <v>7.8243208904972201</v>
      </c>
      <c r="J4392">
        <v>15.8600215263367</v>
      </c>
      <c r="K4392">
        <v>24.652343907701699</v>
      </c>
      <c r="L4392">
        <v>24.1037536122669</v>
      </c>
      <c r="M4392">
        <v>80.791576074148693</v>
      </c>
      <c r="N4392">
        <v>1.5966303966303901</v>
      </c>
      <c r="O4392">
        <v>1.41428078647809</v>
      </c>
      <c r="P4392">
        <v>78.399999999999906</v>
      </c>
      <c r="Q4392">
        <v>9.3393482030335997E-2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D4393" t="s">
        <v>670</v>
      </c>
      <c r="E4393">
        <v>8.9285349999999397</v>
      </c>
      <c r="F4393">
        <v>8.75</v>
      </c>
      <c r="G4393">
        <v>-25.352777347980801</v>
      </c>
      <c r="H4393">
        <v>-11.0587402042541</v>
      </c>
      <c r="I4393">
        <v>-12.217086976997599</v>
      </c>
      <c r="J4393">
        <v>-1.0819522136039399</v>
      </c>
      <c r="K4393">
        <v>8.75</v>
      </c>
      <c r="L4393">
        <v>8.75</v>
      </c>
      <c r="M4393">
        <v>50</v>
      </c>
      <c r="O4393">
        <v>0</v>
      </c>
      <c r="P4393">
        <v>0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D4394" t="s">
        <v>610</v>
      </c>
      <c r="E4394">
        <v>8.9222015999999993</v>
      </c>
      <c r="F4394">
        <v>23.79</v>
      </c>
      <c r="G4394">
        <v>-2.7870895581817501</v>
      </c>
      <c r="H4394">
        <v>-16.989938306270702</v>
      </c>
      <c r="I4394">
        <v>-9.2300739899846196</v>
      </c>
      <c r="J4394">
        <v>-1.1239690203266399</v>
      </c>
      <c r="K4394">
        <v>23.696371389855301</v>
      </c>
      <c r="L4394">
        <v>23.747280984038699</v>
      </c>
      <c r="M4394">
        <v>45.488836096704802</v>
      </c>
      <c r="N4394">
        <v>9.0529277299103206E-2</v>
      </c>
      <c r="O4394">
        <v>22.9508196721311</v>
      </c>
      <c r="P4394">
        <v>42.199641362821197</v>
      </c>
      <c r="Q4394">
        <v>5.2736937747727003E-2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D4395" t="s">
        <v>561</v>
      </c>
      <c r="E4395">
        <v>8.8293855000000008</v>
      </c>
      <c r="F4395">
        <v>19.5</v>
      </c>
      <c r="G4395">
        <v>101.39140869853</v>
      </c>
      <c r="H4395">
        <v>-1.4765675023042799</v>
      </c>
      <c r="I4395">
        <v>13.7519052710644</v>
      </c>
      <c r="J4395">
        <v>-2.73195221360394</v>
      </c>
      <c r="K4395">
        <v>17.801354014552</v>
      </c>
      <c r="L4395">
        <v>15.1422487260889</v>
      </c>
      <c r="M4395">
        <v>54.729732195106997</v>
      </c>
      <c r="N4395">
        <v>1.5956125505413401</v>
      </c>
      <c r="O4395">
        <v>7.0256410256410202</v>
      </c>
      <c r="P4395">
        <v>156.241787122207</v>
      </c>
      <c r="Q4395">
        <v>8.8842198153542995E-2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D4396" t="s">
        <v>4459</v>
      </c>
      <c r="E4396">
        <v>8.82</v>
      </c>
      <c r="F4396">
        <v>7.35</v>
      </c>
      <c r="G4396">
        <v>60.7231720191077</v>
      </c>
      <c r="H4396">
        <v>-0.98574750352422402</v>
      </c>
      <c r="I4396">
        <v>27.782913023002301</v>
      </c>
      <c r="J4396">
        <v>15.998793128010901</v>
      </c>
      <c r="K4396">
        <v>6.8854317936083298</v>
      </c>
      <c r="L4396">
        <v>6.1084124508870001</v>
      </c>
      <c r="M4396">
        <v>54.965941852283002</v>
      </c>
      <c r="N4396">
        <v>1.62158671960366</v>
      </c>
      <c r="O4396">
        <v>9.1156462585033999</v>
      </c>
      <c r="P4396">
        <v>104.166666666666</v>
      </c>
      <c r="Q4396">
        <v>2.3239158341011E-2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E4397">
        <v>8.7941280000000006</v>
      </c>
      <c r="F4397">
        <v>23.52</v>
      </c>
      <c r="G4397">
        <v>38.6639590536928</v>
      </c>
      <c r="H4397">
        <v>12.136879507044901</v>
      </c>
      <c r="I4397">
        <v>41.307717200547998</v>
      </c>
      <c r="J4397">
        <v>-1.0819522136039399</v>
      </c>
      <c r="K4397">
        <v>21.795695800735601</v>
      </c>
      <c r="L4397">
        <v>18.299827333838</v>
      </c>
      <c r="M4397">
        <v>49.3345755779849</v>
      </c>
      <c r="N4397">
        <v>1.0516934046345801</v>
      </c>
      <c r="O4397">
        <v>20.663265306122401</v>
      </c>
      <c r="P4397">
        <v>109.06666666666599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E4398">
        <v>8.7933599999999998</v>
      </c>
      <c r="F4398">
        <v>18.399999999999999</v>
      </c>
      <c r="G4398">
        <v>90.103897125087101</v>
      </c>
      <c r="H4398">
        <v>-24.4937092371269</v>
      </c>
      <c r="I4398">
        <v>-33.077302030760997</v>
      </c>
      <c r="J4398">
        <v>-1.30161174133595</v>
      </c>
      <c r="K4398">
        <v>21.0960289099237</v>
      </c>
      <c r="L4398">
        <v>19.881212868713799</v>
      </c>
      <c r="M4398">
        <v>33.343400340805601</v>
      </c>
      <c r="N4398">
        <v>1.8441252144082301</v>
      </c>
      <c r="O4398">
        <v>58.315217391304301</v>
      </c>
      <c r="P4398">
        <v>116.470588235294</v>
      </c>
      <c r="Q4398">
        <v>9.9926743919964006E-2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D4399" t="s">
        <v>561</v>
      </c>
      <c r="E4399">
        <v>8.7615383999999992</v>
      </c>
      <c r="F4399">
        <v>28.36</v>
      </c>
      <c r="G4399">
        <v>-27.4921838352133</v>
      </c>
      <c r="H4399">
        <v>-15.785371597552199</v>
      </c>
      <c r="I4399">
        <v>-18.340887043200802</v>
      </c>
      <c r="J4399">
        <v>-1.0819522136039399</v>
      </c>
      <c r="K4399">
        <v>27.223996928681501</v>
      </c>
      <c r="L4399">
        <v>27.401489785713601</v>
      </c>
      <c r="M4399">
        <v>82.7945935816863</v>
      </c>
      <c r="N4399">
        <v>0.34512435014753401</v>
      </c>
      <c r="O4399">
        <v>14.280677009872999</v>
      </c>
      <c r="P4399">
        <v>21.768999570631099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D4400" t="s">
        <v>392</v>
      </c>
      <c r="E4400">
        <v>8.7159999999999993</v>
      </c>
      <c r="F4400">
        <v>21.79</v>
      </c>
      <c r="G4400">
        <v>21.976499190220601</v>
      </c>
      <c r="H4400">
        <v>-11.0587402042541</v>
      </c>
      <c r="I4400">
        <v>-7.2556226224696703</v>
      </c>
      <c r="J4400">
        <v>-1.0819522136039399</v>
      </c>
      <c r="K4400">
        <v>21.448595588374801</v>
      </c>
      <c r="L4400">
        <v>17.9805530752534</v>
      </c>
      <c r="M4400">
        <v>100</v>
      </c>
      <c r="O4400">
        <v>0</v>
      </c>
      <c r="P4400">
        <v>47.329276538201398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D4401" t="s">
        <v>387</v>
      </c>
      <c r="E4401">
        <v>8.6869443760379301</v>
      </c>
      <c r="F4401">
        <v>17.100000000000001</v>
      </c>
      <c r="G4401">
        <v>159.647222652019</v>
      </c>
      <c r="H4401">
        <v>-11.0587402042541</v>
      </c>
      <c r="I4401">
        <v>81.660464043410499</v>
      </c>
      <c r="J4401">
        <v>-1.0819522136039399</v>
      </c>
      <c r="K4401">
        <v>17.0041060759213</v>
      </c>
      <c r="L4401">
        <v>13.9790031300184</v>
      </c>
      <c r="M4401">
        <v>52.558837165662098</v>
      </c>
      <c r="O4401">
        <v>17.660818713450201</v>
      </c>
      <c r="P4401">
        <v>232.03883495145601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D4402" t="s">
        <v>295</v>
      </c>
      <c r="E4402">
        <v>8.6763127999999998</v>
      </c>
      <c r="F4402">
        <v>21.17</v>
      </c>
      <c r="G4402">
        <v>52.546382315884699</v>
      </c>
      <c r="H4402">
        <v>0.414944006272156</v>
      </c>
      <c r="I4402">
        <v>43.2160995134576</v>
      </c>
      <c r="J4402">
        <v>-4.2369590723145096</v>
      </c>
      <c r="K4402">
        <v>20.098293599698799</v>
      </c>
      <c r="L4402">
        <v>18.661573507695799</v>
      </c>
      <c r="M4402">
        <v>59.682323620688898</v>
      </c>
      <c r="N4402">
        <v>1.89126350220018</v>
      </c>
      <c r="O4402">
        <v>30.987246102975799</v>
      </c>
      <c r="P4402">
        <v>105.334626576139</v>
      </c>
      <c r="Q4402">
        <v>9.1171548716798001E-2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D4403" t="s">
        <v>392</v>
      </c>
      <c r="E4403">
        <v>8.6501249999999992</v>
      </c>
      <c r="F4403">
        <v>116.5</v>
      </c>
      <c r="G4403">
        <v>-25.352777347980801</v>
      </c>
      <c r="H4403">
        <v>-11.0587402042541</v>
      </c>
      <c r="I4403">
        <v>-12.217086976997599</v>
      </c>
      <c r="J4403">
        <v>-1.0819522136039399</v>
      </c>
      <c r="K4403">
        <v>116.49999886798101</v>
      </c>
      <c r="L4403">
        <v>116.483363069391</v>
      </c>
      <c r="M4403">
        <v>100</v>
      </c>
      <c r="O4403">
        <v>0</v>
      </c>
      <c r="P4403">
        <v>0.43103448275862899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E4404">
        <v>8.6403248999999995</v>
      </c>
      <c r="F4404">
        <v>2.4900000000000002</v>
      </c>
      <c r="G4404">
        <v>11.460409465205901</v>
      </c>
      <c r="H4404">
        <v>-28.007892746627</v>
      </c>
      <c r="I4404">
        <v>9.2463276571487594</v>
      </c>
      <c r="J4404">
        <v>0.577798823740451</v>
      </c>
      <c r="K4404">
        <v>2.5178789104423398</v>
      </c>
      <c r="L4404">
        <v>2.3633329594711601</v>
      </c>
      <c r="M4404">
        <v>53.266658619197599</v>
      </c>
      <c r="N4404">
        <v>1.0179799714850499</v>
      </c>
      <c r="O4404">
        <v>21.285140562248898</v>
      </c>
      <c r="P4404">
        <v>60.645161290322498</v>
      </c>
      <c r="Q4404">
        <v>2.8307152248249E-2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E4405">
        <v>8.5963548999999997</v>
      </c>
      <c r="F4405">
        <v>15.71</v>
      </c>
      <c r="G4405">
        <v>28.3654222606297</v>
      </c>
      <c r="H4405">
        <v>-22.478858547449398</v>
      </c>
      <c r="I4405">
        <v>26.563831750917501</v>
      </c>
      <c r="J4405">
        <v>10.7178984211981</v>
      </c>
      <c r="K4405">
        <v>14.3274197684166</v>
      </c>
      <c r="L4405">
        <v>13.011006496047299</v>
      </c>
      <c r="M4405">
        <v>66.827617655946398</v>
      </c>
      <c r="N4405">
        <v>0.41045760288446997</v>
      </c>
      <c r="O4405">
        <v>16.486314449395199</v>
      </c>
      <c r="P4405">
        <v>93.950617283950606</v>
      </c>
      <c r="Q4405">
        <v>0.137255000572955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D4406" t="s">
        <v>716</v>
      </c>
      <c r="E4406">
        <v>8.5756189999999997</v>
      </c>
      <c r="F4406">
        <v>73.510000000000005</v>
      </c>
      <c r="G4406">
        <v>42.724079514638902</v>
      </c>
      <c r="H4406">
        <v>-7.2920501128978801</v>
      </c>
      <c r="I4406">
        <v>22.2442263575551</v>
      </c>
      <c r="J4406">
        <v>1.53097342920355</v>
      </c>
      <c r="K4406">
        <v>68.962141871087397</v>
      </c>
      <c r="L4406">
        <v>59.273196955906897</v>
      </c>
      <c r="M4406">
        <v>52.364653728359698</v>
      </c>
      <c r="N4406">
        <v>0.70154326882719298</v>
      </c>
      <c r="O4406">
        <v>2.2309889810909902</v>
      </c>
      <c r="P4406">
        <v>85.568424660056806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D4407" t="s">
        <v>493</v>
      </c>
      <c r="E4407">
        <v>8.5594180000000009</v>
      </c>
      <c r="F4407">
        <v>8.35</v>
      </c>
      <c r="G4407">
        <v>-9.3805551257585993</v>
      </c>
      <c r="H4407">
        <v>-8.32582094959578</v>
      </c>
      <c r="I4407">
        <v>-28.465833215713701</v>
      </c>
      <c r="J4407">
        <v>-3.0961702230826198</v>
      </c>
      <c r="K4407">
        <v>8.3501752130474394</v>
      </c>
      <c r="L4407">
        <v>8.2104665141166002</v>
      </c>
      <c r="M4407">
        <v>50.884220307002899</v>
      </c>
      <c r="N4407">
        <v>1.1447441198063499</v>
      </c>
      <c r="O4407">
        <v>81.796407185628695</v>
      </c>
      <c r="P4407">
        <v>62.135922330097003</v>
      </c>
      <c r="Q4407">
        <v>4.0796704616479003E-2</v>
      </c>
    </row>
    <row r="4408" spans="1:17" hidden="1" x14ac:dyDescent="0.3">
      <c r="A4408" t="s">
        <v>8973</v>
      </c>
      <c r="B4408" t="s">
        <v>8974</v>
      </c>
      <c r="C4408" t="str">
        <f>IFERROR(VLOOKUP(Table1[[#This Row],[Ticker]],[1]!Table1[[Symbol]:[Industry]],2,FALSE),"-")</f>
        <v>-</v>
      </c>
      <c r="E4408">
        <v>8.5390191360000003</v>
      </c>
      <c r="F4408">
        <v>4.32</v>
      </c>
      <c r="G4408">
        <v>12.6663919810926</v>
      </c>
      <c r="H4408">
        <v>9.3116301661162098</v>
      </c>
      <c r="I4408">
        <v>-12.906742149411301</v>
      </c>
      <c r="J4408">
        <v>12.384381950984499</v>
      </c>
      <c r="K4408">
        <v>4.1758989857705</v>
      </c>
      <c r="L4408">
        <v>4.4619690129512897</v>
      </c>
      <c r="M4408">
        <v>59.715493085873703</v>
      </c>
      <c r="N4408">
        <v>0.89610439009209097</v>
      </c>
      <c r="O4408">
        <v>129.166666666666</v>
      </c>
      <c r="P4408">
        <v>72.8</v>
      </c>
      <c r="Q4408">
        <v>4.2114465542396999E-2</v>
      </c>
    </row>
    <row r="4409" spans="1:17" hidden="1" x14ac:dyDescent="0.3">
      <c r="A4409" t="s">
        <v>8975</v>
      </c>
      <c r="B4409" t="s">
        <v>8976</v>
      </c>
      <c r="C4409" t="str">
        <f>IFERROR(VLOOKUP(Table1[[#This Row],[Ticker]],[1]!Table1[[Symbol]:[Industry]],2,FALSE),"-")</f>
        <v>-</v>
      </c>
      <c r="E4409">
        <v>8.5105424999999997</v>
      </c>
      <c r="F4409">
        <v>25.77</v>
      </c>
      <c r="G4409">
        <v>-20.3833272461478</v>
      </c>
      <c r="H4409">
        <v>-11.0587402042541</v>
      </c>
      <c r="I4409">
        <v>-7.2476368751646101</v>
      </c>
      <c r="J4409">
        <v>-1.0819522136039399</v>
      </c>
      <c r="K4409">
        <v>25.751715058290898</v>
      </c>
      <c r="L4409">
        <v>25.333132204870399</v>
      </c>
      <c r="M4409">
        <v>100</v>
      </c>
      <c r="O4409">
        <v>0</v>
      </c>
      <c r="P4409">
        <v>4.9694501018329804</v>
      </c>
    </row>
    <row r="4410" spans="1:17" hidden="1" x14ac:dyDescent="0.3">
      <c r="A4410" t="s">
        <v>8977</v>
      </c>
      <c r="B4410" t="s">
        <v>8978</v>
      </c>
      <c r="C4410" t="str">
        <f>IFERROR(VLOOKUP(Table1[[#This Row],[Ticker]],[1]!Table1[[Symbol]:[Industry]],2,FALSE),"-")</f>
        <v>-</v>
      </c>
      <c r="E4410">
        <v>8.484</v>
      </c>
      <c r="F4410">
        <v>10.1</v>
      </c>
      <c r="G4410">
        <v>-65.233729728933199</v>
      </c>
      <c r="H4410">
        <v>-4.6757614808499</v>
      </c>
      <c r="I4410">
        <v>-53.187279846664403</v>
      </c>
      <c r="J4410">
        <v>-3.04273652732943</v>
      </c>
      <c r="K4410">
        <v>10.230556787394701</v>
      </c>
      <c r="L4410">
        <v>13.0736969826745</v>
      </c>
      <c r="M4410">
        <v>55.237376786792701</v>
      </c>
      <c r="N4410">
        <v>0.88586477427966903</v>
      </c>
      <c r="O4410">
        <v>145.544554455445</v>
      </c>
      <c r="P4410">
        <v>15.4285714285714</v>
      </c>
      <c r="Q4410">
        <v>3.8414523805962997E-2</v>
      </c>
    </row>
    <row r="4411" spans="1:17" hidden="1" x14ac:dyDescent="0.3">
      <c r="A4411" t="s">
        <v>8979</v>
      </c>
      <c r="B4411" t="s">
        <v>8980</v>
      </c>
      <c r="C4411" t="str">
        <f>IFERROR(VLOOKUP(Table1[[#This Row],[Ticker]],[1]!Table1[[Symbol]:[Industry]],2,FALSE),"-")</f>
        <v>-</v>
      </c>
      <c r="D4411" t="s">
        <v>326</v>
      </c>
      <c r="E4411">
        <v>8.4718517999999996</v>
      </c>
      <c r="F4411">
        <v>13.01</v>
      </c>
      <c r="G4411">
        <v>30.829695641214801</v>
      </c>
      <c r="H4411">
        <v>-12.6460417915557</v>
      </c>
      <c r="I4411">
        <v>66.984014951377006</v>
      </c>
      <c r="J4411">
        <v>2.0950523249739601</v>
      </c>
      <c r="K4411">
        <v>13.3216275849495</v>
      </c>
      <c r="L4411">
        <v>10.830380867933799</v>
      </c>
      <c r="M4411">
        <v>39.1549031790111</v>
      </c>
      <c r="N4411">
        <v>0.54920996861099403</v>
      </c>
      <c r="O4411">
        <v>44.196771714066102</v>
      </c>
      <c r="P4411">
        <v>115.397350993377</v>
      </c>
      <c r="Q4411">
        <v>9.437991329348E-2</v>
      </c>
    </row>
    <row r="4412" spans="1:17" hidden="1" x14ac:dyDescent="0.3">
      <c r="A4412" t="s">
        <v>8981</v>
      </c>
      <c r="B4412" t="s">
        <v>8982</v>
      </c>
      <c r="C4412" t="str">
        <f>IFERROR(VLOOKUP(Table1[[#This Row],[Ticker]],[1]!Table1[[Symbol]:[Industry]],2,FALSE),"-")</f>
        <v>-</v>
      </c>
      <c r="D4412" t="s">
        <v>140</v>
      </c>
      <c r="E4412">
        <v>8.4678400000000007</v>
      </c>
      <c r="F4412">
        <v>20.2</v>
      </c>
      <c r="G4412">
        <v>31.357851046123098</v>
      </c>
      <c r="H4412">
        <v>-20.202361970534199</v>
      </c>
      <c r="I4412">
        <v>77.632537083152698</v>
      </c>
      <c r="J4412">
        <v>6.1285741021855298</v>
      </c>
      <c r="K4412">
        <v>17.9186097335899</v>
      </c>
      <c r="L4412">
        <v>15.178333117619101</v>
      </c>
      <c r="M4412">
        <v>56.140242086706202</v>
      </c>
      <c r="N4412">
        <v>0.28347371478361799</v>
      </c>
      <c r="O4412">
        <v>16.534653465346501</v>
      </c>
      <c r="P4412">
        <v>160.309278350515</v>
      </c>
    </row>
    <row r="4413" spans="1:17" hidden="1" x14ac:dyDescent="0.3">
      <c r="A4413" t="s">
        <v>8983</v>
      </c>
      <c r="B4413" t="s">
        <v>8984</v>
      </c>
      <c r="C4413" t="str">
        <f>IFERROR(VLOOKUP(Table1[[#This Row],[Ticker]],[1]!Table1[[Symbol]:[Industry]],2,FALSE),"-")</f>
        <v>-</v>
      </c>
      <c r="E4413">
        <v>8.4532500000000006</v>
      </c>
      <c r="F4413">
        <v>14.45</v>
      </c>
      <c r="G4413">
        <v>48.1166104071212</v>
      </c>
      <c r="H4413">
        <v>-31.093583409829002</v>
      </c>
      <c r="I4413">
        <v>-60.350611743688198</v>
      </c>
      <c r="J4413">
        <v>9.0780477863960396</v>
      </c>
      <c r="K4413">
        <v>17.468692471631499</v>
      </c>
      <c r="L4413">
        <v>18.210240151808598</v>
      </c>
      <c r="M4413">
        <v>65.074259656989398</v>
      </c>
      <c r="N4413">
        <v>0.51515151515151503</v>
      </c>
      <c r="O4413">
        <v>100.484429065743</v>
      </c>
      <c r="P4413">
        <v>73.469387755102005</v>
      </c>
    </row>
    <row r="4414" spans="1:17" hidden="1" x14ac:dyDescent="0.3">
      <c r="A4414" t="s">
        <v>8985</v>
      </c>
      <c r="B4414" t="s">
        <v>8986</v>
      </c>
      <c r="C4414" t="str">
        <f>IFERROR(VLOOKUP(Table1[[#This Row],[Ticker]],[1]!Table1[[Symbol]:[Industry]],2,FALSE),"-")</f>
        <v>-</v>
      </c>
      <c r="D4414" t="s">
        <v>124</v>
      </c>
      <c r="E4414">
        <v>8.4353750000000005</v>
      </c>
      <c r="F4414">
        <v>1.79</v>
      </c>
      <c r="G4414">
        <v>123.25833376313</v>
      </c>
      <c r="H4414">
        <v>-35.852128634006199</v>
      </c>
      <c r="I4414">
        <v>65.010635795279597</v>
      </c>
      <c r="J4414">
        <v>-7.2675192239132196</v>
      </c>
      <c r="K4414">
        <v>1.80319216712307</v>
      </c>
      <c r="L4414">
        <v>1.26243710688727</v>
      </c>
      <c r="M4414">
        <v>13.563877093826701</v>
      </c>
      <c r="N4414">
        <v>0.187936670712232</v>
      </c>
      <c r="O4414">
        <v>41.899441340782097</v>
      </c>
      <c r="P4414">
        <v>175.38461538461499</v>
      </c>
      <c r="Q4414">
        <v>2.9064127902894001E-2</v>
      </c>
    </row>
    <row r="4415" spans="1:17" hidden="1" x14ac:dyDescent="0.3">
      <c r="A4415" t="s">
        <v>8987</v>
      </c>
      <c r="B4415" t="s">
        <v>8988</v>
      </c>
      <c r="C4415" t="str">
        <f>IFERROR(VLOOKUP(Table1[[#This Row],[Ticker]],[1]!Table1[[Symbol]:[Industry]],2,FALSE),"-")</f>
        <v>-</v>
      </c>
      <c r="E4415">
        <v>8.4260731999999994</v>
      </c>
      <c r="F4415">
        <v>25.64</v>
      </c>
      <c r="G4415">
        <v>58.710395659915797</v>
      </c>
      <c r="H4415">
        <v>48.586230209946997</v>
      </c>
      <c r="I4415">
        <v>57.584237526313601</v>
      </c>
      <c r="J4415">
        <v>-19.571378195476999</v>
      </c>
      <c r="K4415">
        <v>20.301636932685099</v>
      </c>
      <c r="L4415">
        <v>16.905843820717099</v>
      </c>
      <c r="M4415">
        <v>48.294249956993902</v>
      </c>
      <c r="N4415">
        <v>2.4462754923827701</v>
      </c>
      <c r="O4415">
        <v>32.566302652106003</v>
      </c>
      <c r="P4415">
        <v>102.848101265822</v>
      </c>
      <c r="Q4415">
        <v>8.7303522323182003E-2</v>
      </c>
    </row>
    <row r="4416" spans="1:17" hidden="1" x14ac:dyDescent="0.3">
      <c r="A4416" t="s">
        <v>8989</v>
      </c>
      <c r="B4416" t="s">
        <v>8990</v>
      </c>
      <c r="C4416" t="str">
        <f>IFERROR(VLOOKUP(Table1[[#This Row],[Ticker]],[1]!Table1[[Symbol]:[Industry]],2,FALSE),"-")</f>
        <v>-</v>
      </c>
      <c r="D4416" t="s">
        <v>610</v>
      </c>
      <c r="E4416">
        <v>8.3941002000000005</v>
      </c>
      <c r="F4416">
        <v>5.49</v>
      </c>
      <c r="G4416">
        <v>10.202778207574701</v>
      </c>
      <c r="H4416">
        <v>-7.1977363432502903</v>
      </c>
      <c r="I4416">
        <v>-1.5316031060298501</v>
      </c>
      <c r="J4416">
        <v>3.3840672038717701</v>
      </c>
      <c r="K4416">
        <v>5.35622557901306</v>
      </c>
      <c r="L4416">
        <v>5.1503313214115103</v>
      </c>
      <c r="M4416">
        <v>60.896783118025397</v>
      </c>
      <c r="N4416">
        <v>0.47491949873578898</v>
      </c>
      <c r="O4416">
        <v>14.7540983606557</v>
      </c>
      <c r="P4416">
        <v>52.499999999999901</v>
      </c>
      <c r="Q4416">
        <v>0.12995693242348</v>
      </c>
    </row>
    <row r="4417" spans="1:17" hidden="1" x14ac:dyDescent="0.3">
      <c r="A4417" t="s">
        <v>8991</v>
      </c>
      <c r="B4417" t="s">
        <v>8992</v>
      </c>
      <c r="C4417" t="str">
        <f>IFERROR(VLOOKUP(Table1[[#This Row],[Ticker]],[1]!Table1[[Symbol]:[Industry]],2,FALSE),"-")</f>
        <v>-</v>
      </c>
      <c r="D4417" t="s">
        <v>716</v>
      </c>
      <c r="E4417">
        <v>8.3382966300000003</v>
      </c>
      <c r="F4417">
        <v>88.44</v>
      </c>
      <c r="G4417">
        <v>32.069792961737903</v>
      </c>
      <c r="H4417">
        <v>-6.5972017427156997</v>
      </c>
      <c r="I4417">
        <v>9.2664295065188806</v>
      </c>
      <c r="J4417">
        <v>0.50626277085916005</v>
      </c>
      <c r="K4417">
        <v>82.510849807383494</v>
      </c>
      <c r="L4417">
        <v>72.627370041155501</v>
      </c>
      <c r="M4417">
        <v>46.9368374749682</v>
      </c>
      <c r="N4417">
        <v>1.34247373683073</v>
      </c>
      <c r="O4417">
        <v>0.80280416101312602</v>
      </c>
      <c r="P4417">
        <v>88.6518771331057</v>
      </c>
      <c r="Q4417">
        <v>2.6148773974396002E-2</v>
      </c>
    </row>
    <row r="4418" spans="1:17" hidden="1" x14ac:dyDescent="0.3">
      <c r="A4418" t="s">
        <v>8993</v>
      </c>
      <c r="B4418" t="s">
        <v>8994</v>
      </c>
      <c r="C4418" t="str">
        <f>IFERROR(VLOOKUP(Table1[[#This Row],[Ticker]],[1]!Table1[[Symbol]:[Industry]],2,FALSE),"-")</f>
        <v>-</v>
      </c>
      <c r="E4418">
        <v>8.2478247000000007</v>
      </c>
      <c r="F4418">
        <v>27.49</v>
      </c>
      <c r="G4418">
        <v>33.365467455714303</v>
      </c>
      <c r="H4418">
        <v>-10.985933506037901</v>
      </c>
      <c r="I4418">
        <v>19.882864969182101</v>
      </c>
      <c r="J4418">
        <v>3.8817743996071798</v>
      </c>
      <c r="K4418">
        <v>23.9255363726454</v>
      </c>
      <c r="L4418">
        <v>20.702002539019499</v>
      </c>
      <c r="M4418">
        <v>63.958459116772403</v>
      </c>
      <c r="N4418">
        <v>0.51782714205712099</v>
      </c>
      <c r="O4418">
        <v>1.2004365223717799</v>
      </c>
      <c r="P4418">
        <v>87.901572112098407</v>
      </c>
      <c r="Q4418">
        <v>6.0282231997472999E-2</v>
      </c>
    </row>
    <row r="4419" spans="1:17" hidden="1" x14ac:dyDescent="0.3">
      <c r="A4419" t="s">
        <v>8995</v>
      </c>
      <c r="B4419" t="s">
        <v>8996</v>
      </c>
      <c r="C4419" t="str">
        <f>IFERROR(VLOOKUP(Table1[[#This Row],[Ticker]],[1]!Table1[[Symbol]:[Industry]],2,FALSE),"-")</f>
        <v>-</v>
      </c>
      <c r="D4419" t="s">
        <v>124</v>
      </c>
      <c r="E4419">
        <v>8.2080000000000002</v>
      </c>
      <c r="F4419">
        <v>2.2799999999999998</v>
      </c>
      <c r="G4419">
        <v>313.10876111355702</v>
      </c>
      <c r="H4419">
        <v>-9.7012741409057295</v>
      </c>
      <c r="I4419">
        <v>76.212665089118005</v>
      </c>
      <c r="J4419">
        <v>6.6103554787037497</v>
      </c>
      <c r="K4419">
        <v>2.1943662900871002</v>
      </c>
      <c r="L4419">
        <v>1.7290554267263401</v>
      </c>
      <c r="M4419">
        <v>80.5853077559903</v>
      </c>
      <c r="N4419">
        <v>0.70466745402451003</v>
      </c>
      <c r="O4419">
        <v>42.105263157894697</v>
      </c>
      <c r="P4419">
        <v>338.461538461538</v>
      </c>
      <c r="Q4419">
        <v>0.18970353946184801</v>
      </c>
    </row>
    <row r="4420" spans="1:17" hidden="1" x14ac:dyDescent="0.3">
      <c r="A4420" t="s">
        <v>8997</v>
      </c>
      <c r="B4420" t="s">
        <v>8998</v>
      </c>
      <c r="C4420" t="str">
        <f>IFERROR(VLOOKUP(Table1[[#This Row],[Ticker]],[1]!Table1[[Symbol]:[Industry]],2,FALSE),"-")</f>
        <v>-</v>
      </c>
      <c r="D4420" t="s">
        <v>610</v>
      </c>
      <c r="E4420">
        <v>8.2028800000000004</v>
      </c>
      <c r="F4420">
        <v>36.619999999999997</v>
      </c>
      <c r="G4420">
        <v>-8.1687773479808197</v>
      </c>
      <c r="H4420">
        <v>-22.788408016396101</v>
      </c>
      <c r="I4420">
        <v>-46.235104995015597</v>
      </c>
      <c r="J4420">
        <v>-19.657607327720498</v>
      </c>
      <c r="K4420">
        <v>42.169407959197599</v>
      </c>
      <c r="L4420">
        <v>38.233888363698398</v>
      </c>
      <c r="M4420">
        <v>19.988277139583701</v>
      </c>
      <c r="N4420">
        <v>4.1234031949089802</v>
      </c>
      <c r="O4420">
        <v>61.714909885308501</v>
      </c>
      <c r="P4420">
        <v>46.187624750498898</v>
      </c>
    </row>
    <row r="4421" spans="1:17" hidden="1" x14ac:dyDescent="0.3">
      <c r="A4421" t="s">
        <v>8999</v>
      </c>
      <c r="B4421" t="s">
        <v>9000</v>
      </c>
      <c r="C4421" t="str">
        <f>IFERROR(VLOOKUP(Table1[[#This Row],[Ticker]],[1]!Table1[[Symbol]:[Industry]],2,FALSE),"-")</f>
        <v>-</v>
      </c>
      <c r="D4421" t="s">
        <v>229</v>
      </c>
      <c r="E4421">
        <v>8.1995136479999999</v>
      </c>
      <c r="F4421">
        <v>14.22</v>
      </c>
      <c r="G4421">
        <v>52.397222652019103</v>
      </c>
      <c r="H4421">
        <v>-1.3421410139707399</v>
      </c>
      <c r="I4421">
        <v>50.669510961146699</v>
      </c>
      <c r="J4421">
        <v>20.225120302063001</v>
      </c>
      <c r="K4421">
        <v>11.897902671849</v>
      </c>
      <c r="L4421">
        <v>11.002510253613</v>
      </c>
      <c r="M4421">
        <v>84.739532229397497</v>
      </c>
      <c r="N4421">
        <v>0.55059040807906101</v>
      </c>
      <c r="O4421">
        <v>10.829817158931</v>
      </c>
      <c r="P4421">
        <v>109.734513274336</v>
      </c>
      <c r="Q4421">
        <v>8.8931641693585001E-2</v>
      </c>
    </row>
    <row r="4422" spans="1:17" hidden="1" x14ac:dyDescent="0.3">
      <c r="A4422" t="s">
        <v>9001</v>
      </c>
      <c r="B4422" t="s">
        <v>9002</v>
      </c>
      <c r="C4422" t="str">
        <f>IFERROR(VLOOKUP(Table1[[#This Row],[Ticker]],[1]!Table1[[Symbol]:[Industry]],2,FALSE),"-")</f>
        <v>-</v>
      </c>
      <c r="D4422" t="s">
        <v>561</v>
      </c>
      <c r="E4422">
        <v>8.1978779999999993</v>
      </c>
      <c r="F4422">
        <v>13.89</v>
      </c>
      <c r="G4422">
        <v>-20.364115216461499</v>
      </c>
      <c r="H4422">
        <v>-11.0587402042541</v>
      </c>
      <c r="I4422">
        <v>-7.2284248454783198</v>
      </c>
      <c r="J4422">
        <v>-1.0819522136039399</v>
      </c>
      <c r="K4422">
        <v>13.8815707023446</v>
      </c>
      <c r="L4422">
        <v>13.659158590787801</v>
      </c>
      <c r="M4422">
        <v>100</v>
      </c>
      <c r="O4422">
        <v>0</v>
      </c>
      <c r="P4422">
        <v>4.9886621315192698</v>
      </c>
    </row>
    <row r="4423" spans="1:17" hidden="1" x14ac:dyDescent="0.3">
      <c r="A4423" t="s">
        <v>9003</v>
      </c>
      <c r="B4423" t="s">
        <v>9004</v>
      </c>
      <c r="C4423" t="str">
        <f>IFERROR(VLOOKUP(Table1[[#This Row],[Ticker]],[1]!Table1[[Symbol]:[Industry]],2,FALSE),"-")</f>
        <v>-</v>
      </c>
      <c r="D4423" t="s">
        <v>226</v>
      </c>
      <c r="E4423">
        <v>8.1925965099999996</v>
      </c>
      <c r="F4423">
        <v>13.3</v>
      </c>
      <c r="G4423">
        <v>-11.1896872192254</v>
      </c>
      <c r="H4423">
        <v>10.0668009212869</v>
      </c>
      <c r="I4423">
        <v>9.2441002376142798</v>
      </c>
      <c r="J4423">
        <v>6.6162771936323796</v>
      </c>
      <c r="K4423">
        <v>12.2234287615883</v>
      </c>
      <c r="L4423">
        <v>11.6477695235483</v>
      </c>
      <c r="M4423">
        <v>56.444439411923398</v>
      </c>
      <c r="N4423">
        <v>0.98686286355727204</v>
      </c>
      <c r="O4423">
        <v>14.0601503759398</v>
      </c>
      <c r="P4423">
        <v>39.852786540483699</v>
      </c>
      <c r="Q4423">
        <v>0.102109999931861</v>
      </c>
    </row>
    <row r="4424" spans="1:17" hidden="1" x14ac:dyDescent="0.3">
      <c r="A4424" t="s">
        <v>9005</v>
      </c>
      <c r="B4424" t="s">
        <v>9006</v>
      </c>
      <c r="C4424" t="str">
        <f>IFERROR(VLOOKUP(Table1[[#This Row],[Ticker]],[1]!Table1[[Symbol]:[Industry]],2,FALSE),"-")</f>
        <v>-</v>
      </c>
      <c r="D4424" t="s">
        <v>913</v>
      </c>
      <c r="E4424">
        <v>8.1515000000000004</v>
      </c>
      <c r="F4424">
        <v>11.9</v>
      </c>
      <c r="G4424">
        <v>-22.766570451429001</v>
      </c>
      <c r="H4424">
        <v>0.152022127584405</v>
      </c>
      <c r="I4424">
        <v>2.2059899460793102</v>
      </c>
      <c r="J4424">
        <v>3.6477775161257799</v>
      </c>
      <c r="K4424">
        <v>11.6482473193321</v>
      </c>
      <c r="L4424">
        <v>11.3436507850141</v>
      </c>
      <c r="M4424">
        <v>47.186218043893497</v>
      </c>
      <c r="N4424">
        <v>0.96462490773710796</v>
      </c>
      <c r="O4424">
        <v>24.789915966386499</v>
      </c>
      <c r="P4424">
        <v>33.7078651685393</v>
      </c>
      <c r="Q4424">
        <v>2.1956017933492999E-2</v>
      </c>
    </row>
    <row r="4425" spans="1:17" hidden="1" x14ac:dyDescent="0.3">
      <c r="A4425" t="s">
        <v>9007</v>
      </c>
      <c r="B4425" t="s">
        <v>9008</v>
      </c>
      <c r="C4425" t="str">
        <f>IFERROR(VLOOKUP(Table1[[#This Row],[Ticker]],[1]!Table1[[Symbol]:[Industry]],2,FALSE),"-")</f>
        <v>-</v>
      </c>
      <c r="D4425" t="s">
        <v>392</v>
      </c>
      <c r="E4425">
        <v>8.1175499999999996</v>
      </c>
      <c r="F4425">
        <v>27</v>
      </c>
      <c r="G4425">
        <v>-35.202526930618497</v>
      </c>
      <c r="H4425">
        <v>11.6685325230185</v>
      </c>
      <c r="I4425">
        <v>-13.7847136631077</v>
      </c>
      <c r="J4425">
        <v>1.97148290089987</v>
      </c>
      <c r="K4425">
        <v>23.878361140836301</v>
      </c>
      <c r="L4425">
        <v>24.6187983829128</v>
      </c>
      <c r="M4425">
        <v>95.865396284526696</v>
      </c>
      <c r="N4425">
        <v>1.9676654816319601</v>
      </c>
      <c r="O4425">
        <v>16.4444444444444</v>
      </c>
      <c r="P4425">
        <v>29.2484442316897</v>
      </c>
      <c r="Q4425">
        <v>0.110693548304361</v>
      </c>
    </row>
    <row r="4426" spans="1:17" hidden="1" x14ac:dyDescent="0.3">
      <c r="A4426" t="s">
        <v>9009</v>
      </c>
      <c r="B4426" t="s">
        <v>9010</v>
      </c>
      <c r="C4426" t="str">
        <f>IFERROR(VLOOKUP(Table1[[#This Row],[Ticker]],[1]!Table1[[Symbol]:[Industry]],2,FALSE),"-")</f>
        <v>-</v>
      </c>
      <c r="D4426" t="s">
        <v>4459</v>
      </c>
      <c r="E4426">
        <v>8.0726999999999993</v>
      </c>
      <c r="F4426">
        <v>3.79</v>
      </c>
      <c r="G4426">
        <v>132.47035190371901</v>
      </c>
      <c r="H4426">
        <v>-32.283230000172502</v>
      </c>
      <c r="I4426">
        <v>39.991748364367801</v>
      </c>
      <c r="J4426">
        <v>-8.5160049713977095</v>
      </c>
      <c r="K4426">
        <v>3.8378558132912199</v>
      </c>
      <c r="L4426">
        <v>2.9584482461258399</v>
      </c>
      <c r="M4426">
        <v>13.826984640549901</v>
      </c>
      <c r="N4426">
        <v>0.37733694648399002</v>
      </c>
      <c r="O4426">
        <v>43.535620052770398</v>
      </c>
      <c r="P4426">
        <v>168.794326241134</v>
      </c>
      <c r="Q4426">
        <v>7.0739868918186996E-2</v>
      </c>
    </row>
    <row r="4427" spans="1:17" hidden="1" x14ac:dyDescent="0.3">
      <c r="A4427" t="s">
        <v>9011</v>
      </c>
      <c r="B4427" t="s">
        <v>9012</v>
      </c>
      <c r="C4427" t="str">
        <f>IFERROR(VLOOKUP(Table1[[#This Row],[Ticker]],[1]!Table1[[Symbol]:[Industry]],2,FALSE),"-")</f>
        <v>-</v>
      </c>
      <c r="D4427" t="s">
        <v>1656</v>
      </c>
      <c r="E4427">
        <v>8.0709339999999994</v>
      </c>
      <c r="F4427">
        <v>8.93</v>
      </c>
      <c r="G4427">
        <v>-16.450338323590501</v>
      </c>
      <c r="H4427">
        <v>-5.1901956033151899</v>
      </c>
      <c r="I4427">
        <v>-43.577578906282703</v>
      </c>
      <c r="J4427">
        <v>0.49462436297261397</v>
      </c>
      <c r="K4427">
        <v>9.2057763232991494</v>
      </c>
      <c r="L4427">
        <v>10.0755495073338</v>
      </c>
      <c r="M4427">
        <v>56.083166641956602</v>
      </c>
      <c r="N4427">
        <v>0.23747145834602401</v>
      </c>
      <c r="O4427">
        <v>80.291153415453493</v>
      </c>
      <c r="P4427">
        <v>32.1005917159763</v>
      </c>
      <c r="Q4427">
        <v>-6.8704877709636E-2</v>
      </c>
    </row>
    <row r="4428" spans="1:17" hidden="1" x14ac:dyDescent="0.3">
      <c r="A4428" t="s">
        <v>9013</v>
      </c>
      <c r="B4428" t="s">
        <v>9014</v>
      </c>
      <c r="C4428" t="str">
        <f>IFERROR(VLOOKUP(Table1[[#This Row],[Ticker]],[1]!Table1[[Symbol]:[Industry]],2,FALSE),"-")</f>
        <v>-</v>
      </c>
      <c r="D4428" t="s">
        <v>610</v>
      </c>
      <c r="E4428">
        <v>8.0285740000000008</v>
      </c>
      <c r="F4428">
        <v>26.9</v>
      </c>
      <c r="G4428">
        <v>33.818820285155198</v>
      </c>
      <c r="H4428">
        <v>-1.93465261301328</v>
      </c>
      <c r="I4428">
        <v>-7.5478262766085003</v>
      </c>
      <c r="J4428">
        <v>-4.4571766301210003</v>
      </c>
      <c r="K4428">
        <v>26.518235007485899</v>
      </c>
      <c r="L4428">
        <v>24.807797047901701</v>
      </c>
      <c r="M4428">
        <v>48.167845629998403</v>
      </c>
      <c r="N4428">
        <v>0.51354057301193801</v>
      </c>
      <c r="O4428">
        <v>25.0185873605948</v>
      </c>
      <c r="P4428">
        <v>68.124999999999901</v>
      </c>
      <c r="Q4428">
        <v>8.4957378440045001E-2</v>
      </c>
    </row>
    <row r="4429" spans="1:17" hidden="1" x14ac:dyDescent="0.3">
      <c r="A4429" t="s">
        <v>9015</v>
      </c>
      <c r="B4429" t="s">
        <v>9016</v>
      </c>
      <c r="C4429" t="str">
        <f>IFERROR(VLOOKUP(Table1[[#This Row],[Ticker]],[1]!Table1[[Symbol]:[Industry]],2,FALSE),"-")</f>
        <v>-</v>
      </c>
      <c r="D4429" t="s">
        <v>3333</v>
      </c>
      <c r="E4429">
        <v>8.0027124999999995</v>
      </c>
      <c r="F4429">
        <v>9.98</v>
      </c>
      <c r="G4429">
        <v>219.97594237520201</v>
      </c>
      <c r="H4429">
        <v>-36.005130483024701</v>
      </c>
      <c r="I4429">
        <v>72.940612466416098</v>
      </c>
      <c r="J4429">
        <v>-0.60348331408240996</v>
      </c>
      <c r="K4429">
        <v>11.659245105797201</v>
      </c>
      <c r="L4429">
        <v>8.7092122185320999</v>
      </c>
      <c r="M4429">
        <v>27.7412258004397</v>
      </c>
      <c r="N4429">
        <v>2.8723731139794801</v>
      </c>
      <c r="O4429">
        <v>46.092184368737399</v>
      </c>
      <c r="P4429">
        <v>285.32818532818499</v>
      </c>
    </row>
    <row r="4430" spans="1:17" hidden="1" x14ac:dyDescent="0.3">
      <c r="A4430" t="s">
        <v>9017</v>
      </c>
      <c r="B4430" t="s">
        <v>9018</v>
      </c>
      <c r="C4430" t="str">
        <f>IFERROR(VLOOKUP(Table1[[#This Row],[Ticker]],[1]!Table1[[Symbol]:[Industry]],2,FALSE),"-")</f>
        <v>-</v>
      </c>
      <c r="D4430" t="s">
        <v>392</v>
      </c>
      <c r="E4430">
        <v>7.9917499999999997</v>
      </c>
      <c r="F4430">
        <v>24.59</v>
      </c>
      <c r="G4430">
        <v>202.51388931868499</v>
      </c>
      <c r="H4430">
        <v>38.208308871590297</v>
      </c>
      <c r="I4430">
        <v>197.87118540635601</v>
      </c>
      <c r="J4430">
        <v>20.3910768320392</v>
      </c>
      <c r="K4430">
        <v>16.088445471017199</v>
      </c>
      <c r="L4430">
        <v>11.814651680069399</v>
      </c>
      <c r="M4430">
        <v>93.774334148140696</v>
      </c>
      <c r="N4430">
        <v>0.52970194358852796</v>
      </c>
      <c r="O4430">
        <v>0</v>
      </c>
      <c r="P4430">
        <v>462.70022883295098</v>
      </c>
      <c r="Q4430">
        <v>0.14497657400466599</v>
      </c>
    </row>
    <row r="4431" spans="1:17" hidden="1" x14ac:dyDescent="0.3">
      <c r="A4431" t="s">
        <v>9019</v>
      </c>
      <c r="B4431" t="s">
        <v>9020</v>
      </c>
      <c r="C4431" t="str">
        <f>IFERROR(VLOOKUP(Table1[[#This Row],[Ticker]],[1]!Table1[[Symbol]:[Industry]],2,FALSE),"-")</f>
        <v>-</v>
      </c>
      <c r="E4431">
        <v>7.9623499999999998</v>
      </c>
      <c r="F4431">
        <v>4.67</v>
      </c>
      <c r="G4431">
        <v>1.54939656506265</v>
      </c>
      <c r="H4431">
        <v>-16.0877537439059</v>
      </c>
      <c r="I4431">
        <v>-16.126551997573699</v>
      </c>
      <c r="J4431">
        <v>12.8391614754911</v>
      </c>
      <c r="K4431">
        <v>4.87068097673935</v>
      </c>
      <c r="L4431">
        <v>4.9585509403892898</v>
      </c>
      <c r="M4431">
        <v>50.063159598369303</v>
      </c>
      <c r="N4431">
        <v>1.1014943960149399</v>
      </c>
      <c r="O4431">
        <v>62.740899357601698</v>
      </c>
      <c r="P4431">
        <v>50.645161290322498</v>
      </c>
    </row>
    <row r="4432" spans="1:17" hidden="1" x14ac:dyDescent="0.3">
      <c r="A4432" t="s">
        <v>9021</v>
      </c>
      <c r="B4432" t="s">
        <v>9022</v>
      </c>
      <c r="C4432" t="str">
        <f>IFERROR(VLOOKUP(Table1[[#This Row],[Ticker]],[1]!Table1[[Symbol]:[Industry]],2,FALSE),"-")</f>
        <v>-</v>
      </c>
      <c r="D4432" t="s">
        <v>1147</v>
      </c>
      <c r="E4432">
        <v>7.9480997999999996</v>
      </c>
      <c r="F4432">
        <v>3.98</v>
      </c>
      <c r="G4432">
        <v>107.218651223447</v>
      </c>
      <c r="H4432">
        <v>-19.598066046950699</v>
      </c>
      <c r="I4432">
        <v>-17.229020151221899</v>
      </c>
      <c r="J4432">
        <v>-4.1771903088420403</v>
      </c>
      <c r="K4432">
        <v>3.9261374020442301</v>
      </c>
      <c r="L4432">
        <v>3.5327823317712501</v>
      </c>
      <c r="M4432">
        <v>46.558329516153599</v>
      </c>
      <c r="N4432">
        <v>1.63174238671923</v>
      </c>
      <c r="O4432">
        <v>3647.48743718593</v>
      </c>
      <c r="P4432">
        <v>170.74829931972701</v>
      </c>
      <c r="Q4432">
        <v>6.1273473210650999E-2</v>
      </c>
    </row>
    <row r="4433" spans="1:17" hidden="1" x14ac:dyDescent="0.3">
      <c r="A4433" t="s">
        <v>9023</v>
      </c>
      <c r="B4433" t="s">
        <v>9024</v>
      </c>
      <c r="C4433" t="str">
        <f>IFERROR(VLOOKUP(Table1[[#This Row],[Ticker]],[1]!Table1[[Symbol]:[Industry]],2,FALSE),"-")</f>
        <v>-</v>
      </c>
      <c r="E4433">
        <v>7.8872989999999996</v>
      </c>
      <c r="F4433">
        <v>5.89</v>
      </c>
      <c r="G4433">
        <v>10.5810287985912</v>
      </c>
      <c r="H4433">
        <v>-19.540883061397</v>
      </c>
      <c r="I4433">
        <v>11.0046703451781</v>
      </c>
      <c r="J4433">
        <v>-9.5640950707467898</v>
      </c>
      <c r="K4433">
        <v>6.6190995254392497</v>
      </c>
      <c r="L4433">
        <v>5.90685904607796</v>
      </c>
      <c r="M4433">
        <v>31.8531414783623</v>
      </c>
      <c r="N4433">
        <v>0.79923775361506499</v>
      </c>
      <c r="O4433">
        <v>51.952461799660398</v>
      </c>
      <c r="P4433">
        <v>63.6111111111111</v>
      </c>
      <c r="Q4433">
        <v>-6.4610907672931997E-2</v>
      </c>
    </row>
    <row r="4434" spans="1:17" hidden="1" x14ac:dyDescent="0.3">
      <c r="A4434" t="s">
        <v>9025</v>
      </c>
      <c r="B4434" t="s">
        <v>9026</v>
      </c>
      <c r="C4434" t="str">
        <f>IFERROR(VLOOKUP(Table1[[#This Row],[Ticker]],[1]!Table1[[Symbol]:[Industry]],2,FALSE),"-")</f>
        <v>-</v>
      </c>
      <c r="D4434" t="s">
        <v>610</v>
      </c>
      <c r="E4434">
        <v>7.8796499999999998</v>
      </c>
      <c r="F4434">
        <v>19.649999999999999</v>
      </c>
      <c r="G4434">
        <v>219.384064757282</v>
      </c>
      <c r="H4434">
        <v>-10.115838161299701</v>
      </c>
      <c r="I4434">
        <v>253.024548710734</v>
      </c>
      <c r="J4434">
        <v>2.9115718015066698</v>
      </c>
      <c r="K4434">
        <v>18.007346878038799</v>
      </c>
      <c r="L4434">
        <v>12.7257384406635</v>
      </c>
      <c r="M4434">
        <v>75.514124506834904</v>
      </c>
      <c r="N4434">
        <v>0.60650169923534403</v>
      </c>
      <c r="O4434">
        <v>29.312977099236601</v>
      </c>
      <c r="P4434">
        <v>277.88461538461502</v>
      </c>
      <c r="Q4434">
        <v>0.13736326009744901</v>
      </c>
    </row>
    <row r="4435" spans="1:17" hidden="1" x14ac:dyDescent="0.3">
      <c r="A4435" t="s">
        <v>9027</v>
      </c>
      <c r="B4435" t="s">
        <v>9028</v>
      </c>
      <c r="C4435" t="str">
        <f>IFERROR(VLOOKUP(Table1[[#This Row],[Ticker]],[1]!Table1[[Symbol]:[Industry]],2,FALSE),"-")</f>
        <v>-</v>
      </c>
      <c r="D4435" t="s">
        <v>716</v>
      </c>
      <c r="E4435">
        <v>7.8703070319999897</v>
      </c>
      <c r="F4435">
        <v>91.38</v>
      </c>
      <c r="G4435">
        <v>1.6734943121645101</v>
      </c>
      <c r="H4435">
        <v>-13.435595441939601</v>
      </c>
      <c r="I4435">
        <v>12.636035034206101</v>
      </c>
      <c r="J4435">
        <v>0.92973580617576801</v>
      </c>
      <c r="K4435">
        <v>88.072484870871506</v>
      </c>
      <c r="L4435">
        <v>79.842948710254802</v>
      </c>
      <c r="M4435">
        <v>56.3654480897074</v>
      </c>
      <c r="N4435">
        <v>1.3047392090740999</v>
      </c>
      <c r="O4435">
        <v>6.5659881812212699</v>
      </c>
      <c r="P4435">
        <v>32.434782608695599</v>
      </c>
    </row>
    <row r="4436" spans="1:17" hidden="1" x14ac:dyDescent="0.3">
      <c r="A4436" t="s">
        <v>9029</v>
      </c>
      <c r="B4436" t="s">
        <v>9030</v>
      </c>
      <c r="C4436" t="str">
        <f>IFERROR(VLOOKUP(Table1[[#This Row],[Ticker]],[1]!Table1[[Symbol]:[Industry]],2,FALSE),"-")</f>
        <v>-</v>
      </c>
      <c r="D4436" t="s">
        <v>59</v>
      </c>
      <c r="E4436">
        <v>7.8370179999999996</v>
      </c>
      <c r="F4436">
        <v>5.8</v>
      </c>
      <c r="G4436">
        <v>17.504365509162</v>
      </c>
      <c r="H4436">
        <v>11.286392539108601</v>
      </c>
      <c r="I4436">
        <v>24.898752266501099</v>
      </c>
      <c r="J4436">
        <v>3.6528962712445301</v>
      </c>
      <c r="K4436">
        <v>5.0654353122955298</v>
      </c>
      <c r="L4436">
        <v>4.6650929948721904</v>
      </c>
      <c r="M4436">
        <v>66.835759062212404</v>
      </c>
      <c r="N4436">
        <v>0.53964456017643903</v>
      </c>
      <c r="O4436">
        <v>8.6206896551724199</v>
      </c>
      <c r="P4436">
        <v>81.249999999999901</v>
      </c>
      <c r="Q4436">
        <v>5.7108339262682002E-2</v>
      </c>
    </row>
    <row r="4437" spans="1:17" hidden="1" x14ac:dyDescent="0.3">
      <c r="A4437" t="s">
        <v>9031</v>
      </c>
      <c r="B4437" t="s">
        <v>9032</v>
      </c>
      <c r="C4437" t="str">
        <f>IFERROR(VLOOKUP(Table1[[#This Row],[Ticker]],[1]!Table1[[Symbol]:[Industry]],2,FALSE),"-")</f>
        <v>-</v>
      </c>
      <c r="D4437" t="s">
        <v>561</v>
      </c>
      <c r="E4437">
        <v>7.7544599999999999</v>
      </c>
      <c r="F4437">
        <v>7.77</v>
      </c>
      <c r="G4437">
        <v>-25.352777347980801</v>
      </c>
      <c r="H4437">
        <v>-11.0587402042541</v>
      </c>
      <c r="I4437">
        <v>-12.217086976997599</v>
      </c>
      <c r="J4437">
        <v>-1.0819522136039399</v>
      </c>
      <c r="K4437">
        <v>7.7699984577406997</v>
      </c>
      <c r="L4437">
        <v>7.7496762024523296</v>
      </c>
      <c r="M4437">
        <v>100</v>
      </c>
      <c r="O4437">
        <v>0</v>
      </c>
      <c r="P4437">
        <v>0</v>
      </c>
    </row>
    <row r="4438" spans="1:17" hidden="1" x14ac:dyDescent="0.3">
      <c r="A4438" t="s">
        <v>9033</v>
      </c>
      <c r="B4438" t="s">
        <v>9034</v>
      </c>
      <c r="C4438" t="str">
        <f>IFERROR(VLOOKUP(Table1[[#This Row],[Ticker]],[1]!Table1[[Symbol]:[Industry]],2,FALSE),"-")</f>
        <v>-</v>
      </c>
      <c r="D4438" t="s">
        <v>169</v>
      </c>
      <c r="E4438">
        <v>7.7198306849999998</v>
      </c>
      <c r="F4438">
        <v>14.65</v>
      </c>
      <c r="G4438">
        <v>-39.630132526447703</v>
      </c>
      <c r="H4438">
        <v>-19.655755129627199</v>
      </c>
      <c r="I4438">
        <v>-14.092505597225299</v>
      </c>
      <c r="J4438">
        <v>-1.60177027728166</v>
      </c>
      <c r="K4438">
        <v>16.030621237386001</v>
      </c>
      <c r="L4438">
        <v>16.332894454103599</v>
      </c>
      <c r="M4438">
        <v>31.539598525108602</v>
      </c>
      <c r="N4438">
        <v>0.18919912016228299</v>
      </c>
      <c r="O4438">
        <v>49.488054607508502</v>
      </c>
      <c r="P4438">
        <v>18.623481781376501</v>
      </c>
      <c r="Q4438">
        <v>-3.6492286132360002E-3</v>
      </c>
    </row>
    <row r="4439" spans="1:17" hidden="1" x14ac:dyDescent="0.3">
      <c r="A4439" t="s">
        <v>9035</v>
      </c>
      <c r="B4439" t="s">
        <v>9036</v>
      </c>
      <c r="C4439" t="str">
        <f>IFERROR(VLOOKUP(Table1[[#This Row],[Ticker]],[1]!Table1[[Symbol]:[Industry]],2,FALSE),"-")</f>
        <v>-</v>
      </c>
      <c r="D4439" t="s">
        <v>218</v>
      </c>
      <c r="E4439">
        <v>7.7135512799999999</v>
      </c>
      <c r="F4439">
        <v>12.55</v>
      </c>
      <c r="G4439">
        <v>102.00229511578701</v>
      </c>
      <c r="H4439">
        <v>-28.5457868363785</v>
      </c>
      <c r="I4439">
        <v>101.581890876494</v>
      </c>
      <c r="J4439">
        <v>-5.7226707764781901</v>
      </c>
      <c r="K4439">
        <v>13.468575046768899</v>
      </c>
      <c r="L4439">
        <v>9.9075410337938603</v>
      </c>
      <c r="M4439">
        <v>20.565344635227198</v>
      </c>
      <c r="N4439">
        <v>0.32776051217414598</v>
      </c>
      <c r="O4439">
        <v>47.091633466135399</v>
      </c>
      <c r="P4439">
        <v>254.51977401129901</v>
      </c>
      <c r="Q4439">
        <v>0.113277829364841</v>
      </c>
    </row>
    <row r="4440" spans="1:17" hidden="1" x14ac:dyDescent="0.3">
      <c r="A4440" t="s">
        <v>9037</v>
      </c>
      <c r="B4440" t="s">
        <v>9038</v>
      </c>
      <c r="C4440" t="str">
        <f>IFERROR(VLOOKUP(Table1[[#This Row],[Ticker]],[1]!Table1[[Symbol]:[Industry]],2,FALSE),"-")</f>
        <v>-</v>
      </c>
      <c r="D4440" t="s">
        <v>392</v>
      </c>
      <c r="E4440">
        <v>7.66</v>
      </c>
      <c r="F4440">
        <v>7.66</v>
      </c>
      <c r="G4440">
        <v>-30.784876113412899</v>
      </c>
      <c r="H4440">
        <v>-8.9608381063520604</v>
      </c>
      <c r="I4440">
        <v>-4.3297630333356203</v>
      </c>
      <c r="J4440">
        <v>-1.4912291576694301</v>
      </c>
      <c r="K4440">
        <v>7.4940950285924099</v>
      </c>
      <c r="L4440">
        <v>7.8328811292154601</v>
      </c>
      <c r="M4440">
        <v>71.334992764119704</v>
      </c>
      <c r="N4440">
        <v>0.71765922740668098</v>
      </c>
      <c r="O4440">
        <v>80.156657963446406</v>
      </c>
      <c r="P4440">
        <v>22.756410256410199</v>
      </c>
      <c r="Q4440">
        <v>0.15091151144526099</v>
      </c>
    </row>
    <row r="4441" spans="1:17" hidden="1" x14ac:dyDescent="0.3">
      <c r="A4441" t="s">
        <v>9039</v>
      </c>
      <c r="B4441" t="s">
        <v>9040</v>
      </c>
      <c r="C4441" t="str">
        <f>IFERROR(VLOOKUP(Table1[[#This Row],[Ticker]],[1]!Table1[[Symbol]:[Industry]],2,FALSE),"-")</f>
        <v>-</v>
      </c>
      <c r="D4441" t="s">
        <v>561</v>
      </c>
      <c r="E4441">
        <v>7.6275360000000001</v>
      </c>
      <c r="F4441">
        <v>24.15</v>
      </c>
      <c r="G4441">
        <v>15.875292827457701</v>
      </c>
      <c r="H4441">
        <v>-6.2273819544820501</v>
      </c>
      <c r="I4441">
        <v>10.247416065598699</v>
      </c>
      <c r="J4441">
        <v>4.1812056811328802</v>
      </c>
      <c r="K4441">
        <v>22.262121302013501</v>
      </c>
      <c r="L4441">
        <v>20.5827883544342</v>
      </c>
      <c r="M4441">
        <v>70.223115939683595</v>
      </c>
      <c r="N4441">
        <v>0.76982601532662698</v>
      </c>
      <c r="O4441">
        <v>9.4409937888198794</v>
      </c>
      <c r="P4441">
        <v>67.243767313019305</v>
      </c>
      <c r="Q4441">
        <v>0.122905112425789</v>
      </c>
    </row>
    <row r="4442" spans="1:17" hidden="1" x14ac:dyDescent="0.3">
      <c r="A4442" t="s">
        <v>9041</v>
      </c>
      <c r="B4442" t="s">
        <v>9042</v>
      </c>
      <c r="C4442" t="str">
        <f>IFERROR(VLOOKUP(Table1[[#This Row],[Ticker]],[1]!Table1[[Symbol]:[Industry]],2,FALSE),"-")</f>
        <v>-</v>
      </c>
      <c r="E4442">
        <v>7.60921</v>
      </c>
      <c r="F4442">
        <v>11.72</v>
      </c>
      <c r="G4442">
        <v>9.3598663301801093</v>
      </c>
      <c r="H4442">
        <v>20.662957908953299</v>
      </c>
      <c r="I4442">
        <v>4.9829130230023999</v>
      </c>
      <c r="J4442">
        <v>45.122236268071397</v>
      </c>
      <c r="K4442">
        <v>8.9182323750317902</v>
      </c>
      <c r="L4442">
        <v>9.3040921369223</v>
      </c>
      <c r="M4442">
        <v>88.119594159884102</v>
      </c>
      <c r="N4442">
        <v>4.0227272727272698</v>
      </c>
      <c r="O4442">
        <v>16.552901023890701</v>
      </c>
      <c r="P4442">
        <v>73.372781065088702</v>
      </c>
    </row>
    <row r="4443" spans="1:17" hidden="1" x14ac:dyDescent="0.3">
      <c r="A4443" t="s">
        <v>9043</v>
      </c>
      <c r="B4443" t="s">
        <v>9044</v>
      </c>
      <c r="C4443" t="str">
        <f>IFERROR(VLOOKUP(Table1[[#This Row],[Ticker]],[1]!Table1[[Symbol]:[Industry]],2,FALSE),"-")</f>
        <v>-</v>
      </c>
      <c r="E4443">
        <v>7.5997150019999999</v>
      </c>
      <c r="F4443">
        <v>50.71</v>
      </c>
      <c r="G4443">
        <v>-72.397472418991597</v>
      </c>
      <c r="H4443">
        <v>-10.4337402042541</v>
      </c>
      <c r="I4443">
        <v>-4.3234699557210003</v>
      </c>
      <c r="J4443">
        <v>3.9180477863960399</v>
      </c>
      <c r="K4443">
        <v>46.541352033000599</v>
      </c>
      <c r="L4443">
        <v>50.405405271293397</v>
      </c>
      <c r="M4443">
        <v>94.320067466216798</v>
      </c>
      <c r="N4443">
        <v>0.71515151515151498</v>
      </c>
      <c r="O4443">
        <v>98.264642082429503</v>
      </c>
      <c r="P4443">
        <v>31.135246961468798</v>
      </c>
    </row>
    <row r="4444" spans="1:17" hidden="1" x14ac:dyDescent="0.3">
      <c r="A4444" t="s">
        <v>9045</v>
      </c>
      <c r="B4444" t="s">
        <v>9046</v>
      </c>
      <c r="C4444" t="str">
        <f>IFERROR(VLOOKUP(Table1[[#This Row],[Ticker]],[1]!Table1[[Symbol]:[Industry]],2,FALSE),"-")</f>
        <v>-</v>
      </c>
      <c r="D4444" t="s">
        <v>501</v>
      </c>
      <c r="E4444">
        <v>7.5970146180000002</v>
      </c>
      <c r="F4444">
        <v>4.74</v>
      </c>
      <c r="G4444">
        <v>-68.924205919409303</v>
      </c>
      <c r="H4444">
        <v>-17.197354065640202</v>
      </c>
      <c r="I4444">
        <v>-40.9388914882758</v>
      </c>
      <c r="J4444">
        <v>-6.2819522136039403</v>
      </c>
      <c r="K4444">
        <v>6.7610878848456997</v>
      </c>
      <c r="L4444">
        <v>13.6772748963031</v>
      </c>
      <c r="M4444">
        <v>25.139842450116902</v>
      </c>
      <c r="N4444">
        <v>0.981865750180137</v>
      </c>
      <c r="O4444">
        <v>77.2151898734177</v>
      </c>
      <c r="P4444">
        <v>4.6357615894039697</v>
      </c>
      <c r="Q4444">
        <v>-0.215326056611848</v>
      </c>
    </row>
    <row r="4445" spans="1:17" hidden="1" x14ac:dyDescent="0.3">
      <c r="A4445" t="s">
        <v>9047</v>
      </c>
      <c r="B4445" t="s">
        <v>9048</v>
      </c>
      <c r="C4445" t="str">
        <f>IFERROR(VLOOKUP(Table1[[#This Row],[Ticker]],[1]!Table1[[Symbol]:[Industry]],2,FALSE),"-")</f>
        <v>-</v>
      </c>
      <c r="D4445" t="s">
        <v>72</v>
      </c>
      <c r="E4445">
        <v>7.5834999999999999</v>
      </c>
      <c r="F4445">
        <v>5.23</v>
      </c>
      <c r="G4445">
        <v>-13.8389180729275</v>
      </c>
      <c r="H4445">
        <v>-11.6290824095773</v>
      </c>
      <c r="I4445">
        <v>-32.369758732722701</v>
      </c>
      <c r="J4445">
        <v>7.8763811197293903</v>
      </c>
      <c r="K4445">
        <v>5.2346093791164696</v>
      </c>
      <c r="L4445">
        <v>5.5766279660129703</v>
      </c>
      <c r="M4445">
        <v>53.8759773105675</v>
      </c>
      <c r="N4445">
        <v>1.5569643216009099</v>
      </c>
      <c r="O4445">
        <v>52.772466539196898</v>
      </c>
      <c r="P4445">
        <v>38.359788359788297</v>
      </c>
      <c r="Q4445">
        <v>6.1265917018854997E-2</v>
      </c>
    </row>
    <row r="4446" spans="1:17" hidden="1" x14ac:dyDescent="0.3">
      <c r="A4446" t="s">
        <v>9049</v>
      </c>
      <c r="B4446" t="s">
        <v>9050</v>
      </c>
      <c r="C4446" t="str">
        <f>IFERROR(VLOOKUP(Table1[[#This Row],[Ticker]],[1]!Table1[[Symbol]:[Industry]],2,FALSE),"-")</f>
        <v>-</v>
      </c>
      <c r="D4446" t="s">
        <v>72</v>
      </c>
      <c r="E4446">
        <v>7.5763800000000003</v>
      </c>
      <c r="F4446">
        <v>25.77</v>
      </c>
      <c r="G4446">
        <v>-20.3833272461478</v>
      </c>
      <c r="H4446">
        <v>-11.0587402042541</v>
      </c>
      <c r="I4446">
        <v>-12.217086976997599</v>
      </c>
      <c r="J4446">
        <v>-1.0819522136039399</v>
      </c>
      <c r="K4446">
        <v>25.768928847953202</v>
      </c>
      <c r="L4446">
        <v>25.4844849086784</v>
      </c>
      <c r="M4446">
        <v>100</v>
      </c>
      <c r="O4446">
        <v>0</v>
      </c>
      <c r="P4446">
        <v>4.9694501018329804</v>
      </c>
    </row>
    <row r="4447" spans="1:17" hidden="1" x14ac:dyDescent="0.3">
      <c r="A4447" t="s">
        <v>9051</v>
      </c>
      <c r="B4447" t="s">
        <v>9052</v>
      </c>
      <c r="C4447" t="str">
        <f>IFERROR(VLOOKUP(Table1[[#This Row],[Ticker]],[1]!Table1[[Symbol]:[Industry]],2,FALSE),"-")</f>
        <v>-</v>
      </c>
      <c r="D4447" t="s">
        <v>72</v>
      </c>
      <c r="E4447">
        <v>7.5687911999999997</v>
      </c>
      <c r="F4447">
        <v>24.94</v>
      </c>
      <c r="G4447">
        <v>16.4323278254131</v>
      </c>
      <c r="H4447">
        <v>19.257049269429999</v>
      </c>
      <c r="I4447">
        <v>19.1151931704484</v>
      </c>
      <c r="J4447">
        <v>25.2445783986409</v>
      </c>
      <c r="K4447">
        <v>19.8529996510118</v>
      </c>
      <c r="L4447">
        <v>18.884530140198201</v>
      </c>
      <c r="M4447">
        <v>83.7185372156532</v>
      </c>
      <c r="N4447">
        <v>1.44101397567811</v>
      </c>
      <c r="O4447">
        <v>4.2101042502004704</v>
      </c>
      <c r="P4447">
        <v>91.846153846153797</v>
      </c>
      <c r="Q4447">
        <v>7.2969480435042006E-2</v>
      </c>
    </row>
    <row r="4448" spans="1:17" hidden="1" x14ac:dyDescent="0.3">
      <c r="A4448" t="s">
        <v>9053</v>
      </c>
      <c r="B4448" t="s">
        <v>9054</v>
      </c>
      <c r="C4448" t="str">
        <f>IFERROR(VLOOKUP(Table1[[#This Row],[Ticker]],[1]!Table1[[Symbol]:[Industry]],2,FALSE),"-")</f>
        <v>-</v>
      </c>
      <c r="D4448" t="s">
        <v>59</v>
      </c>
      <c r="E4448">
        <v>7.5617807019999903</v>
      </c>
      <c r="F4448">
        <v>13.93</v>
      </c>
      <c r="G4448">
        <v>195.61496458750301</v>
      </c>
      <c r="H4448">
        <v>0.54765172173405496</v>
      </c>
      <c r="I4448">
        <v>53.2223429517434</v>
      </c>
      <c r="J4448">
        <v>20.327013934611902</v>
      </c>
      <c r="K4448">
        <v>11.209255780466099</v>
      </c>
      <c r="L4448">
        <v>9.2239902896931891</v>
      </c>
      <c r="M4448">
        <v>87.109491855605697</v>
      </c>
      <c r="N4448">
        <v>1.46613599031695</v>
      </c>
      <c r="O4448">
        <v>0</v>
      </c>
      <c r="P4448">
        <v>317.06586826347302</v>
      </c>
      <c r="Q4448">
        <v>0.113215252820195</v>
      </c>
    </row>
    <row r="4449" spans="1:17" hidden="1" x14ac:dyDescent="0.3">
      <c r="A4449" t="s">
        <v>9055</v>
      </c>
      <c r="B4449" t="s">
        <v>9056</v>
      </c>
      <c r="C4449" t="str">
        <f>IFERROR(VLOOKUP(Table1[[#This Row],[Ticker]],[1]!Table1[[Symbol]:[Industry]],2,FALSE),"-")</f>
        <v>-</v>
      </c>
      <c r="E4449">
        <v>7.5357468000000001</v>
      </c>
      <c r="F4449">
        <v>7.11</v>
      </c>
      <c r="G4449">
        <v>-41.705718524451399</v>
      </c>
      <c r="H4449">
        <v>0.63356748805352903</v>
      </c>
      <c r="I4449">
        <v>-14.8198267030249</v>
      </c>
      <c r="J4449">
        <v>-11.783059224674</v>
      </c>
      <c r="K4449">
        <v>7.4051680981084402</v>
      </c>
      <c r="L4449">
        <v>7.8430949436355899</v>
      </c>
      <c r="M4449">
        <v>31.749741100359699</v>
      </c>
      <c r="N4449">
        <v>1.3214756258234499</v>
      </c>
      <c r="O4449">
        <v>46.132208157524602</v>
      </c>
      <c r="P4449">
        <v>14.677419354838699</v>
      </c>
    </row>
    <row r="4450" spans="1:17" hidden="1" x14ac:dyDescent="0.3">
      <c r="A4450" t="s">
        <v>9057</v>
      </c>
      <c r="B4450" t="s">
        <v>9058</v>
      </c>
      <c r="C4450" t="str">
        <f>IFERROR(VLOOKUP(Table1[[#This Row],[Ticker]],[1]!Table1[[Symbol]:[Industry]],2,FALSE),"-")</f>
        <v>-</v>
      </c>
      <c r="D4450" t="s">
        <v>561</v>
      </c>
      <c r="E4450">
        <v>7.5026190000000001</v>
      </c>
      <c r="F4450">
        <v>24.9</v>
      </c>
      <c r="G4450">
        <v>13.613314925504399</v>
      </c>
      <c r="H4450">
        <v>-9.5168899839898309</v>
      </c>
      <c r="I4450">
        <v>26.116246356335701</v>
      </c>
      <c r="J4450">
        <v>-0.86456090925611895</v>
      </c>
      <c r="K4450">
        <v>22.936596460314099</v>
      </c>
      <c r="L4450">
        <v>20.830412600669199</v>
      </c>
      <c r="M4450">
        <v>62.5936783944477</v>
      </c>
      <c r="N4450">
        <v>1.31058618536228</v>
      </c>
      <c r="O4450">
        <v>8.4337349397590504</v>
      </c>
      <c r="P4450">
        <v>81.222707423580701</v>
      </c>
      <c r="Q4450">
        <v>9.4683194074073995E-2</v>
      </c>
    </row>
    <row r="4451" spans="1:17" hidden="1" x14ac:dyDescent="0.3">
      <c r="A4451" t="s">
        <v>9059</v>
      </c>
      <c r="B4451" t="s">
        <v>9060</v>
      </c>
      <c r="C4451" t="str">
        <f>IFERROR(VLOOKUP(Table1[[#This Row],[Ticker]],[1]!Table1[[Symbol]:[Industry]],2,FALSE),"-")</f>
        <v>-</v>
      </c>
      <c r="D4451" t="s">
        <v>1309</v>
      </c>
      <c r="E4451">
        <v>7.4949382</v>
      </c>
      <c r="F4451">
        <v>14.86</v>
      </c>
      <c r="G4451">
        <v>16.3059452449648</v>
      </c>
      <c r="H4451">
        <v>7.6144784689645002</v>
      </c>
      <c r="I4451">
        <v>2.0906053306946899</v>
      </c>
      <c r="J4451">
        <v>8.6076768552832501</v>
      </c>
      <c r="K4451">
        <v>13.0068622034314</v>
      </c>
      <c r="L4451">
        <v>12.3207259723706</v>
      </c>
      <c r="M4451">
        <v>68.282078577772694</v>
      </c>
      <c r="N4451">
        <v>1.5380752568281799</v>
      </c>
      <c r="O4451">
        <v>3.6339165545087502</v>
      </c>
      <c r="P4451">
        <v>69.828571428571394</v>
      </c>
      <c r="Q4451">
        <v>6.1875739721563003E-2</v>
      </c>
    </row>
    <row r="4452" spans="1:17" hidden="1" x14ac:dyDescent="0.3">
      <c r="A4452" t="s">
        <v>9061</v>
      </c>
      <c r="B4452" t="s">
        <v>9062</v>
      </c>
      <c r="C4452" t="str">
        <f>IFERROR(VLOOKUP(Table1[[#This Row],[Ticker]],[1]!Table1[[Symbol]:[Industry]],2,FALSE),"-")</f>
        <v>-</v>
      </c>
      <c r="E4452">
        <v>7.46035</v>
      </c>
      <c r="F4452">
        <v>9.5</v>
      </c>
      <c r="G4452">
        <v>-5.0996127910187896</v>
      </c>
      <c r="H4452">
        <v>-12.1004068709208</v>
      </c>
      <c r="I4452">
        <v>5.0668636402863498</v>
      </c>
      <c r="J4452">
        <v>-1.0819522136039399</v>
      </c>
      <c r="K4452">
        <v>9.2845409378413297</v>
      </c>
      <c r="L4452">
        <v>9.0405800255504705</v>
      </c>
      <c r="M4452">
        <v>51.043576315003399</v>
      </c>
      <c r="N4452">
        <v>2.1627565982404602</v>
      </c>
      <c r="O4452">
        <v>30</v>
      </c>
      <c r="P4452">
        <v>29.251700680272101</v>
      </c>
    </row>
    <row r="4453" spans="1:17" hidden="1" x14ac:dyDescent="0.3">
      <c r="A4453" t="s">
        <v>9063</v>
      </c>
      <c r="B4453" t="s">
        <v>9064</v>
      </c>
      <c r="C4453" t="str">
        <f>IFERROR(VLOOKUP(Table1[[#This Row],[Ticker]],[1]!Table1[[Symbol]:[Industry]],2,FALSE),"-")</f>
        <v>-</v>
      </c>
      <c r="D4453" t="s">
        <v>72</v>
      </c>
      <c r="E4453">
        <v>7.4535317079999999</v>
      </c>
      <c r="F4453">
        <v>22.54</v>
      </c>
      <c r="G4453">
        <v>-50.219444014647401</v>
      </c>
      <c r="H4453">
        <v>-19.3717977873847</v>
      </c>
      <c r="I4453">
        <v>-41.779586976997599</v>
      </c>
      <c r="J4453">
        <v>-0.94909127471997501</v>
      </c>
      <c r="K4453">
        <v>24.961736691522301</v>
      </c>
      <c r="L4453">
        <v>27.665956041316999</v>
      </c>
      <c r="M4453">
        <v>37.993940695765701</v>
      </c>
      <c r="N4453">
        <v>1.38086713286713</v>
      </c>
      <c r="O4453">
        <v>55.235137533274198</v>
      </c>
      <c r="P4453">
        <v>3.3944954128440199</v>
      </c>
      <c r="Q4453">
        <v>3.1345155050383003E-2</v>
      </c>
    </row>
    <row r="4454" spans="1:17" hidden="1" x14ac:dyDescent="0.3">
      <c r="A4454" t="s">
        <v>9065</v>
      </c>
      <c r="B4454" t="s">
        <v>9066</v>
      </c>
      <c r="C4454" t="str">
        <f>IFERROR(VLOOKUP(Table1[[#This Row],[Ticker]],[1]!Table1[[Symbol]:[Industry]],2,FALSE),"-")</f>
        <v>-</v>
      </c>
      <c r="E4454">
        <v>7.443308</v>
      </c>
      <c r="F4454">
        <v>191.05</v>
      </c>
      <c r="G4454">
        <v>9.5695390361999806</v>
      </c>
      <c r="H4454">
        <v>43.449953689801603</v>
      </c>
      <c r="I4454">
        <v>46.067917165504397</v>
      </c>
      <c r="J4454">
        <v>-6.0794658883926003</v>
      </c>
      <c r="K4454">
        <v>151.14220479139601</v>
      </c>
      <c r="L4454">
        <v>138.086400700577</v>
      </c>
      <c r="M4454">
        <v>74.717535136480294</v>
      </c>
      <c r="N4454">
        <v>0.99173553719008201</v>
      </c>
      <c r="O4454">
        <v>5.2604030358544804</v>
      </c>
      <c r="P4454">
        <v>70.276292335115798</v>
      </c>
    </row>
    <row r="4455" spans="1:17" hidden="1" x14ac:dyDescent="0.3">
      <c r="A4455" t="s">
        <v>9067</v>
      </c>
      <c r="B4455" t="s">
        <v>9068</v>
      </c>
      <c r="C4455" t="str">
        <f>IFERROR(VLOOKUP(Table1[[#This Row],[Ticker]],[1]!Table1[[Symbol]:[Industry]],2,FALSE),"-")</f>
        <v>-</v>
      </c>
      <c r="D4455" t="s">
        <v>72</v>
      </c>
      <c r="E4455">
        <v>7.4402828799999998</v>
      </c>
      <c r="F4455">
        <v>7.36</v>
      </c>
      <c r="G4455">
        <v>14.4585434067361</v>
      </c>
      <c r="H4455">
        <v>-13.6830495965193</v>
      </c>
      <c r="I4455">
        <v>-30.6206346488379</v>
      </c>
      <c r="J4455">
        <v>-3.8405729032591198</v>
      </c>
      <c r="K4455">
        <v>7.0315837049196901</v>
      </c>
      <c r="L4455">
        <v>6.6613828362888601</v>
      </c>
      <c r="M4455">
        <v>69.340635044786694</v>
      </c>
      <c r="N4455">
        <v>1.0975922304202499</v>
      </c>
      <c r="O4455">
        <v>48.097826086956502</v>
      </c>
      <c r="P4455">
        <v>94.195250659630602</v>
      </c>
      <c r="Q4455">
        <v>-1.0584466490458E-2</v>
      </c>
    </row>
    <row r="4456" spans="1:17" hidden="1" x14ac:dyDescent="0.3">
      <c r="A4456" t="s">
        <v>9069</v>
      </c>
      <c r="B4456" t="s">
        <v>9070</v>
      </c>
      <c r="C4456" t="str">
        <f>IFERROR(VLOOKUP(Table1[[#This Row],[Ticker]],[1]!Table1[[Symbol]:[Industry]],2,FALSE),"-")</f>
        <v>-</v>
      </c>
      <c r="D4456" t="s">
        <v>665</v>
      </c>
      <c r="E4456">
        <v>7.4375999999999998</v>
      </c>
      <c r="F4456">
        <v>8</v>
      </c>
      <c r="G4456">
        <v>6.4429392912283996</v>
      </c>
      <c r="H4456">
        <v>13.6820005364865</v>
      </c>
      <c r="I4456">
        <v>42.223067463156802</v>
      </c>
      <c r="J4456">
        <v>-11.028476277775001</v>
      </c>
      <c r="K4456">
        <v>6.8688070806862704</v>
      </c>
      <c r="L4456">
        <v>5.86913311892474</v>
      </c>
      <c r="M4456">
        <v>46.522712055140602</v>
      </c>
      <c r="N4456">
        <v>3.4349683206378501</v>
      </c>
      <c r="O4456">
        <v>24.875</v>
      </c>
      <c r="P4456">
        <v>127.92022792022701</v>
      </c>
      <c r="Q4456">
        <v>8.3259467186409999E-3</v>
      </c>
    </row>
    <row r="4457" spans="1:17" hidden="1" x14ac:dyDescent="0.3">
      <c r="A4457" t="s">
        <v>9071</v>
      </c>
      <c r="B4457" t="s">
        <v>9072</v>
      </c>
      <c r="C4457" t="str">
        <f>IFERROR(VLOOKUP(Table1[[#This Row],[Ticker]],[1]!Table1[[Symbol]:[Industry]],2,FALSE),"-")</f>
        <v>-</v>
      </c>
      <c r="D4457" t="s">
        <v>280</v>
      </c>
      <c r="E4457">
        <v>7.4288479360000004</v>
      </c>
      <c r="F4457">
        <v>9.92</v>
      </c>
      <c r="G4457">
        <v>209.78235778715401</v>
      </c>
      <c r="H4457">
        <v>16.236857280022502</v>
      </c>
      <c r="I4457">
        <v>-3.5642939868552199</v>
      </c>
      <c r="J4457">
        <v>-8.6618608894030302</v>
      </c>
      <c r="K4457">
        <v>9.2231031598463993</v>
      </c>
      <c r="L4457">
        <v>7.9575858179015899</v>
      </c>
      <c r="M4457">
        <v>46.592224095602802</v>
      </c>
      <c r="N4457">
        <v>1.78941299707465</v>
      </c>
      <c r="O4457">
        <v>49.294354838709602</v>
      </c>
      <c r="P4457">
        <v>278.62595419847298</v>
      </c>
      <c r="Q4457">
        <v>0.128706703075606</v>
      </c>
    </row>
    <row r="4458" spans="1:17" hidden="1" x14ac:dyDescent="0.3">
      <c r="A4458" t="s">
        <v>9073</v>
      </c>
      <c r="B4458" t="s">
        <v>9074</v>
      </c>
      <c r="C4458" t="str">
        <f>IFERROR(VLOOKUP(Table1[[#This Row],[Ticker]],[1]!Table1[[Symbol]:[Industry]],2,FALSE),"-")</f>
        <v>-</v>
      </c>
      <c r="D4458" t="s">
        <v>285</v>
      </c>
      <c r="E4458">
        <v>7.4260022399999999</v>
      </c>
      <c r="F4458">
        <v>65.61</v>
      </c>
      <c r="G4458">
        <v>1096.43493214922</v>
      </c>
      <c r="H4458">
        <v>40.199195370634101</v>
      </c>
      <c r="I4458">
        <v>997.93519728696106</v>
      </c>
      <c r="J4458">
        <v>7.1266264239065498</v>
      </c>
      <c r="K4458">
        <v>44.707168360199297</v>
      </c>
      <c r="L4458">
        <v>21.241976042903602</v>
      </c>
      <c r="M4458">
        <v>100</v>
      </c>
      <c r="N4458">
        <v>0.64856435189432105</v>
      </c>
      <c r="O4458">
        <v>0</v>
      </c>
      <c r="P4458">
        <v>1121.7877094972</v>
      </c>
    </row>
    <row r="4459" spans="1:17" hidden="1" x14ac:dyDescent="0.3">
      <c r="A4459" t="s">
        <v>9075</v>
      </c>
      <c r="B4459" t="s">
        <v>8504</v>
      </c>
      <c r="C4459" t="str">
        <f>IFERROR(VLOOKUP(Table1[[#This Row],[Ticker]],[1]!Table1[[Symbol]:[Industry]],2,FALSE),"-")</f>
        <v>-</v>
      </c>
      <c r="D4459" t="s">
        <v>875</v>
      </c>
      <c r="E4459">
        <v>7.3811815000000003</v>
      </c>
      <c r="F4459">
        <v>8.4700000000000006</v>
      </c>
      <c r="G4459">
        <v>55.6301286349252</v>
      </c>
      <c r="H4459">
        <v>-45.142341490427697</v>
      </c>
      <c r="I4459">
        <v>52.890125498635904</v>
      </c>
      <c r="J4459">
        <v>-11.169671511849501</v>
      </c>
      <c r="K4459">
        <v>9.9546561311874804</v>
      </c>
      <c r="L4459">
        <v>7.7151174606561597</v>
      </c>
      <c r="M4459">
        <v>38.408963918995902</v>
      </c>
      <c r="N4459">
        <v>1.3407409252846301</v>
      </c>
      <c r="O4459">
        <v>85.478158205430901</v>
      </c>
      <c r="P4459">
        <v>80.982905982906004</v>
      </c>
    </row>
    <row r="4460" spans="1:17" hidden="1" x14ac:dyDescent="0.3">
      <c r="A4460" t="s">
        <v>9076</v>
      </c>
      <c r="B4460" t="s">
        <v>9077</v>
      </c>
      <c r="C4460" t="str">
        <f>IFERROR(VLOOKUP(Table1[[#This Row],[Ticker]],[1]!Table1[[Symbol]:[Industry]],2,FALSE),"-")</f>
        <v>-</v>
      </c>
      <c r="D4460" t="s">
        <v>251</v>
      </c>
      <c r="E4460">
        <v>7.3676970129999999</v>
      </c>
      <c r="F4460">
        <v>5.21</v>
      </c>
      <c r="G4460">
        <v>126.338043908057</v>
      </c>
      <c r="H4460">
        <v>-7.5535855650789001</v>
      </c>
      <c r="I4460">
        <v>78.625403865493197</v>
      </c>
      <c r="J4460">
        <v>-6.3649710815284797</v>
      </c>
      <c r="K4460">
        <v>4.7714923073524602</v>
      </c>
      <c r="L4460">
        <v>3.6953799143128401</v>
      </c>
      <c r="M4460">
        <v>55.252917851840898</v>
      </c>
      <c r="N4460">
        <v>1.1136159671544501</v>
      </c>
      <c r="O4460">
        <v>36.084452975047903</v>
      </c>
      <c r="P4460">
        <v>215.75757575757501</v>
      </c>
      <c r="Q4460">
        <v>0.12472557469722501</v>
      </c>
    </row>
    <row r="4461" spans="1:17" hidden="1" x14ac:dyDescent="0.3">
      <c r="A4461" t="s">
        <v>9078</v>
      </c>
      <c r="B4461" t="s">
        <v>9079</v>
      </c>
      <c r="C4461" t="str">
        <f>IFERROR(VLOOKUP(Table1[[#This Row],[Ticker]],[1]!Table1[[Symbol]:[Industry]],2,FALSE),"-")</f>
        <v>-</v>
      </c>
      <c r="D4461" t="s">
        <v>610</v>
      </c>
      <c r="E4461">
        <v>7.3491200000000001</v>
      </c>
      <c r="F4461">
        <v>16</v>
      </c>
      <c r="G4461">
        <v>-22.7228863922399</v>
      </c>
      <c r="H4461">
        <v>-1.84372313940774</v>
      </c>
      <c r="I4461">
        <v>-44.391737252538</v>
      </c>
      <c r="J4461">
        <v>0.50534937369763799</v>
      </c>
      <c r="K4461">
        <v>15.9674414253418</v>
      </c>
      <c r="L4461">
        <v>17.4572428182239</v>
      </c>
      <c r="M4461">
        <v>50.778804495465302</v>
      </c>
      <c r="N4461">
        <v>0.72193058184945103</v>
      </c>
      <c r="O4461">
        <v>87.1875</v>
      </c>
      <c r="P4461">
        <v>25.391849529780501</v>
      </c>
      <c r="Q4461">
        <v>-1.54283436306E-2</v>
      </c>
    </row>
    <row r="4462" spans="1:17" hidden="1" x14ac:dyDescent="0.3">
      <c r="A4462" t="s">
        <v>9080</v>
      </c>
      <c r="B4462" t="s">
        <v>9081</v>
      </c>
      <c r="C4462" t="str">
        <f>IFERROR(VLOOKUP(Table1[[#This Row],[Ticker]],[1]!Table1[[Symbol]:[Industry]],2,FALSE),"-")</f>
        <v>-</v>
      </c>
      <c r="D4462" t="s">
        <v>72</v>
      </c>
      <c r="E4462">
        <v>7.3371532319999897</v>
      </c>
      <c r="F4462">
        <v>1.08</v>
      </c>
      <c r="G4462">
        <v>64.120906862545496</v>
      </c>
      <c r="H4462">
        <v>-1.0587402042541401</v>
      </c>
      <c r="I4462">
        <v>-13.134518169658101</v>
      </c>
      <c r="J4462">
        <v>-1.98285311450485</v>
      </c>
      <c r="K4462">
        <v>1.03904781632257</v>
      </c>
      <c r="L4462">
        <v>0.97142764882810795</v>
      </c>
      <c r="M4462">
        <v>52.279669264090998</v>
      </c>
      <c r="N4462">
        <v>0.968642790993406</v>
      </c>
      <c r="O4462">
        <v>13.8888888888888</v>
      </c>
      <c r="P4462">
        <v>96.363636363636303</v>
      </c>
      <c r="Q4462">
        <v>-8.2563542634444001E-2</v>
      </c>
    </row>
    <row r="4463" spans="1:17" hidden="1" x14ac:dyDescent="0.3">
      <c r="A4463" t="s">
        <v>9082</v>
      </c>
      <c r="B4463" t="s">
        <v>9083</v>
      </c>
      <c r="C4463" t="str">
        <f>IFERROR(VLOOKUP(Table1[[#This Row],[Ticker]],[1]!Table1[[Symbol]:[Industry]],2,FALSE),"-")</f>
        <v>-</v>
      </c>
      <c r="D4463" t="s">
        <v>670</v>
      </c>
      <c r="E4463">
        <v>7.3209315999999998</v>
      </c>
      <c r="F4463">
        <v>4.54</v>
      </c>
      <c r="G4463">
        <v>-1.30906150098628</v>
      </c>
      <c r="H4463">
        <v>-10.8340211031305</v>
      </c>
      <c r="I4463">
        <v>-0.66917542908606498</v>
      </c>
      <c r="J4463">
        <v>1.44678341857996</v>
      </c>
      <c r="K4463">
        <v>4.5282920017271797</v>
      </c>
      <c r="L4463">
        <v>4.3955222681171398</v>
      </c>
      <c r="M4463">
        <v>74.048137321676506</v>
      </c>
      <c r="N4463">
        <v>0.90640111746726904</v>
      </c>
      <c r="O4463">
        <v>70.484581497797294</v>
      </c>
      <c r="P4463">
        <v>62.142857142857103</v>
      </c>
      <c r="Q4463">
        <v>0.13197678819605399</v>
      </c>
    </row>
    <row r="4464" spans="1:17" hidden="1" x14ac:dyDescent="0.3">
      <c r="A4464" t="s">
        <v>9084</v>
      </c>
      <c r="B4464" t="s">
        <v>9085</v>
      </c>
      <c r="C4464" t="str">
        <f>IFERROR(VLOOKUP(Table1[[#This Row],[Ticker]],[1]!Table1[[Symbol]:[Industry]],2,FALSE),"-")</f>
        <v>-</v>
      </c>
      <c r="D4464" t="s">
        <v>72</v>
      </c>
      <c r="E4464">
        <v>7.2948645000000001</v>
      </c>
      <c r="F4464">
        <v>3.85</v>
      </c>
      <c r="G4464">
        <v>17.239815244611702</v>
      </c>
      <c r="H4464">
        <v>6.6782628538498097</v>
      </c>
      <c r="I4464">
        <v>-7.02583014639651</v>
      </c>
      <c r="J4464">
        <v>4.6872785556268104</v>
      </c>
      <c r="K4464">
        <v>3.6800442061807099</v>
      </c>
      <c r="L4464">
        <v>3.7764162018938499</v>
      </c>
      <c r="M4464">
        <v>65.5296780652736</v>
      </c>
      <c r="N4464">
        <v>0.30025833964278598</v>
      </c>
      <c r="O4464">
        <v>58.181818181818102</v>
      </c>
      <c r="P4464">
        <v>45.283018867924497</v>
      </c>
      <c r="Q4464">
        <v>3.7955926652141002E-2</v>
      </c>
    </row>
    <row r="4465" spans="1:17" hidden="1" x14ac:dyDescent="0.3">
      <c r="A4465" t="s">
        <v>9086</v>
      </c>
      <c r="B4465" t="s">
        <v>9087</v>
      </c>
      <c r="C4465" t="str">
        <f>IFERROR(VLOOKUP(Table1[[#This Row],[Ticker]],[1]!Table1[[Symbol]:[Industry]],2,FALSE),"-")</f>
        <v>-</v>
      </c>
      <c r="D4465" t="s">
        <v>5373</v>
      </c>
      <c r="E4465">
        <v>7.2895329750000002</v>
      </c>
      <c r="F4465">
        <v>4.6500000000000004</v>
      </c>
      <c r="G4465">
        <v>5.6331381449769404</v>
      </c>
      <c r="H4465">
        <v>-19.718534018687102</v>
      </c>
      <c r="I4465">
        <v>-11.5677363276469</v>
      </c>
      <c r="J4465">
        <v>3.8943511039315899</v>
      </c>
      <c r="K4465">
        <v>4.4023821267655903</v>
      </c>
      <c r="L4465">
        <v>4.3423338695776801</v>
      </c>
      <c r="M4465">
        <v>69.741136482690905</v>
      </c>
      <c r="N4465">
        <v>2.5208544396494599</v>
      </c>
      <c r="O4465">
        <v>37.8494623655913</v>
      </c>
      <c r="P4465">
        <v>62.587412587412601</v>
      </c>
      <c r="Q4465">
        <v>-3.4390507299592997E-2</v>
      </c>
    </row>
    <row r="4466" spans="1:17" hidden="1" x14ac:dyDescent="0.3">
      <c r="A4466" t="s">
        <v>9088</v>
      </c>
      <c r="B4466" t="s">
        <v>9089</v>
      </c>
      <c r="C4466" t="str">
        <f>IFERROR(VLOOKUP(Table1[[#This Row],[Ticker]],[1]!Table1[[Symbol]:[Industry]],2,FALSE),"-")</f>
        <v>-</v>
      </c>
      <c r="D4466" t="s">
        <v>392</v>
      </c>
      <c r="E4466">
        <v>7.2770000000000001</v>
      </c>
      <c r="F4466">
        <v>15.32</v>
      </c>
      <c r="G4466">
        <v>-17.8440054181562</v>
      </c>
      <c r="H4466">
        <v>13.0684902069172</v>
      </c>
      <c r="I4466">
        <v>-20.754400409833401</v>
      </c>
      <c r="J4466">
        <v>-12.094188031179</v>
      </c>
      <c r="K4466">
        <v>16.383551826239501</v>
      </c>
      <c r="L4466">
        <v>15.315961865939499</v>
      </c>
      <c r="M4466">
        <v>33.304100717260297</v>
      </c>
      <c r="N4466">
        <v>0.84788881625965995</v>
      </c>
      <c r="O4466">
        <v>28.0678851174934</v>
      </c>
      <c r="P4466">
        <v>36.056838365896901</v>
      </c>
      <c r="Q4466">
        <v>4.7948304863489E-2</v>
      </c>
    </row>
    <row r="4467" spans="1:17" hidden="1" x14ac:dyDescent="0.3">
      <c r="A4467" t="s">
        <v>9090</v>
      </c>
      <c r="B4467" t="s">
        <v>9091</v>
      </c>
      <c r="C4467" t="str">
        <f>IFERROR(VLOOKUP(Table1[[#This Row],[Ticker]],[1]!Table1[[Symbol]:[Industry]],2,FALSE),"-")</f>
        <v>-</v>
      </c>
      <c r="D4467" t="s">
        <v>610</v>
      </c>
      <c r="E4467">
        <v>7.2593756479999998</v>
      </c>
      <c r="F4467">
        <v>34.72</v>
      </c>
      <c r="G4467">
        <v>-20.931724716401799</v>
      </c>
      <c r="H4467">
        <v>-31.0829240011102</v>
      </c>
      <c r="I4467">
        <v>39.200270197010198</v>
      </c>
      <c r="J4467">
        <v>-14.0327287337408</v>
      </c>
      <c r="K4467">
        <v>33.495428066049897</v>
      </c>
      <c r="L4467">
        <v>30.214400142990598</v>
      </c>
      <c r="M4467">
        <v>52.215884816012803</v>
      </c>
      <c r="N4467">
        <v>0.27773675550966498</v>
      </c>
      <c r="O4467">
        <v>27.707373271889399</v>
      </c>
      <c r="P4467">
        <v>55.6950672645739</v>
      </c>
    </row>
    <row r="4468" spans="1:17" hidden="1" x14ac:dyDescent="0.3">
      <c r="A4468" t="s">
        <v>9092</v>
      </c>
      <c r="B4468" t="s">
        <v>9093</v>
      </c>
      <c r="C4468" t="str">
        <f>IFERROR(VLOOKUP(Table1[[#This Row],[Ticker]],[1]!Table1[[Symbol]:[Industry]],2,FALSE),"-")</f>
        <v>-</v>
      </c>
      <c r="D4468" t="s">
        <v>1656</v>
      </c>
      <c r="E4468">
        <v>7.2278849999999997</v>
      </c>
      <c r="F4468">
        <v>19.95</v>
      </c>
      <c r="G4468">
        <v>60.4014125961532</v>
      </c>
      <c r="H4468">
        <v>-26.6142957598097</v>
      </c>
      <c r="I4468">
        <v>38.919276659365998</v>
      </c>
      <c r="J4468">
        <v>-3.6460547777065102</v>
      </c>
      <c r="K4468">
        <v>19.313575612807401</v>
      </c>
      <c r="L4468">
        <v>15.149250909588799</v>
      </c>
      <c r="M4468">
        <v>62.672547386247999</v>
      </c>
      <c r="N4468">
        <v>0.70039206875523097</v>
      </c>
      <c r="O4468">
        <v>43.258145363408502</v>
      </c>
      <c r="P4468">
        <v>192.521994134897</v>
      </c>
      <c r="Q4468">
        <v>0.13006332001083701</v>
      </c>
    </row>
    <row r="4469" spans="1:17" hidden="1" x14ac:dyDescent="0.3">
      <c r="A4469" t="s">
        <v>9094</v>
      </c>
      <c r="B4469" t="s">
        <v>9095</v>
      </c>
      <c r="C4469" t="str">
        <f>IFERROR(VLOOKUP(Table1[[#This Row],[Ticker]],[1]!Table1[[Symbol]:[Industry]],2,FALSE),"-")</f>
        <v>-</v>
      </c>
      <c r="D4469" t="s">
        <v>49</v>
      </c>
      <c r="E4469">
        <v>7.2121722500000001</v>
      </c>
      <c r="F4469">
        <v>6.55</v>
      </c>
      <c r="G4469">
        <v>22.837267900887898</v>
      </c>
      <c r="H4469">
        <v>14.7903163995194</v>
      </c>
      <c r="I4469">
        <v>27.144615150661899</v>
      </c>
      <c r="J4469">
        <v>-10.946817078468801</v>
      </c>
      <c r="K4469">
        <v>6.0493106382500601</v>
      </c>
      <c r="L4469">
        <v>5.50226759425066</v>
      </c>
      <c r="M4469">
        <v>43.440658146005198</v>
      </c>
      <c r="N4469">
        <v>1.5136357652397501</v>
      </c>
      <c r="O4469">
        <v>22.137404580152602</v>
      </c>
      <c r="P4469">
        <v>84.507042253521107</v>
      </c>
      <c r="Q4469">
        <v>8.4379921974514993E-2</v>
      </c>
    </row>
    <row r="4470" spans="1:17" hidden="1" x14ac:dyDescent="0.3">
      <c r="A4470" t="s">
        <v>9096</v>
      </c>
      <c r="B4470" t="s">
        <v>9097</v>
      </c>
      <c r="C4470" t="str">
        <f>IFERROR(VLOOKUP(Table1[[#This Row],[Ticker]],[1]!Table1[[Symbol]:[Industry]],2,FALSE),"-")</f>
        <v>-</v>
      </c>
      <c r="D4470" t="s">
        <v>1309</v>
      </c>
      <c r="E4470">
        <v>7.20038</v>
      </c>
      <c r="F4470">
        <v>23</v>
      </c>
      <c r="G4470">
        <v>-24.4755843655246</v>
      </c>
      <c r="H4470">
        <v>-11.0587402042541</v>
      </c>
      <c r="I4470">
        <v>-5.8832913228135899</v>
      </c>
      <c r="J4470">
        <v>-1.0819522136039399</v>
      </c>
      <c r="K4470">
        <v>22.7646981076619</v>
      </c>
      <c r="L4470">
        <v>22.401030323128701</v>
      </c>
      <c r="M4470">
        <v>93.779490490814496</v>
      </c>
      <c r="N4470">
        <v>1.8697614442295198E-2</v>
      </c>
      <c r="O4470">
        <v>1.1304347826087</v>
      </c>
      <c r="P4470">
        <v>6.3337956541840104</v>
      </c>
    </row>
    <row r="4471" spans="1:17" hidden="1" x14ac:dyDescent="0.3">
      <c r="A4471" t="s">
        <v>9098</v>
      </c>
      <c r="B4471" t="s">
        <v>9099</v>
      </c>
      <c r="C4471" t="str">
        <f>IFERROR(VLOOKUP(Table1[[#This Row],[Ticker]],[1]!Table1[[Symbol]:[Industry]],2,FALSE),"-")</f>
        <v>-</v>
      </c>
      <c r="D4471" t="s">
        <v>95</v>
      </c>
      <c r="E4471">
        <v>7.1935840000000004</v>
      </c>
      <c r="F4471">
        <v>5.3</v>
      </c>
      <c r="G4471">
        <v>-26.1018410183928</v>
      </c>
      <c r="H4471">
        <v>24.0061948606809</v>
      </c>
      <c r="I4471">
        <v>-61.6927781114113</v>
      </c>
      <c r="J4471">
        <v>6.57850327293849</v>
      </c>
      <c r="K4471">
        <v>4.7719935159680897</v>
      </c>
      <c r="L4471">
        <v>6.0699585283022097</v>
      </c>
      <c r="M4471">
        <v>97.4886100014063</v>
      </c>
      <c r="N4471">
        <v>0.19002587206708799</v>
      </c>
      <c r="O4471">
        <v>119.245283018867</v>
      </c>
      <c r="P4471">
        <v>65.624999999999901</v>
      </c>
      <c r="Q4471">
        <v>-1.5692749684375E-2</v>
      </c>
    </row>
    <row r="4472" spans="1:17" hidden="1" x14ac:dyDescent="0.3">
      <c r="A4472" t="s">
        <v>9100</v>
      </c>
      <c r="B4472" t="s">
        <v>9101</v>
      </c>
      <c r="C4472" t="str">
        <f>IFERROR(VLOOKUP(Table1[[#This Row],[Ticker]],[1]!Table1[[Symbol]:[Industry]],2,FALSE),"-")</f>
        <v>-</v>
      </c>
      <c r="E4472">
        <v>7.1047335699999996</v>
      </c>
      <c r="F4472">
        <v>7.1</v>
      </c>
      <c r="G4472">
        <v>-7.9974054471543701</v>
      </c>
      <c r="H4472">
        <v>7.5499554479197499</v>
      </c>
      <c r="I4472">
        <v>-3.9853796599244302</v>
      </c>
      <c r="J4472">
        <v>-6.7527682578639698</v>
      </c>
      <c r="K4472">
        <v>6.5955391624931003</v>
      </c>
      <c r="L4472">
        <v>6.7143299926127602</v>
      </c>
      <c r="M4472">
        <v>72.065611625196397</v>
      </c>
      <c r="N4472">
        <v>1.3428029645709101</v>
      </c>
      <c r="O4472">
        <v>19.7183098591549</v>
      </c>
      <c r="P4472">
        <v>29.798903107861001</v>
      </c>
      <c r="Q4472">
        <v>-3.272124616765E-2</v>
      </c>
    </row>
    <row r="4473" spans="1:17" hidden="1" x14ac:dyDescent="0.3">
      <c r="A4473" t="s">
        <v>9102</v>
      </c>
      <c r="B4473" t="s">
        <v>9103</v>
      </c>
      <c r="C4473" t="str">
        <f>IFERROR(VLOOKUP(Table1[[#This Row],[Ticker]],[1]!Table1[[Symbol]:[Industry]],2,FALSE),"-")</f>
        <v>-</v>
      </c>
      <c r="D4473" t="s">
        <v>875</v>
      </c>
      <c r="E4473">
        <v>7.0887935999999998</v>
      </c>
      <c r="F4473">
        <v>5.32</v>
      </c>
      <c r="G4473">
        <v>-57.060094421151497</v>
      </c>
      <c r="H4473">
        <v>-1.3395177420511299</v>
      </c>
      <c r="I4473">
        <v>-27.6383906335953</v>
      </c>
      <c r="J4473">
        <v>11.307428317369499</v>
      </c>
      <c r="K4473">
        <v>4.6645202929307903</v>
      </c>
      <c r="L4473">
        <v>5.7552266556299498</v>
      </c>
      <c r="M4473">
        <v>90.509146965675896</v>
      </c>
      <c r="N4473">
        <v>0.92833619992954297</v>
      </c>
      <c r="O4473">
        <v>71.052631578947299</v>
      </c>
      <c r="P4473">
        <v>34.0050377833753</v>
      </c>
      <c r="Q4473">
        <v>8.7796371421620008E-3</v>
      </c>
    </row>
    <row r="4474" spans="1:17" hidden="1" x14ac:dyDescent="0.3">
      <c r="A4474" t="s">
        <v>9104</v>
      </c>
      <c r="B4474" t="s">
        <v>9105</v>
      </c>
      <c r="C4474" t="str">
        <f>IFERROR(VLOOKUP(Table1[[#This Row],[Ticker]],[1]!Table1[[Symbol]:[Industry]],2,FALSE),"-")</f>
        <v>-</v>
      </c>
      <c r="D4474" t="s">
        <v>226</v>
      </c>
      <c r="E4474">
        <v>7.0704814000000002</v>
      </c>
      <c r="F4474">
        <v>16.34</v>
      </c>
      <c r="G4474">
        <v>0.24291827077398401</v>
      </c>
      <c r="H4474">
        <v>3.2584404124859301</v>
      </c>
      <c r="I4474">
        <v>2.61074155427435</v>
      </c>
      <c r="J4474">
        <v>-1.59313432223014</v>
      </c>
      <c r="K4474">
        <v>17.071161561208498</v>
      </c>
      <c r="L4474">
        <v>15.6072603490953</v>
      </c>
      <c r="M4474">
        <v>42.457586345669498</v>
      </c>
      <c r="N4474">
        <v>0.95515819874117203</v>
      </c>
      <c r="O4474">
        <v>51.529987760097903</v>
      </c>
      <c r="P4474">
        <v>40.378006872852197</v>
      </c>
      <c r="Q4474">
        <v>9.6844319070647E-2</v>
      </c>
    </row>
    <row r="4475" spans="1:17" hidden="1" x14ac:dyDescent="0.3">
      <c r="A4475" t="s">
        <v>9106</v>
      </c>
      <c r="B4475" t="s">
        <v>9107</v>
      </c>
      <c r="C4475" t="str">
        <f>IFERROR(VLOOKUP(Table1[[#This Row],[Ticker]],[1]!Table1[[Symbol]:[Industry]],2,FALSE),"-")</f>
        <v>-</v>
      </c>
      <c r="D4475" t="s">
        <v>561</v>
      </c>
      <c r="E4475">
        <v>7.0349999999999904</v>
      </c>
      <c r="F4475">
        <v>38.229999999999997</v>
      </c>
      <c r="G4475">
        <v>112.100638801087</v>
      </c>
      <c r="H4475">
        <v>22.654076541981599</v>
      </c>
      <c r="I4475">
        <v>107.748390583416</v>
      </c>
      <c r="J4475">
        <v>31.318047786396001</v>
      </c>
      <c r="K4475">
        <v>26.823526366154301</v>
      </c>
      <c r="L4475">
        <v>24.201329216790199</v>
      </c>
      <c r="M4475">
        <v>59.069059695734197</v>
      </c>
      <c r="N4475">
        <v>2.4069601614882301</v>
      </c>
      <c r="O4475">
        <v>0</v>
      </c>
      <c r="P4475">
        <v>212.08163265306101</v>
      </c>
    </row>
    <row r="4476" spans="1:17" hidden="1" x14ac:dyDescent="0.3">
      <c r="A4476" t="s">
        <v>9108</v>
      </c>
      <c r="B4476" t="s">
        <v>9109</v>
      </c>
      <c r="C4476" t="str">
        <f>IFERROR(VLOOKUP(Table1[[#This Row],[Ticker]],[1]!Table1[[Symbol]:[Industry]],2,FALSE),"-")</f>
        <v>-</v>
      </c>
      <c r="D4476" t="s">
        <v>561</v>
      </c>
      <c r="E4476">
        <v>7.0138676249999996</v>
      </c>
      <c r="F4476">
        <v>3.47</v>
      </c>
      <c r="G4476">
        <v>24.863672868469401</v>
      </c>
      <c r="H4476">
        <v>-3.0340488462294699</v>
      </c>
      <c r="I4476">
        <v>-21.616564783786099</v>
      </c>
      <c r="J4476">
        <v>-2.7673454720309101</v>
      </c>
      <c r="K4476">
        <v>3.3854260289477698</v>
      </c>
      <c r="L4476">
        <v>3.4086460992288599</v>
      </c>
      <c r="M4476">
        <v>60.567782751138502</v>
      </c>
      <c r="N4476">
        <v>0.68432684115161702</v>
      </c>
      <c r="O4476">
        <v>34.293948126801098</v>
      </c>
      <c r="P4476">
        <v>57.727272727272698</v>
      </c>
      <c r="Q4476">
        <v>6.5616941189482997E-2</v>
      </c>
    </row>
    <row r="4477" spans="1:17" hidden="1" x14ac:dyDescent="0.3">
      <c r="A4477" t="s">
        <v>9110</v>
      </c>
      <c r="B4477" t="s">
        <v>9111</v>
      </c>
      <c r="C4477" t="str">
        <f>IFERROR(VLOOKUP(Table1[[#This Row],[Ticker]],[1]!Table1[[Symbol]:[Industry]],2,FALSE),"-")</f>
        <v>-</v>
      </c>
      <c r="E4477">
        <v>7.0064225000000002</v>
      </c>
      <c r="F4477">
        <v>13.09</v>
      </c>
      <c r="G4477">
        <v>-57.458586476611501</v>
      </c>
      <c r="H4477">
        <v>-8.6349716350594701</v>
      </c>
      <c r="I4477">
        <v>-47.702547795134599</v>
      </c>
      <c r="J4477">
        <v>-7.4436391328319704</v>
      </c>
      <c r="K4477">
        <v>13.3777131344795</v>
      </c>
      <c r="L4477">
        <v>16.729330495784701</v>
      </c>
      <c r="M4477">
        <v>54.2589263326064</v>
      </c>
      <c r="N4477">
        <v>0.94202608953422096</v>
      </c>
      <c r="O4477">
        <v>160.886172650878</v>
      </c>
      <c r="P4477">
        <v>18.4615384615384</v>
      </c>
      <c r="Q4477">
        <v>8.4032593464461999E-2</v>
      </c>
    </row>
    <row r="4478" spans="1:17" hidden="1" x14ac:dyDescent="0.3">
      <c r="A4478" t="s">
        <v>9112</v>
      </c>
      <c r="B4478" t="s">
        <v>9113</v>
      </c>
      <c r="C4478" t="str">
        <f>IFERROR(VLOOKUP(Table1[[#This Row],[Ticker]],[1]!Table1[[Symbol]:[Industry]],2,FALSE),"-")</f>
        <v>-</v>
      </c>
      <c r="D4478" t="s">
        <v>610</v>
      </c>
      <c r="E4478">
        <v>6.9751500000000002</v>
      </c>
      <c r="F4478">
        <v>76.650000000000006</v>
      </c>
      <c r="G4478">
        <v>-24.231405316318501</v>
      </c>
      <c r="H4478">
        <v>16.958501175056099</v>
      </c>
      <c r="I4478">
        <v>-3.1843700495438201</v>
      </c>
      <c r="J4478">
        <v>8.2378357722617697</v>
      </c>
      <c r="K4478">
        <v>68.788933335631995</v>
      </c>
      <c r="L4478">
        <v>72.921008830869098</v>
      </c>
      <c r="M4478">
        <v>73.741836740198096</v>
      </c>
      <c r="N4478">
        <v>0.68783768198230899</v>
      </c>
      <c r="O4478">
        <v>25.766470971950401</v>
      </c>
      <c r="P4478">
        <v>38.6075949367088</v>
      </c>
      <c r="Q4478">
        <v>0.135373440803429</v>
      </c>
    </row>
    <row r="4479" spans="1:17" hidden="1" x14ac:dyDescent="0.3">
      <c r="A4479" t="s">
        <v>9114</v>
      </c>
      <c r="B4479" t="s">
        <v>9115</v>
      </c>
      <c r="C4479" t="str">
        <f>IFERROR(VLOOKUP(Table1[[#This Row],[Ticker]],[1]!Table1[[Symbol]:[Industry]],2,FALSE),"-")</f>
        <v>-</v>
      </c>
      <c r="E4479">
        <v>6.9429392999999999</v>
      </c>
      <c r="F4479">
        <v>15.66</v>
      </c>
      <c r="G4479">
        <v>-38.976605257522998</v>
      </c>
      <c r="H4479">
        <v>-15.2203069117204</v>
      </c>
      <c r="I4479">
        <v>-20.691663248184</v>
      </c>
      <c r="J4479">
        <v>4.0187189273356401</v>
      </c>
      <c r="K4479">
        <v>15.4734547861474</v>
      </c>
      <c r="L4479">
        <v>15.3441033263828</v>
      </c>
      <c r="M4479">
        <v>49.518723880344297</v>
      </c>
      <c r="N4479">
        <v>0.38086913086912999</v>
      </c>
      <c r="O4479">
        <v>29.629629629629601</v>
      </c>
      <c r="P4479">
        <v>31.046025104602499</v>
      </c>
    </row>
    <row r="4480" spans="1:17" hidden="1" x14ac:dyDescent="0.3">
      <c r="A4480" t="s">
        <v>9116</v>
      </c>
      <c r="B4480" t="s">
        <v>9117</v>
      </c>
      <c r="C4480" t="str">
        <f>IFERROR(VLOOKUP(Table1[[#This Row],[Ticker]],[1]!Table1[[Symbol]:[Industry]],2,FALSE),"-")</f>
        <v>-</v>
      </c>
      <c r="D4480" t="s">
        <v>392</v>
      </c>
      <c r="E4480">
        <v>6.9068699999999996</v>
      </c>
      <c r="F4480">
        <v>1.35</v>
      </c>
      <c r="G4480">
        <v>52.278801599387599</v>
      </c>
      <c r="H4480">
        <v>0.75944161392764897</v>
      </c>
      <c r="I4480">
        <v>24.1465493866387</v>
      </c>
      <c r="J4480">
        <v>13.871318814433399</v>
      </c>
      <c r="K4480">
        <v>1.0628597858690401</v>
      </c>
      <c r="L4480">
        <v>0.99609169592236302</v>
      </c>
      <c r="M4480">
        <v>81.4326891038139</v>
      </c>
      <c r="N4480">
        <v>2.2047930359898</v>
      </c>
      <c r="O4480">
        <v>11.111111111111001</v>
      </c>
      <c r="P4480">
        <v>136.84210526315701</v>
      </c>
      <c r="Q4480">
        <v>9.3626991023918998E-2</v>
      </c>
    </row>
    <row r="4481" spans="1:17" hidden="1" x14ac:dyDescent="0.3">
      <c r="A4481" t="s">
        <v>9118</v>
      </c>
      <c r="B4481" t="s">
        <v>9119</v>
      </c>
      <c r="C4481" t="str">
        <f>IFERROR(VLOOKUP(Table1[[#This Row],[Ticker]],[1]!Table1[[Symbol]:[Industry]],2,FALSE),"-")</f>
        <v>-</v>
      </c>
      <c r="D4481" t="s">
        <v>410</v>
      </c>
      <c r="E4481">
        <v>6.9052499999999997</v>
      </c>
      <c r="F4481">
        <v>8.91</v>
      </c>
      <c r="G4481">
        <v>65.439513872575901</v>
      </c>
      <c r="H4481">
        <v>-13.0587402042541</v>
      </c>
      <c r="I4481">
        <v>-9.8032938735493094</v>
      </c>
      <c r="J4481">
        <v>-4.2037003925841603</v>
      </c>
      <c r="K4481">
        <v>9.6852516835902804</v>
      </c>
      <c r="L4481">
        <v>9.2933157220643405</v>
      </c>
      <c r="M4481">
        <v>13.7510364092982</v>
      </c>
      <c r="N4481">
        <v>1.5963203463203399</v>
      </c>
      <c r="O4481">
        <v>35.690235690235603</v>
      </c>
      <c r="P4481">
        <v>91.201716738197405</v>
      </c>
    </row>
    <row r="4482" spans="1:17" hidden="1" x14ac:dyDescent="0.3">
      <c r="A4482" t="s">
        <v>9120</v>
      </c>
      <c r="B4482" t="s">
        <v>9121</v>
      </c>
      <c r="C4482" t="str">
        <f>IFERROR(VLOOKUP(Table1[[#This Row],[Ticker]],[1]!Table1[[Symbol]:[Industry]],2,FALSE),"-")</f>
        <v>-</v>
      </c>
      <c r="D4482" t="s">
        <v>59</v>
      </c>
      <c r="E4482">
        <v>6.9000482999999999</v>
      </c>
      <c r="F4482">
        <v>23</v>
      </c>
      <c r="G4482">
        <v>-20.807322802526201</v>
      </c>
      <c r="H4482">
        <v>-11.0587402042541</v>
      </c>
      <c r="I4482">
        <v>-2.22186937776278</v>
      </c>
      <c r="J4482">
        <v>-1.0819522136039399</v>
      </c>
      <c r="K4482">
        <v>22.993031800383299</v>
      </c>
      <c r="L4482">
        <v>22.3786390009742</v>
      </c>
      <c r="M4482">
        <v>10.6643431554632</v>
      </c>
      <c r="N4482">
        <v>0</v>
      </c>
      <c r="O4482">
        <v>5.4347826086956497</v>
      </c>
      <c r="P4482">
        <v>12.1951219512195</v>
      </c>
    </row>
    <row r="4483" spans="1:17" hidden="1" x14ac:dyDescent="0.3">
      <c r="A4483" t="s">
        <v>9122</v>
      </c>
      <c r="B4483" t="s">
        <v>9123</v>
      </c>
      <c r="C4483" t="str">
        <f>IFERROR(VLOOKUP(Table1[[#This Row],[Ticker]],[1]!Table1[[Symbol]:[Industry]],2,FALSE),"-")</f>
        <v>-</v>
      </c>
      <c r="D4483" t="s">
        <v>1435</v>
      </c>
      <c r="E4483">
        <v>6.8945759999999998</v>
      </c>
      <c r="F4483">
        <v>11.31</v>
      </c>
      <c r="G4483">
        <v>42.202778207574703</v>
      </c>
      <c r="H4483">
        <v>-17.3579528026793</v>
      </c>
      <c r="I4483">
        <v>0.88291302300240004</v>
      </c>
      <c r="J4483">
        <v>2.7574893221726602</v>
      </c>
      <c r="K4483">
        <v>11.6413647888487</v>
      </c>
      <c r="L4483">
        <v>10.907908673276401</v>
      </c>
      <c r="M4483">
        <v>49.1699602156135</v>
      </c>
      <c r="N4483">
        <v>0.906589386582348</v>
      </c>
      <c r="O4483">
        <v>25.9946949602122</v>
      </c>
      <c r="P4483">
        <v>99.823321554770303</v>
      </c>
      <c r="Q4483">
        <v>0.108081657670437</v>
      </c>
    </row>
    <row r="4484" spans="1:17" hidden="1" x14ac:dyDescent="0.3">
      <c r="A4484" t="s">
        <v>9124</v>
      </c>
      <c r="B4484" t="s">
        <v>9125</v>
      </c>
      <c r="C4484" t="str">
        <f>IFERROR(VLOOKUP(Table1[[#This Row],[Ticker]],[1]!Table1[[Symbol]:[Industry]],2,FALSE),"-")</f>
        <v>-</v>
      </c>
      <c r="E4484">
        <v>6.8915029700000003</v>
      </c>
      <c r="F4484">
        <v>6.05</v>
      </c>
      <c r="G4484">
        <v>-20.681497071164198</v>
      </c>
      <c r="H4484">
        <v>-1.81345718538623</v>
      </c>
      <c r="I4484">
        <v>-38.4365991721195</v>
      </c>
      <c r="J4484">
        <v>-2.6125644585018999</v>
      </c>
      <c r="K4484">
        <v>5.7799361102075402</v>
      </c>
      <c r="L4484">
        <v>6.04137736164689</v>
      </c>
      <c r="M4484">
        <v>53.348236465466002</v>
      </c>
      <c r="N4484">
        <v>2.04699313069499</v>
      </c>
      <c r="O4484">
        <v>41.322314049586701</v>
      </c>
      <c r="P4484">
        <v>41.025641025641001</v>
      </c>
      <c r="Q4484">
        <v>5.5324793163278999E-2</v>
      </c>
    </row>
    <row r="4485" spans="1:17" hidden="1" x14ac:dyDescent="0.3">
      <c r="A4485" t="s">
        <v>9126</v>
      </c>
      <c r="B4485" t="s">
        <v>9127</v>
      </c>
      <c r="C4485" t="str">
        <f>IFERROR(VLOOKUP(Table1[[#This Row],[Ticker]],[1]!Table1[[Symbol]:[Industry]],2,FALSE),"-")</f>
        <v>-</v>
      </c>
      <c r="D4485" t="s">
        <v>140</v>
      </c>
      <c r="E4485">
        <v>6.8702747999999998</v>
      </c>
      <c r="F4485">
        <v>13.74</v>
      </c>
      <c r="G4485">
        <v>11.0921084514233</v>
      </c>
      <c r="H4485">
        <v>13.012056255922801</v>
      </c>
      <c r="I4485">
        <v>-4.1982190524692999</v>
      </c>
      <c r="J4485">
        <v>4.8893251862448697</v>
      </c>
      <c r="K4485">
        <v>12.9032825595018</v>
      </c>
      <c r="L4485">
        <v>12.6156930830613</v>
      </c>
      <c r="M4485">
        <v>55.0865561321786</v>
      </c>
      <c r="N4485">
        <v>1.2116957428656201</v>
      </c>
      <c r="O4485">
        <v>37.2634643377001</v>
      </c>
      <c r="P4485">
        <v>49.185667752442903</v>
      </c>
      <c r="Q4485">
        <v>3.2429753762559998E-3</v>
      </c>
    </row>
    <row r="4486" spans="1:17" hidden="1" x14ac:dyDescent="0.3">
      <c r="A4486" t="s">
        <v>9128</v>
      </c>
      <c r="B4486" t="s">
        <v>9129</v>
      </c>
      <c r="C4486" t="str">
        <f>IFERROR(VLOOKUP(Table1[[#This Row],[Ticker]],[1]!Table1[[Symbol]:[Industry]],2,FALSE),"-")</f>
        <v>-</v>
      </c>
      <c r="E4486">
        <v>6.8576199999999998</v>
      </c>
      <c r="F4486">
        <v>13.42</v>
      </c>
      <c r="G4486">
        <v>-25.352777347980801</v>
      </c>
      <c r="H4486">
        <v>-11.0587402042541</v>
      </c>
      <c r="I4486">
        <v>-12.217086976997599</v>
      </c>
      <c r="J4486">
        <v>-1.0819522136039399</v>
      </c>
      <c r="K4486">
        <v>13.4199999999999</v>
      </c>
      <c r="M4486">
        <v>50</v>
      </c>
      <c r="N4486">
        <v>0</v>
      </c>
      <c r="O4486">
        <v>0</v>
      </c>
      <c r="P4486">
        <v>0</v>
      </c>
    </row>
    <row r="4487" spans="1:17" hidden="1" x14ac:dyDescent="0.3">
      <c r="A4487" t="s">
        <v>9130</v>
      </c>
      <c r="B4487" t="s">
        <v>9131</v>
      </c>
      <c r="C4487" t="str">
        <f>IFERROR(VLOOKUP(Table1[[#This Row],[Ticker]],[1]!Table1[[Symbol]:[Industry]],2,FALSE),"-")</f>
        <v>-</v>
      </c>
      <c r="D4487" t="s">
        <v>285</v>
      </c>
      <c r="E4487">
        <v>6.8431464000000002</v>
      </c>
      <c r="F4487">
        <v>6.84</v>
      </c>
      <c r="G4487">
        <v>-29.525239100414701</v>
      </c>
      <c r="H4487">
        <v>-16.264219656308899</v>
      </c>
      <c r="I4487">
        <v>-58.821302433672003</v>
      </c>
      <c r="J4487">
        <v>0.53331944572057799</v>
      </c>
      <c r="K4487">
        <v>6.9533905232336704</v>
      </c>
      <c r="M4487">
        <v>50.049546357195901</v>
      </c>
      <c r="N4487">
        <v>1.74715918452284</v>
      </c>
      <c r="O4487">
        <v>116.666666666666</v>
      </c>
      <c r="P4487">
        <v>12.5</v>
      </c>
    </row>
    <row r="4488" spans="1:17" hidden="1" x14ac:dyDescent="0.3">
      <c r="A4488" t="s">
        <v>9132</v>
      </c>
      <c r="B4488" t="s">
        <v>9133</v>
      </c>
      <c r="C4488" t="str">
        <f>IFERROR(VLOOKUP(Table1[[#This Row],[Ticker]],[1]!Table1[[Symbol]:[Industry]],2,FALSE),"-")</f>
        <v>-</v>
      </c>
      <c r="D4488">
        <v>0</v>
      </c>
      <c r="E4488">
        <v>6.8351499999999996</v>
      </c>
      <c r="F4488">
        <v>6.29</v>
      </c>
      <c r="G4488">
        <v>13.4993197822619</v>
      </c>
      <c r="H4488">
        <v>14.727423317758401</v>
      </c>
      <c r="I4488">
        <v>-17.914238401285399</v>
      </c>
      <c r="J4488">
        <v>8.0089568773051401</v>
      </c>
      <c r="K4488">
        <v>5.4277721767725504</v>
      </c>
      <c r="L4488">
        <v>5.94535135948421</v>
      </c>
      <c r="M4488">
        <v>33.054303584157999</v>
      </c>
      <c r="N4488">
        <v>1.1183560545926701</v>
      </c>
      <c r="O4488">
        <v>31.3195548489666</v>
      </c>
      <c r="P4488">
        <v>80.229226361031493</v>
      </c>
    </row>
    <row r="4489" spans="1:17" hidden="1" x14ac:dyDescent="0.3">
      <c r="A4489" t="s">
        <v>9134</v>
      </c>
      <c r="B4489" t="s">
        <v>9135</v>
      </c>
      <c r="C4489" t="str">
        <f>IFERROR(VLOOKUP(Table1[[#This Row],[Ticker]],[1]!Table1[[Symbol]:[Industry]],2,FALSE),"-")</f>
        <v>-</v>
      </c>
      <c r="D4489" t="s">
        <v>610</v>
      </c>
      <c r="E4489">
        <v>6.7949999999999999</v>
      </c>
      <c r="F4489">
        <v>22.65</v>
      </c>
      <c r="G4489">
        <v>-82.753567267108096</v>
      </c>
      <c r="H4489">
        <v>-29.052947300561101</v>
      </c>
      <c r="I4489">
        <v>15.8213528194975</v>
      </c>
      <c r="J4489">
        <v>-1.0819522136039399</v>
      </c>
      <c r="K4489">
        <v>25.2959558224813</v>
      </c>
      <c r="L4489">
        <v>27.300731252623901</v>
      </c>
      <c r="M4489">
        <v>3.5251979315162201</v>
      </c>
      <c r="N4489">
        <v>0.56791443850267298</v>
      </c>
      <c r="O4489">
        <v>134.74613686534201</v>
      </c>
      <c r="P4489">
        <v>69.790104947526203</v>
      </c>
    </row>
    <row r="4490" spans="1:17" hidden="1" x14ac:dyDescent="0.3">
      <c r="A4490" t="s">
        <v>9136</v>
      </c>
      <c r="B4490" t="s">
        <v>9137</v>
      </c>
      <c r="C4490" t="str">
        <f>IFERROR(VLOOKUP(Table1[[#This Row],[Ticker]],[1]!Table1[[Symbol]:[Industry]],2,FALSE),"-")</f>
        <v>-</v>
      </c>
      <c r="D4490" t="s">
        <v>21</v>
      </c>
      <c r="E4490">
        <v>6.7844910250000003</v>
      </c>
      <c r="F4490">
        <v>4.75</v>
      </c>
      <c r="G4490">
        <v>85.758333763130295</v>
      </c>
      <c r="H4490">
        <v>-16.0587402042541</v>
      </c>
      <c r="I4490">
        <v>3.6365715595877699</v>
      </c>
      <c r="J4490">
        <v>-1.0819522136039399</v>
      </c>
      <c r="K4490">
        <v>4.88329233549526</v>
      </c>
      <c r="L4490">
        <v>4.2258326009802198</v>
      </c>
      <c r="M4490">
        <v>4.2979971756232898</v>
      </c>
      <c r="N4490">
        <v>1.6312179319940801</v>
      </c>
      <c r="O4490">
        <v>32.631578947368403</v>
      </c>
      <c r="Q4490">
        <v>4.7359635432295002E-2</v>
      </c>
    </row>
    <row r="4491" spans="1:17" hidden="1" x14ac:dyDescent="0.3">
      <c r="A4491" t="s">
        <v>9138</v>
      </c>
      <c r="B4491" t="s">
        <v>9139</v>
      </c>
      <c r="C4491" t="str">
        <f>IFERROR(VLOOKUP(Table1[[#This Row],[Ticker]],[1]!Table1[[Symbol]:[Industry]],2,FALSE),"-")</f>
        <v>-</v>
      </c>
      <c r="D4491" t="s">
        <v>392</v>
      </c>
      <c r="E4491">
        <v>6.7679999999999998</v>
      </c>
      <c r="F4491">
        <v>24</v>
      </c>
      <c r="G4491">
        <v>36.8093848141813</v>
      </c>
      <c r="H4491">
        <v>-2.2015973471113002</v>
      </c>
      <c r="I4491">
        <v>25.3187296419135</v>
      </c>
      <c r="J4491">
        <v>9.3528303950917007</v>
      </c>
      <c r="K4491">
        <v>20.6898992792018</v>
      </c>
      <c r="L4491">
        <v>20.321891232369701</v>
      </c>
      <c r="M4491">
        <v>92.215690554545901</v>
      </c>
      <c r="N4491">
        <v>2.0392398164589198</v>
      </c>
      <c r="O4491">
        <v>10.874999999999901</v>
      </c>
      <c r="P4491">
        <v>92.616372391653201</v>
      </c>
      <c r="Q4491">
        <v>0.105269720483364</v>
      </c>
    </row>
    <row r="4492" spans="1:17" hidden="1" x14ac:dyDescent="0.3">
      <c r="A4492" t="s">
        <v>9140</v>
      </c>
      <c r="B4492" t="s">
        <v>9141</v>
      </c>
      <c r="C4492" t="str">
        <f>IFERROR(VLOOKUP(Table1[[#This Row],[Ticker]],[1]!Table1[[Symbol]:[Industry]],2,FALSE),"-")</f>
        <v>-</v>
      </c>
      <c r="D4492" t="s">
        <v>716</v>
      </c>
      <c r="E4492">
        <v>6.7584707650000002</v>
      </c>
      <c r="F4492">
        <v>36.33</v>
      </c>
      <c r="G4492">
        <v>47.298101819472002</v>
      </c>
      <c r="H4492">
        <v>-9.5745621028819894</v>
      </c>
      <c r="I4492">
        <v>18.278602678174799</v>
      </c>
      <c r="J4492">
        <v>0.97380672753940201</v>
      </c>
      <c r="K4492">
        <v>34.408344076494501</v>
      </c>
      <c r="L4492">
        <v>29.7215763273535</v>
      </c>
      <c r="M4492">
        <v>51.4778037811056</v>
      </c>
      <c r="N4492">
        <v>0.83720805724170499</v>
      </c>
      <c r="O4492">
        <v>3.7709881640517602</v>
      </c>
      <c r="P4492">
        <v>72.721207920342593</v>
      </c>
    </row>
    <row r="4493" spans="1:17" hidden="1" x14ac:dyDescent="0.3">
      <c r="A4493" t="s">
        <v>9142</v>
      </c>
      <c r="B4493" t="s">
        <v>9143</v>
      </c>
      <c r="C4493" t="str">
        <f>IFERROR(VLOOKUP(Table1[[#This Row],[Ticker]],[1]!Table1[[Symbol]:[Industry]],2,FALSE),"-")</f>
        <v>-</v>
      </c>
      <c r="D4493" t="s">
        <v>166</v>
      </c>
      <c r="E4493">
        <v>6.7003608000000003</v>
      </c>
      <c r="F4493">
        <v>22.89</v>
      </c>
      <c r="G4493">
        <v>-25.352777347980801</v>
      </c>
      <c r="H4493">
        <v>-11.0587402042541</v>
      </c>
      <c r="I4493">
        <v>-12.217086976997599</v>
      </c>
      <c r="J4493">
        <v>-1.0819522136039399</v>
      </c>
      <c r="K4493">
        <v>22.89</v>
      </c>
      <c r="M4493">
        <v>50</v>
      </c>
      <c r="O4493">
        <v>0</v>
      </c>
      <c r="P4493">
        <v>0</v>
      </c>
    </row>
    <row r="4494" spans="1:17" hidden="1" x14ac:dyDescent="0.3">
      <c r="A4494" t="s">
        <v>9144</v>
      </c>
      <c r="B4494" t="s">
        <v>9145</v>
      </c>
      <c r="C4494" t="str">
        <f>IFERROR(VLOOKUP(Table1[[#This Row],[Ticker]],[1]!Table1[[Symbol]:[Industry]],2,FALSE),"-")</f>
        <v>-</v>
      </c>
      <c r="D4494" t="s">
        <v>140</v>
      </c>
      <c r="E4494">
        <v>6.7001340000000003</v>
      </c>
      <c r="F4494">
        <v>0.57999999999999996</v>
      </c>
      <c r="G4494">
        <v>-57.2556113560779</v>
      </c>
      <c r="H4494">
        <v>-9.27302591853989</v>
      </c>
      <c r="I4494">
        <v>-35.237681942672602</v>
      </c>
      <c r="J4494">
        <v>-1.0819522136039399</v>
      </c>
      <c r="K4494">
        <v>0.631174289091327</v>
      </c>
      <c r="L4494">
        <v>0.76387608954860997</v>
      </c>
      <c r="M4494">
        <v>55.5895390345283</v>
      </c>
      <c r="N4494">
        <v>0.17274472772750701</v>
      </c>
      <c r="O4494">
        <v>134.482758620689</v>
      </c>
      <c r="P4494">
        <v>23.404255319148898</v>
      </c>
    </row>
    <row r="4495" spans="1:17" hidden="1" x14ac:dyDescent="0.3">
      <c r="A4495" t="s">
        <v>9146</v>
      </c>
      <c r="B4495" t="s">
        <v>9147</v>
      </c>
      <c r="C4495" t="str">
        <f>IFERROR(VLOOKUP(Table1[[#This Row],[Ticker]],[1]!Table1[[Symbol]:[Industry]],2,FALSE),"-")</f>
        <v>-</v>
      </c>
      <c r="D4495" t="s">
        <v>610</v>
      </c>
      <c r="E4495">
        <v>6.6954289500000002</v>
      </c>
      <c r="F4495">
        <v>13.5</v>
      </c>
      <c r="G4495">
        <v>-41.761446078630897</v>
      </c>
      <c r="H4495">
        <v>-10.2125863581003</v>
      </c>
      <c r="I4495">
        <v>-27.524489737348901</v>
      </c>
      <c r="J4495">
        <v>-4.4005362844004097</v>
      </c>
      <c r="K4495">
        <v>13.808983596990499</v>
      </c>
      <c r="L4495">
        <v>14.774202850379799</v>
      </c>
      <c r="M4495">
        <v>45.137972766693103</v>
      </c>
      <c r="N4495">
        <v>1.15697309529351</v>
      </c>
      <c r="O4495">
        <v>48.074074074073998</v>
      </c>
      <c r="P4495">
        <v>15.3846153846153</v>
      </c>
      <c r="Q4495">
        <v>4.2958904728298997E-2</v>
      </c>
    </row>
    <row r="4496" spans="1:17" hidden="1" x14ac:dyDescent="0.3">
      <c r="A4496" t="s">
        <v>9148</v>
      </c>
      <c r="B4496" t="s">
        <v>9149</v>
      </c>
      <c r="C4496" t="str">
        <f>IFERROR(VLOOKUP(Table1[[#This Row],[Ticker]],[1]!Table1[[Symbol]:[Industry]],2,FALSE),"-")</f>
        <v>-</v>
      </c>
      <c r="E4496">
        <v>6.671665</v>
      </c>
      <c r="F4496">
        <v>7.15</v>
      </c>
      <c r="G4496">
        <v>-74.894061751650497</v>
      </c>
      <c r="H4496">
        <v>19.119831224317199</v>
      </c>
      <c r="I4496">
        <v>-67.473657690389302</v>
      </c>
      <c r="J4496">
        <v>3.0609049292531898</v>
      </c>
      <c r="K4496">
        <v>7.0988088260944497</v>
      </c>
      <c r="L4496">
        <v>10.442597392522201</v>
      </c>
      <c r="M4496">
        <v>68.106738419268396</v>
      </c>
      <c r="N4496">
        <v>0.95181021127991705</v>
      </c>
      <c r="O4496">
        <v>151.74825174825099</v>
      </c>
      <c r="P4496">
        <v>38.297872340425499</v>
      </c>
    </row>
    <row r="4497" spans="1:17" hidden="1" x14ac:dyDescent="0.3">
      <c r="A4497" t="s">
        <v>9150</v>
      </c>
      <c r="B4497" t="s">
        <v>9151</v>
      </c>
      <c r="C4497" t="str">
        <f>IFERROR(VLOOKUP(Table1[[#This Row],[Ticker]],[1]!Table1[[Symbol]:[Industry]],2,FALSE),"-")</f>
        <v>-</v>
      </c>
      <c r="D4497" t="s">
        <v>804</v>
      </c>
      <c r="E4497">
        <v>6.657</v>
      </c>
      <c r="F4497">
        <v>6.34</v>
      </c>
      <c r="G4497">
        <v>-2.0064738460352798</v>
      </c>
      <c r="H4497">
        <v>7.2383612450212098</v>
      </c>
      <c r="I4497">
        <v>-32.267528338914303</v>
      </c>
      <c r="J4497">
        <v>3.7334570961873799</v>
      </c>
      <c r="K4497">
        <v>5.9211371438364102</v>
      </c>
      <c r="L4497">
        <v>5.8765592427233999</v>
      </c>
      <c r="M4497">
        <v>59.165321340080297</v>
      </c>
      <c r="N4497">
        <v>1.6824072678498301</v>
      </c>
      <c r="O4497">
        <v>33.753943217665601</v>
      </c>
      <c r="P4497">
        <v>50.952380952380899</v>
      </c>
      <c r="Q4497">
        <v>-2.0115707500259001E-2</v>
      </c>
    </row>
    <row r="4498" spans="1:17" hidden="1" x14ac:dyDescent="0.3">
      <c r="A4498" t="s">
        <v>9152</v>
      </c>
      <c r="B4498" t="s">
        <v>9153</v>
      </c>
      <c r="C4498" t="str">
        <f>IFERROR(VLOOKUP(Table1[[#This Row],[Ticker]],[1]!Table1[[Symbol]:[Industry]],2,FALSE),"-")</f>
        <v>-</v>
      </c>
      <c r="D4498" t="s">
        <v>610</v>
      </c>
      <c r="E4498">
        <v>6.6568867310000002</v>
      </c>
      <c r="F4498">
        <v>7.27</v>
      </c>
      <c r="G4498">
        <v>7.5539868202092997</v>
      </c>
      <c r="H4498">
        <v>-16.644571266924402</v>
      </c>
      <c r="I4498">
        <v>10.379877609848901</v>
      </c>
      <c r="J4498">
        <v>-6.1504453642888803</v>
      </c>
      <c r="K4498">
        <v>6.8739266742261602</v>
      </c>
      <c r="L4498">
        <v>6.4891736321736699</v>
      </c>
      <c r="M4498">
        <v>59.341716030436103</v>
      </c>
      <c r="N4498">
        <v>0.95620710754850502</v>
      </c>
      <c r="O4498">
        <v>31.636863823933901</v>
      </c>
      <c r="P4498">
        <v>72.684085510688803</v>
      </c>
      <c r="Q4498">
        <v>5.0591609186535998E-2</v>
      </c>
    </row>
    <row r="4499" spans="1:17" hidden="1" x14ac:dyDescent="0.3">
      <c r="A4499" t="s">
        <v>9154</v>
      </c>
      <c r="B4499" t="s">
        <v>9155</v>
      </c>
      <c r="C4499" t="str">
        <f>IFERROR(VLOOKUP(Table1[[#This Row],[Ticker]],[1]!Table1[[Symbol]:[Industry]],2,FALSE),"-")</f>
        <v>-</v>
      </c>
      <c r="D4499" t="s">
        <v>990</v>
      </c>
      <c r="E4499">
        <v>6.6419594000000002</v>
      </c>
      <c r="F4499">
        <v>5.14</v>
      </c>
      <c r="G4499">
        <v>-4.1263622536412097</v>
      </c>
      <c r="H4499">
        <v>-11.0587402042541</v>
      </c>
      <c r="I4499">
        <v>-7.3191277933241397</v>
      </c>
      <c r="J4499">
        <v>-1.0819522136039399</v>
      </c>
      <c r="K4499">
        <v>5.0613005627523497</v>
      </c>
      <c r="L4499">
        <v>4.7620977839284997</v>
      </c>
      <c r="M4499">
        <v>100</v>
      </c>
      <c r="N4499">
        <v>0</v>
      </c>
      <c r="O4499">
        <v>0</v>
      </c>
      <c r="P4499">
        <v>21.2264150943396</v>
      </c>
    </row>
    <row r="4500" spans="1:17" hidden="1" x14ac:dyDescent="0.3">
      <c r="A4500" t="s">
        <v>9156</v>
      </c>
      <c r="B4500" t="s">
        <v>9157</v>
      </c>
      <c r="C4500" t="str">
        <f>IFERROR(VLOOKUP(Table1[[#This Row],[Ticker]],[1]!Table1[[Symbol]:[Industry]],2,FALSE),"-")</f>
        <v>-</v>
      </c>
      <c r="D4500" t="s">
        <v>226</v>
      </c>
      <c r="E4500">
        <v>6.630650202</v>
      </c>
      <c r="F4500">
        <v>6.06</v>
      </c>
      <c r="G4500">
        <v>12.374495379291799</v>
      </c>
      <c r="H4500">
        <v>28.251604623332</v>
      </c>
      <c r="I4500">
        <v>-16.026610786521399</v>
      </c>
      <c r="J4500">
        <v>14.346619214967401</v>
      </c>
      <c r="K4500">
        <v>4.7730078023287801</v>
      </c>
      <c r="L4500">
        <v>4.93594087651348</v>
      </c>
      <c r="M4500">
        <v>90.318544293920098</v>
      </c>
      <c r="N4500">
        <v>1.56533164068518</v>
      </c>
      <c r="O4500">
        <v>13.861386138613801</v>
      </c>
      <c r="P4500">
        <v>63.783783783783697</v>
      </c>
      <c r="Q4500">
        <v>2.7283695732038E-2</v>
      </c>
    </row>
    <row r="4501" spans="1:17" hidden="1" x14ac:dyDescent="0.3">
      <c r="A4501" t="s">
        <v>9158</v>
      </c>
      <c r="B4501" t="s">
        <v>9159</v>
      </c>
      <c r="C4501" t="str">
        <f>IFERROR(VLOOKUP(Table1[[#This Row],[Ticker]],[1]!Table1[[Symbol]:[Industry]],2,FALSE),"-")</f>
        <v>-</v>
      </c>
      <c r="D4501" t="s">
        <v>1435</v>
      </c>
      <c r="E4501">
        <v>6.6138726999999999</v>
      </c>
      <c r="F4501">
        <v>11.93</v>
      </c>
      <c r="G4501">
        <v>104.956102960899</v>
      </c>
      <c r="H4501">
        <v>24.298402652888601</v>
      </c>
      <c r="I4501">
        <v>71.321374561463898</v>
      </c>
      <c r="J4501">
        <v>31.9005039267469</v>
      </c>
      <c r="K4501">
        <v>8.99839459633397</v>
      </c>
      <c r="L4501">
        <v>7.7781479007470304</v>
      </c>
      <c r="M4501">
        <v>88.163487118863401</v>
      </c>
      <c r="N4501">
        <v>3.3339016580239802</v>
      </c>
      <c r="O4501">
        <v>0</v>
      </c>
      <c r="P4501">
        <v>153.29087048832201</v>
      </c>
      <c r="Q4501">
        <v>8.6723009832679998E-2</v>
      </c>
    </row>
    <row r="4502" spans="1:17" hidden="1" x14ac:dyDescent="0.3">
      <c r="A4502" t="s">
        <v>9160</v>
      </c>
      <c r="B4502" t="s">
        <v>9161</v>
      </c>
      <c r="C4502" t="str">
        <f>IFERROR(VLOOKUP(Table1[[#This Row],[Ticker]],[1]!Table1[[Symbol]:[Industry]],2,FALSE),"-")</f>
        <v>-</v>
      </c>
      <c r="D4502" t="s">
        <v>285</v>
      </c>
      <c r="E4502">
        <v>6.6120034560000001</v>
      </c>
      <c r="F4502">
        <v>3.84</v>
      </c>
      <c r="G4502">
        <v>-12.4116008773925</v>
      </c>
      <c r="H4502">
        <v>-9.3043542393418903</v>
      </c>
      <c r="I4502">
        <v>-22.914761395602198</v>
      </c>
      <c r="J4502">
        <v>3.0206118889601399</v>
      </c>
      <c r="K4502">
        <v>3.9341764561314698</v>
      </c>
      <c r="L4502">
        <v>3.8257251053685501</v>
      </c>
      <c r="M4502">
        <v>34.606164290679303</v>
      </c>
      <c r="N4502">
        <v>2.9499463622494901</v>
      </c>
      <c r="O4502">
        <v>76.8229166666666</v>
      </c>
      <c r="P4502">
        <v>31.958762886597899</v>
      </c>
      <c r="Q4502">
        <v>6.2863335236817003E-2</v>
      </c>
    </row>
    <row r="4503" spans="1:17" hidden="1" x14ac:dyDescent="0.3">
      <c r="A4503" t="s">
        <v>9162</v>
      </c>
      <c r="B4503" t="s">
        <v>9163</v>
      </c>
      <c r="C4503" t="str">
        <f>IFERROR(VLOOKUP(Table1[[#This Row],[Ticker]],[1]!Table1[[Symbol]:[Industry]],2,FALSE),"-")</f>
        <v>-</v>
      </c>
      <c r="D4503" t="s">
        <v>610</v>
      </c>
      <c r="E4503">
        <v>6.6004335999999997</v>
      </c>
      <c r="F4503">
        <v>10.69</v>
      </c>
      <c r="G4503">
        <v>-43.058704984624399</v>
      </c>
      <c r="H4503">
        <v>-29.992709973546098</v>
      </c>
      <c r="I4503">
        <v>-44.984382574481799</v>
      </c>
      <c r="J4503">
        <v>-1.27783859950014</v>
      </c>
      <c r="K4503">
        <v>11.9522999446264</v>
      </c>
      <c r="L4503">
        <v>12.744778294806601</v>
      </c>
      <c r="M4503">
        <v>52.306478146130601</v>
      </c>
      <c r="N4503">
        <v>0.41703554077034299</v>
      </c>
      <c r="O4503">
        <v>78.203928905519106</v>
      </c>
      <c r="P4503">
        <v>33.458177278401898</v>
      </c>
      <c r="Q4503">
        <v>3.0281808046755E-2</v>
      </c>
    </row>
    <row r="4504" spans="1:17" hidden="1" x14ac:dyDescent="0.3">
      <c r="A4504" t="s">
        <v>9164</v>
      </c>
      <c r="B4504" t="s">
        <v>9165</v>
      </c>
      <c r="C4504" t="str">
        <f>IFERROR(VLOOKUP(Table1[[#This Row],[Ticker]],[1]!Table1[[Symbol]:[Industry]],2,FALSE),"-")</f>
        <v>-</v>
      </c>
      <c r="D4504" t="s">
        <v>610</v>
      </c>
      <c r="E4504">
        <v>6.5861138649999997</v>
      </c>
      <c r="F4504">
        <v>15.55</v>
      </c>
      <c r="G4504">
        <v>72.484372779245604</v>
      </c>
      <c r="H4504">
        <v>3.7861637839290099</v>
      </c>
      <c r="I4504">
        <v>5.3188162731913602</v>
      </c>
      <c r="J4504">
        <v>3.2804638937786001</v>
      </c>
      <c r="K4504">
        <v>13.7098442927393</v>
      </c>
      <c r="L4504">
        <v>12.518427349671899</v>
      </c>
      <c r="M4504">
        <v>76.853956386520196</v>
      </c>
      <c r="N4504">
        <v>1.60522403567946</v>
      </c>
      <c r="O4504">
        <v>0</v>
      </c>
      <c r="P4504">
        <v>119.014084507042</v>
      </c>
    </row>
    <row r="4505" spans="1:17" hidden="1" x14ac:dyDescent="0.3">
      <c r="A4505" t="s">
        <v>9166</v>
      </c>
      <c r="B4505" t="s">
        <v>9167</v>
      </c>
      <c r="C4505" t="str">
        <f>IFERROR(VLOOKUP(Table1[[#This Row],[Ticker]],[1]!Table1[[Symbol]:[Industry]],2,FALSE),"-")</f>
        <v>-</v>
      </c>
      <c r="D4505" t="s">
        <v>72</v>
      </c>
      <c r="E4505">
        <v>6.5834999999999999</v>
      </c>
      <c r="F4505">
        <v>5.7</v>
      </c>
      <c r="G4505">
        <v>-0.62630032391080004</v>
      </c>
      <c r="H4505">
        <v>-3.1157666808325701</v>
      </c>
      <c r="I4505">
        <v>6.5329130230023997</v>
      </c>
      <c r="J4505">
        <v>-2.93380406545581</v>
      </c>
      <c r="K4505">
        <v>5.1580447249483798</v>
      </c>
      <c r="L4505">
        <v>4.9406718603149899</v>
      </c>
      <c r="M4505">
        <v>63.073066440165803</v>
      </c>
      <c r="N4505">
        <v>0.61150322468446905</v>
      </c>
      <c r="O4505">
        <v>10.8771929824561</v>
      </c>
      <c r="P4505">
        <v>52.815013404825699</v>
      </c>
      <c r="Q4505">
        <v>5.7702941123631002E-2</v>
      </c>
    </row>
    <row r="4506" spans="1:17" hidden="1" x14ac:dyDescent="0.3">
      <c r="A4506" t="s">
        <v>9168</v>
      </c>
      <c r="B4506" t="s">
        <v>9169</v>
      </c>
      <c r="C4506" t="str">
        <f>IFERROR(VLOOKUP(Table1[[#This Row],[Ticker]],[1]!Table1[[Symbol]:[Industry]],2,FALSE),"-")</f>
        <v>-</v>
      </c>
      <c r="D4506" t="s">
        <v>561</v>
      </c>
      <c r="E4506">
        <v>6.5144250000000001</v>
      </c>
      <c r="F4506">
        <v>160.85</v>
      </c>
      <c r="G4506">
        <v>266.96429582274999</v>
      </c>
      <c r="H4506">
        <v>-30.377206753991</v>
      </c>
      <c r="I4506">
        <v>209.290008765556</v>
      </c>
      <c r="J4506">
        <v>-5.2486188802706097</v>
      </c>
      <c r="K4506">
        <v>153.33101248227501</v>
      </c>
      <c r="L4506">
        <v>102.123669834292</v>
      </c>
      <c r="M4506">
        <v>43.5211793256181</v>
      </c>
      <c r="N4506">
        <v>0.27660574508894997</v>
      </c>
      <c r="O4506">
        <v>24.059682934410901</v>
      </c>
      <c r="P4506">
        <v>401.09034267912699</v>
      </c>
      <c r="Q4506">
        <v>0.17519179213788</v>
      </c>
    </row>
    <row r="4507" spans="1:17" hidden="1" x14ac:dyDescent="0.3">
      <c r="A4507" t="s">
        <v>9170</v>
      </c>
      <c r="B4507" t="s">
        <v>9171</v>
      </c>
      <c r="C4507" t="str">
        <f>IFERROR(VLOOKUP(Table1[[#This Row],[Ticker]],[1]!Table1[[Symbol]:[Industry]],2,FALSE),"-")</f>
        <v>-</v>
      </c>
      <c r="D4507" t="s">
        <v>561</v>
      </c>
      <c r="E4507">
        <v>6.5069732</v>
      </c>
      <c r="F4507">
        <v>11.83</v>
      </c>
      <c r="G4507">
        <v>30.921991476325601</v>
      </c>
      <c r="H4507">
        <v>85.625378469393198</v>
      </c>
      <c r="I4507">
        <v>122.505135245224</v>
      </c>
      <c r="J4507">
        <v>20.231287829453098</v>
      </c>
      <c r="K4507">
        <v>7.27211502024893</v>
      </c>
      <c r="L4507">
        <v>5.8981358154117096</v>
      </c>
      <c r="M4507">
        <v>99.414191351555104</v>
      </c>
      <c r="N4507">
        <v>2.1101324959791601</v>
      </c>
      <c r="O4507">
        <v>0</v>
      </c>
      <c r="P4507">
        <v>227.70083102493001</v>
      </c>
    </row>
    <row r="4508" spans="1:17" hidden="1" x14ac:dyDescent="0.3">
      <c r="A4508" t="s">
        <v>9172</v>
      </c>
      <c r="B4508" t="s">
        <v>9173</v>
      </c>
      <c r="C4508" t="str">
        <f>IFERROR(VLOOKUP(Table1[[#This Row],[Ticker]],[1]!Table1[[Symbol]:[Industry]],2,FALSE),"-")</f>
        <v>-</v>
      </c>
      <c r="D4508" t="s">
        <v>49</v>
      </c>
      <c r="E4508">
        <v>6.4975696000000003</v>
      </c>
      <c r="F4508">
        <v>17.72</v>
      </c>
      <c r="G4508">
        <v>67.675545092106304</v>
      </c>
      <c r="H4508">
        <v>-15.1089398619837</v>
      </c>
      <c r="I4508">
        <v>18.365079566849101</v>
      </c>
      <c r="J4508">
        <v>11.8039538266645</v>
      </c>
      <c r="K4508">
        <v>16.631471270975702</v>
      </c>
      <c r="L4508">
        <v>15.3063952696775</v>
      </c>
      <c r="M4508">
        <v>73.757018334962396</v>
      </c>
      <c r="N4508">
        <v>1.33245370287373</v>
      </c>
      <c r="O4508">
        <v>60.496613995485298</v>
      </c>
      <c r="P4508">
        <v>107.251461988304</v>
      </c>
    </row>
    <row r="4509" spans="1:17" hidden="1" x14ac:dyDescent="0.3">
      <c r="A4509" t="s">
        <v>9174</v>
      </c>
      <c r="B4509" t="s">
        <v>9175</v>
      </c>
      <c r="C4509" t="str">
        <f>IFERROR(VLOOKUP(Table1[[#This Row],[Ticker]],[1]!Table1[[Symbol]:[Industry]],2,FALSE),"-")</f>
        <v>-</v>
      </c>
      <c r="D4509" t="s">
        <v>226</v>
      </c>
      <c r="E4509">
        <v>6.4830502548256703</v>
      </c>
      <c r="F4509">
        <v>4.2699999999999996</v>
      </c>
      <c r="G4509">
        <v>77.980555985352396</v>
      </c>
      <c r="H4509">
        <v>-11.0587402042541</v>
      </c>
      <c r="I4509">
        <v>27.3253966831331</v>
      </c>
      <c r="J4509">
        <v>-1.0819522136039399</v>
      </c>
      <c r="K4509">
        <v>4.1272855266436004</v>
      </c>
      <c r="L4509">
        <v>3.5801098745239899</v>
      </c>
      <c r="M4509">
        <v>99.999999999997897</v>
      </c>
      <c r="N4509">
        <v>0</v>
      </c>
      <c r="O4509">
        <v>0</v>
      </c>
      <c r="P4509">
        <v>103.333333333333</v>
      </c>
    </row>
    <row r="4510" spans="1:17" hidden="1" x14ac:dyDescent="0.3">
      <c r="A4510" t="s">
        <v>9176</v>
      </c>
      <c r="B4510" t="s">
        <v>9177</v>
      </c>
      <c r="C4510" t="str">
        <f>IFERROR(VLOOKUP(Table1[[#This Row],[Ticker]],[1]!Table1[[Symbol]:[Industry]],2,FALSE),"-")</f>
        <v>-</v>
      </c>
      <c r="D4510" t="s">
        <v>470</v>
      </c>
      <c r="E4510">
        <v>6.47</v>
      </c>
      <c r="F4510">
        <v>6.47</v>
      </c>
      <c r="G4510">
        <v>44.910380546756002</v>
      </c>
      <c r="H4510">
        <v>-5.45874020425416</v>
      </c>
      <c r="I4510">
        <v>1.8922604656831601</v>
      </c>
      <c r="J4510">
        <v>-10.6709933094943</v>
      </c>
      <c r="K4510">
        <v>6.5520906693526104</v>
      </c>
      <c r="L4510">
        <v>5.8074215058029504</v>
      </c>
      <c r="M4510">
        <v>41.962096165212202</v>
      </c>
      <c r="N4510">
        <v>1.3867484821581799</v>
      </c>
      <c r="O4510">
        <v>37.557959814528601</v>
      </c>
      <c r="P4510">
        <v>114.950166112956</v>
      </c>
      <c r="Q4510">
        <v>0.12148023346475401</v>
      </c>
    </row>
    <row r="4511" spans="1:17" hidden="1" x14ac:dyDescent="0.3">
      <c r="A4511" t="s">
        <v>9178</v>
      </c>
      <c r="B4511" t="s">
        <v>9179</v>
      </c>
      <c r="C4511" t="str">
        <f>IFERROR(VLOOKUP(Table1[[#This Row],[Ticker]],[1]!Table1[[Symbol]:[Industry]],2,FALSE),"-")</f>
        <v>-</v>
      </c>
      <c r="E4511">
        <v>6.4665206</v>
      </c>
      <c r="F4511">
        <v>21.5</v>
      </c>
      <c r="G4511">
        <v>-28.5059305011339</v>
      </c>
      <c r="H4511">
        <v>-17.580479334688899</v>
      </c>
      <c r="I4511">
        <v>-33.8357526714926</v>
      </c>
      <c r="J4511">
        <v>1.2990001673484299</v>
      </c>
      <c r="K4511">
        <v>23.2227532591806</v>
      </c>
      <c r="L4511">
        <v>24.143733883996902</v>
      </c>
      <c r="M4511">
        <v>39.890691136411299</v>
      </c>
      <c r="N4511">
        <v>0.42575466759727798</v>
      </c>
      <c r="O4511">
        <v>41.162790697674403</v>
      </c>
      <c r="P4511">
        <v>31.2576312576312</v>
      </c>
    </row>
    <row r="4512" spans="1:17" hidden="1" x14ac:dyDescent="0.3">
      <c r="A4512" t="s">
        <v>9180</v>
      </c>
      <c r="B4512" t="s">
        <v>9181</v>
      </c>
      <c r="C4512" t="str">
        <f>IFERROR(VLOOKUP(Table1[[#This Row],[Ticker]],[1]!Table1[[Symbol]:[Industry]],2,FALSE),"-")</f>
        <v>-</v>
      </c>
      <c r="D4512" t="s">
        <v>218</v>
      </c>
      <c r="E4512">
        <v>6.4647920000000001</v>
      </c>
      <c r="F4512">
        <v>0.8</v>
      </c>
      <c r="G4512">
        <v>1.6313496361461699</v>
      </c>
      <c r="H4512">
        <v>-20.254142503104699</v>
      </c>
      <c r="I4512">
        <v>28.133790215984799</v>
      </c>
      <c r="J4512">
        <v>1.5154503837986499</v>
      </c>
      <c r="K4512">
        <v>0.73270357572594502</v>
      </c>
      <c r="L4512">
        <v>0.67995632771723202</v>
      </c>
      <c r="M4512">
        <v>74.149573060966205</v>
      </c>
      <c r="N4512">
        <v>1.4784579259330299</v>
      </c>
      <c r="O4512">
        <v>32.499999999999901</v>
      </c>
      <c r="P4512">
        <v>56.862745098039198</v>
      </c>
      <c r="Q4512">
        <v>5.9183839510850003E-2</v>
      </c>
    </row>
    <row r="4513" spans="1:17" hidden="1" x14ac:dyDescent="0.3">
      <c r="A4513" t="s">
        <v>9182</v>
      </c>
      <c r="B4513" t="s">
        <v>9183</v>
      </c>
      <c r="C4513" t="str">
        <f>IFERROR(VLOOKUP(Table1[[#This Row],[Ticker]],[1]!Table1[[Symbol]:[Industry]],2,FALSE),"-")</f>
        <v>-</v>
      </c>
      <c r="E4513">
        <v>6.4550025</v>
      </c>
      <c r="F4513">
        <v>2.65</v>
      </c>
      <c r="G4513">
        <v>3.9155153349460101</v>
      </c>
      <c r="H4513">
        <v>6.6156784003969999</v>
      </c>
      <c r="I4513">
        <v>-41.171510569490898</v>
      </c>
      <c r="J4513">
        <v>2.6065723765599702</v>
      </c>
      <c r="K4513">
        <v>2.4849269430256702</v>
      </c>
      <c r="L4513">
        <v>2.6283194420977698</v>
      </c>
      <c r="M4513">
        <v>70.9497966187581</v>
      </c>
      <c r="N4513">
        <v>1.5149236728183999</v>
      </c>
      <c r="O4513">
        <v>144.905660377358</v>
      </c>
      <c r="P4513">
        <v>70.967741935483801</v>
      </c>
      <c r="Q4513">
        <v>6.9289015287125999E-2</v>
      </c>
    </row>
    <row r="4514" spans="1:17" hidden="1" x14ac:dyDescent="0.3">
      <c r="A4514" t="s">
        <v>9184</v>
      </c>
      <c r="B4514" t="s">
        <v>9185</v>
      </c>
      <c r="C4514" t="str">
        <f>IFERROR(VLOOKUP(Table1[[#This Row],[Ticker]],[1]!Table1[[Symbol]:[Industry]],2,FALSE),"-")</f>
        <v>-</v>
      </c>
      <c r="E4514">
        <v>6.4157999999999999</v>
      </c>
      <c r="F4514">
        <v>12.58</v>
      </c>
      <c r="G4514">
        <v>-25.352777347980801</v>
      </c>
      <c r="H4514">
        <v>-11.0587402042541</v>
      </c>
      <c r="I4514">
        <v>-12.217086976997599</v>
      </c>
      <c r="K4514">
        <v>12.58</v>
      </c>
      <c r="L4514">
        <v>12.579999999999901</v>
      </c>
      <c r="M4514">
        <v>50</v>
      </c>
      <c r="O4514">
        <v>0</v>
      </c>
      <c r="P4514">
        <v>0</v>
      </c>
    </row>
    <row r="4515" spans="1:17" hidden="1" x14ac:dyDescent="0.3">
      <c r="A4515" t="s">
        <v>9186</v>
      </c>
      <c r="B4515" t="s">
        <v>9187</v>
      </c>
      <c r="C4515" t="str">
        <f>IFERROR(VLOOKUP(Table1[[#This Row],[Ticker]],[1]!Table1[[Symbol]:[Industry]],2,FALSE),"-")</f>
        <v>-</v>
      </c>
      <c r="D4515" t="s">
        <v>610</v>
      </c>
      <c r="E4515">
        <v>6.4041962999999997</v>
      </c>
      <c r="F4515">
        <v>19.989999999999998</v>
      </c>
      <c r="G4515">
        <v>-70.809803268853898</v>
      </c>
      <c r="H4515">
        <v>-3.1846486986122301E-3</v>
      </c>
      <c r="I4515">
        <v>-49.532859946580501</v>
      </c>
      <c r="J4515">
        <v>-1.0819522136039399</v>
      </c>
      <c r="K4515">
        <v>20.533766684336399</v>
      </c>
      <c r="L4515">
        <v>25.807762279157799</v>
      </c>
      <c r="M4515">
        <v>62.335366689585101</v>
      </c>
      <c r="N4515">
        <v>7.3018603317759501E-2</v>
      </c>
      <c r="O4515">
        <v>119.559779889944</v>
      </c>
      <c r="P4515">
        <v>25.881612090680001</v>
      </c>
      <c r="Q4515">
        <v>4.2055634222777E-2</v>
      </c>
    </row>
    <row r="4516" spans="1:17" hidden="1" x14ac:dyDescent="0.3">
      <c r="A4516" t="s">
        <v>9188</v>
      </c>
      <c r="B4516" t="s">
        <v>9189</v>
      </c>
      <c r="C4516" t="str">
        <f>IFERROR(VLOOKUP(Table1[[#This Row],[Ticker]],[1]!Table1[[Symbol]:[Industry]],2,FALSE),"-")</f>
        <v>-</v>
      </c>
      <c r="D4516" t="s">
        <v>140</v>
      </c>
      <c r="E4516">
        <v>6.4002884919999996</v>
      </c>
      <c r="F4516">
        <v>15.46</v>
      </c>
      <c r="G4516">
        <v>-27.504676082157999</v>
      </c>
      <c r="H4516">
        <v>-1.7176829993301901</v>
      </c>
      <c r="I4516">
        <v>-23.519439243205198</v>
      </c>
      <c r="J4516">
        <v>9.2981647454603795</v>
      </c>
      <c r="K4516">
        <v>14.436563006448599</v>
      </c>
      <c r="L4516">
        <v>15.519646442839001</v>
      </c>
      <c r="M4516">
        <v>64.272016709070897</v>
      </c>
      <c r="N4516">
        <v>1.13705907029204</v>
      </c>
      <c r="O4516">
        <v>54.851228978007697</v>
      </c>
      <c r="P4516">
        <v>86.714975845410606</v>
      </c>
      <c r="Q4516">
        <v>9.4125723680334006E-2</v>
      </c>
    </row>
    <row r="4517" spans="1:17" hidden="1" x14ac:dyDescent="0.3">
      <c r="A4517" t="s">
        <v>9190</v>
      </c>
      <c r="B4517" t="s">
        <v>9191</v>
      </c>
      <c r="C4517" t="str">
        <f>IFERROR(VLOOKUP(Table1[[#This Row],[Ticker]],[1]!Table1[[Symbol]:[Industry]],2,FALSE),"-")</f>
        <v>-</v>
      </c>
      <c r="E4517">
        <v>6.3884314</v>
      </c>
      <c r="F4517">
        <v>10.66</v>
      </c>
      <c r="G4517">
        <v>-82.368906380238798</v>
      </c>
      <c r="H4517">
        <v>-31.5132856587996</v>
      </c>
      <c r="I4517">
        <v>-53.677822836415501</v>
      </c>
      <c r="J4517">
        <v>-21.234043468356798</v>
      </c>
      <c r="K4517">
        <v>13.3063113296741</v>
      </c>
      <c r="L4517">
        <v>17.4463705050883</v>
      </c>
      <c r="M4517">
        <v>38.954546280524298</v>
      </c>
      <c r="N4517">
        <v>1.6390506045678399</v>
      </c>
      <c r="O4517">
        <v>160.787992495309</v>
      </c>
      <c r="P4517">
        <v>22.811059907834</v>
      </c>
      <c r="Q4517">
        <v>-5.2607378238534001E-2</v>
      </c>
    </row>
    <row r="4518" spans="1:17" hidden="1" x14ac:dyDescent="0.3">
      <c r="A4518" t="s">
        <v>9192</v>
      </c>
      <c r="B4518" t="s">
        <v>9193</v>
      </c>
      <c r="C4518" t="str">
        <f>IFERROR(VLOOKUP(Table1[[#This Row],[Ticker]],[1]!Table1[[Symbol]:[Industry]],2,FALSE),"-")</f>
        <v>-</v>
      </c>
      <c r="D4518" t="s">
        <v>285</v>
      </c>
      <c r="E4518">
        <v>6.3816915400000003</v>
      </c>
      <c r="F4518">
        <v>2.38</v>
      </c>
      <c r="G4518">
        <v>125.173538441492</v>
      </c>
      <c r="H4518">
        <v>-16.238023072779999</v>
      </c>
      <c r="I4518">
        <v>27.782913023002301</v>
      </c>
      <c r="J4518">
        <v>-1.0819522136039399</v>
      </c>
      <c r="K4518">
        <v>1.86279213327497</v>
      </c>
      <c r="L4518">
        <v>1.29338060999176</v>
      </c>
      <c r="M4518">
        <v>17.7107540071937</v>
      </c>
      <c r="N4518">
        <v>0.14006386241715299</v>
      </c>
      <c r="O4518">
        <v>16.806722689075599</v>
      </c>
      <c r="P4518">
        <v>179.99999999999901</v>
      </c>
      <c r="Q4518">
        <v>6.3633039811962E-2</v>
      </c>
    </row>
    <row r="4519" spans="1:17" hidden="1" x14ac:dyDescent="0.3">
      <c r="A4519" t="s">
        <v>9194</v>
      </c>
      <c r="B4519" t="s">
        <v>9195</v>
      </c>
      <c r="C4519" t="str">
        <f>IFERROR(VLOOKUP(Table1[[#This Row],[Ticker]],[1]!Table1[[Symbol]:[Industry]],2,FALSE),"-")</f>
        <v>-</v>
      </c>
      <c r="E4519">
        <v>6.3293999999999997</v>
      </c>
      <c r="F4519">
        <v>30.14</v>
      </c>
      <c r="G4519">
        <v>-25.053276516034</v>
      </c>
      <c r="H4519">
        <v>-5.89390503941899</v>
      </c>
      <c r="I4519">
        <v>-4.5742298341404597</v>
      </c>
      <c r="J4519">
        <v>9.1291802240160091</v>
      </c>
      <c r="K4519">
        <v>28.3371259539473</v>
      </c>
      <c r="L4519">
        <v>29.218830095521501</v>
      </c>
      <c r="M4519">
        <v>79.097732585694899</v>
      </c>
      <c r="N4519">
        <v>0.79178885630498497</v>
      </c>
      <c r="O4519">
        <v>45.454545454545404</v>
      </c>
      <c r="P4519">
        <v>20.3193612774451</v>
      </c>
    </row>
    <row r="4520" spans="1:17" hidden="1" x14ac:dyDescent="0.3">
      <c r="A4520" t="s">
        <v>9196</v>
      </c>
      <c r="B4520" t="s">
        <v>9197</v>
      </c>
      <c r="C4520" t="str">
        <f>IFERROR(VLOOKUP(Table1[[#This Row],[Ticker]],[1]!Table1[[Symbol]:[Industry]],2,FALSE),"-")</f>
        <v>-</v>
      </c>
      <c r="D4520" t="s">
        <v>716</v>
      </c>
      <c r="E4520">
        <v>6.3247861439999999</v>
      </c>
      <c r="F4520">
        <v>93.47</v>
      </c>
      <c r="G4520">
        <v>35.1378728493086</v>
      </c>
      <c r="H4520">
        <v>-9.4054880833057108</v>
      </c>
      <c r="I4520">
        <v>12.160823867979</v>
      </c>
      <c r="J4520">
        <v>0.284642146482809</v>
      </c>
      <c r="K4520">
        <v>89.544434031121497</v>
      </c>
      <c r="L4520">
        <v>79.522721281839196</v>
      </c>
      <c r="M4520">
        <v>63.753004305415402</v>
      </c>
      <c r="N4520">
        <v>0.97317498489327303</v>
      </c>
      <c r="O4520">
        <v>3.4449556007275</v>
      </c>
      <c r="P4520">
        <v>61.628912329240798</v>
      </c>
    </row>
    <row r="4521" spans="1:17" hidden="1" x14ac:dyDescent="0.3">
      <c r="A4521" t="s">
        <v>9198</v>
      </c>
      <c r="B4521" t="s">
        <v>9199</v>
      </c>
      <c r="C4521" t="str">
        <f>IFERROR(VLOOKUP(Table1[[#This Row],[Ticker]],[1]!Table1[[Symbol]:[Industry]],2,FALSE),"-")</f>
        <v>-</v>
      </c>
      <c r="D4521" t="s">
        <v>49</v>
      </c>
      <c r="E4521">
        <v>6.32</v>
      </c>
      <c r="F4521">
        <v>6.32</v>
      </c>
      <c r="G4521">
        <v>68.325383571559399</v>
      </c>
      <c r="H4521">
        <v>7.1936869802118402</v>
      </c>
      <c r="I4521">
        <v>28.227357467446801</v>
      </c>
      <c r="J4521">
        <v>-9.7776043875169893</v>
      </c>
      <c r="K4521">
        <v>5.8232274133700699</v>
      </c>
      <c r="L4521">
        <v>5.1727485428769002</v>
      </c>
      <c r="M4521">
        <v>48.952303774140503</v>
      </c>
      <c r="N4521">
        <v>1.3268237251707</v>
      </c>
      <c r="O4521">
        <v>24.525316455696199</v>
      </c>
      <c r="P4521">
        <v>113.513513513513</v>
      </c>
      <c r="Q4521">
        <v>2.3779056871267999E-2</v>
      </c>
    </row>
    <row r="4522" spans="1:17" hidden="1" x14ac:dyDescent="0.3">
      <c r="A4522" t="s">
        <v>9200</v>
      </c>
      <c r="B4522" t="s">
        <v>9201</v>
      </c>
      <c r="C4522" t="str">
        <f>IFERROR(VLOOKUP(Table1[[#This Row],[Ticker]],[1]!Table1[[Symbol]:[Industry]],2,FALSE),"-")</f>
        <v>-</v>
      </c>
      <c r="D4522" t="s">
        <v>218</v>
      </c>
      <c r="E4522">
        <v>6.3066559499999997</v>
      </c>
      <c r="F4522">
        <v>6.6</v>
      </c>
      <c r="G4522">
        <v>-56.602777347980798</v>
      </c>
      <c r="I4522">
        <v>-12.217086976997599</v>
      </c>
      <c r="K4522">
        <v>7.8976443621726604</v>
      </c>
      <c r="M4522">
        <v>24.8553728216223</v>
      </c>
      <c r="N4522">
        <v>1</v>
      </c>
      <c r="O4522">
        <v>45.454545454545404</v>
      </c>
      <c r="P4522">
        <v>4.7619047619047601</v>
      </c>
    </row>
    <row r="4523" spans="1:17" hidden="1" x14ac:dyDescent="0.3">
      <c r="A4523" t="s">
        <v>9202</v>
      </c>
      <c r="B4523" t="s">
        <v>9203</v>
      </c>
      <c r="C4523" t="str">
        <f>IFERROR(VLOOKUP(Table1[[#This Row],[Ticker]],[1]!Table1[[Symbol]:[Industry]],2,FALSE),"-")</f>
        <v>-</v>
      </c>
      <c r="D4523" t="s">
        <v>769</v>
      </c>
      <c r="E4523">
        <v>6.2436189999999998</v>
      </c>
      <c r="F4523">
        <v>7.94</v>
      </c>
      <c r="G4523">
        <v>59.2983854427168</v>
      </c>
      <c r="H4523">
        <v>-23.9973366954822</v>
      </c>
      <c r="I4523">
        <v>-13.337883988205499</v>
      </c>
      <c r="J4523">
        <v>8.4352891657064006</v>
      </c>
      <c r="K4523">
        <v>8.3461668166773197</v>
      </c>
      <c r="L4523">
        <v>7.1075615985384699</v>
      </c>
      <c r="M4523">
        <v>63.8330203674982</v>
      </c>
      <c r="N4523">
        <v>1.65643447461629</v>
      </c>
      <c r="O4523">
        <v>35.264483627204001</v>
      </c>
      <c r="P4523">
        <v>161.18421052631501</v>
      </c>
    </row>
    <row r="4524" spans="1:17" hidden="1" x14ac:dyDescent="0.3">
      <c r="A4524" t="s">
        <v>9204</v>
      </c>
      <c r="B4524" t="s">
        <v>9205</v>
      </c>
      <c r="C4524" t="str">
        <f>IFERROR(VLOOKUP(Table1[[#This Row],[Ticker]],[1]!Table1[[Symbol]:[Industry]],2,FALSE),"-")</f>
        <v>-</v>
      </c>
      <c r="D4524" t="s">
        <v>1147</v>
      </c>
      <c r="E4524">
        <v>6.2435200000000002</v>
      </c>
      <c r="F4524">
        <v>1.79</v>
      </c>
      <c r="G4524">
        <v>9.2336888174327107</v>
      </c>
      <c r="H4524">
        <v>-12.7254068709208</v>
      </c>
      <c r="I4524">
        <v>6.3259593806182899</v>
      </c>
      <c r="J4524">
        <v>8.1773070456553008</v>
      </c>
      <c r="K4524">
        <v>1.7380301377956999</v>
      </c>
      <c r="L4524">
        <v>1.70331361752512</v>
      </c>
      <c r="M4524">
        <v>67.416509168133302</v>
      </c>
      <c r="N4524">
        <v>1.57695034408623</v>
      </c>
      <c r="O4524">
        <v>26.256983240223398</v>
      </c>
      <c r="P4524">
        <v>57.017543859649102</v>
      </c>
      <c r="Q4524">
        <v>2.3210847751339001E-2</v>
      </c>
    </row>
    <row r="4525" spans="1:17" hidden="1" x14ac:dyDescent="0.3">
      <c r="A4525" t="s">
        <v>9206</v>
      </c>
      <c r="B4525" t="s">
        <v>9207</v>
      </c>
      <c r="C4525" t="str">
        <f>IFERROR(VLOOKUP(Table1[[#This Row],[Ticker]],[1]!Table1[[Symbol]:[Industry]],2,FALSE),"-")</f>
        <v>-</v>
      </c>
      <c r="D4525" t="s">
        <v>470</v>
      </c>
      <c r="E4525">
        <v>6.2239000000000004</v>
      </c>
      <c r="F4525">
        <v>2.1800000000000002</v>
      </c>
      <c r="G4525">
        <v>-59.887311882515299</v>
      </c>
      <c r="H4525">
        <v>-11.0587402042541</v>
      </c>
      <c r="I4525">
        <v>-31.774282548953298</v>
      </c>
      <c r="J4525">
        <v>-5.6274067590584904</v>
      </c>
      <c r="K4525">
        <v>2.25554305949401</v>
      </c>
      <c r="L4525">
        <v>2.58137932563822</v>
      </c>
      <c r="M4525">
        <v>50.503111988156498</v>
      </c>
      <c r="N4525">
        <v>0.65994883068612298</v>
      </c>
      <c r="O4525">
        <v>65.596330275229306</v>
      </c>
      <c r="P4525">
        <v>12.953367875647601</v>
      </c>
      <c r="Q4525">
        <v>-3.9775574837359003E-2</v>
      </c>
    </row>
    <row r="4526" spans="1:17" hidden="1" x14ac:dyDescent="0.3">
      <c r="A4526" t="s">
        <v>9208</v>
      </c>
      <c r="B4526" t="s">
        <v>9209</v>
      </c>
      <c r="C4526" t="str">
        <f>IFERROR(VLOOKUP(Table1[[#This Row],[Ticker]],[1]!Table1[[Symbol]:[Industry]],2,FALSE),"-")</f>
        <v>-</v>
      </c>
      <c r="D4526" t="s">
        <v>49</v>
      </c>
      <c r="E4526">
        <v>6.2064000000000004</v>
      </c>
      <c r="F4526">
        <v>68.959999999999994</v>
      </c>
      <c r="G4526">
        <v>18.313889318685799</v>
      </c>
      <c r="H4526">
        <v>7.4597783142643603</v>
      </c>
      <c r="I4526">
        <v>-7.5736878874680302</v>
      </c>
      <c r="J4526">
        <v>8.2668550075437004</v>
      </c>
      <c r="K4526">
        <v>57.884441024981001</v>
      </c>
      <c r="L4526">
        <v>57.1993275923166</v>
      </c>
      <c r="M4526">
        <v>80.802625216368995</v>
      </c>
      <c r="N4526">
        <v>1.97792280330423</v>
      </c>
      <c r="O4526">
        <v>8.1061484918793596</v>
      </c>
      <c r="P4526">
        <v>65.411369633005506</v>
      </c>
      <c r="Q4526">
        <v>0.14878859481978601</v>
      </c>
    </row>
    <row r="4527" spans="1:17" hidden="1" x14ac:dyDescent="0.3">
      <c r="A4527" t="s">
        <v>9210</v>
      </c>
      <c r="B4527" t="s">
        <v>9211</v>
      </c>
      <c r="C4527" t="str">
        <f>IFERROR(VLOOKUP(Table1[[#This Row],[Ticker]],[1]!Table1[[Symbol]:[Industry]],2,FALSE),"-")</f>
        <v>-</v>
      </c>
      <c r="E4527">
        <v>6.1857606399999998</v>
      </c>
      <c r="F4527">
        <v>7.4</v>
      </c>
      <c r="G4527">
        <v>94.231792384956805</v>
      </c>
      <c r="H4527">
        <v>-19.4745817884125</v>
      </c>
      <c r="I4527">
        <v>-1.10597586588649</v>
      </c>
      <c r="J4527">
        <v>-1.88624175783986</v>
      </c>
      <c r="K4527">
        <v>7.3309509436848703</v>
      </c>
      <c r="L4527">
        <v>6.1185789806755002</v>
      </c>
      <c r="M4527">
        <v>15.3588441418493</v>
      </c>
      <c r="N4527">
        <v>0.42161624660572899</v>
      </c>
      <c r="O4527">
        <v>14.7297297297297</v>
      </c>
      <c r="P4527">
        <v>130.52959501557601</v>
      </c>
    </row>
    <row r="4528" spans="1:17" hidden="1" x14ac:dyDescent="0.3">
      <c r="A4528" t="s">
        <v>9212</v>
      </c>
      <c r="B4528" t="s">
        <v>9213</v>
      </c>
      <c r="C4528" t="str">
        <f>IFERROR(VLOOKUP(Table1[[#This Row],[Ticker]],[1]!Table1[[Symbol]:[Industry]],2,FALSE),"-")</f>
        <v>-</v>
      </c>
      <c r="D4528" t="s">
        <v>392</v>
      </c>
      <c r="E4528">
        <v>6.1809000000000003</v>
      </c>
      <c r="F4528">
        <v>18.73</v>
      </c>
      <c r="G4528">
        <v>18.724145728942201</v>
      </c>
      <c r="H4528">
        <v>-21.009720596411</v>
      </c>
      <c r="I4528">
        <v>-21.733995189557898</v>
      </c>
      <c r="J4528">
        <v>4.4927604300742203</v>
      </c>
      <c r="K4528">
        <v>18.990362660882599</v>
      </c>
      <c r="L4528">
        <v>18.1053033658931</v>
      </c>
      <c r="M4528">
        <v>50.685871376273901</v>
      </c>
      <c r="N4528">
        <v>0.76324897828778304</v>
      </c>
      <c r="O4528">
        <v>34.543513080619299</v>
      </c>
      <c r="P4528">
        <v>90.152284263959402</v>
      </c>
      <c r="Q4528">
        <v>0.106125730304168</v>
      </c>
    </row>
    <row r="4529" spans="1:17" hidden="1" x14ac:dyDescent="0.3">
      <c r="A4529" t="s">
        <v>9214</v>
      </c>
      <c r="B4529" t="s">
        <v>9215</v>
      </c>
      <c r="C4529" t="str">
        <f>IFERROR(VLOOKUP(Table1[[#This Row],[Ticker]],[1]!Table1[[Symbol]:[Industry]],2,FALSE),"-")</f>
        <v>-</v>
      </c>
      <c r="D4529" t="s">
        <v>716</v>
      </c>
      <c r="E4529">
        <v>6.1746908559999998</v>
      </c>
      <c r="F4529">
        <v>105.67</v>
      </c>
      <c r="G4529">
        <v>68.222181465857702</v>
      </c>
      <c r="H4529">
        <v>-8.7805046250006402</v>
      </c>
      <c r="I4529">
        <v>18.3202817691419</v>
      </c>
      <c r="J4529">
        <v>1.04776705067485</v>
      </c>
      <c r="K4529">
        <v>101.203440552459</v>
      </c>
      <c r="L4529">
        <v>86.830540951585604</v>
      </c>
      <c r="M4529">
        <v>67.7882302660921</v>
      </c>
      <c r="N4529">
        <v>0.71217477187941802</v>
      </c>
      <c r="O4529">
        <v>4.0976625343048996</v>
      </c>
      <c r="P4529">
        <v>94.5682194807586</v>
      </c>
    </row>
    <row r="4530" spans="1:17" hidden="1" x14ac:dyDescent="0.3">
      <c r="A4530" t="s">
        <v>9216</v>
      </c>
      <c r="B4530" t="s">
        <v>9217</v>
      </c>
      <c r="C4530" t="str">
        <f>IFERROR(VLOOKUP(Table1[[#This Row],[Ticker]],[1]!Table1[[Symbol]:[Industry]],2,FALSE),"-")</f>
        <v>-</v>
      </c>
      <c r="D4530" t="s">
        <v>46</v>
      </c>
      <c r="E4530">
        <v>6.1689892000000004</v>
      </c>
      <c r="F4530">
        <v>8.6199999999999992</v>
      </c>
      <c r="G4530">
        <v>-20.486597299319001</v>
      </c>
      <c r="H4530">
        <v>-16.2367337317622</v>
      </c>
      <c r="I4530">
        <v>-20.8066946122043</v>
      </c>
      <c r="J4530">
        <v>-4.9112738766236497</v>
      </c>
      <c r="K4530">
        <v>9.3484973892660701</v>
      </c>
      <c r="L4530">
        <v>9.2220454518273005</v>
      </c>
      <c r="M4530">
        <v>18.832157014061</v>
      </c>
      <c r="N4530">
        <v>0.45074603604182301</v>
      </c>
      <c r="O4530">
        <v>70.533642691415295</v>
      </c>
      <c r="P4530">
        <v>39.482200647249101</v>
      </c>
      <c r="Q4530">
        <v>4.4878118521452001E-2</v>
      </c>
    </row>
    <row r="4531" spans="1:17" hidden="1" x14ac:dyDescent="0.3">
      <c r="A4531" t="s">
        <v>9218</v>
      </c>
      <c r="B4531" t="s">
        <v>9219</v>
      </c>
      <c r="C4531" t="str">
        <f>IFERROR(VLOOKUP(Table1[[#This Row],[Ticker]],[1]!Table1[[Symbol]:[Industry]],2,FALSE),"-")</f>
        <v>-</v>
      </c>
      <c r="D4531" t="s">
        <v>716</v>
      </c>
      <c r="E4531">
        <v>6.1661835759999999</v>
      </c>
      <c r="F4531">
        <v>36.54</v>
      </c>
      <c r="G4531">
        <v>46.082494697047302</v>
      </c>
      <c r="H4531">
        <v>-12.1427510443625</v>
      </c>
      <c r="I4531">
        <v>18.329536817214599</v>
      </c>
      <c r="J4531">
        <v>0.93034515923003303</v>
      </c>
      <c r="K4531">
        <v>34.624665310413803</v>
      </c>
      <c r="L4531">
        <v>29.9201456685221</v>
      </c>
      <c r="M4531">
        <v>46.0553371054271</v>
      </c>
      <c r="N4531">
        <v>0.81459479236611598</v>
      </c>
      <c r="O4531">
        <v>4.3787629994526496</v>
      </c>
      <c r="P4531">
        <v>75.4200672107537</v>
      </c>
    </row>
    <row r="4532" spans="1:17" hidden="1" x14ac:dyDescent="0.3">
      <c r="A4532" t="s">
        <v>9220</v>
      </c>
      <c r="B4532" t="s">
        <v>9221</v>
      </c>
      <c r="C4532" t="str">
        <f>IFERROR(VLOOKUP(Table1[[#This Row],[Ticker]],[1]!Table1[[Symbol]:[Industry]],2,FALSE),"-")</f>
        <v>-</v>
      </c>
      <c r="E4532">
        <v>6.1509790679999998</v>
      </c>
      <c r="F4532">
        <v>5.91</v>
      </c>
      <c r="G4532">
        <v>-26.852777347980801</v>
      </c>
      <c r="H4532">
        <v>-3.05874020425416</v>
      </c>
      <c r="I4532">
        <v>-23.8762798021097</v>
      </c>
      <c r="J4532">
        <v>-6.5819522136039499</v>
      </c>
      <c r="K4532">
        <v>5.9732278810381203</v>
      </c>
      <c r="L4532">
        <v>6.5786998748133803</v>
      </c>
      <c r="M4532">
        <v>57.0952164965585</v>
      </c>
      <c r="N4532">
        <v>2.1885042445229499</v>
      </c>
      <c r="O4532">
        <v>82.402707275803607</v>
      </c>
      <c r="P4532">
        <v>21.855670103092699</v>
      </c>
      <c r="Q4532">
        <v>4.0662646093189998E-3</v>
      </c>
    </row>
    <row r="4533" spans="1:17" hidden="1" x14ac:dyDescent="0.3">
      <c r="A4533" t="s">
        <v>9222</v>
      </c>
      <c r="B4533" t="s">
        <v>9223</v>
      </c>
      <c r="C4533" t="str">
        <f>IFERROR(VLOOKUP(Table1[[#This Row],[Ticker]],[1]!Table1[[Symbol]:[Industry]],2,FALSE),"-")</f>
        <v>-</v>
      </c>
      <c r="D4533" t="s">
        <v>410</v>
      </c>
      <c r="E4533">
        <v>6.1340399999999997</v>
      </c>
      <c r="F4533">
        <v>15.49</v>
      </c>
      <c r="G4533">
        <v>56.241595453894902</v>
      </c>
      <c r="H4533">
        <v>-13.450466125391801</v>
      </c>
      <c r="I4533">
        <v>-9.9728625545553609</v>
      </c>
      <c r="J4533">
        <v>-3.6625973748942702</v>
      </c>
      <c r="K4533">
        <v>15.3224966288762</v>
      </c>
      <c r="L4533">
        <v>14.786293036963899</v>
      </c>
      <c r="M4533">
        <v>53.050632141037603</v>
      </c>
      <c r="N4533">
        <v>0.60384868414474901</v>
      </c>
      <c r="O4533">
        <v>43.770174306003803</v>
      </c>
      <c r="P4533">
        <v>137.94162826420799</v>
      </c>
      <c r="Q4533">
        <v>3.3280794820826999E-2</v>
      </c>
    </row>
    <row r="4534" spans="1:17" hidden="1" x14ac:dyDescent="0.3">
      <c r="A4534" t="s">
        <v>9224</v>
      </c>
      <c r="B4534" t="s">
        <v>9225</v>
      </c>
      <c r="C4534" t="str">
        <f>IFERROR(VLOOKUP(Table1[[#This Row],[Ticker]],[1]!Table1[[Symbol]:[Industry]],2,FALSE),"-")</f>
        <v>-</v>
      </c>
      <c r="D4534" t="s">
        <v>140</v>
      </c>
      <c r="E4534">
        <v>6.1245353920000003</v>
      </c>
      <c r="F4534">
        <v>15.44</v>
      </c>
      <c r="G4534">
        <v>56.722694350132301</v>
      </c>
      <c r="H4534">
        <v>71.016731493858998</v>
      </c>
      <c r="I4534">
        <v>69.858384721115499</v>
      </c>
      <c r="J4534">
        <v>9.1250427899649296</v>
      </c>
      <c r="M4534">
        <v>100</v>
      </c>
      <c r="O4534">
        <v>0</v>
      </c>
      <c r="P4534">
        <v>82.075471698113205</v>
      </c>
    </row>
    <row r="4535" spans="1:17" hidden="1" x14ac:dyDescent="0.3">
      <c r="A4535" t="s">
        <v>9226</v>
      </c>
      <c r="B4535" t="s">
        <v>9227</v>
      </c>
      <c r="C4535" t="str">
        <f>IFERROR(VLOOKUP(Table1[[#This Row],[Ticker]],[1]!Table1[[Symbol]:[Industry]],2,FALSE),"-")</f>
        <v>-</v>
      </c>
      <c r="D4535" t="s">
        <v>384</v>
      </c>
      <c r="E4535">
        <v>6.1082999999999998</v>
      </c>
      <c r="F4535">
        <v>12.34</v>
      </c>
      <c r="G4535">
        <v>74.323598056549898</v>
      </c>
      <c r="H4535">
        <v>17.631488485974501</v>
      </c>
      <c r="I4535">
        <v>61.341281518079697</v>
      </c>
      <c r="J4535">
        <v>-8.5557937681629905</v>
      </c>
      <c r="K4535">
        <v>11.935713198138499</v>
      </c>
      <c r="L4535">
        <v>10.5712003211849</v>
      </c>
      <c r="M4535">
        <v>53.468022175800797</v>
      </c>
      <c r="N4535">
        <v>0.84816519870981899</v>
      </c>
      <c r="O4535">
        <v>70.097244732576897</v>
      </c>
      <c r="P4535">
        <v>173.614190687361</v>
      </c>
      <c r="Q4535">
        <v>3.6048583117932E-2</v>
      </c>
    </row>
    <row r="4536" spans="1:17" hidden="1" x14ac:dyDescent="0.3">
      <c r="A4536" t="s">
        <v>9228</v>
      </c>
      <c r="B4536" t="s">
        <v>9229</v>
      </c>
      <c r="C4536" t="str">
        <f>IFERROR(VLOOKUP(Table1[[#This Row],[Ticker]],[1]!Table1[[Symbol]:[Industry]],2,FALSE),"-")</f>
        <v>-</v>
      </c>
      <c r="E4536">
        <v>6.1005000000000003</v>
      </c>
      <c r="F4536">
        <v>40.67</v>
      </c>
      <c r="G4536">
        <v>15.3738662506351</v>
      </c>
      <c r="H4536">
        <v>-17.1435886891026</v>
      </c>
      <c r="I4536">
        <v>-3.76375364366426</v>
      </c>
      <c r="J4536">
        <v>9.1314190523989005</v>
      </c>
      <c r="K4536">
        <v>39.239593418491602</v>
      </c>
      <c r="L4536">
        <v>37.071052739102697</v>
      </c>
      <c r="M4536">
        <v>71.870402414625104</v>
      </c>
      <c r="N4536">
        <v>0.35970084855458001</v>
      </c>
      <c r="O4536">
        <v>25.399557413326701</v>
      </c>
      <c r="P4536">
        <v>95.528846153846104</v>
      </c>
      <c r="Q4536">
        <v>9.1537027918814004E-2</v>
      </c>
    </row>
    <row r="4537" spans="1:17" hidden="1" x14ac:dyDescent="0.3">
      <c r="A4537" t="s">
        <v>9230</v>
      </c>
      <c r="B4537" t="s">
        <v>9231</v>
      </c>
      <c r="C4537" t="str">
        <f>IFERROR(VLOOKUP(Table1[[#This Row],[Ticker]],[1]!Table1[[Symbol]:[Industry]],2,FALSE),"-")</f>
        <v>-</v>
      </c>
      <c r="D4537" t="s">
        <v>384</v>
      </c>
      <c r="E4537">
        <v>6.0985120000000004</v>
      </c>
      <c r="F4537">
        <v>11.9</v>
      </c>
      <c r="G4537">
        <v>-22.054166236869701</v>
      </c>
      <c r="H4537">
        <v>-15.934839324957499</v>
      </c>
      <c r="I4537">
        <v>-42.869767629678201</v>
      </c>
      <c r="J4537">
        <v>-1.0819522136039399</v>
      </c>
      <c r="K4537">
        <v>12.3700279205374</v>
      </c>
      <c r="L4537">
        <v>14.9891730756119</v>
      </c>
      <c r="M4537">
        <v>42.772732284098701</v>
      </c>
      <c r="N4537">
        <v>0.26164079822616398</v>
      </c>
      <c r="O4537">
        <v>113.529411764705</v>
      </c>
      <c r="P4537">
        <v>11.7370892018779</v>
      </c>
      <c r="Q4537">
        <v>-3.1481674786179997E-2</v>
      </c>
    </row>
    <row r="4538" spans="1:17" hidden="1" x14ac:dyDescent="0.3">
      <c r="A4538" t="s">
        <v>9232</v>
      </c>
      <c r="B4538" t="s">
        <v>9233</v>
      </c>
      <c r="C4538" t="str">
        <f>IFERROR(VLOOKUP(Table1[[#This Row],[Ticker]],[1]!Table1[[Symbol]:[Industry]],2,FALSE),"-")</f>
        <v>-</v>
      </c>
      <c r="E4538">
        <v>6.0739039999999997</v>
      </c>
      <c r="F4538">
        <v>7.88</v>
      </c>
      <c r="G4538">
        <v>1.94932281357005</v>
      </c>
      <c r="H4538">
        <v>1.51268836717441</v>
      </c>
      <c r="I4538">
        <v>-19.511204624056401</v>
      </c>
      <c r="J4538">
        <v>-2.5819522136039499</v>
      </c>
      <c r="K4538">
        <v>7.5584925641864302</v>
      </c>
      <c r="L4538">
        <v>8.0861676336939503</v>
      </c>
      <c r="M4538">
        <v>57.819235358297703</v>
      </c>
      <c r="N4538">
        <v>3.25068870523415</v>
      </c>
      <c r="O4538">
        <v>79.1878172588832</v>
      </c>
      <c r="P4538">
        <v>31.993299832495801</v>
      </c>
      <c r="Q4538">
        <v>5.3056406657030999E-2</v>
      </c>
    </row>
    <row r="4539" spans="1:17" hidden="1" x14ac:dyDescent="0.3">
      <c r="A4539" t="s">
        <v>9234</v>
      </c>
      <c r="B4539" t="s">
        <v>9235</v>
      </c>
      <c r="C4539" t="str">
        <f>IFERROR(VLOOKUP(Table1[[#This Row],[Ticker]],[1]!Table1[[Symbol]:[Industry]],2,FALSE),"-")</f>
        <v>-</v>
      </c>
      <c r="E4539">
        <v>6.0589836000000004</v>
      </c>
      <c r="F4539">
        <v>10.98</v>
      </c>
      <c r="G4539">
        <v>12.2412076144251</v>
      </c>
      <c r="H4539">
        <v>-6.2683210425775</v>
      </c>
      <c r="I4539">
        <v>-7.5459716290471697</v>
      </c>
      <c r="J4539">
        <v>-1.0819522136039399</v>
      </c>
      <c r="K4539">
        <v>10.482990564939801</v>
      </c>
      <c r="L4539">
        <v>9.2809282581276094</v>
      </c>
      <c r="M4539">
        <v>49.010880498967602</v>
      </c>
      <c r="N4539">
        <v>0.167453376461004</v>
      </c>
      <c r="O4539">
        <v>17.941712204007199</v>
      </c>
      <c r="P4539">
        <v>74.009508716323296</v>
      </c>
      <c r="Q4539">
        <v>3.3451936842709001E-2</v>
      </c>
    </row>
    <row r="4540" spans="1:17" hidden="1" x14ac:dyDescent="0.3">
      <c r="A4540" t="s">
        <v>9236</v>
      </c>
      <c r="B4540" t="s">
        <v>9237</v>
      </c>
      <c r="C4540" t="str">
        <f>IFERROR(VLOOKUP(Table1[[#This Row],[Ticker]],[1]!Table1[[Symbol]:[Industry]],2,FALSE),"-")</f>
        <v>-</v>
      </c>
      <c r="D4540" t="s">
        <v>124</v>
      </c>
      <c r="E4540">
        <v>6.05</v>
      </c>
      <c r="F4540">
        <v>12.1</v>
      </c>
      <c r="G4540">
        <v>132.09403116265699</v>
      </c>
      <c r="H4540">
        <v>18.298106268774799</v>
      </c>
      <c r="I4540">
        <v>52.408763363138398</v>
      </c>
      <c r="J4540">
        <v>15.3512877490477</v>
      </c>
      <c r="K4540">
        <v>10.414313690407599</v>
      </c>
      <c r="L4540">
        <v>8.8383949216149098</v>
      </c>
      <c r="M4540">
        <v>67.771047300659603</v>
      </c>
      <c r="N4540">
        <v>1.3191228233527601</v>
      </c>
      <c r="O4540">
        <v>23.553719008264402</v>
      </c>
      <c r="P4540">
        <v>243.75</v>
      </c>
      <c r="Q4540">
        <v>8.4842390466351003E-2</v>
      </c>
    </row>
    <row r="4541" spans="1:17" hidden="1" x14ac:dyDescent="0.3">
      <c r="A4541" t="s">
        <v>9238</v>
      </c>
      <c r="B4541" t="s">
        <v>9239</v>
      </c>
      <c r="C4541" t="str">
        <f>IFERROR(VLOOKUP(Table1[[#This Row],[Ticker]],[1]!Table1[[Symbol]:[Industry]],2,FALSE),"-")</f>
        <v>-</v>
      </c>
      <c r="E4541">
        <v>5.9451000000000001</v>
      </c>
      <c r="F4541">
        <v>8.94</v>
      </c>
      <c r="G4541">
        <v>16.551984556781001</v>
      </c>
      <c r="H4541">
        <v>11.149052003537999</v>
      </c>
      <c r="I4541">
        <v>23.443004070043301</v>
      </c>
      <c r="J4541">
        <v>-11.8030148321997</v>
      </c>
      <c r="K4541">
        <v>8.4562151396920502</v>
      </c>
      <c r="L4541">
        <v>7.7836800781223303</v>
      </c>
      <c r="M4541">
        <v>46.149536048089402</v>
      </c>
      <c r="N4541">
        <v>1.7231700486450101</v>
      </c>
      <c r="O4541">
        <v>17.897091722595</v>
      </c>
      <c r="P4541">
        <v>49.748743718592898</v>
      </c>
      <c r="Q4541">
        <v>-9.9304066140929997E-3</v>
      </c>
    </row>
    <row r="4542" spans="1:17" hidden="1" x14ac:dyDescent="0.3">
      <c r="A4542" t="s">
        <v>9240</v>
      </c>
      <c r="B4542" t="s">
        <v>9241</v>
      </c>
      <c r="C4542" t="str">
        <f>IFERROR(VLOOKUP(Table1[[#This Row],[Ticker]],[1]!Table1[[Symbol]:[Industry]],2,FALSE),"-")</f>
        <v>-</v>
      </c>
      <c r="E4542">
        <v>5.9401979999999996</v>
      </c>
      <c r="F4542">
        <v>0.66</v>
      </c>
      <c r="G4542">
        <v>-20.590872586075999</v>
      </c>
      <c r="H4542">
        <v>6.1826391060906802</v>
      </c>
      <c r="I4542">
        <v>-42.743402766471199</v>
      </c>
      <c r="J4542">
        <v>16.159427096740799</v>
      </c>
      <c r="K4542">
        <v>0.61600424237510099</v>
      </c>
      <c r="L4542">
        <v>0.69251101411313398</v>
      </c>
      <c r="M4542">
        <v>67.789697971952094</v>
      </c>
      <c r="N4542">
        <v>2.1202189077380802</v>
      </c>
      <c r="O4542">
        <v>45.454545454545404</v>
      </c>
      <c r="P4542">
        <v>24.528301886792399</v>
      </c>
      <c r="Q4542">
        <v>5.6751961735020999E-2</v>
      </c>
    </row>
    <row r="4543" spans="1:17" hidden="1" x14ac:dyDescent="0.3">
      <c r="A4543" t="s">
        <v>9242</v>
      </c>
      <c r="B4543" t="s">
        <v>9243</v>
      </c>
      <c r="C4543" t="str">
        <f>IFERROR(VLOOKUP(Table1[[#This Row],[Ticker]],[1]!Table1[[Symbol]:[Industry]],2,FALSE),"-")</f>
        <v>-</v>
      </c>
      <c r="D4543" t="s">
        <v>610</v>
      </c>
      <c r="E4543">
        <v>5.9216534999999997</v>
      </c>
      <c r="F4543">
        <v>16.86</v>
      </c>
      <c r="G4543">
        <v>91.356734220142499</v>
      </c>
      <c r="H4543">
        <v>-11.0587402042541</v>
      </c>
      <c r="I4543">
        <v>9.1652024398490308</v>
      </c>
      <c r="J4543">
        <v>-1.0819522136039399</v>
      </c>
      <c r="K4543">
        <v>16.558356945082799</v>
      </c>
      <c r="L4543">
        <v>14.3049262904097</v>
      </c>
      <c r="M4543">
        <v>100</v>
      </c>
      <c r="N4543">
        <v>0</v>
      </c>
      <c r="O4543">
        <v>0</v>
      </c>
      <c r="P4543">
        <v>116.70951156812301</v>
      </c>
    </row>
    <row r="4544" spans="1:17" hidden="1" x14ac:dyDescent="0.3">
      <c r="A4544" t="s">
        <v>9244</v>
      </c>
      <c r="B4544" t="s">
        <v>9245</v>
      </c>
      <c r="C4544" t="str">
        <f>IFERROR(VLOOKUP(Table1[[#This Row],[Ticker]],[1]!Table1[[Symbol]:[Industry]],2,FALSE),"-")</f>
        <v>-</v>
      </c>
      <c r="D4544" t="s">
        <v>95</v>
      </c>
      <c r="E4544">
        <v>5.9060832000000003</v>
      </c>
      <c r="F4544">
        <v>11.08</v>
      </c>
      <c r="G4544">
        <v>9.2766272692731206</v>
      </c>
      <c r="H4544">
        <v>52.631735986221997</v>
      </c>
      <c r="I4544">
        <v>38.5312123427302</v>
      </c>
      <c r="J4544">
        <v>5.5071950732177504</v>
      </c>
      <c r="K4544">
        <v>8.9284938339873996</v>
      </c>
      <c r="L4544">
        <v>8.4114779285873702</v>
      </c>
      <c r="M4544">
        <v>84.762749093619504</v>
      </c>
      <c r="N4544">
        <v>2.11986467395442</v>
      </c>
      <c r="O4544">
        <v>12.815884476534301</v>
      </c>
      <c r="P4544">
        <v>71.782945736434101</v>
      </c>
      <c r="Q4544">
        <v>9.7918060518416006E-2</v>
      </c>
    </row>
    <row r="4545" spans="1:17" hidden="1" x14ac:dyDescent="0.3">
      <c r="A4545" t="s">
        <v>9246</v>
      </c>
      <c r="B4545" t="s">
        <v>9247</v>
      </c>
      <c r="C4545" t="str">
        <f>IFERROR(VLOOKUP(Table1[[#This Row],[Ticker]],[1]!Table1[[Symbol]:[Industry]],2,FALSE),"-")</f>
        <v>-</v>
      </c>
      <c r="E4545">
        <v>5.8887400000000003</v>
      </c>
      <c r="F4545">
        <v>14.3</v>
      </c>
      <c r="G4545">
        <v>-5.1847101210900597</v>
      </c>
      <c r="H4545">
        <v>-2.2922545564651799</v>
      </c>
      <c r="I4545">
        <v>2.6423507740064198</v>
      </c>
      <c r="J4545">
        <v>-2.2103020020383601</v>
      </c>
      <c r="K4545">
        <v>13.8237008330478</v>
      </c>
      <c r="L4545">
        <v>13.6438028235063</v>
      </c>
      <c r="M4545">
        <v>69.467177277742607</v>
      </c>
      <c r="N4545">
        <v>0.57292578741204203</v>
      </c>
      <c r="O4545">
        <v>13.566433566433499</v>
      </c>
      <c r="P4545">
        <v>40.058765915768802</v>
      </c>
      <c r="Q4545">
        <v>-0.12586685124264299</v>
      </c>
    </row>
    <row r="4546" spans="1:17" hidden="1" x14ac:dyDescent="0.3">
      <c r="A4546" t="s">
        <v>9248</v>
      </c>
      <c r="B4546" t="s">
        <v>9249</v>
      </c>
      <c r="C4546" t="str">
        <f>IFERROR(VLOOKUP(Table1[[#This Row],[Ticker]],[1]!Table1[[Symbol]:[Industry]],2,FALSE),"-")</f>
        <v>-</v>
      </c>
      <c r="D4546" t="s">
        <v>670</v>
      </c>
      <c r="E4546">
        <v>5.8200120000000002</v>
      </c>
      <c r="F4546">
        <v>8.1</v>
      </c>
      <c r="G4546">
        <v>125.421216460068</v>
      </c>
      <c r="H4546">
        <v>-4.7313674394673502</v>
      </c>
      <c r="I4546">
        <v>20.352471124475301</v>
      </c>
      <c r="J4546">
        <v>-0.16811409349950601</v>
      </c>
      <c r="K4546">
        <v>7.4939304065477801</v>
      </c>
      <c r="L4546">
        <v>6.6965321530545001</v>
      </c>
      <c r="M4546">
        <v>60.8740202128566</v>
      </c>
      <c r="N4546">
        <v>1.1332793662512901</v>
      </c>
      <c r="O4546">
        <v>13.950617283950599</v>
      </c>
      <c r="P4546">
        <v>185.211267605633</v>
      </c>
      <c r="Q4546">
        <v>8.9068467385352998E-2</v>
      </c>
    </row>
    <row r="4547" spans="1:17" hidden="1" x14ac:dyDescent="0.3">
      <c r="A4547" t="s">
        <v>9250</v>
      </c>
      <c r="B4547" t="s">
        <v>9251</v>
      </c>
      <c r="C4547" t="str">
        <f>IFERROR(VLOOKUP(Table1[[#This Row],[Ticker]],[1]!Table1[[Symbol]:[Industry]],2,FALSE),"-")</f>
        <v>-</v>
      </c>
      <c r="D4547" t="s">
        <v>387</v>
      </c>
      <c r="E4547">
        <v>5.8148879999999998</v>
      </c>
      <c r="F4547">
        <v>4</v>
      </c>
      <c r="G4547">
        <v>-76.867928863132306</v>
      </c>
      <c r="H4547">
        <v>-0.53242441478046398</v>
      </c>
      <c r="I4547">
        <v>-42.041648380506302</v>
      </c>
      <c r="J4547">
        <v>8.0089568773051401</v>
      </c>
      <c r="K4547">
        <v>4.0642720914545896</v>
      </c>
      <c r="L4547">
        <v>5.2405374671287204</v>
      </c>
      <c r="M4547">
        <v>60.574769911835702</v>
      </c>
      <c r="N4547">
        <v>1.15312855517633</v>
      </c>
      <c r="O4547">
        <v>147.5</v>
      </c>
      <c r="P4547">
        <v>11.1111111111111</v>
      </c>
      <c r="Q4547">
        <v>3.1947728165887E-2</v>
      </c>
    </row>
    <row r="4548" spans="1:17" hidden="1" x14ac:dyDescent="0.3">
      <c r="A4548" t="s">
        <v>9252</v>
      </c>
      <c r="B4548" t="s">
        <v>9253</v>
      </c>
      <c r="C4548" t="str">
        <f>IFERROR(VLOOKUP(Table1[[#This Row],[Ticker]],[1]!Table1[[Symbol]:[Industry]],2,FALSE),"-")</f>
        <v>-</v>
      </c>
      <c r="D4548" t="s">
        <v>21</v>
      </c>
      <c r="E4548">
        <v>5.7451232159999996</v>
      </c>
      <c r="F4548">
        <v>1.66</v>
      </c>
      <c r="G4548">
        <v>6.39325439805092</v>
      </c>
      <c r="H4548">
        <v>-39.567512134078697</v>
      </c>
      <c r="I4548">
        <v>-5.4924814835446797E-2</v>
      </c>
      <c r="J4548">
        <v>0.79304778639603901</v>
      </c>
      <c r="K4548">
        <v>1.78269012888352</v>
      </c>
      <c r="L4548">
        <v>1.7361359128957501</v>
      </c>
      <c r="M4548">
        <v>39.841071986759303</v>
      </c>
      <c r="N4548">
        <v>1.8616338004189701</v>
      </c>
      <c r="O4548">
        <v>54.216867469879503</v>
      </c>
      <c r="P4548">
        <v>95.294117647058798</v>
      </c>
      <c r="Q4548">
        <v>4.2170097849147999E-2</v>
      </c>
    </row>
    <row r="4549" spans="1:17" hidden="1" x14ac:dyDescent="0.3">
      <c r="A4549" t="s">
        <v>9254</v>
      </c>
      <c r="B4549" t="s">
        <v>9255</v>
      </c>
      <c r="C4549" t="str">
        <f>IFERROR(VLOOKUP(Table1[[#This Row],[Ticker]],[1]!Table1[[Symbol]:[Industry]],2,FALSE),"-")</f>
        <v>-</v>
      </c>
      <c r="D4549" t="s">
        <v>21</v>
      </c>
      <c r="E4549">
        <v>5.7266436000000001</v>
      </c>
      <c r="F4549">
        <v>5.69</v>
      </c>
      <c r="G4549">
        <v>-4.2889475607467702</v>
      </c>
      <c r="H4549">
        <v>-30.897882295406902</v>
      </c>
      <c r="I4549">
        <v>148.79208733492899</v>
      </c>
      <c r="J4549">
        <v>-10.749625929616</v>
      </c>
      <c r="K4549">
        <v>6.7368467057313701</v>
      </c>
      <c r="L4549">
        <v>5.1949951116935402</v>
      </c>
      <c r="M4549">
        <v>4.2984518299029304</v>
      </c>
      <c r="N4549">
        <v>0.58729964517313105</v>
      </c>
      <c r="O4549">
        <v>40.597539543057898</v>
      </c>
      <c r="P4549">
        <v>185.929648241206</v>
      </c>
    </row>
    <row r="4550" spans="1:17" hidden="1" x14ac:dyDescent="0.3">
      <c r="A4550" t="s">
        <v>9256</v>
      </c>
      <c r="B4550" t="s">
        <v>9257</v>
      </c>
      <c r="C4550" t="str">
        <f>IFERROR(VLOOKUP(Table1[[#This Row],[Ticker]],[1]!Table1[[Symbol]:[Industry]],2,FALSE),"-")</f>
        <v>-</v>
      </c>
      <c r="E4550">
        <v>5.7235464</v>
      </c>
      <c r="F4550">
        <v>8.84</v>
      </c>
      <c r="G4550">
        <v>159.80851297459901</v>
      </c>
      <c r="H4550">
        <v>16.817365990436102</v>
      </c>
      <c r="I4550">
        <v>111.01523625532499</v>
      </c>
      <c r="J4550">
        <v>7.0227859410095199</v>
      </c>
      <c r="K4550">
        <v>6.8832457217158201</v>
      </c>
      <c r="L4550">
        <v>5.2459602811882604</v>
      </c>
      <c r="M4550">
        <v>93.875187620001896</v>
      </c>
      <c r="N4550">
        <v>0.52737181552346801</v>
      </c>
      <c r="O4550">
        <v>0</v>
      </c>
      <c r="P4550">
        <v>271.42857142857099</v>
      </c>
      <c r="Q4550">
        <v>6.1018388160294999E-2</v>
      </c>
    </row>
    <row r="4551" spans="1:17" hidden="1" x14ac:dyDescent="0.3">
      <c r="A4551" t="s">
        <v>9258</v>
      </c>
      <c r="B4551" t="s">
        <v>9259</v>
      </c>
      <c r="C4551" t="str">
        <f>IFERROR(VLOOKUP(Table1[[#This Row],[Ticker]],[1]!Table1[[Symbol]:[Industry]],2,FALSE),"-")</f>
        <v>-</v>
      </c>
      <c r="E4551">
        <v>5.7233000000000001</v>
      </c>
      <c r="F4551">
        <v>9.4600000000000009</v>
      </c>
      <c r="G4551">
        <v>-22.526690391458999</v>
      </c>
      <c r="H4551">
        <v>-21.534930680444599</v>
      </c>
      <c r="I4551">
        <v>-26.373166831807001</v>
      </c>
      <c r="J4551">
        <v>-8.8346509378433904</v>
      </c>
      <c r="K4551">
        <v>10.1628304550688</v>
      </c>
      <c r="L4551">
        <v>10.753268982882</v>
      </c>
      <c r="M4551">
        <v>38.491351836340698</v>
      </c>
      <c r="N4551">
        <v>0.59555057618437801</v>
      </c>
      <c r="O4551">
        <v>65.539112050739902</v>
      </c>
      <c r="P4551">
        <v>37.5</v>
      </c>
      <c r="Q4551">
        <v>-0.135019168762889</v>
      </c>
    </row>
    <row r="4552" spans="1:17" hidden="1" x14ac:dyDescent="0.3">
      <c r="A4552" t="s">
        <v>9260</v>
      </c>
      <c r="B4552" t="s">
        <v>9261</v>
      </c>
      <c r="C4552" t="str">
        <f>IFERROR(VLOOKUP(Table1[[#This Row],[Ticker]],[1]!Table1[[Symbol]:[Industry]],2,FALSE),"-")</f>
        <v>-</v>
      </c>
      <c r="D4552" t="s">
        <v>716</v>
      </c>
      <c r="E4552">
        <v>5.722810688</v>
      </c>
      <c r="F4552">
        <v>205.38</v>
      </c>
      <c r="G4552">
        <v>28.686073623293399</v>
      </c>
      <c r="H4552">
        <v>-6.9634388084772798</v>
      </c>
      <c r="I4552">
        <v>13.1751836133925</v>
      </c>
      <c r="J4552">
        <v>0.611269903173428</v>
      </c>
      <c r="K4552">
        <v>193.664964712748</v>
      </c>
      <c r="L4552">
        <v>170.12561570097199</v>
      </c>
      <c r="M4552">
        <v>41.480968958534298</v>
      </c>
      <c r="N4552">
        <v>1.0839589476267599</v>
      </c>
      <c r="O4552">
        <v>7.1185120264874699</v>
      </c>
      <c r="P4552">
        <v>57.984615384615303</v>
      </c>
    </row>
    <row r="4553" spans="1:17" hidden="1" x14ac:dyDescent="0.3">
      <c r="A4553" t="s">
        <v>9262</v>
      </c>
      <c r="B4553" t="s">
        <v>9263</v>
      </c>
      <c r="C4553" t="str">
        <f>IFERROR(VLOOKUP(Table1[[#This Row],[Ticker]],[1]!Table1[[Symbol]:[Industry]],2,FALSE),"-")</f>
        <v>-</v>
      </c>
      <c r="D4553" t="s">
        <v>716</v>
      </c>
      <c r="E4553">
        <v>5.7107817000000001</v>
      </c>
      <c r="F4553">
        <v>38.03</v>
      </c>
      <c r="G4553">
        <v>8.6972755247720794</v>
      </c>
      <c r="H4553">
        <v>-3.7834192342113502</v>
      </c>
      <c r="I4553">
        <v>3.5868107087514698</v>
      </c>
      <c r="J4553">
        <v>0.37514438650398102</v>
      </c>
      <c r="K4553">
        <v>36.345734919552903</v>
      </c>
      <c r="L4553">
        <v>33.289315978851498</v>
      </c>
      <c r="M4553">
        <v>46.348393818943599</v>
      </c>
      <c r="N4553">
        <v>0.68340055614332496</v>
      </c>
      <c r="O4553">
        <v>2.47173284249275</v>
      </c>
      <c r="P4553">
        <v>49.547778214707002</v>
      </c>
    </row>
    <row r="4554" spans="1:17" hidden="1" x14ac:dyDescent="0.3">
      <c r="A4554" t="s">
        <v>9264</v>
      </c>
      <c r="B4554" t="s">
        <v>9265</v>
      </c>
      <c r="C4554" t="str">
        <f>IFERROR(VLOOKUP(Table1[[#This Row],[Ticker]],[1]!Table1[[Symbol]:[Industry]],2,FALSE),"-")</f>
        <v>-</v>
      </c>
      <c r="D4554" t="s">
        <v>392</v>
      </c>
      <c r="E4554">
        <v>5.7039999999999997</v>
      </c>
      <c r="F4554">
        <v>18.399999999999999</v>
      </c>
      <c r="G4554">
        <v>-28.5106720848229</v>
      </c>
      <c r="H4554">
        <v>-21.866919366863598</v>
      </c>
      <c r="I4554">
        <v>-24.178809465035801</v>
      </c>
      <c r="J4554">
        <v>9.0804049722048301</v>
      </c>
      <c r="K4554">
        <v>18.7355315665489</v>
      </c>
      <c r="L4554">
        <v>17.731129566972001</v>
      </c>
      <c r="M4554">
        <v>43.8217927832006</v>
      </c>
      <c r="N4554">
        <v>1.306492028644</v>
      </c>
      <c r="O4554">
        <v>49.293478260869499</v>
      </c>
      <c r="P4554">
        <v>48.387096774193502</v>
      </c>
      <c r="Q4554">
        <v>7.8618537141049993E-3</v>
      </c>
    </row>
    <row r="4555" spans="1:17" hidden="1" x14ac:dyDescent="0.3">
      <c r="A4555" t="s">
        <v>9266</v>
      </c>
      <c r="B4555" t="s">
        <v>9267</v>
      </c>
      <c r="C4555" t="str">
        <f>IFERROR(VLOOKUP(Table1[[#This Row],[Ticker]],[1]!Table1[[Symbol]:[Industry]],2,FALSE),"-")</f>
        <v>-</v>
      </c>
      <c r="D4555" t="s">
        <v>561</v>
      </c>
      <c r="E4555">
        <v>5.7030000000000003</v>
      </c>
      <c r="F4555">
        <v>19.010000000000002</v>
      </c>
      <c r="G4555">
        <v>101.496864656792</v>
      </c>
      <c r="H4555">
        <v>-27.9435569581808</v>
      </c>
      <c r="I4555">
        <v>-28.8033090042025</v>
      </c>
      <c r="J4555">
        <v>-10.797592024030401</v>
      </c>
      <c r="K4555">
        <v>20.649981812424699</v>
      </c>
      <c r="L4555">
        <v>19.711873894733898</v>
      </c>
      <c r="M4555">
        <v>30.0588916562787</v>
      </c>
      <c r="N4555">
        <v>3.9602929909588802</v>
      </c>
      <c r="O4555">
        <v>60.441872698579601</v>
      </c>
      <c r="P4555">
        <v>126.849642004773</v>
      </c>
    </row>
    <row r="4556" spans="1:17" hidden="1" x14ac:dyDescent="0.3">
      <c r="A4556" t="s">
        <v>9268</v>
      </c>
      <c r="B4556" t="s">
        <v>9269</v>
      </c>
      <c r="C4556" t="str">
        <f>IFERROR(VLOOKUP(Table1[[#This Row],[Ticker]],[1]!Table1[[Symbol]:[Industry]],2,FALSE),"-")</f>
        <v>-</v>
      </c>
      <c r="D4556" t="s">
        <v>392</v>
      </c>
      <c r="E4556">
        <v>5.6861370000000004</v>
      </c>
      <c r="F4556">
        <v>18.95</v>
      </c>
      <c r="G4556">
        <v>-25.352777347980801</v>
      </c>
      <c r="H4556">
        <v>-11.0587402042541</v>
      </c>
      <c r="I4556">
        <v>-12.217086976997599</v>
      </c>
      <c r="J4556">
        <v>-1.0819522136039399</v>
      </c>
      <c r="K4556">
        <v>18.949999947172401</v>
      </c>
      <c r="L4556">
        <v>18.949199961105201</v>
      </c>
      <c r="M4556">
        <v>100</v>
      </c>
      <c r="O4556">
        <v>0</v>
      </c>
      <c r="P4556">
        <v>0</v>
      </c>
    </row>
    <row r="4557" spans="1:17" hidden="1" x14ac:dyDescent="0.3">
      <c r="A4557" t="s">
        <v>9270</v>
      </c>
      <c r="B4557" t="s">
        <v>9271</v>
      </c>
      <c r="C4557" t="str">
        <f>IFERROR(VLOOKUP(Table1[[#This Row],[Ticker]],[1]!Table1[[Symbol]:[Industry]],2,FALSE),"-")</f>
        <v>-</v>
      </c>
      <c r="D4557" t="s">
        <v>72</v>
      </c>
      <c r="E4557">
        <v>5.6822999999999997</v>
      </c>
      <c r="F4557">
        <v>5.64</v>
      </c>
      <c r="G4557">
        <v>-18.9376830083581</v>
      </c>
      <c r="H4557">
        <v>-12.841271398550001</v>
      </c>
      <c r="I4557">
        <v>-22.976580647883601</v>
      </c>
      <c r="J4557">
        <v>-1.8026729343246699</v>
      </c>
      <c r="K4557">
        <v>5.8305565713258796</v>
      </c>
      <c r="L4557">
        <v>5.9549566974600099</v>
      </c>
      <c r="M4557">
        <v>50.674395943660201</v>
      </c>
      <c r="N4557">
        <v>1.99284236629344</v>
      </c>
      <c r="O4557">
        <v>38.120567375886502</v>
      </c>
      <c r="P4557">
        <v>25.3333333333333</v>
      </c>
      <c r="Q4557">
        <v>3.8046839514974E-2</v>
      </c>
    </row>
    <row r="4558" spans="1:17" hidden="1" x14ac:dyDescent="0.3">
      <c r="A4558" t="s">
        <v>9272</v>
      </c>
      <c r="B4558" t="s">
        <v>9273</v>
      </c>
      <c r="C4558" t="str">
        <f>IFERROR(VLOOKUP(Table1[[#This Row],[Ticker]],[1]!Table1[[Symbol]:[Industry]],2,FALSE),"-")</f>
        <v>-</v>
      </c>
      <c r="D4558" t="s">
        <v>243</v>
      </c>
      <c r="E4558">
        <v>5.6665574000000003</v>
      </c>
      <c r="F4558">
        <v>7.87</v>
      </c>
      <c r="G4558">
        <v>-42.5106720848229</v>
      </c>
      <c r="H4558">
        <v>-14.965944111458001</v>
      </c>
      <c r="I4558">
        <v>-20.1703033512666</v>
      </c>
      <c r="J4558">
        <v>-6.0336430348599697</v>
      </c>
      <c r="K4558">
        <v>8.1645512037101593</v>
      </c>
      <c r="L4558">
        <v>8.0820459318453395</v>
      </c>
      <c r="M4558">
        <v>14.777493635338301</v>
      </c>
      <c r="N4558">
        <v>0.128727272727272</v>
      </c>
      <c r="O4558">
        <v>21.982210927573</v>
      </c>
      <c r="P4558">
        <v>24.525316455696199</v>
      </c>
    </row>
    <row r="4559" spans="1:17" hidden="1" x14ac:dyDescent="0.3">
      <c r="A4559" t="s">
        <v>9274</v>
      </c>
      <c r="B4559" t="s">
        <v>9275</v>
      </c>
      <c r="C4559" t="str">
        <f>IFERROR(VLOOKUP(Table1[[#This Row],[Ticker]],[1]!Table1[[Symbol]:[Industry]],2,FALSE),"-")</f>
        <v>-</v>
      </c>
      <c r="D4559" t="s">
        <v>716</v>
      </c>
      <c r="E4559">
        <v>5.6472677519999896</v>
      </c>
      <c r="F4559">
        <v>19.46</v>
      </c>
      <c r="G4559">
        <v>8.6435463331054194</v>
      </c>
      <c r="H4559">
        <v>-3.63902813337929</v>
      </c>
      <c r="I4559">
        <v>-0.31369422254101798</v>
      </c>
      <c r="J4559">
        <v>-0.30273143438317601</v>
      </c>
      <c r="K4559">
        <v>18.6427019084372</v>
      </c>
      <c r="L4559">
        <v>17.304427821075901</v>
      </c>
      <c r="M4559">
        <v>60.5497023931554</v>
      </c>
      <c r="N4559">
        <v>0.713235564497402</v>
      </c>
      <c r="O4559">
        <v>2.7749229188078002</v>
      </c>
      <c r="P4559">
        <v>49.692307692307701</v>
      </c>
    </row>
    <row r="4560" spans="1:17" hidden="1" x14ac:dyDescent="0.3">
      <c r="A4560" t="s">
        <v>9276</v>
      </c>
      <c r="B4560" t="s">
        <v>9277</v>
      </c>
      <c r="C4560" t="str">
        <f>IFERROR(VLOOKUP(Table1[[#This Row],[Ticker]],[1]!Table1[[Symbol]:[Industry]],2,FALSE),"-")</f>
        <v>-</v>
      </c>
      <c r="D4560" t="s">
        <v>302</v>
      </c>
      <c r="E4560">
        <v>5.6351180000000003</v>
      </c>
      <c r="F4560">
        <v>9.3699999999999992</v>
      </c>
      <c r="G4560">
        <v>25.776254910083601</v>
      </c>
      <c r="H4560">
        <v>-11.0587402042541</v>
      </c>
      <c r="I4560">
        <v>-2.3694902595298402</v>
      </c>
      <c r="J4560">
        <v>-1.0819522136039399</v>
      </c>
      <c r="K4560">
        <v>8.9046473643688806</v>
      </c>
      <c r="L4560">
        <v>6.6001313636755397</v>
      </c>
      <c r="M4560">
        <v>99.997239712755402</v>
      </c>
      <c r="N4560">
        <v>0</v>
      </c>
      <c r="O4560">
        <v>0</v>
      </c>
      <c r="P4560">
        <v>51.129032258064399</v>
      </c>
    </row>
    <row r="4561" spans="1:17" hidden="1" x14ac:dyDescent="0.3">
      <c r="A4561" t="s">
        <v>9278</v>
      </c>
      <c r="B4561" t="s">
        <v>9279</v>
      </c>
      <c r="C4561" t="str">
        <f>IFERROR(VLOOKUP(Table1[[#This Row],[Ticker]],[1]!Table1[[Symbol]:[Industry]],2,FALSE),"-")</f>
        <v>-</v>
      </c>
      <c r="D4561" t="s">
        <v>670</v>
      </c>
      <c r="E4561">
        <v>5.6084969999999998</v>
      </c>
      <c r="F4561">
        <v>11.1</v>
      </c>
      <c r="G4561">
        <v>-31.6818912720314</v>
      </c>
      <c r="H4561">
        <v>-20.0656686107206</v>
      </c>
      <c r="I4561">
        <v>-2.0980393579499799</v>
      </c>
      <c r="J4561">
        <v>-7.4952538763117902</v>
      </c>
      <c r="K4561">
        <v>12.0518197112102</v>
      </c>
      <c r="L4561">
        <v>11.184221923674199</v>
      </c>
      <c r="M4561">
        <v>36.329396415368301</v>
      </c>
      <c r="N4561">
        <v>0.61862625606654797</v>
      </c>
      <c r="O4561">
        <v>30.450450450450401</v>
      </c>
      <c r="P4561">
        <v>37.206427688504299</v>
      </c>
      <c r="Q4561">
        <v>8.0220744159220994E-2</v>
      </c>
    </row>
    <row r="4562" spans="1:17" hidden="1" x14ac:dyDescent="0.3">
      <c r="A4562" t="s">
        <v>9280</v>
      </c>
      <c r="B4562" t="s">
        <v>9281</v>
      </c>
      <c r="C4562" t="str">
        <f>IFERROR(VLOOKUP(Table1[[#This Row],[Ticker]],[1]!Table1[[Symbol]:[Industry]],2,FALSE),"-")</f>
        <v>-</v>
      </c>
      <c r="E4562">
        <v>5.5938841000000004</v>
      </c>
      <c r="F4562">
        <v>3.43</v>
      </c>
      <c r="G4562">
        <v>6.06484717309199</v>
      </c>
      <c r="H4562">
        <v>-17.833807954931601</v>
      </c>
      <c r="I4562">
        <v>-37.651869585693198</v>
      </c>
      <c r="J4562">
        <v>8.4721879137845804</v>
      </c>
      <c r="K4562">
        <v>3.42400621600587</v>
      </c>
      <c r="L4562">
        <v>3.5748937587961001</v>
      </c>
      <c r="M4562">
        <v>56.016770297147197</v>
      </c>
      <c r="N4562">
        <v>1.94502665100731</v>
      </c>
      <c r="O4562">
        <v>48.1049562682215</v>
      </c>
      <c r="P4562">
        <v>45.338983050847403</v>
      </c>
      <c r="Q4562">
        <v>2.7697729278138E-2</v>
      </c>
    </row>
    <row r="4563" spans="1:17" hidden="1" x14ac:dyDescent="0.3">
      <c r="A4563" t="s">
        <v>9282</v>
      </c>
      <c r="B4563" t="s">
        <v>9283</v>
      </c>
      <c r="C4563" t="str">
        <f>IFERROR(VLOOKUP(Table1[[#This Row],[Ticker]],[1]!Table1[[Symbol]:[Industry]],2,FALSE),"-")</f>
        <v>-</v>
      </c>
      <c r="D4563" t="s">
        <v>610</v>
      </c>
      <c r="E4563">
        <v>5.5706210450000002</v>
      </c>
      <c r="F4563">
        <v>1.05</v>
      </c>
      <c r="G4563">
        <v>-5.5931859894901201</v>
      </c>
      <c r="H4563">
        <v>-1.87035303188851</v>
      </c>
      <c r="I4563">
        <v>-12.2495918825592</v>
      </c>
      <c r="J4563">
        <v>1.0670674632677399</v>
      </c>
      <c r="K4563">
        <v>0.87095729667658806</v>
      </c>
      <c r="L4563">
        <v>0.71054764949087601</v>
      </c>
      <c r="M4563">
        <v>93.6507375906683</v>
      </c>
      <c r="N4563">
        <v>1</v>
      </c>
      <c r="Q4563">
        <v>2.6574399778243E-2</v>
      </c>
    </row>
    <row r="4564" spans="1:17" hidden="1" x14ac:dyDescent="0.3">
      <c r="A4564" t="s">
        <v>9284</v>
      </c>
      <c r="B4564" t="s">
        <v>9285</v>
      </c>
      <c r="C4564" t="str">
        <f>IFERROR(VLOOKUP(Table1[[#This Row],[Ticker]],[1]!Table1[[Symbol]:[Industry]],2,FALSE),"-")</f>
        <v>-</v>
      </c>
      <c r="D4564" t="s">
        <v>392</v>
      </c>
      <c r="E4564">
        <v>5.5561851999999998</v>
      </c>
      <c r="F4564">
        <v>18.52</v>
      </c>
      <c r="G4564">
        <v>134.75958220257999</v>
      </c>
      <c r="H4564">
        <v>-43.601761236758897</v>
      </c>
      <c r="I4564">
        <v>25.785893648933801</v>
      </c>
      <c r="J4564">
        <v>16.7537191290814</v>
      </c>
      <c r="K4564">
        <v>17.7824389821754</v>
      </c>
      <c r="L4564">
        <v>15.130931085104899</v>
      </c>
      <c r="M4564">
        <v>60.2000950884145</v>
      </c>
      <c r="N4564">
        <v>0.63283893474955499</v>
      </c>
      <c r="O4564">
        <v>55.777537796976198</v>
      </c>
      <c r="P4564">
        <v>160.112359550561</v>
      </c>
    </row>
    <row r="4565" spans="1:17" hidden="1" x14ac:dyDescent="0.3">
      <c r="A4565" t="s">
        <v>9286</v>
      </c>
      <c r="B4565" t="s">
        <v>9287</v>
      </c>
      <c r="C4565" t="str">
        <f>IFERROR(VLOOKUP(Table1[[#This Row],[Ticker]],[1]!Table1[[Symbol]:[Industry]],2,FALSE),"-")</f>
        <v>-</v>
      </c>
      <c r="D4565" t="s">
        <v>140</v>
      </c>
      <c r="E4565">
        <v>5.5555757000000003</v>
      </c>
      <c r="F4565">
        <v>10.1</v>
      </c>
      <c r="G4565">
        <v>30.0318380366345</v>
      </c>
      <c r="H4565">
        <v>-23.931715481321501</v>
      </c>
      <c r="I4565">
        <v>-23.542811296576101</v>
      </c>
      <c r="J4565">
        <v>1.1180477863960501</v>
      </c>
      <c r="K4565">
        <v>10.437053187773699</v>
      </c>
      <c r="L4565">
        <v>9.8379387924749899</v>
      </c>
      <c r="M4565">
        <v>47.971713742012</v>
      </c>
      <c r="N4565">
        <v>1.2972188508662901</v>
      </c>
      <c r="O4565">
        <v>42.574257425742502</v>
      </c>
      <c r="P4565">
        <v>116.73819742489199</v>
      </c>
      <c r="Q4565">
        <v>0.12703480241451201</v>
      </c>
    </row>
    <row r="4566" spans="1:17" hidden="1" x14ac:dyDescent="0.3">
      <c r="A4566" t="s">
        <v>9288</v>
      </c>
      <c r="B4566" t="s">
        <v>9289</v>
      </c>
      <c r="C4566" t="str">
        <f>IFERROR(VLOOKUP(Table1[[#This Row],[Ticker]],[1]!Table1[[Symbol]:[Industry]],2,FALSE),"-")</f>
        <v>-</v>
      </c>
      <c r="D4566" t="s">
        <v>95</v>
      </c>
      <c r="E4566">
        <v>5.5353750000000002</v>
      </c>
      <c r="F4566">
        <v>4.3499999999999996</v>
      </c>
      <c r="G4566">
        <v>-111.94753851901299</v>
      </c>
      <c r="I4566">
        <v>-22.526365327512998</v>
      </c>
      <c r="K4566">
        <v>17.265326357059401</v>
      </c>
      <c r="L4566">
        <v>64.568764294626902</v>
      </c>
      <c r="M4566">
        <v>49.458628392849597</v>
      </c>
      <c r="N4566">
        <v>0.891891891891891</v>
      </c>
      <c r="O4566">
        <v>645.97701149425302</v>
      </c>
      <c r="P4566">
        <v>10.126582278480999</v>
      </c>
    </row>
    <row r="4567" spans="1:17" hidden="1" x14ac:dyDescent="0.3">
      <c r="A4567" t="s">
        <v>9290</v>
      </c>
      <c r="B4567" t="s">
        <v>9291</v>
      </c>
      <c r="C4567" t="str">
        <f>IFERROR(VLOOKUP(Table1[[#This Row],[Ticker]],[1]!Table1[[Symbol]:[Industry]],2,FALSE),"-")</f>
        <v>-</v>
      </c>
      <c r="D4567" t="s">
        <v>410</v>
      </c>
      <c r="E4567">
        <v>5.5350010999999997</v>
      </c>
      <c r="F4567">
        <v>65.11</v>
      </c>
      <c r="G4567">
        <v>-23.1392765630514</v>
      </c>
      <c r="H4567">
        <v>4.2294803471242801</v>
      </c>
      <c r="I4567">
        <v>-16.467086976997599</v>
      </c>
      <c r="J4567">
        <v>-18.782333892993201</v>
      </c>
      <c r="K4567">
        <v>69.085962744406501</v>
      </c>
      <c r="L4567">
        <v>65.627547509787206</v>
      </c>
      <c r="M4567">
        <v>38.982453402235599</v>
      </c>
      <c r="N4567">
        <v>0.52352193261284097</v>
      </c>
      <c r="O4567">
        <v>34.572262325295597</v>
      </c>
      <c r="P4567">
        <v>50.300092336103397</v>
      </c>
      <c r="Q4567">
        <v>0.156210212820001</v>
      </c>
    </row>
    <row r="4568" spans="1:17" hidden="1" x14ac:dyDescent="0.3">
      <c r="A4568" t="s">
        <v>9292</v>
      </c>
      <c r="B4568" t="s">
        <v>9293</v>
      </c>
      <c r="C4568" t="str">
        <f>IFERROR(VLOOKUP(Table1[[#This Row],[Ticker]],[1]!Table1[[Symbol]:[Industry]],2,FALSE),"-")</f>
        <v>-</v>
      </c>
      <c r="D4568" t="s">
        <v>561</v>
      </c>
      <c r="E4568">
        <v>5.5308428999999997</v>
      </c>
      <c r="F4568">
        <v>16.71</v>
      </c>
      <c r="G4568">
        <v>223.49899718229</v>
      </c>
      <c r="H4568">
        <v>5.2170238327038998</v>
      </c>
      <c r="I4568">
        <v>10.650560081825899</v>
      </c>
      <c r="J4568">
        <v>20.1032329715812</v>
      </c>
      <c r="K4568">
        <v>14.383238487846601</v>
      </c>
      <c r="L4568">
        <v>12.8982060305567</v>
      </c>
      <c r="M4568">
        <v>78.953557097979996</v>
      </c>
      <c r="N4568">
        <v>1.92781862358398</v>
      </c>
      <c r="O4568">
        <v>19.389587073608599</v>
      </c>
      <c r="P4568">
        <v>265.64551422319403</v>
      </c>
    </row>
    <row r="4569" spans="1:17" hidden="1" x14ac:dyDescent="0.3">
      <c r="A4569" t="s">
        <v>9294</v>
      </c>
      <c r="B4569" t="s">
        <v>9295</v>
      </c>
      <c r="C4569" t="str">
        <f>IFERROR(VLOOKUP(Table1[[#This Row],[Ticker]],[1]!Table1[[Symbol]:[Industry]],2,FALSE),"-")</f>
        <v>-</v>
      </c>
      <c r="D4569" t="s">
        <v>561</v>
      </c>
      <c r="E4569">
        <v>5.5078500000000004</v>
      </c>
      <c r="F4569">
        <v>10.95</v>
      </c>
      <c r="G4569">
        <v>153.27317685049201</v>
      </c>
      <c r="H4569">
        <v>-2.5607164888391201</v>
      </c>
      <c r="I4569">
        <v>145.429971846531</v>
      </c>
      <c r="J4569">
        <v>-1.26377039542212</v>
      </c>
      <c r="K4569">
        <v>10.098735696391101</v>
      </c>
      <c r="L4569">
        <v>7.9745999708457003</v>
      </c>
      <c r="M4569">
        <v>74.7435258484998</v>
      </c>
      <c r="N4569">
        <v>1.21903166336866</v>
      </c>
      <c r="O4569">
        <v>7.3059360730593603</v>
      </c>
      <c r="P4569">
        <v>236.923076923076</v>
      </c>
      <c r="Q4569">
        <v>0.14063430799065299</v>
      </c>
    </row>
    <row r="4570" spans="1:17" hidden="1" x14ac:dyDescent="0.3">
      <c r="A4570" t="s">
        <v>9296</v>
      </c>
      <c r="B4570" t="s">
        <v>9297</v>
      </c>
      <c r="C4570" t="str">
        <f>IFERROR(VLOOKUP(Table1[[#This Row],[Ticker]],[1]!Table1[[Symbol]:[Industry]],2,FALSE),"-")</f>
        <v>-</v>
      </c>
      <c r="D4570" t="s">
        <v>130</v>
      </c>
      <c r="E4570">
        <v>5.4926560000000002</v>
      </c>
      <c r="F4570">
        <v>10.4</v>
      </c>
      <c r="G4570">
        <v>21.5398780192508</v>
      </c>
      <c r="H4570">
        <v>-6.3985460294968899</v>
      </c>
      <c r="I4570">
        <v>-8.2170869769975994</v>
      </c>
      <c r="J4570">
        <v>-4.74593791512316</v>
      </c>
      <c r="K4570">
        <v>10.972703499212001</v>
      </c>
      <c r="L4570">
        <v>10.2929955802453</v>
      </c>
      <c r="M4570">
        <v>39.210960180056503</v>
      </c>
      <c r="N4570">
        <v>0.55352223711729198</v>
      </c>
      <c r="O4570">
        <v>41.826923076923002</v>
      </c>
      <c r="P4570">
        <v>76.570458404074699</v>
      </c>
      <c r="Q4570">
        <v>7.1071133303625994E-2</v>
      </c>
    </row>
    <row r="4571" spans="1:17" hidden="1" x14ac:dyDescent="0.3">
      <c r="A4571" t="s">
        <v>9298</v>
      </c>
      <c r="B4571" t="s">
        <v>9299</v>
      </c>
      <c r="C4571" t="str">
        <f>IFERROR(VLOOKUP(Table1[[#This Row],[Ticker]],[1]!Table1[[Symbol]:[Industry]],2,FALSE),"-")</f>
        <v>-</v>
      </c>
      <c r="D4571" t="s">
        <v>561</v>
      </c>
      <c r="E4571">
        <v>5.4878999999999998</v>
      </c>
      <c r="F4571">
        <v>16.63</v>
      </c>
      <c r="G4571">
        <v>-35.070475502161003</v>
      </c>
      <c r="H4571">
        <v>-11.0587402042541</v>
      </c>
      <c r="I4571">
        <v>-12.217086976997599</v>
      </c>
      <c r="J4571">
        <v>-1.0819522136039399</v>
      </c>
      <c r="K4571">
        <v>16.637818368064199</v>
      </c>
      <c r="L4571">
        <v>16.745533166998399</v>
      </c>
      <c r="M4571">
        <v>2.3131596830000001E-6</v>
      </c>
      <c r="O4571">
        <v>16.295850871918201</v>
      </c>
      <c r="P4571">
        <v>0</v>
      </c>
    </row>
    <row r="4572" spans="1:17" hidden="1" x14ac:dyDescent="0.3">
      <c r="A4572" t="s">
        <v>9300</v>
      </c>
      <c r="B4572" t="s">
        <v>9301</v>
      </c>
      <c r="C4572" t="str">
        <f>IFERROR(VLOOKUP(Table1[[#This Row],[Ticker]],[1]!Table1[[Symbol]:[Industry]],2,FALSE),"-")</f>
        <v>-</v>
      </c>
      <c r="E4572">
        <v>5.4695999999999998</v>
      </c>
      <c r="F4572">
        <v>12</v>
      </c>
      <c r="G4572">
        <v>30.491378496174999</v>
      </c>
      <c r="H4572">
        <v>1.09079250602622</v>
      </c>
      <c r="I4572">
        <v>-15.831544808322899</v>
      </c>
      <c r="J4572">
        <v>-1.0819522136039399</v>
      </c>
      <c r="K4572">
        <v>11.160506202496</v>
      </c>
      <c r="L4572">
        <v>10.9143674481295</v>
      </c>
      <c r="M4572">
        <v>66.943267162723302</v>
      </c>
      <c r="N4572">
        <v>0.38311688311688302</v>
      </c>
      <c r="O4572">
        <v>33.3333333333333</v>
      </c>
      <c r="P4572">
        <v>55.8441558441558</v>
      </c>
    </row>
    <row r="4573" spans="1:17" hidden="1" x14ac:dyDescent="0.3">
      <c r="A4573" t="s">
        <v>9302</v>
      </c>
      <c r="B4573" t="s">
        <v>9303</v>
      </c>
      <c r="C4573" t="str">
        <f>IFERROR(VLOOKUP(Table1[[#This Row],[Ticker]],[1]!Table1[[Symbol]:[Industry]],2,FALSE),"-")</f>
        <v>-</v>
      </c>
      <c r="D4573" t="s">
        <v>72</v>
      </c>
      <c r="E4573">
        <v>5.4543780000000002</v>
      </c>
      <c r="F4573">
        <v>5.4</v>
      </c>
      <c r="G4573">
        <v>-44.149769829183803</v>
      </c>
      <c r="H4573">
        <v>-10.8664325119464</v>
      </c>
      <c r="I4573">
        <v>-33.038201346499001</v>
      </c>
      <c r="J4573">
        <v>-4.4214698388358498</v>
      </c>
      <c r="K4573">
        <v>5.5662887119424997</v>
      </c>
      <c r="L4573">
        <v>6.0049275719697004</v>
      </c>
      <c r="M4573">
        <v>53.195572510721099</v>
      </c>
      <c r="N4573">
        <v>1.85877047234749</v>
      </c>
      <c r="O4573">
        <v>34.4444444444444</v>
      </c>
      <c r="P4573">
        <v>10.204081632653001</v>
      </c>
      <c r="Q4573">
        <v>1.9518568547115998E-2</v>
      </c>
    </row>
    <row r="4574" spans="1:17" hidden="1" x14ac:dyDescent="0.3">
      <c r="A4574" t="s">
        <v>9304</v>
      </c>
      <c r="B4574" t="s">
        <v>9305</v>
      </c>
      <c r="C4574" t="str">
        <f>IFERROR(VLOOKUP(Table1[[#This Row],[Ticker]],[1]!Table1[[Symbol]:[Industry]],2,FALSE),"-")</f>
        <v>-</v>
      </c>
      <c r="D4574" t="s">
        <v>716</v>
      </c>
      <c r="E4574">
        <v>5.4082145400000003</v>
      </c>
      <c r="F4574">
        <v>31.35</v>
      </c>
      <c r="G4574">
        <v>18.707996132682101</v>
      </c>
      <c r="H4574">
        <v>-5.3473512214897001</v>
      </c>
      <c r="I4574">
        <v>16.3719204061033</v>
      </c>
      <c r="J4574">
        <v>1.8127846285013201</v>
      </c>
      <c r="K4574">
        <v>29.4684088462805</v>
      </c>
      <c r="L4574">
        <v>26.070108667741401</v>
      </c>
      <c r="M4574">
        <v>52.608347411978002</v>
      </c>
      <c r="N4574">
        <v>0.919966051777662</v>
      </c>
      <c r="O4574">
        <v>4.4976076555023701</v>
      </c>
      <c r="P4574">
        <v>46.290247316845502</v>
      </c>
    </row>
    <row r="4575" spans="1:17" hidden="1" x14ac:dyDescent="0.3">
      <c r="A4575" t="s">
        <v>9306</v>
      </c>
      <c r="B4575" t="s">
        <v>9307</v>
      </c>
      <c r="C4575" t="str">
        <f>IFERROR(VLOOKUP(Table1[[#This Row],[Ticker]],[1]!Table1[[Symbol]:[Industry]],2,FALSE),"-")</f>
        <v>-</v>
      </c>
      <c r="D4575" t="s">
        <v>80</v>
      </c>
      <c r="E4575">
        <v>5.406241734</v>
      </c>
      <c r="F4575">
        <v>17.77</v>
      </c>
      <c r="G4575">
        <v>5.3009525695959001E-2</v>
      </c>
      <c r="H4575">
        <v>-6.0725906197666299</v>
      </c>
      <c r="I4575">
        <v>29.1512503340604</v>
      </c>
      <c r="J4575">
        <v>-1.86729252774008</v>
      </c>
      <c r="K4575">
        <v>16.971010301721201</v>
      </c>
      <c r="L4575">
        <v>15.8057275141338</v>
      </c>
      <c r="M4575">
        <v>45.538050989500803</v>
      </c>
      <c r="N4575">
        <v>2.0942984181364999</v>
      </c>
      <c r="O4575">
        <v>23.128868880134998</v>
      </c>
      <c r="P4575">
        <v>64.081255771006397</v>
      </c>
      <c r="Q4575">
        <v>6.4835092307973005E-2</v>
      </c>
    </row>
    <row r="4576" spans="1:17" hidden="1" x14ac:dyDescent="0.3">
      <c r="A4576" t="s">
        <v>9308</v>
      </c>
      <c r="B4576" t="s">
        <v>9309</v>
      </c>
      <c r="C4576" t="str">
        <f>IFERROR(VLOOKUP(Table1[[#This Row],[Ticker]],[1]!Table1[[Symbol]:[Industry]],2,FALSE),"-")</f>
        <v>-</v>
      </c>
      <c r="D4576" t="s">
        <v>392</v>
      </c>
      <c r="E4576">
        <v>5.4</v>
      </c>
      <c r="F4576">
        <v>15</v>
      </c>
      <c r="G4576">
        <v>-47.592279680795698</v>
      </c>
      <c r="H4576">
        <v>-11.558427899444601</v>
      </c>
      <c r="I4576">
        <v>-18.467086976997599</v>
      </c>
      <c r="J4576">
        <v>5.3308734376986502</v>
      </c>
      <c r="K4576">
        <v>16.2539926430143</v>
      </c>
      <c r="L4576">
        <v>17.264138306436202</v>
      </c>
      <c r="M4576">
        <v>38.499329427533297</v>
      </c>
      <c r="N4576">
        <v>1.5487773113821801</v>
      </c>
      <c r="O4576">
        <v>37.6666666666666</v>
      </c>
      <c r="P4576">
        <v>4.0221914008321704</v>
      </c>
      <c r="Q4576">
        <v>1.1982141448533001E-2</v>
      </c>
    </row>
    <row r="4577" spans="1:17" hidden="1" x14ac:dyDescent="0.3">
      <c r="A4577" t="s">
        <v>9310</v>
      </c>
      <c r="B4577" t="s">
        <v>9311</v>
      </c>
      <c r="C4577" t="str">
        <f>IFERROR(VLOOKUP(Table1[[#This Row],[Ticker]],[1]!Table1[[Symbol]:[Industry]],2,FALSE),"-")</f>
        <v>-</v>
      </c>
      <c r="D4577" t="s">
        <v>561</v>
      </c>
      <c r="E4577">
        <v>5.3845749999999999</v>
      </c>
      <c r="F4577">
        <v>7.25</v>
      </c>
      <c r="G4577">
        <v>9.9084166818699195</v>
      </c>
      <c r="H4577">
        <v>-0.88924867883042802</v>
      </c>
      <c r="I4577">
        <v>60.40196064205</v>
      </c>
      <c r="J4577">
        <v>18.884490739416101</v>
      </c>
      <c r="K4577">
        <v>6.0494018561601903</v>
      </c>
      <c r="L4577">
        <v>5.7556862539418798</v>
      </c>
      <c r="M4577">
        <v>85.396001888647206</v>
      </c>
      <c r="N4577">
        <v>2.1938061938061901</v>
      </c>
      <c r="O4577">
        <v>36.275862068965502</v>
      </c>
      <c r="P4577">
        <v>123.07692307692299</v>
      </c>
    </row>
    <row r="4578" spans="1:17" hidden="1" x14ac:dyDescent="0.3">
      <c r="A4578" t="s">
        <v>9312</v>
      </c>
      <c r="B4578" t="s">
        <v>9313</v>
      </c>
      <c r="C4578" t="str">
        <f>IFERROR(VLOOKUP(Table1[[#This Row],[Ticker]],[1]!Table1[[Symbol]:[Industry]],2,FALSE),"-")</f>
        <v>-</v>
      </c>
      <c r="D4578" t="s">
        <v>561</v>
      </c>
      <c r="E4578">
        <v>5.3752079999999998</v>
      </c>
      <c r="F4578">
        <v>5.8</v>
      </c>
      <c r="G4578">
        <v>-2.4714214157774199</v>
      </c>
      <c r="H4578">
        <v>-18.937528083042</v>
      </c>
      <c r="I4578">
        <v>-21.7334676322238</v>
      </c>
      <c r="J4578">
        <v>-6.3779023693671801</v>
      </c>
      <c r="K4578">
        <v>6.4698377854282798</v>
      </c>
      <c r="L4578">
        <v>6.1369432880949102</v>
      </c>
      <c r="M4578">
        <v>30.3860879873512</v>
      </c>
      <c r="N4578">
        <v>1.26451821349382</v>
      </c>
      <c r="O4578">
        <v>51.8965517241379</v>
      </c>
      <c r="P4578">
        <v>96.610169491525397</v>
      </c>
      <c r="Q4578">
        <v>3.9910556362160003E-2</v>
      </c>
    </row>
    <row r="4579" spans="1:17" hidden="1" x14ac:dyDescent="0.3">
      <c r="A4579" t="s">
        <v>9314</v>
      </c>
      <c r="B4579" t="s">
        <v>9315</v>
      </c>
      <c r="C4579" t="str">
        <f>IFERROR(VLOOKUP(Table1[[#This Row],[Ticker]],[1]!Table1[[Symbol]:[Industry]],2,FALSE),"-")</f>
        <v>-</v>
      </c>
      <c r="D4579" t="s">
        <v>716</v>
      </c>
      <c r="E4579">
        <v>5.3691015169999998</v>
      </c>
      <c r="F4579">
        <v>112.94</v>
      </c>
      <c r="G4579">
        <v>9.6944545066168093</v>
      </c>
      <c r="H4579">
        <v>-5.2325880873564401</v>
      </c>
      <c r="I4579">
        <v>4.57712191648739</v>
      </c>
      <c r="J4579">
        <v>-0.32390352012315898</v>
      </c>
      <c r="K4579">
        <v>109.09495267489299</v>
      </c>
      <c r="L4579">
        <v>99.167664736923598</v>
      </c>
      <c r="M4579">
        <v>48.897049978633802</v>
      </c>
      <c r="N4579">
        <v>1.0105367673449199</v>
      </c>
      <c r="O4579">
        <v>2.2224189835310799</v>
      </c>
      <c r="P4579">
        <v>37.731707317073102</v>
      </c>
    </row>
    <row r="4580" spans="1:17" hidden="1" x14ac:dyDescent="0.3">
      <c r="A4580" t="s">
        <v>9316</v>
      </c>
      <c r="B4580" t="s">
        <v>9317</v>
      </c>
      <c r="C4580" t="str">
        <f>IFERROR(VLOOKUP(Table1[[#This Row],[Ticker]],[1]!Table1[[Symbol]:[Industry]],2,FALSE),"-")</f>
        <v>-</v>
      </c>
      <c r="D4580" t="s">
        <v>716</v>
      </c>
      <c r="E4580">
        <v>5.3081630099999897</v>
      </c>
      <c r="F4580">
        <v>21.61</v>
      </c>
      <c r="G4580">
        <v>11.5059940263067</v>
      </c>
      <c r="H4580">
        <v>-4.2732028095042898</v>
      </c>
      <c r="I4580">
        <v>3.4062410058809198</v>
      </c>
      <c r="J4580">
        <v>1.7806432062433599</v>
      </c>
      <c r="K4580">
        <v>20.3273731740823</v>
      </c>
      <c r="L4580">
        <v>18.677928448620001</v>
      </c>
      <c r="M4580">
        <v>49.829539143146199</v>
      </c>
      <c r="N4580">
        <v>0.48962478187068598</v>
      </c>
      <c r="O4580">
        <v>10.1341971309578</v>
      </c>
      <c r="P4580">
        <v>39.419354838709602</v>
      </c>
    </row>
    <row r="4581" spans="1:17" hidden="1" x14ac:dyDescent="0.3">
      <c r="A4581" t="s">
        <v>9318</v>
      </c>
      <c r="B4581" t="s">
        <v>9319</v>
      </c>
      <c r="C4581" t="str">
        <f>IFERROR(VLOOKUP(Table1[[#This Row],[Ticker]],[1]!Table1[[Symbol]:[Industry]],2,FALSE),"-")</f>
        <v>-</v>
      </c>
      <c r="D4581" t="s">
        <v>392</v>
      </c>
      <c r="E4581">
        <v>5.3002036800000001</v>
      </c>
      <c r="F4581">
        <v>2.88</v>
      </c>
      <c r="G4581">
        <v>-9.2237450899162994</v>
      </c>
      <c r="H4581">
        <v>10.3404367504783</v>
      </c>
      <c r="I4581">
        <v>13.5471051627403</v>
      </c>
      <c r="J4581">
        <v>-19.3645006900582</v>
      </c>
      <c r="K4581">
        <v>3.03751146987649</v>
      </c>
      <c r="L4581">
        <v>2.83470612819956</v>
      </c>
      <c r="M4581">
        <v>29.624945396975001</v>
      </c>
      <c r="N4581">
        <v>0.86810301718849003</v>
      </c>
      <c r="O4581">
        <v>40.2777777777777</v>
      </c>
      <c r="P4581">
        <v>45.454545454545404</v>
      </c>
      <c r="Q4581">
        <v>7.3540456677990002E-2</v>
      </c>
    </row>
    <row r="4582" spans="1:17" hidden="1" x14ac:dyDescent="0.3">
      <c r="A4582" t="s">
        <v>9320</v>
      </c>
      <c r="B4582" t="s">
        <v>9321</v>
      </c>
      <c r="C4582" t="str">
        <f>IFERROR(VLOOKUP(Table1[[#This Row],[Ticker]],[1]!Table1[[Symbol]:[Industry]],2,FALSE),"-")</f>
        <v>-</v>
      </c>
      <c r="D4582" t="s">
        <v>140</v>
      </c>
      <c r="E4582">
        <v>5.2914880000000002</v>
      </c>
      <c r="F4582">
        <v>7.1</v>
      </c>
      <c r="G4582">
        <v>-6.8218925399674699</v>
      </c>
      <c r="H4582">
        <v>-22.6866471809983</v>
      </c>
      <c r="I4582">
        <v>19.2643945044838</v>
      </c>
      <c r="J4582">
        <v>-8.5178496495013807</v>
      </c>
      <c r="K4582">
        <v>7.9780516294696202</v>
      </c>
      <c r="L4582">
        <v>7.3067597417852204</v>
      </c>
      <c r="M4582">
        <v>20.814901528423899</v>
      </c>
      <c r="N4582">
        <v>0.451403966980291</v>
      </c>
      <c r="O4582">
        <v>57.887323943661897</v>
      </c>
      <c r="P4582">
        <v>82.051282051282001</v>
      </c>
      <c r="Q4582">
        <v>7.7832777401520004E-2</v>
      </c>
    </row>
    <row r="4583" spans="1:17" hidden="1" x14ac:dyDescent="0.3">
      <c r="A4583" t="s">
        <v>9322</v>
      </c>
      <c r="B4583" t="s">
        <v>9323</v>
      </c>
      <c r="C4583" t="str">
        <f>IFERROR(VLOOKUP(Table1[[#This Row],[Ticker]],[1]!Table1[[Symbol]:[Industry]],2,FALSE),"-")</f>
        <v>-</v>
      </c>
      <c r="D4583" t="s">
        <v>46</v>
      </c>
      <c r="E4583">
        <v>5.271795</v>
      </c>
      <c r="F4583">
        <v>17.37</v>
      </c>
      <c r="G4583">
        <v>-46.182312443696397</v>
      </c>
      <c r="H4583">
        <v>0.71707843554432305</v>
      </c>
      <c r="I4583">
        <v>-20.796034345418601</v>
      </c>
      <c r="J4583">
        <v>-2.4708411024928298</v>
      </c>
      <c r="K4583">
        <v>18.5275062314537</v>
      </c>
      <c r="L4583">
        <v>18.940957081025601</v>
      </c>
      <c r="M4583">
        <v>42.938496798981802</v>
      </c>
      <c r="N4583">
        <v>1.4373450547914901</v>
      </c>
      <c r="O4583">
        <v>45.077720207253797</v>
      </c>
      <c r="P4583">
        <v>33.615384615384599</v>
      </c>
      <c r="Q4583">
        <v>0.137539640202578</v>
      </c>
    </row>
    <row r="4584" spans="1:17" hidden="1" x14ac:dyDescent="0.3">
      <c r="A4584" t="s">
        <v>9324</v>
      </c>
      <c r="B4584" t="s">
        <v>9325</v>
      </c>
      <c r="C4584" t="str">
        <f>IFERROR(VLOOKUP(Table1[[#This Row],[Ticker]],[1]!Table1[[Symbol]:[Industry]],2,FALSE),"-")</f>
        <v>-</v>
      </c>
      <c r="D4584" t="s">
        <v>140</v>
      </c>
      <c r="E4584">
        <v>5.2424999999999997</v>
      </c>
      <c r="F4584">
        <v>6.99</v>
      </c>
      <c r="G4584">
        <v>-86.346080919409303</v>
      </c>
      <c r="H4584">
        <v>-19.563541301647799</v>
      </c>
      <c r="I4584">
        <v>-65.617086976997598</v>
      </c>
      <c r="J4584">
        <v>-3.5673323305630098</v>
      </c>
      <c r="K4584">
        <v>8.1727641652445602</v>
      </c>
      <c r="L4584">
        <v>12.005802394756699</v>
      </c>
      <c r="M4584">
        <v>48.338753522343602</v>
      </c>
      <c r="N4584">
        <v>1.4571728849185399</v>
      </c>
      <c r="O4584">
        <v>225.32188841201699</v>
      </c>
      <c r="P4584">
        <v>10.6012658227848</v>
      </c>
    </row>
    <row r="4585" spans="1:17" hidden="1" x14ac:dyDescent="0.3">
      <c r="A4585" t="s">
        <v>9326</v>
      </c>
      <c r="B4585" t="s">
        <v>9327</v>
      </c>
      <c r="C4585" t="str">
        <f>IFERROR(VLOOKUP(Table1[[#This Row],[Ticker]],[1]!Table1[[Symbol]:[Industry]],2,FALSE),"-")</f>
        <v>-</v>
      </c>
      <c r="D4585" t="s">
        <v>1777</v>
      </c>
      <c r="E4585">
        <v>5.2001975939999996</v>
      </c>
      <c r="F4585">
        <v>1.58</v>
      </c>
      <c r="G4585">
        <v>18.2835862883828</v>
      </c>
      <c r="H4585">
        <v>1.7984026528887</v>
      </c>
      <c r="I4585">
        <v>38.259103499192797</v>
      </c>
      <c r="J4585">
        <v>-1.0819522136039399</v>
      </c>
      <c r="K4585">
        <v>1.3245611135374</v>
      </c>
      <c r="L4585">
        <v>1.1156921042242001</v>
      </c>
      <c r="M4585">
        <v>31.6145947803398</v>
      </c>
      <c r="N4585">
        <v>0.93093326476268101</v>
      </c>
      <c r="O4585">
        <v>23.4177215189873</v>
      </c>
      <c r="P4585">
        <v>110.666666666666</v>
      </c>
      <c r="Q4585">
        <v>6.2968570567853002E-2</v>
      </c>
    </row>
    <row r="4586" spans="1:17" hidden="1" x14ac:dyDescent="0.3">
      <c r="A4586" t="s">
        <v>9328</v>
      </c>
      <c r="B4586" t="s">
        <v>9329</v>
      </c>
      <c r="C4586" t="str">
        <f>IFERROR(VLOOKUP(Table1[[#This Row],[Ticker]],[1]!Table1[[Symbol]:[Industry]],2,FALSE),"-")</f>
        <v>-</v>
      </c>
      <c r="D4586" t="s">
        <v>21</v>
      </c>
      <c r="E4586">
        <v>5.1806969699999996</v>
      </c>
      <c r="F4586">
        <v>3.27</v>
      </c>
      <c r="G4586">
        <v>19.980555985352499</v>
      </c>
      <c r="H4586">
        <v>-3.84562545015579</v>
      </c>
      <c r="I4586">
        <v>-8.4075631674737892</v>
      </c>
      <c r="J4586">
        <v>-2.5879763099894801</v>
      </c>
      <c r="K4586">
        <v>3.2166078168450198</v>
      </c>
      <c r="M4586">
        <v>85.934438720169197</v>
      </c>
      <c r="N4586">
        <v>2.8062343666625802</v>
      </c>
      <c r="O4586">
        <v>43.730886850152899</v>
      </c>
      <c r="P4586">
        <v>67.692307692307693</v>
      </c>
      <c r="Q4586">
        <v>5.2979199276032E-2</v>
      </c>
    </row>
    <row r="4587" spans="1:17" hidden="1" x14ac:dyDescent="0.3">
      <c r="A4587" t="s">
        <v>9330</v>
      </c>
      <c r="B4587" t="s">
        <v>9331</v>
      </c>
      <c r="C4587" t="str">
        <f>IFERROR(VLOOKUP(Table1[[#This Row],[Ticker]],[1]!Table1[[Symbol]:[Industry]],2,FALSE),"-")</f>
        <v>-</v>
      </c>
      <c r="D4587" t="s">
        <v>221</v>
      </c>
      <c r="E4587">
        <v>5.1479188999999996</v>
      </c>
      <c r="F4587">
        <v>13.49</v>
      </c>
      <c r="G4587">
        <v>86.754140891012796</v>
      </c>
      <c r="H4587">
        <v>17.4587291064162</v>
      </c>
      <c r="I4587">
        <v>60.068992205633201</v>
      </c>
      <c r="J4587">
        <v>20.219295558232002</v>
      </c>
      <c r="K4587">
        <v>10.980895706995801</v>
      </c>
      <c r="L4587">
        <v>10.5799495259735</v>
      </c>
      <c r="M4587">
        <v>85.525024091274901</v>
      </c>
      <c r="N4587">
        <v>1.97053274701055</v>
      </c>
      <c r="O4587">
        <v>44.996293550778297</v>
      </c>
      <c r="P4587">
        <v>145.272727272727</v>
      </c>
      <c r="Q4587">
        <v>7.5457064300914006E-2</v>
      </c>
    </row>
    <row r="4588" spans="1:17" hidden="1" x14ac:dyDescent="0.3">
      <c r="A4588" t="s">
        <v>9332</v>
      </c>
      <c r="B4588" t="s">
        <v>9333</v>
      </c>
      <c r="C4588" t="str">
        <f>IFERROR(VLOOKUP(Table1[[#This Row],[Ticker]],[1]!Table1[[Symbol]:[Industry]],2,FALSE),"-")</f>
        <v>-</v>
      </c>
      <c r="D4588" t="s">
        <v>457</v>
      </c>
      <c r="E4588">
        <v>5.1330816600000002</v>
      </c>
      <c r="F4588">
        <v>5.0999999999999996</v>
      </c>
      <c r="G4588">
        <v>4.1182553976111</v>
      </c>
      <c r="H4588">
        <v>11.5603074147934</v>
      </c>
      <c r="I4588">
        <v>-15.4428934286105</v>
      </c>
      <c r="J4588">
        <v>1.9180477863960499</v>
      </c>
      <c r="K4588">
        <v>4.80573427133975</v>
      </c>
      <c r="L4588">
        <v>5.6087257347432402</v>
      </c>
      <c r="M4588">
        <v>66.103692252658504</v>
      </c>
      <c r="N4588">
        <v>0.82540898650401595</v>
      </c>
      <c r="O4588">
        <v>32.745098039215598</v>
      </c>
      <c r="P4588">
        <v>34.210526315789402</v>
      </c>
      <c r="Q4588">
        <v>-6.1479664427019999E-2</v>
      </c>
    </row>
    <row r="4589" spans="1:17" hidden="1" x14ac:dyDescent="0.3">
      <c r="A4589" t="s">
        <v>9334</v>
      </c>
      <c r="B4589" t="s">
        <v>9335</v>
      </c>
      <c r="C4589" t="str">
        <f>IFERROR(VLOOKUP(Table1[[#This Row],[Ticker]],[1]!Table1[[Symbol]:[Industry]],2,FALSE),"-")</f>
        <v>-</v>
      </c>
      <c r="D4589" t="s">
        <v>561</v>
      </c>
      <c r="E4589">
        <v>5.1172599999999999</v>
      </c>
      <c r="F4589">
        <v>16.55</v>
      </c>
      <c r="G4589">
        <v>-25.352777347980801</v>
      </c>
      <c r="H4589">
        <v>-11.0587402042541</v>
      </c>
      <c r="I4589">
        <v>-12.217086976997599</v>
      </c>
      <c r="J4589">
        <v>-1.0819522136039399</v>
      </c>
      <c r="K4589">
        <v>16.549999999999901</v>
      </c>
      <c r="L4589">
        <v>16.55</v>
      </c>
      <c r="M4589">
        <v>100</v>
      </c>
      <c r="O4589">
        <v>0</v>
      </c>
      <c r="P4589">
        <v>0</v>
      </c>
    </row>
    <row r="4590" spans="1:17" hidden="1" x14ac:dyDescent="0.3">
      <c r="A4590" t="s">
        <v>9336</v>
      </c>
      <c r="B4590" t="s">
        <v>9337</v>
      </c>
      <c r="C4590" t="str">
        <f>IFERROR(VLOOKUP(Table1[[#This Row],[Ticker]],[1]!Table1[[Symbol]:[Industry]],2,FALSE),"-")</f>
        <v>-</v>
      </c>
      <c r="D4590" t="s">
        <v>72</v>
      </c>
      <c r="E4590">
        <v>5.1133749999999996</v>
      </c>
      <c r="F4590">
        <v>12.5</v>
      </c>
      <c r="G4590">
        <v>-41.290907812002303</v>
      </c>
      <c r="H4590">
        <v>9.11091106813039</v>
      </c>
      <c r="I4590">
        <v>-13.714328899771401</v>
      </c>
      <c r="J4590">
        <v>3.6838653706195501</v>
      </c>
      <c r="K4590">
        <v>11.545202603431401</v>
      </c>
      <c r="L4590">
        <v>12.090922494746399</v>
      </c>
      <c r="M4590">
        <v>57.0624442299248</v>
      </c>
      <c r="N4590">
        <v>1.50165347858528</v>
      </c>
      <c r="O4590">
        <v>22.96</v>
      </c>
      <c r="P4590">
        <v>32.275132275132201</v>
      </c>
      <c r="Q4590">
        <v>-7.5774021998643998E-2</v>
      </c>
    </row>
    <row r="4591" spans="1:17" hidden="1" x14ac:dyDescent="0.3">
      <c r="A4591" t="s">
        <v>9338</v>
      </c>
      <c r="B4591" t="s">
        <v>9339</v>
      </c>
      <c r="C4591" t="str">
        <f>IFERROR(VLOOKUP(Table1[[#This Row],[Ticker]],[1]!Table1[[Symbol]:[Industry]],2,FALSE),"-")</f>
        <v>-</v>
      </c>
      <c r="D4591" t="s">
        <v>539</v>
      </c>
      <c r="E4591">
        <v>5.1048710000000002</v>
      </c>
      <c r="F4591">
        <v>14.87</v>
      </c>
      <c r="G4591">
        <v>770.43035518213901</v>
      </c>
      <c r="H4591">
        <v>21.8491905158916</v>
      </c>
      <c r="I4591">
        <v>68.244078071545999</v>
      </c>
      <c r="J4591">
        <v>6.9981070895835904</v>
      </c>
      <c r="K4591">
        <v>11.6621332680678</v>
      </c>
      <c r="L4591">
        <v>8.65719507925097</v>
      </c>
      <c r="M4591">
        <v>94.027145754243804</v>
      </c>
      <c r="N4591">
        <v>1.55854127841985</v>
      </c>
      <c r="O4591">
        <v>0</v>
      </c>
      <c r="P4591">
        <v>795.78313253012004</v>
      </c>
    </row>
    <row r="4592" spans="1:17" hidden="1" x14ac:dyDescent="0.3">
      <c r="A4592" t="s">
        <v>9340</v>
      </c>
      <c r="B4592" t="s">
        <v>9341</v>
      </c>
      <c r="C4592" t="str">
        <f>IFERROR(VLOOKUP(Table1[[#This Row],[Ticker]],[1]!Table1[[Symbol]:[Industry]],2,FALSE),"-")</f>
        <v>-</v>
      </c>
      <c r="D4592" t="s">
        <v>130</v>
      </c>
      <c r="E4592">
        <v>5.1039000000000003</v>
      </c>
      <c r="F4592">
        <v>9.5399999999999991</v>
      </c>
      <c r="G4592">
        <v>-15.063760006940299</v>
      </c>
      <c r="H4592">
        <v>-11.1547094940814</v>
      </c>
      <c r="I4592">
        <v>-16.817086976997601</v>
      </c>
      <c r="J4592">
        <v>-2.9669663512099702</v>
      </c>
      <c r="K4592">
        <v>10.3303593405257</v>
      </c>
      <c r="L4592">
        <v>10.1181759780441</v>
      </c>
      <c r="M4592">
        <v>23.594294673430799</v>
      </c>
      <c r="N4592">
        <v>2.00665126130641</v>
      </c>
      <c r="O4592">
        <v>36.268343815513603</v>
      </c>
      <c r="P4592">
        <v>21.2198221092757</v>
      </c>
      <c r="Q4592">
        <v>-3.7653966822239998E-3</v>
      </c>
    </row>
    <row r="4593" spans="1:17" hidden="1" x14ac:dyDescent="0.3">
      <c r="A4593" t="s">
        <v>9342</v>
      </c>
      <c r="B4593" t="s">
        <v>9343</v>
      </c>
      <c r="C4593" t="str">
        <f>IFERROR(VLOOKUP(Table1[[#This Row],[Ticker]],[1]!Table1[[Symbol]:[Industry]],2,FALSE),"-")</f>
        <v>-</v>
      </c>
      <c r="E4593">
        <v>5.0941107159999897</v>
      </c>
      <c r="F4593">
        <v>5.08</v>
      </c>
      <c r="G4593">
        <v>-3.8216768695119101</v>
      </c>
      <c r="H4593">
        <v>-13.3664325119464</v>
      </c>
      <c r="I4593">
        <v>5.9224479067233302</v>
      </c>
      <c r="J4593">
        <v>-4.32004745169918</v>
      </c>
      <c r="K4593">
        <v>5.1001003511516796</v>
      </c>
      <c r="L4593">
        <v>4.8760721723137301</v>
      </c>
      <c r="M4593">
        <v>37.880709554779102</v>
      </c>
      <c r="N4593">
        <v>0.93596458169702101</v>
      </c>
      <c r="O4593">
        <v>24.212598425196799</v>
      </c>
      <c r="P4593">
        <v>54.4072948328267</v>
      </c>
      <c r="Q4593">
        <v>-4.4384325760576999E-2</v>
      </c>
    </row>
    <row r="4594" spans="1:17" hidden="1" x14ac:dyDescent="0.3">
      <c r="A4594" t="s">
        <v>9344</v>
      </c>
      <c r="B4594" t="s">
        <v>9345</v>
      </c>
      <c r="C4594" t="str">
        <f>IFERROR(VLOOKUP(Table1[[#This Row],[Ticker]],[1]!Table1[[Symbol]:[Industry]],2,FALSE),"-")</f>
        <v>-</v>
      </c>
      <c r="D4594" t="s">
        <v>1309</v>
      </c>
      <c r="E4594">
        <v>5.0762711999999999</v>
      </c>
      <c r="F4594">
        <v>10.01</v>
      </c>
      <c r="G4594">
        <v>-18.408332903536301</v>
      </c>
      <c r="H4594">
        <v>13.656521754743499</v>
      </c>
      <c r="I4594">
        <v>-18.138139608576498</v>
      </c>
      <c r="J4594">
        <v>-2.3443507708627398</v>
      </c>
      <c r="K4594">
        <v>10.167985497376</v>
      </c>
      <c r="L4594">
        <v>10.422065397540701</v>
      </c>
      <c r="M4594">
        <v>44.008028433787501</v>
      </c>
      <c r="N4594">
        <v>0.42736411989436701</v>
      </c>
      <c r="O4594">
        <v>25.874125874125799</v>
      </c>
      <c r="P4594">
        <v>17.764705882352899</v>
      </c>
      <c r="Q4594">
        <v>6.8171963224281998E-2</v>
      </c>
    </row>
    <row r="4595" spans="1:17" hidden="1" x14ac:dyDescent="0.3">
      <c r="A4595" t="s">
        <v>9346</v>
      </c>
      <c r="B4595" t="s">
        <v>9347</v>
      </c>
      <c r="C4595" t="str">
        <f>IFERROR(VLOOKUP(Table1[[#This Row],[Ticker]],[1]!Table1[[Symbol]:[Industry]],2,FALSE),"-")</f>
        <v>-</v>
      </c>
      <c r="D4595" t="s">
        <v>130</v>
      </c>
      <c r="E4595">
        <v>5.0652321599999999</v>
      </c>
      <c r="F4595">
        <v>0.3</v>
      </c>
      <c r="G4595">
        <v>-5.5931859894901201</v>
      </c>
      <c r="H4595">
        <v>-1.87035303188851</v>
      </c>
      <c r="I4595">
        <v>-12.2495918825592</v>
      </c>
      <c r="J4595">
        <v>1.0670674632677399</v>
      </c>
      <c r="K4595">
        <v>0.38104149371468099</v>
      </c>
      <c r="L4595">
        <v>0.316837459592406</v>
      </c>
      <c r="M4595">
        <v>38.332852816306797</v>
      </c>
      <c r="N4595">
        <v>1</v>
      </c>
      <c r="Q4595">
        <v>5.2048647419290002E-2</v>
      </c>
    </row>
    <row r="4596" spans="1:17" hidden="1" x14ac:dyDescent="0.3">
      <c r="A4596" t="s">
        <v>9348</v>
      </c>
      <c r="B4596" t="s">
        <v>9349</v>
      </c>
      <c r="C4596" t="str">
        <f>IFERROR(VLOOKUP(Table1[[#This Row],[Ticker]],[1]!Table1[[Symbol]:[Industry]],2,FALSE),"-")</f>
        <v>-</v>
      </c>
      <c r="D4596" t="s">
        <v>21</v>
      </c>
      <c r="E4596">
        <v>5.0644</v>
      </c>
      <c r="F4596">
        <v>23.02</v>
      </c>
      <c r="G4596">
        <v>35.065341118918099</v>
      </c>
      <c r="H4596">
        <v>-36.043260328093098</v>
      </c>
      <c r="I4596">
        <v>44.381552478784698</v>
      </c>
      <c r="J4596">
        <v>-4.3167764947540999</v>
      </c>
      <c r="K4596">
        <v>28.456753471326099</v>
      </c>
      <c r="L4596">
        <v>23.072650056653799</v>
      </c>
      <c r="M4596">
        <v>7.7988150433250496</v>
      </c>
      <c r="N4596">
        <v>0.20068608183883399</v>
      </c>
      <c r="O4596">
        <v>66.463944396177197</v>
      </c>
      <c r="P4596">
        <v>130.19999999999999</v>
      </c>
      <c r="Q4596">
        <v>0.10621727899007299</v>
      </c>
    </row>
    <row r="4597" spans="1:17" hidden="1" x14ac:dyDescent="0.3">
      <c r="A4597" t="s">
        <v>9350</v>
      </c>
      <c r="B4597" t="s">
        <v>9351</v>
      </c>
      <c r="C4597" t="str">
        <f>IFERROR(VLOOKUP(Table1[[#This Row],[Ticker]],[1]!Table1[[Symbol]:[Industry]],2,FALSE),"-")</f>
        <v>-</v>
      </c>
      <c r="D4597" t="s">
        <v>140</v>
      </c>
      <c r="E4597">
        <v>5.055555</v>
      </c>
      <c r="F4597">
        <v>4.8499999999999996</v>
      </c>
      <c r="G4597">
        <v>-5.5931859894901201</v>
      </c>
      <c r="H4597">
        <v>-1.87035303188851</v>
      </c>
      <c r="I4597">
        <v>-12.2495918825592</v>
      </c>
      <c r="J4597">
        <v>1.0670674632677399</v>
      </c>
      <c r="K4597">
        <v>5.1230840222052203</v>
      </c>
      <c r="M4597">
        <v>99.999956885964906</v>
      </c>
      <c r="N4597">
        <v>1</v>
      </c>
    </row>
    <row r="4598" spans="1:17" hidden="1" x14ac:dyDescent="0.3">
      <c r="A4598" t="s">
        <v>9352</v>
      </c>
      <c r="B4598" t="s">
        <v>9353</v>
      </c>
      <c r="C4598" t="str">
        <f>IFERROR(VLOOKUP(Table1[[#This Row],[Ticker]],[1]!Table1[[Symbol]:[Industry]],2,FALSE),"-")</f>
        <v>-</v>
      </c>
      <c r="D4598" t="s">
        <v>285</v>
      </c>
      <c r="E4598">
        <v>5.0329220000000001</v>
      </c>
      <c r="F4598">
        <v>2.98</v>
      </c>
      <c r="G4598">
        <v>39.288106629919703</v>
      </c>
      <c r="H4598">
        <v>-16.959361322266499</v>
      </c>
      <c r="I4598">
        <v>-3.8534506133612401</v>
      </c>
      <c r="J4598">
        <v>-0.417500386361423</v>
      </c>
      <c r="K4598">
        <v>3.0856515862135998</v>
      </c>
      <c r="L4598">
        <v>3.4219295919810402</v>
      </c>
      <c r="M4598">
        <v>41.951727124817502</v>
      </c>
      <c r="N4598">
        <v>1.10419361228001</v>
      </c>
      <c r="O4598">
        <v>80.201342281879207</v>
      </c>
      <c r="P4598">
        <v>64.640883977900501</v>
      </c>
      <c r="Q4598">
        <v>2.0194244730189999E-2</v>
      </c>
    </row>
    <row r="4599" spans="1:17" hidden="1" x14ac:dyDescent="0.3">
      <c r="A4599" t="s">
        <v>9354</v>
      </c>
      <c r="B4599" t="s">
        <v>9355</v>
      </c>
      <c r="C4599" t="str">
        <f>IFERROR(VLOOKUP(Table1[[#This Row],[Ticker]],[1]!Table1[[Symbol]:[Industry]],2,FALSE),"-")</f>
        <v>-</v>
      </c>
      <c r="E4599">
        <v>5.0229607999999999</v>
      </c>
      <c r="F4599">
        <v>3.32</v>
      </c>
      <c r="G4599">
        <v>-14.3159880503219</v>
      </c>
      <c r="H4599">
        <v>-11.6285407740547</v>
      </c>
      <c r="I4599">
        <v>-42.322350134892297</v>
      </c>
      <c r="J4599">
        <v>3.40906575046791</v>
      </c>
      <c r="K4599">
        <v>3.5868439211590499</v>
      </c>
      <c r="L4599">
        <v>3.9086250410757701</v>
      </c>
      <c r="M4599">
        <v>47.073687580885803</v>
      </c>
      <c r="N4599">
        <v>1.3236759819947399</v>
      </c>
      <c r="O4599">
        <v>65.662650602409599</v>
      </c>
      <c r="P4599">
        <v>22.509225092250901</v>
      </c>
      <c r="Q4599">
        <v>-1.0601755486069999E-3</v>
      </c>
    </row>
    <row r="4600" spans="1:17" hidden="1" x14ac:dyDescent="0.3">
      <c r="A4600" t="s">
        <v>9356</v>
      </c>
      <c r="B4600" t="s">
        <v>9357</v>
      </c>
      <c r="C4600" t="str">
        <f>IFERROR(VLOOKUP(Table1[[#This Row],[Ticker]],[1]!Table1[[Symbol]:[Industry]],2,FALSE),"-")</f>
        <v>-</v>
      </c>
      <c r="E4600">
        <v>5.0116699999999996</v>
      </c>
      <c r="F4600">
        <v>1.67</v>
      </c>
      <c r="G4600">
        <v>-10.969215704145199</v>
      </c>
      <c r="H4600">
        <v>18.172029026514998</v>
      </c>
      <c r="I4600">
        <v>-35.961379214440498</v>
      </c>
      <c r="J4600">
        <v>5.2471617104466697</v>
      </c>
      <c r="K4600">
        <v>1.53215201741623</v>
      </c>
      <c r="L4600">
        <v>1.6431212570396001</v>
      </c>
      <c r="M4600">
        <v>55.893633973611102</v>
      </c>
      <c r="N4600">
        <v>1.88853402022644</v>
      </c>
      <c r="O4600">
        <v>37.724550898203503</v>
      </c>
      <c r="P4600">
        <v>49.107142857142797</v>
      </c>
      <c r="Q4600">
        <v>-0.120464762930226</v>
      </c>
    </row>
    <row r="4601" spans="1:17" hidden="1" x14ac:dyDescent="0.3">
      <c r="A4601" t="s">
        <v>9358</v>
      </c>
      <c r="B4601" t="s">
        <v>9359</v>
      </c>
      <c r="C4601" t="str">
        <f>IFERROR(VLOOKUP(Table1[[#This Row],[Ticker]],[1]!Table1[[Symbol]:[Industry]],2,FALSE),"-")</f>
        <v>-</v>
      </c>
      <c r="D4601" t="s">
        <v>392</v>
      </c>
      <c r="E4601">
        <v>4.992</v>
      </c>
      <c r="F4601">
        <v>12</v>
      </c>
      <c r="G4601">
        <v>9.1763706340819606</v>
      </c>
      <c r="H4601">
        <v>-11.6348718914969</v>
      </c>
      <c r="I4601">
        <v>-30.750691864981299</v>
      </c>
      <c r="J4601">
        <v>3.9615260472656102</v>
      </c>
      <c r="K4601">
        <v>13.196412375596999</v>
      </c>
      <c r="L4601">
        <v>14.086429959940199</v>
      </c>
      <c r="M4601">
        <v>38.977523690864402</v>
      </c>
      <c r="N4601">
        <v>0.74893689043095601</v>
      </c>
      <c r="O4601">
        <v>94.75</v>
      </c>
      <c r="P4601">
        <v>56.862745098039198</v>
      </c>
      <c r="Q4601">
        <v>6.3962600963414995E-2</v>
      </c>
    </row>
    <row r="4602" spans="1:17" hidden="1" x14ac:dyDescent="0.3">
      <c r="A4602" t="s">
        <v>9360</v>
      </c>
      <c r="B4602" t="s">
        <v>9361</v>
      </c>
      <c r="C4602" t="str">
        <f>IFERROR(VLOOKUP(Table1[[#This Row],[Ticker]],[1]!Table1[[Symbol]:[Industry]],2,FALSE),"-")</f>
        <v>-</v>
      </c>
      <c r="D4602" t="s">
        <v>95</v>
      </c>
      <c r="E4602">
        <v>4.9798476000000003</v>
      </c>
      <c r="F4602">
        <v>22.52</v>
      </c>
      <c r="G4602">
        <v>201.02403424622199</v>
      </c>
      <c r="H4602">
        <v>29.504824671237301</v>
      </c>
      <c r="I4602">
        <v>215.58495086870801</v>
      </c>
      <c r="J4602">
        <v>20.378976438717601</v>
      </c>
      <c r="K4602">
        <v>13.305636400171901</v>
      </c>
      <c r="L4602">
        <v>9.5694979276624696</v>
      </c>
      <c r="M4602">
        <v>99.577258980401794</v>
      </c>
      <c r="N4602">
        <v>0.31889083195130502</v>
      </c>
      <c r="O4602">
        <v>0</v>
      </c>
      <c r="P4602">
        <v>295.08771929824502</v>
      </c>
      <c r="Q4602">
        <v>0.12706956694704</v>
      </c>
    </row>
    <row r="4603" spans="1:17" hidden="1" x14ac:dyDescent="0.3">
      <c r="A4603" t="s">
        <v>9362</v>
      </c>
      <c r="B4603" t="s">
        <v>9363</v>
      </c>
      <c r="C4603" t="str">
        <f>IFERROR(VLOOKUP(Table1[[#This Row],[Ticker]],[1]!Table1[[Symbol]:[Industry]],2,FALSE),"-")</f>
        <v>-</v>
      </c>
      <c r="E4603">
        <v>4.9749999999999996</v>
      </c>
      <c r="F4603">
        <v>9.9499999999999993</v>
      </c>
      <c r="G4603">
        <v>-20.394971440807801</v>
      </c>
      <c r="H4603">
        <v>-6.10093429708117</v>
      </c>
      <c r="I4603">
        <v>-7.2592810698246204</v>
      </c>
      <c r="J4603">
        <v>3.87585369356903</v>
      </c>
      <c r="K4603">
        <v>9.5652118439545095</v>
      </c>
      <c r="L4603">
        <v>9.6795456327463292</v>
      </c>
      <c r="M4603">
        <v>100</v>
      </c>
      <c r="N4603">
        <v>5.3636363636363598</v>
      </c>
      <c r="O4603">
        <v>0</v>
      </c>
      <c r="P4603">
        <v>10.432852386237499</v>
      </c>
    </row>
    <row r="4604" spans="1:17" hidden="1" x14ac:dyDescent="0.3">
      <c r="A4604" t="s">
        <v>9364</v>
      </c>
      <c r="B4604" t="s">
        <v>9365</v>
      </c>
      <c r="C4604" t="str">
        <f>IFERROR(VLOOKUP(Table1[[#This Row],[Ticker]],[1]!Table1[[Symbol]:[Industry]],2,FALSE),"-")</f>
        <v>-</v>
      </c>
      <c r="D4604" t="s">
        <v>1147</v>
      </c>
      <c r="E4604">
        <v>4.9640000000000004</v>
      </c>
      <c r="F4604">
        <v>2.92</v>
      </c>
      <c r="G4604">
        <v>24.390812395608901</v>
      </c>
      <c r="H4604">
        <v>-12.7254068709208</v>
      </c>
      <c r="I4604">
        <v>-24.5293992893099</v>
      </c>
      <c r="J4604">
        <v>-3.0753076953315102</v>
      </c>
      <c r="K4604">
        <v>2.99454746212268</v>
      </c>
      <c r="L4604">
        <v>3.0038815183876899</v>
      </c>
      <c r="M4604">
        <v>50.111855484666002</v>
      </c>
      <c r="N4604">
        <v>1.9157956826578</v>
      </c>
      <c r="O4604">
        <v>52.397260273972599</v>
      </c>
      <c r="P4604">
        <v>70.760233918128606</v>
      </c>
      <c r="Q4604">
        <v>1.3379664159786E-2</v>
      </c>
    </row>
    <row r="4605" spans="1:17" hidden="1" x14ac:dyDescent="0.3">
      <c r="A4605" t="s">
        <v>9366</v>
      </c>
      <c r="B4605" t="s">
        <v>9367</v>
      </c>
      <c r="C4605" t="str">
        <f>IFERROR(VLOOKUP(Table1[[#This Row],[Ticker]],[1]!Table1[[Symbol]:[Industry]],2,FALSE),"-")</f>
        <v>-</v>
      </c>
      <c r="D4605" t="s">
        <v>561</v>
      </c>
      <c r="E4605">
        <v>4.9139999999999997</v>
      </c>
      <c r="F4605">
        <v>16.38</v>
      </c>
      <c r="G4605">
        <v>14.051477971168101</v>
      </c>
      <c r="H4605">
        <v>-2.4689966145105502</v>
      </c>
      <c r="I4605">
        <v>19.138165629257301</v>
      </c>
      <c r="J4605">
        <v>1.5225299184372301</v>
      </c>
      <c r="K4605">
        <v>16.0616282758462</v>
      </c>
      <c r="L4605">
        <v>14.6285661067541</v>
      </c>
      <c r="M4605">
        <v>48.345216527503901</v>
      </c>
      <c r="N4605">
        <v>1.8781354545551801</v>
      </c>
      <c r="O4605">
        <v>12.026862026862</v>
      </c>
      <c r="P4605">
        <v>67.827868852459005</v>
      </c>
      <c r="Q4605">
        <v>4.0839880490658002E-2</v>
      </c>
    </row>
    <row r="4606" spans="1:17" hidden="1" x14ac:dyDescent="0.3">
      <c r="A4606" t="s">
        <v>9368</v>
      </c>
      <c r="B4606" t="s">
        <v>9369</v>
      </c>
      <c r="C4606" t="str">
        <f>IFERROR(VLOOKUP(Table1[[#This Row],[Ticker]],[1]!Table1[[Symbol]:[Industry]],2,FALSE),"-")</f>
        <v>-</v>
      </c>
      <c r="D4606" t="s">
        <v>670</v>
      </c>
      <c r="E4606">
        <v>4.9102904000000001</v>
      </c>
      <c r="F4606">
        <v>1636</v>
      </c>
      <c r="G4606">
        <v>-45.010980952557702</v>
      </c>
      <c r="H4606">
        <v>-25.459535828321702</v>
      </c>
      <c r="I4606">
        <v>3.0753725015083799</v>
      </c>
      <c r="J4606">
        <v>-9.4693923413314494</v>
      </c>
      <c r="K4606">
        <v>1805.5082468559999</v>
      </c>
      <c r="L4606">
        <v>1670.7687888523801</v>
      </c>
      <c r="M4606">
        <v>21.806422301143002</v>
      </c>
      <c r="N4606">
        <v>1.2029740916756</v>
      </c>
      <c r="O4606">
        <v>27.5</v>
      </c>
      <c r="P4606">
        <v>88.914549653579598</v>
      </c>
      <c r="Q4606">
        <v>0.110752415109381</v>
      </c>
    </row>
    <row r="4607" spans="1:17" hidden="1" x14ac:dyDescent="0.3">
      <c r="A4607" t="s">
        <v>9370</v>
      </c>
      <c r="B4607" t="s">
        <v>9371</v>
      </c>
      <c r="C4607" t="str">
        <f>IFERROR(VLOOKUP(Table1[[#This Row],[Ticker]],[1]!Table1[[Symbol]:[Industry]],2,FALSE),"-")</f>
        <v>-</v>
      </c>
      <c r="D4607" t="s">
        <v>610</v>
      </c>
      <c r="E4607">
        <v>4.9059765400000002</v>
      </c>
      <c r="F4607">
        <v>14.02</v>
      </c>
      <c r="G4607">
        <v>56.488986594950397</v>
      </c>
      <c r="H4607">
        <v>-12.844454489968401</v>
      </c>
      <c r="I4607">
        <v>-12.359537119447699</v>
      </c>
      <c r="J4607">
        <v>-1.0819522136039399</v>
      </c>
      <c r="K4607">
        <v>16.431880457059201</v>
      </c>
      <c r="L4607">
        <v>15.9800912832662</v>
      </c>
      <c r="M4607">
        <v>28.438163881379101</v>
      </c>
      <c r="N4607">
        <v>0.678689741862046</v>
      </c>
      <c r="O4607">
        <v>131.526390870185</v>
      </c>
      <c r="P4607">
        <v>90.489130434782595</v>
      </c>
      <c r="Q4607">
        <v>0.12230125343371701</v>
      </c>
    </row>
    <row r="4608" spans="1:17" hidden="1" x14ac:dyDescent="0.3">
      <c r="A4608" t="s">
        <v>9372</v>
      </c>
      <c r="B4608" t="s">
        <v>9373</v>
      </c>
      <c r="C4608" t="str">
        <f>IFERROR(VLOOKUP(Table1[[#This Row],[Ticker]],[1]!Table1[[Symbol]:[Industry]],2,FALSE),"-")</f>
        <v>-</v>
      </c>
      <c r="D4608" t="s">
        <v>72</v>
      </c>
      <c r="E4608">
        <v>4.8946725999999998</v>
      </c>
      <c r="F4608">
        <v>10.93</v>
      </c>
      <c r="G4608">
        <v>160.02581273034801</v>
      </c>
      <c r="H4608">
        <v>39.081315818154799</v>
      </c>
      <c r="I4608">
        <v>168.039323279412</v>
      </c>
      <c r="J4608">
        <v>6.9825639154283099</v>
      </c>
      <c r="K4608">
        <v>8.0431298296993194</v>
      </c>
      <c r="L4608">
        <v>5.6861642138754096</v>
      </c>
      <c r="M4608">
        <v>99.999997215686804</v>
      </c>
      <c r="N4608">
        <v>4.3050520535726697</v>
      </c>
      <c r="O4608">
        <v>0</v>
      </c>
      <c r="P4608">
        <v>215.89595375722499</v>
      </c>
    </row>
    <row r="4609" spans="1:17" hidden="1" x14ac:dyDescent="0.3">
      <c r="A4609" t="s">
        <v>9374</v>
      </c>
      <c r="B4609" t="s">
        <v>9375</v>
      </c>
      <c r="C4609" t="str">
        <f>IFERROR(VLOOKUP(Table1[[#This Row],[Ticker]],[1]!Table1[[Symbol]:[Industry]],2,FALSE),"-")</f>
        <v>-</v>
      </c>
      <c r="E4609">
        <v>4.8941284999999999</v>
      </c>
      <c r="F4609">
        <v>8.9499999999999993</v>
      </c>
      <c r="G4609">
        <v>55.821311720845003</v>
      </c>
      <c r="H4609">
        <v>-5.1415804409405403</v>
      </c>
      <c r="I4609">
        <v>47.035582062148201</v>
      </c>
      <c r="J4609">
        <v>-3.69348648999132</v>
      </c>
      <c r="K4609">
        <v>9.18212018643632</v>
      </c>
      <c r="L4609">
        <v>7.7014342342506596</v>
      </c>
      <c r="M4609">
        <v>40.209692167575596</v>
      </c>
      <c r="N4609">
        <v>0.109564376573362</v>
      </c>
      <c r="O4609">
        <v>38.435754189944099</v>
      </c>
      <c r="P4609">
        <v>138.031914893617</v>
      </c>
    </row>
    <row r="4610" spans="1:17" hidden="1" x14ac:dyDescent="0.3">
      <c r="A4610" t="s">
        <v>9376</v>
      </c>
      <c r="B4610" t="s">
        <v>9377</v>
      </c>
      <c r="C4610" t="str">
        <f>IFERROR(VLOOKUP(Table1[[#This Row],[Ticker]],[1]!Table1[[Symbol]:[Industry]],2,FALSE),"-")</f>
        <v>-</v>
      </c>
      <c r="D4610" t="s">
        <v>561</v>
      </c>
      <c r="E4610">
        <v>4.8596624999999998</v>
      </c>
      <c r="F4610">
        <v>17.850000000000001</v>
      </c>
      <c r="G4610">
        <v>-76.642779828754797</v>
      </c>
      <c r="H4610">
        <v>39.5436694343</v>
      </c>
      <c r="I4610">
        <v>-63.507089457771599</v>
      </c>
      <c r="J4610">
        <v>7.0762678111179298</v>
      </c>
      <c r="K4610">
        <v>13.096461978472099</v>
      </c>
      <c r="L4610">
        <v>21.102025735472999</v>
      </c>
      <c r="M4610">
        <v>100</v>
      </c>
      <c r="N4610">
        <v>1.0651090877856</v>
      </c>
      <c r="O4610">
        <v>105.296664120193</v>
      </c>
      <c r="P4610">
        <v>475.806451612903</v>
      </c>
    </row>
    <row r="4611" spans="1:17" hidden="1" x14ac:dyDescent="0.3">
      <c r="A4611" t="s">
        <v>9378</v>
      </c>
      <c r="B4611" t="s">
        <v>9379</v>
      </c>
      <c r="C4611" t="str">
        <f>IFERROR(VLOOKUP(Table1[[#This Row],[Ticker]],[1]!Table1[[Symbol]:[Industry]],2,FALSE),"-")</f>
        <v>-</v>
      </c>
      <c r="D4611" t="s">
        <v>148</v>
      </c>
      <c r="E4611">
        <v>4.8364752799999904</v>
      </c>
      <c r="F4611">
        <v>5.6</v>
      </c>
      <c r="G4611">
        <v>34.647222652019103</v>
      </c>
      <c r="K4611">
        <v>5.4856592989664099</v>
      </c>
      <c r="L4611">
        <v>5.3129273959650396</v>
      </c>
      <c r="M4611">
        <v>11.3707014279082</v>
      </c>
      <c r="N4611">
        <v>1</v>
      </c>
      <c r="O4611">
        <v>29.464285714285701</v>
      </c>
      <c r="P4611">
        <v>74.999999999999901</v>
      </c>
      <c r="Q4611">
        <v>-8.5879446318412003E-2</v>
      </c>
    </row>
    <row r="4612" spans="1:17" hidden="1" x14ac:dyDescent="0.3">
      <c r="A4612" t="s">
        <v>9380</v>
      </c>
      <c r="B4612" t="s">
        <v>9381</v>
      </c>
      <c r="C4612" t="str">
        <f>IFERROR(VLOOKUP(Table1[[#This Row],[Ticker]],[1]!Table1[[Symbol]:[Industry]],2,FALSE),"-")</f>
        <v>-</v>
      </c>
      <c r="E4612">
        <v>4.8258650999999997</v>
      </c>
      <c r="F4612">
        <v>15.31</v>
      </c>
      <c r="G4612">
        <v>42.520029669563002</v>
      </c>
      <c r="H4612">
        <v>-4.90598207129801</v>
      </c>
      <c r="I4612">
        <v>24.846476138490299</v>
      </c>
      <c r="J4612">
        <v>1.37538567035509</v>
      </c>
      <c r="K4612">
        <v>14.7839429694264</v>
      </c>
      <c r="L4612">
        <v>12.1342400513049</v>
      </c>
      <c r="M4612">
        <v>57.615871373256802</v>
      </c>
      <c r="N4612">
        <v>0.52827738260996404</v>
      </c>
      <c r="O4612">
        <v>22.273024167210899</v>
      </c>
      <c r="P4612">
        <v>170.017636684303</v>
      </c>
      <c r="Q4612">
        <v>-2.1089043327401E-2</v>
      </c>
    </row>
    <row r="4613" spans="1:17" hidden="1" x14ac:dyDescent="0.3">
      <c r="A4613" t="s">
        <v>9382</v>
      </c>
      <c r="B4613" t="s">
        <v>9383</v>
      </c>
      <c r="C4613" t="str">
        <f>IFERROR(VLOOKUP(Table1[[#This Row],[Ticker]],[1]!Table1[[Symbol]:[Industry]],2,FALSE),"-")</f>
        <v>-</v>
      </c>
      <c r="E4613">
        <v>4.8230370000000002</v>
      </c>
      <c r="F4613">
        <v>0.73</v>
      </c>
      <c r="G4613">
        <v>-28.019444014647402</v>
      </c>
      <c r="H4613">
        <v>3.2269740814601202</v>
      </c>
      <c r="I4613">
        <v>-14.8837536436642</v>
      </c>
      <c r="J4613">
        <v>4.8004007275725096</v>
      </c>
      <c r="K4613">
        <v>0.64939855984186101</v>
      </c>
      <c r="L4613">
        <v>0.68182967134366201</v>
      </c>
      <c r="M4613">
        <v>73.776637240098097</v>
      </c>
      <c r="N4613">
        <v>1.6148986621847701</v>
      </c>
      <c r="O4613">
        <v>27.397260273972599</v>
      </c>
      <c r="P4613">
        <v>35.185185185185098</v>
      </c>
      <c r="Q4613">
        <v>-5.7217785257794002E-2</v>
      </c>
    </row>
    <row r="4614" spans="1:17" hidden="1" x14ac:dyDescent="0.3">
      <c r="A4614" t="s">
        <v>9384</v>
      </c>
      <c r="B4614" t="s">
        <v>9385</v>
      </c>
      <c r="C4614" t="str">
        <f>IFERROR(VLOOKUP(Table1[[#This Row],[Ticker]],[1]!Table1[[Symbol]:[Industry]],2,FALSE),"-")</f>
        <v>-</v>
      </c>
      <c r="D4614" t="s">
        <v>665</v>
      </c>
      <c r="E4614">
        <v>4.8179999999999996</v>
      </c>
      <c r="F4614">
        <v>16.059999999999999</v>
      </c>
      <c r="G4614">
        <v>-27.1865181792766</v>
      </c>
      <c r="H4614">
        <v>-11.0587402042541</v>
      </c>
      <c r="I4614">
        <v>-27.6907711875239</v>
      </c>
      <c r="J4614">
        <v>-1.0819522136039399</v>
      </c>
      <c r="K4614">
        <v>16.6731022090129</v>
      </c>
      <c r="L4614">
        <v>19.4097008205988</v>
      </c>
      <c r="M4614">
        <v>2.4909220974997202</v>
      </c>
      <c r="N4614">
        <v>2.3124238827138601E-4</v>
      </c>
      <c r="O4614">
        <v>43.648816936488103</v>
      </c>
      <c r="P4614">
        <v>5.5884286653517101</v>
      </c>
    </row>
    <row r="4615" spans="1:17" hidden="1" x14ac:dyDescent="0.3">
      <c r="A4615" t="s">
        <v>9386</v>
      </c>
      <c r="B4615" t="s">
        <v>9387</v>
      </c>
      <c r="C4615" t="str">
        <f>IFERROR(VLOOKUP(Table1[[#This Row],[Ticker]],[1]!Table1[[Symbol]:[Industry]],2,FALSE),"-")</f>
        <v>-</v>
      </c>
      <c r="E4615">
        <v>4.8048700000000002</v>
      </c>
      <c r="F4615">
        <v>8.27</v>
      </c>
      <c r="G4615">
        <v>32.773417680699801</v>
      </c>
      <c r="H4615">
        <v>35.312941211675003</v>
      </c>
      <c r="I4615">
        <v>19.052754292843598</v>
      </c>
      <c r="J4615">
        <v>-1.0819522136039399</v>
      </c>
      <c r="K4615">
        <v>6.9474941697607999</v>
      </c>
      <c r="L4615">
        <v>6.2240739576329096</v>
      </c>
      <c r="M4615">
        <v>77.990292602545097</v>
      </c>
      <c r="N4615">
        <v>0.24690713771856901</v>
      </c>
      <c r="O4615">
        <v>5.1995163240628797</v>
      </c>
      <c r="P4615">
        <v>100.242130750605</v>
      </c>
    </row>
    <row r="4616" spans="1:17" hidden="1" x14ac:dyDescent="0.3">
      <c r="A4616" t="s">
        <v>9388</v>
      </c>
      <c r="B4616" t="s">
        <v>9389</v>
      </c>
      <c r="C4616" t="str">
        <f>IFERROR(VLOOKUP(Table1[[#This Row],[Ticker]],[1]!Table1[[Symbol]:[Industry]],2,FALSE),"-")</f>
        <v>-</v>
      </c>
      <c r="D4616" t="s">
        <v>72</v>
      </c>
      <c r="E4616">
        <v>4.7804779999999996</v>
      </c>
      <c r="F4616">
        <v>2.39</v>
      </c>
      <c r="G4616">
        <v>68.956165741449993</v>
      </c>
      <c r="H4616">
        <v>3.5754061372092698</v>
      </c>
      <c r="I4616">
        <v>41.976461410099098</v>
      </c>
      <c r="J4616">
        <v>11.8988170171652</v>
      </c>
      <c r="K4616">
        <v>1.9996270318383</v>
      </c>
      <c r="L4616">
        <v>1.7042978403823501</v>
      </c>
      <c r="M4616">
        <v>88.416879967538407</v>
      </c>
      <c r="N4616">
        <v>3.1253320948832299</v>
      </c>
      <c r="O4616">
        <v>0</v>
      </c>
      <c r="P4616">
        <v>165.555555555555</v>
      </c>
      <c r="Q4616">
        <v>9.1147571625727994E-2</v>
      </c>
    </row>
    <row r="4617" spans="1:17" hidden="1" x14ac:dyDescent="0.3">
      <c r="A4617" t="s">
        <v>9390</v>
      </c>
      <c r="B4617" t="s">
        <v>9391</v>
      </c>
      <c r="C4617" t="str">
        <f>IFERROR(VLOOKUP(Table1[[#This Row],[Ticker]],[1]!Table1[[Symbol]:[Industry]],2,FALSE),"-")</f>
        <v>-</v>
      </c>
      <c r="D4617" t="s">
        <v>72</v>
      </c>
      <c r="E4617">
        <v>4.76</v>
      </c>
      <c r="F4617">
        <v>2.8</v>
      </c>
      <c r="G4617">
        <v>-19.692399989490202</v>
      </c>
      <c r="H4617">
        <v>9.7039716601526305</v>
      </c>
      <c r="I4617">
        <v>-0.66330211643983295</v>
      </c>
      <c r="J4617">
        <v>-6.0819522136039401</v>
      </c>
      <c r="K4617">
        <v>2.4747604476776299</v>
      </c>
      <c r="L4617">
        <v>2.4656322803233701</v>
      </c>
      <c r="M4617">
        <v>60.446221947035902</v>
      </c>
      <c r="N4617">
        <v>2.3987633612430899</v>
      </c>
      <c r="O4617">
        <v>18.214285714285701</v>
      </c>
      <c r="P4617">
        <v>39.999999999999901</v>
      </c>
      <c r="Q4617">
        <v>3.8041501093844E-2</v>
      </c>
    </row>
    <row r="4618" spans="1:17" hidden="1" x14ac:dyDescent="0.3">
      <c r="A4618" t="s">
        <v>9392</v>
      </c>
      <c r="B4618" t="s">
        <v>9393</v>
      </c>
      <c r="C4618" t="str">
        <f>IFERROR(VLOOKUP(Table1[[#This Row],[Ticker]],[1]!Table1[[Symbol]:[Industry]],2,FALSE),"-")</f>
        <v>-</v>
      </c>
      <c r="D4618" t="s">
        <v>21</v>
      </c>
      <c r="E4618">
        <v>4.7432489999999996</v>
      </c>
      <c r="F4618">
        <v>8.61</v>
      </c>
      <c r="G4618">
        <v>-3.7426078564554</v>
      </c>
      <c r="H4618">
        <v>-6.9509096522644302</v>
      </c>
      <c r="I4618">
        <v>-3.0916116918265</v>
      </c>
      <c r="J4618">
        <v>-10.9708411024928</v>
      </c>
      <c r="K4618">
        <v>8.6567318166927905</v>
      </c>
      <c r="L4618">
        <v>8.3739821492739992</v>
      </c>
      <c r="M4618">
        <v>50.086708767902202</v>
      </c>
      <c r="N4618">
        <v>1.50165035176997</v>
      </c>
      <c r="O4618">
        <v>45.180023228803698</v>
      </c>
      <c r="P4618">
        <v>40.456769983686698</v>
      </c>
      <c r="Q4618">
        <v>8.9366763253499001E-2</v>
      </c>
    </row>
    <row r="4619" spans="1:17" hidden="1" x14ac:dyDescent="0.3">
      <c r="A4619" t="s">
        <v>9394</v>
      </c>
      <c r="B4619" t="s">
        <v>9395</v>
      </c>
      <c r="C4619" t="str">
        <f>IFERROR(VLOOKUP(Table1[[#This Row],[Ticker]],[1]!Table1[[Symbol]:[Industry]],2,FALSE),"-")</f>
        <v>-</v>
      </c>
      <c r="E4619">
        <v>4.6595696000000002</v>
      </c>
      <c r="F4619">
        <v>15.52</v>
      </c>
      <c r="G4619">
        <v>13.590821577712999</v>
      </c>
      <c r="H4619">
        <v>-10.735951308192099</v>
      </c>
      <c r="I4619">
        <v>6.8926597612986296</v>
      </c>
      <c r="J4619">
        <v>-3.3461031570001798</v>
      </c>
      <c r="K4619">
        <v>15.120634006466799</v>
      </c>
      <c r="L4619">
        <v>14.7810687743423</v>
      </c>
      <c r="M4619">
        <v>46.778817689544297</v>
      </c>
      <c r="N4619">
        <v>0.92314974599423705</v>
      </c>
      <c r="O4619">
        <v>34.3427835051546</v>
      </c>
      <c r="P4619">
        <v>63.713080168776301</v>
      </c>
      <c r="Q4619">
        <v>5.3564185132126997E-2</v>
      </c>
    </row>
    <row r="4620" spans="1:17" hidden="1" x14ac:dyDescent="0.3">
      <c r="A4620" t="s">
        <v>9396</v>
      </c>
      <c r="B4620" t="s">
        <v>9397</v>
      </c>
      <c r="C4620" t="str">
        <f>IFERROR(VLOOKUP(Table1[[#This Row],[Ticker]],[1]!Table1[[Symbol]:[Industry]],2,FALSE),"-")</f>
        <v>-</v>
      </c>
      <c r="D4620" t="s">
        <v>561</v>
      </c>
      <c r="E4620">
        <v>4.6537199999999999</v>
      </c>
      <c r="F4620">
        <v>7.2</v>
      </c>
      <c r="G4620">
        <v>63.128898044689301</v>
      </c>
      <c r="H4620">
        <v>-6.9208091697713998</v>
      </c>
      <c r="I4620">
        <v>-28.690404842426801</v>
      </c>
      <c r="J4620">
        <v>0.80738651784004101</v>
      </c>
      <c r="K4620">
        <v>7.8309138549490598</v>
      </c>
      <c r="L4620">
        <v>7.0935789094772304</v>
      </c>
      <c r="M4620">
        <v>38.843758727955603</v>
      </c>
      <c r="N4620">
        <v>0.83976065251868304</v>
      </c>
      <c r="O4620">
        <v>51.1111111111111</v>
      </c>
      <c r="P4620">
        <v>104.54545454545401</v>
      </c>
      <c r="Q4620">
        <v>0.110855163179711</v>
      </c>
    </row>
    <row r="4621" spans="1:17" hidden="1" x14ac:dyDescent="0.3">
      <c r="A4621" t="s">
        <v>9398</v>
      </c>
      <c r="B4621" t="s">
        <v>9399</v>
      </c>
      <c r="C4621" t="str">
        <f>IFERROR(VLOOKUP(Table1[[#This Row],[Ticker]],[1]!Table1[[Symbol]:[Industry]],2,FALSE),"-")</f>
        <v>-</v>
      </c>
      <c r="E4621">
        <v>4.6437299999999997</v>
      </c>
      <c r="F4621">
        <v>9.1</v>
      </c>
      <c r="G4621">
        <v>19.091667096463599</v>
      </c>
      <c r="H4621">
        <v>5.94530837874178</v>
      </c>
      <c r="I4621">
        <v>-16.528338291403401</v>
      </c>
      <c r="J4621">
        <v>9.0832320303604703</v>
      </c>
      <c r="K4621">
        <v>7.3840511179510404</v>
      </c>
      <c r="L4621">
        <v>7.4865888955971904</v>
      </c>
      <c r="M4621">
        <v>88.557326367140007</v>
      </c>
      <c r="N4621">
        <v>1.63212899501578</v>
      </c>
      <c r="O4621">
        <v>6.7032967032967203</v>
      </c>
      <c r="P4621">
        <v>59.649122807017498</v>
      </c>
      <c r="Q4621">
        <v>2.5410372043156E-2</v>
      </c>
    </row>
    <row r="4622" spans="1:17" hidden="1" x14ac:dyDescent="0.3">
      <c r="A4622" t="s">
        <v>9400</v>
      </c>
      <c r="B4622" t="s">
        <v>9401</v>
      </c>
      <c r="C4622" t="str">
        <f>IFERROR(VLOOKUP(Table1[[#This Row],[Ticker]],[1]!Table1[[Symbol]:[Industry]],2,FALSE),"-")</f>
        <v>-</v>
      </c>
      <c r="D4622" t="s">
        <v>49</v>
      </c>
      <c r="E4622">
        <v>4.6430523939999997</v>
      </c>
      <c r="F4622">
        <v>5.54</v>
      </c>
      <c r="G4622">
        <v>-42.418645611453798</v>
      </c>
      <c r="H4622">
        <v>-11.0587402042541</v>
      </c>
      <c r="I4622">
        <v>-15.869260890041</v>
      </c>
      <c r="J4622">
        <v>3.8610135658637201</v>
      </c>
      <c r="K4622">
        <v>5.4242719637474597</v>
      </c>
      <c r="L4622">
        <v>5.8747827588391397</v>
      </c>
      <c r="M4622">
        <v>87.484409535086996</v>
      </c>
      <c r="N4622">
        <v>1.2587412587412501</v>
      </c>
      <c r="O4622">
        <v>39.350180505415103</v>
      </c>
      <c r="P4622">
        <v>10.8</v>
      </c>
    </row>
    <row r="4623" spans="1:17" hidden="1" x14ac:dyDescent="0.3">
      <c r="A4623" t="s">
        <v>9402</v>
      </c>
      <c r="B4623" t="s">
        <v>9403</v>
      </c>
      <c r="C4623" t="str">
        <f>IFERROR(VLOOKUP(Table1[[#This Row],[Ticker]],[1]!Table1[[Symbol]:[Industry]],2,FALSE),"-")</f>
        <v>-</v>
      </c>
      <c r="D4623" t="s">
        <v>218</v>
      </c>
      <c r="E4623">
        <v>4.6341000000000001</v>
      </c>
      <c r="F4623">
        <v>2.71</v>
      </c>
      <c r="G4623">
        <v>-22.701262196465599</v>
      </c>
      <c r="H4623">
        <v>-22.026482139738</v>
      </c>
      <c r="I4623">
        <v>3.1020619591726</v>
      </c>
      <c r="J4623">
        <v>2.2888343032499701</v>
      </c>
      <c r="K4623">
        <v>2.7408317290173798</v>
      </c>
      <c r="L4623">
        <v>2.8015347372612802</v>
      </c>
      <c r="M4623">
        <v>38.956381796505703</v>
      </c>
      <c r="N4623">
        <v>0.57058615160107695</v>
      </c>
      <c r="O4623">
        <v>28.7822878228782</v>
      </c>
      <c r="P4623">
        <v>38.9743589743589</v>
      </c>
      <c r="Q4623">
        <v>4.7204762935918999E-2</v>
      </c>
    </row>
    <row r="4624" spans="1:17" hidden="1" x14ac:dyDescent="0.3">
      <c r="A4624" t="s">
        <v>9404</v>
      </c>
      <c r="B4624" t="s">
        <v>9405</v>
      </c>
      <c r="C4624" t="str">
        <f>IFERROR(VLOOKUP(Table1[[#This Row],[Ticker]],[1]!Table1[[Symbol]:[Industry]],2,FALSE),"-")</f>
        <v>-</v>
      </c>
      <c r="D4624" t="s">
        <v>21</v>
      </c>
      <c r="E4624">
        <v>4.6315790000000003</v>
      </c>
      <c r="F4624">
        <v>2.1</v>
      </c>
      <c r="G4624">
        <v>-8.6861106813141493</v>
      </c>
      <c r="H4624">
        <v>-11.0587402042541</v>
      </c>
      <c r="I4624">
        <v>-17.194462542608399</v>
      </c>
      <c r="J4624">
        <v>-1.0819522136039399</v>
      </c>
      <c r="K4624">
        <v>2.0483128061427398</v>
      </c>
      <c r="L4624">
        <v>1.86471705789591</v>
      </c>
      <c r="M4624">
        <v>95.118240825399496</v>
      </c>
      <c r="N4624">
        <v>0</v>
      </c>
      <c r="O4624">
        <v>5.2380952380952399</v>
      </c>
      <c r="P4624">
        <v>19.318181818181799</v>
      </c>
    </row>
    <row r="4625" spans="1:17" hidden="1" x14ac:dyDescent="0.3">
      <c r="A4625" t="s">
        <v>9406</v>
      </c>
      <c r="B4625" t="s">
        <v>9407</v>
      </c>
      <c r="C4625" t="str">
        <f>IFERROR(VLOOKUP(Table1[[#This Row],[Ticker]],[1]!Table1[[Symbol]:[Industry]],2,FALSE),"-")</f>
        <v>-</v>
      </c>
      <c r="D4625" t="s">
        <v>326</v>
      </c>
      <c r="E4625">
        <v>4.6060119999999998</v>
      </c>
      <c r="F4625">
        <v>5.8</v>
      </c>
      <c r="G4625">
        <v>-28.686110681314101</v>
      </c>
      <c r="H4625">
        <v>-3.6513327968467602</v>
      </c>
      <c r="I4625">
        <v>-24.204947371534701</v>
      </c>
      <c r="J4625">
        <v>-8.6925716826305006</v>
      </c>
      <c r="K4625">
        <v>5.4394642984649098</v>
      </c>
      <c r="L4625">
        <v>5.7003774132864997</v>
      </c>
      <c r="M4625">
        <v>58.139157306578397</v>
      </c>
      <c r="N4625">
        <v>0.77224376317289301</v>
      </c>
      <c r="O4625">
        <v>26.724137931034399</v>
      </c>
      <c r="P4625">
        <v>25.8134490238611</v>
      </c>
      <c r="Q4625">
        <v>7.8600207102242997E-2</v>
      </c>
    </row>
    <row r="4626" spans="1:17" hidden="1" x14ac:dyDescent="0.3">
      <c r="A4626" t="s">
        <v>9408</v>
      </c>
      <c r="B4626" t="s">
        <v>9409</v>
      </c>
      <c r="C4626" t="str">
        <f>IFERROR(VLOOKUP(Table1[[#This Row],[Ticker]],[1]!Table1[[Symbol]:[Industry]],2,FALSE),"-")</f>
        <v>-</v>
      </c>
      <c r="D4626" t="s">
        <v>140</v>
      </c>
      <c r="E4626">
        <v>4.6050000000000004</v>
      </c>
      <c r="F4626">
        <v>15.35</v>
      </c>
      <c r="G4626">
        <v>101.382820879493</v>
      </c>
      <c r="H4626">
        <v>1.9751331388975299</v>
      </c>
      <c r="I4626">
        <v>50.561279937106299</v>
      </c>
      <c r="J4626">
        <v>0.91140326812361805</v>
      </c>
      <c r="K4626">
        <v>16.4716484135485</v>
      </c>
      <c r="L4626">
        <v>15.0819576270369</v>
      </c>
      <c r="M4626">
        <v>72.489767517800104</v>
      </c>
      <c r="N4626">
        <v>0.18389383542221899</v>
      </c>
      <c r="O4626">
        <v>120.130293159609</v>
      </c>
      <c r="P4626">
        <v>139.09657320872199</v>
      </c>
    </row>
    <row r="4627" spans="1:17" hidden="1" x14ac:dyDescent="0.3">
      <c r="A4627" t="s">
        <v>9410</v>
      </c>
      <c r="B4627" t="s">
        <v>9411</v>
      </c>
      <c r="C4627" t="str">
        <f>IFERROR(VLOOKUP(Table1[[#This Row],[Ticker]],[1]!Table1[[Symbol]:[Industry]],2,FALSE),"-")</f>
        <v>-</v>
      </c>
      <c r="D4627" t="s">
        <v>610</v>
      </c>
      <c r="E4627">
        <v>4.4980230600000004</v>
      </c>
      <c r="F4627">
        <v>13.8</v>
      </c>
      <c r="G4627">
        <v>-46.269682792106799</v>
      </c>
      <c r="I4627">
        <v>-6.4699605402159897</v>
      </c>
      <c r="K4627">
        <v>17.182926074637699</v>
      </c>
      <c r="L4627">
        <v>23.662368761796301</v>
      </c>
      <c r="M4627">
        <v>89.584477983611194</v>
      </c>
      <c r="N4627">
        <v>1</v>
      </c>
      <c r="O4627">
        <v>26.449275362318801</v>
      </c>
      <c r="P4627">
        <v>15</v>
      </c>
    </row>
    <row r="4628" spans="1:17" hidden="1" x14ac:dyDescent="0.3">
      <c r="A4628" t="s">
        <v>9412</v>
      </c>
      <c r="B4628" t="s">
        <v>9413</v>
      </c>
      <c r="C4628" t="str">
        <f>IFERROR(VLOOKUP(Table1[[#This Row],[Ticker]],[1]!Table1[[Symbol]:[Industry]],2,FALSE),"-")</f>
        <v>-</v>
      </c>
      <c r="D4628" t="s">
        <v>610</v>
      </c>
      <c r="E4628">
        <v>4.4919730500000004</v>
      </c>
      <c r="F4628">
        <v>4.99</v>
      </c>
      <c r="G4628">
        <v>1.29696884491259</v>
      </c>
      <c r="H4628">
        <v>3.3962360990633802</v>
      </c>
      <c r="I4628">
        <v>-22.790563679506501</v>
      </c>
      <c r="J4628">
        <v>3.9180477863960599</v>
      </c>
      <c r="K4628">
        <v>4.5532118468505898</v>
      </c>
      <c r="L4628">
        <v>4.4887261550873303</v>
      </c>
      <c r="M4628">
        <v>66.686336624917999</v>
      </c>
      <c r="N4628">
        <v>0.788237226124191</v>
      </c>
      <c r="O4628">
        <v>20.240480961923801</v>
      </c>
      <c r="P4628">
        <v>63.071895424836597</v>
      </c>
      <c r="Q4628">
        <v>3.1999752086491001E-2</v>
      </c>
    </row>
    <row r="4629" spans="1:17" hidden="1" x14ac:dyDescent="0.3">
      <c r="A4629" t="s">
        <v>9414</v>
      </c>
      <c r="B4629" t="s">
        <v>9415</v>
      </c>
      <c r="C4629" t="str">
        <f>IFERROR(VLOOKUP(Table1[[#This Row],[Ticker]],[1]!Table1[[Symbol]:[Industry]],2,FALSE),"-")</f>
        <v>-</v>
      </c>
      <c r="D4629" t="s">
        <v>124</v>
      </c>
      <c r="E4629">
        <v>4.4847000000000001</v>
      </c>
      <c r="F4629">
        <v>9.06</v>
      </c>
      <c r="G4629">
        <v>-7.3840273479808003</v>
      </c>
      <c r="H4629">
        <v>-2.30874020425416</v>
      </c>
      <c r="I4629">
        <v>-19.294010053920601</v>
      </c>
      <c r="J4629">
        <v>-10.077768113185501</v>
      </c>
      <c r="K4629">
        <v>9.4094798507830308</v>
      </c>
      <c r="L4629">
        <v>9.6162706168978698</v>
      </c>
      <c r="M4629">
        <v>46.8862598482607</v>
      </c>
      <c r="N4629">
        <v>3.2935405781003202</v>
      </c>
      <c r="O4629">
        <v>76.490066225165506</v>
      </c>
      <c r="P4629">
        <v>29.059829059828999</v>
      </c>
      <c r="Q4629">
        <v>1.1588284684638E-2</v>
      </c>
    </row>
    <row r="4630" spans="1:17" hidden="1" x14ac:dyDescent="0.3">
      <c r="A4630" t="s">
        <v>9416</v>
      </c>
      <c r="B4630" t="s">
        <v>9417</v>
      </c>
      <c r="C4630" t="str">
        <f>IFERROR(VLOOKUP(Table1[[#This Row],[Ticker]],[1]!Table1[[Symbol]:[Industry]],2,FALSE),"-")</f>
        <v>-</v>
      </c>
      <c r="D4630" t="s">
        <v>140</v>
      </c>
      <c r="E4630">
        <v>4.4583000000000004</v>
      </c>
      <c r="F4630">
        <v>1</v>
      </c>
      <c r="G4630">
        <v>-29.198931194134602</v>
      </c>
      <c r="H4630">
        <v>-26.443355588869501</v>
      </c>
      <c r="I4630">
        <v>-47.7009579447395</v>
      </c>
      <c r="J4630">
        <v>-6.1544050338641701E-2</v>
      </c>
      <c r="K4630">
        <v>1.04427534778887</v>
      </c>
      <c r="L4630">
        <v>0.997543238421289</v>
      </c>
      <c r="M4630">
        <v>32.4096361846536</v>
      </c>
      <c r="N4630">
        <v>0.98714048691627898</v>
      </c>
      <c r="O4630">
        <v>71</v>
      </c>
      <c r="P4630">
        <v>36.986301369863</v>
      </c>
      <c r="Q4630">
        <v>1.0527947914049001E-2</v>
      </c>
    </row>
    <row r="4631" spans="1:17" hidden="1" x14ac:dyDescent="0.3">
      <c r="A4631" t="s">
        <v>9418</v>
      </c>
      <c r="B4631" t="s">
        <v>9419</v>
      </c>
      <c r="C4631" t="str">
        <f>IFERROR(VLOOKUP(Table1[[#This Row],[Ticker]],[1]!Table1[[Symbol]:[Industry]],2,FALSE),"-")</f>
        <v>-</v>
      </c>
      <c r="D4631" t="s">
        <v>166</v>
      </c>
      <c r="E4631">
        <v>4.4304975000000004</v>
      </c>
      <c r="F4631">
        <v>7.29</v>
      </c>
      <c r="G4631">
        <v>132.24439579689499</v>
      </c>
      <c r="H4631">
        <v>2.0681034535629399</v>
      </c>
      <c r="I4631">
        <v>74.227925810726106</v>
      </c>
      <c r="J4631">
        <v>-8.1122552439069793</v>
      </c>
      <c r="K4631">
        <v>6.9533397468546401</v>
      </c>
      <c r="L4631">
        <v>5.2502532704367599</v>
      </c>
      <c r="M4631">
        <v>40.570429471917002</v>
      </c>
      <c r="N4631">
        <v>0.82958869852536798</v>
      </c>
      <c r="O4631">
        <v>15.226337448559599</v>
      </c>
      <c r="P4631">
        <v>216.95652173913001</v>
      </c>
      <c r="Q4631">
        <v>3.8669220154526E-2</v>
      </c>
    </row>
    <row r="4632" spans="1:17" hidden="1" x14ac:dyDescent="0.3">
      <c r="A4632" t="s">
        <v>9420</v>
      </c>
      <c r="B4632" t="s">
        <v>9421</v>
      </c>
      <c r="C4632" t="str">
        <f>IFERROR(VLOOKUP(Table1[[#This Row],[Ticker]],[1]!Table1[[Symbol]:[Industry]],2,FALSE),"-")</f>
        <v>-</v>
      </c>
      <c r="D4632" t="s">
        <v>140</v>
      </c>
      <c r="E4632">
        <v>4.3448399999999996</v>
      </c>
      <c r="F4632">
        <v>7.29</v>
      </c>
      <c r="G4632">
        <v>-25.352777347980801</v>
      </c>
      <c r="H4632">
        <v>-11.0587402042541</v>
      </c>
      <c r="I4632">
        <v>-12.217086976997599</v>
      </c>
      <c r="J4632">
        <v>-1.0819522136039399</v>
      </c>
      <c r="K4632">
        <v>7.2899994914043003</v>
      </c>
      <c r="L4632">
        <v>7.2802079810900402</v>
      </c>
      <c r="M4632">
        <v>98.182515309086796</v>
      </c>
      <c r="O4632">
        <v>0</v>
      </c>
      <c r="P4632">
        <v>0</v>
      </c>
    </row>
    <row r="4633" spans="1:17" hidden="1" x14ac:dyDescent="0.3">
      <c r="A4633" t="s">
        <v>9422</v>
      </c>
      <c r="B4633" t="s">
        <v>9423</v>
      </c>
      <c r="C4633" t="str">
        <f>IFERROR(VLOOKUP(Table1[[#This Row],[Ticker]],[1]!Table1[[Symbol]:[Industry]],2,FALSE),"-")</f>
        <v>-</v>
      </c>
      <c r="D4633" t="s">
        <v>496</v>
      </c>
      <c r="E4633">
        <v>4.3377463220000001</v>
      </c>
      <c r="F4633">
        <v>1.33</v>
      </c>
      <c r="G4633">
        <v>14.647222652019099</v>
      </c>
      <c r="H4633">
        <v>-16.7324990695023</v>
      </c>
      <c r="I4633">
        <v>27.782913023002401</v>
      </c>
      <c r="J4633">
        <v>-2.56343369508543</v>
      </c>
      <c r="K4633">
        <v>1.15708833769234</v>
      </c>
      <c r="L4633">
        <v>1.01174801146296</v>
      </c>
      <c r="M4633">
        <v>15.140596399083099</v>
      </c>
      <c r="N4633">
        <v>1.35415646343038</v>
      </c>
      <c r="O4633">
        <v>11.278195488721799</v>
      </c>
      <c r="P4633">
        <v>77.3333333333333</v>
      </c>
      <c r="Q4633">
        <v>-1.3647873281244E-2</v>
      </c>
    </row>
    <row r="4634" spans="1:17" hidden="1" x14ac:dyDescent="0.3">
      <c r="A4634" t="s">
        <v>9424</v>
      </c>
      <c r="B4634" t="s">
        <v>9425</v>
      </c>
      <c r="C4634" t="str">
        <f>IFERROR(VLOOKUP(Table1[[#This Row],[Ticker]],[1]!Table1[[Symbol]:[Industry]],2,FALSE),"-")</f>
        <v>-</v>
      </c>
      <c r="D4634" t="s">
        <v>410</v>
      </c>
      <c r="E4634">
        <v>4.3248600000000001</v>
      </c>
      <c r="F4634">
        <v>13.5</v>
      </c>
      <c r="G4634">
        <v>38.880799294354901</v>
      </c>
      <c r="H4634">
        <v>-37.8816568709208</v>
      </c>
      <c r="I4634">
        <v>-29.242286731146301</v>
      </c>
      <c r="J4634">
        <v>-12.2141470270131</v>
      </c>
      <c r="K4634">
        <v>15.989226058122201</v>
      </c>
      <c r="L4634">
        <v>15.335634142013999</v>
      </c>
      <c r="M4634">
        <v>17.441448112446199</v>
      </c>
      <c r="N4634">
        <v>1.77382849795921</v>
      </c>
      <c r="O4634">
        <v>54.814814814814802</v>
      </c>
      <c r="P4634">
        <v>91.489361702127596</v>
      </c>
      <c r="Q4634">
        <v>0.108473408666119</v>
      </c>
    </row>
    <row r="4635" spans="1:17" hidden="1" x14ac:dyDescent="0.3">
      <c r="A4635" t="s">
        <v>9426</v>
      </c>
      <c r="B4635" t="s">
        <v>9427</v>
      </c>
      <c r="C4635" t="str">
        <f>IFERROR(VLOOKUP(Table1[[#This Row],[Ticker]],[1]!Table1[[Symbol]:[Industry]],2,FALSE),"-")</f>
        <v>-</v>
      </c>
      <c r="D4635" t="s">
        <v>18</v>
      </c>
      <c r="E4635">
        <v>4.3170111000000002</v>
      </c>
      <c r="F4635">
        <v>12.69</v>
      </c>
      <c r="G4635">
        <v>110.08321523086801</v>
      </c>
      <c r="H4635">
        <v>-2.1317015776447201</v>
      </c>
      <c r="I4635">
        <v>142.09153025747099</v>
      </c>
      <c r="J4635">
        <v>-1.0819522136039399</v>
      </c>
      <c r="K4635">
        <v>11.0741792934027</v>
      </c>
      <c r="L4635">
        <v>7.8706250516306602</v>
      </c>
      <c r="M4635">
        <v>99.8125415666956</v>
      </c>
      <c r="N4635">
        <v>0.199697809116091</v>
      </c>
      <c r="O4635">
        <v>0</v>
      </c>
      <c r="P4635">
        <v>179.51541850220201</v>
      </c>
    </row>
    <row r="4636" spans="1:17" hidden="1" x14ac:dyDescent="0.3">
      <c r="A4636" t="s">
        <v>9428</v>
      </c>
      <c r="B4636" t="s">
        <v>9429</v>
      </c>
      <c r="C4636" t="str">
        <f>IFERROR(VLOOKUP(Table1[[#This Row],[Ticker]],[1]!Table1[[Symbol]:[Industry]],2,FALSE),"-")</f>
        <v>-</v>
      </c>
      <c r="E4636">
        <v>4.2826484999999996</v>
      </c>
      <c r="F4636">
        <v>19.5</v>
      </c>
      <c r="G4636">
        <v>-35.903236063577097</v>
      </c>
      <c r="H4636">
        <v>-3.44284616451906</v>
      </c>
      <c r="I4636">
        <v>14.406289646378999</v>
      </c>
      <c r="J4636">
        <v>-0.61827369737520099</v>
      </c>
      <c r="K4636">
        <v>19.891372055457399</v>
      </c>
      <c r="L4636">
        <v>19.120361079416099</v>
      </c>
      <c r="M4636">
        <v>49.005283982672502</v>
      </c>
      <c r="N4636">
        <v>0.85524181926559295</v>
      </c>
      <c r="O4636">
        <v>40.6666666666666</v>
      </c>
      <c r="P4636">
        <v>30</v>
      </c>
      <c r="Q4636">
        <v>-1.3999693519184E-2</v>
      </c>
    </row>
    <row r="4637" spans="1:17" hidden="1" x14ac:dyDescent="0.3">
      <c r="A4637" t="s">
        <v>9430</v>
      </c>
      <c r="B4637" t="s">
        <v>9431</v>
      </c>
      <c r="C4637" t="str">
        <f>IFERROR(VLOOKUP(Table1[[#This Row],[Ticker]],[1]!Table1[[Symbol]:[Industry]],2,FALSE),"-")</f>
        <v>-</v>
      </c>
      <c r="D4637" t="s">
        <v>130</v>
      </c>
      <c r="E4637">
        <v>4.2816510000000001</v>
      </c>
      <c r="F4637">
        <v>9.9</v>
      </c>
      <c r="G4637">
        <v>-13.7406014742491</v>
      </c>
      <c r="H4637">
        <v>-1.4666784622475499</v>
      </c>
      <c r="I4637">
        <v>-30.735605495516101</v>
      </c>
      <c r="J4637">
        <v>-3.05433880137516</v>
      </c>
      <c r="K4637">
        <v>9.5378838941162396</v>
      </c>
      <c r="L4637">
        <v>10.749295313933899</v>
      </c>
      <c r="M4637">
        <v>48.823638406247603</v>
      </c>
      <c r="N4637">
        <v>0.26034181553403002</v>
      </c>
      <c r="O4637">
        <v>101.61616161616099</v>
      </c>
      <c r="P4637">
        <v>62.2950819672131</v>
      </c>
      <c r="Q4637">
        <v>3.6720280731479003E-2</v>
      </c>
    </row>
    <row r="4638" spans="1:17" hidden="1" x14ac:dyDescent="0.3">
      <c r="A4638" t="s">
        <v>9432</v>
      </c>
      <c r="B4638" t="s">
        <v>9433</v>
      </c>
      <c r="C4638" t="str">
        <f>IFERROR(VLOOKUP(Table1[[#This Row],[Ticker]],[1]!Table1[[Symbol]:[Industry]],2,FALSE),"-")</f>
        <v>-</v>
      </c>
      <c r="D4638" t="s">
        <v>1147</v>
      </c>
      <c r="E4638">
        <v>4.2797526750000001</v>
      </c>
      <c r="F4638">
        <v>4.95</v>
      </c>
      <c r="G4638">
        <v>14.8738515472033</v>
      </c>
      <c r="H4638">
        <v>-26.324606413516499</v>
      </c>
      <c r="I4638">
        <v>11.843063398942199</v>
      </c>
      <c r="J4638">
        <v>-10.605761737413401</v>
      </c>
      <c r="K4638">
        <v>5.425277395148</v>
      </c>
      <c r="L4638">
        <v>5.2399255213909601</v>
      </c>
      <c r="M4638">
        <v>35.691421044315703</v>
      </c>
      <c r="N4638">
        <v>1.3906007766544899</v>
      </c>
      <c r="O4638">
        <v>51.515151515151501</v>
      </c>
      <c r="P4638">
        <v>127.064220183486</v>
      </c>
      <c r="Q4638">
        <v>-9.6433044737744E-2</v>
      </c>
    </row>
    <row r="4639" spans="1:17" hidden="1" x14ac:dyDescent="0.3">
      <c r="A4639" t="s">
        <v>9434</v>
      </c>
      <c r="B4639" t="s">
        <v>9435</v>
      </c>
      <c r="C4639" t="str">
        <f>IFERROR(VLOOKUP(Table1[[#This Row],[Ticker]],[1]!Table1[[Symbol]:[Industry]],2,FALSE),"-")</f>
        <v>-</v>
      </c>
      <c r="D4639" t="s">
        <v>184</v>
      </c>
      <c r="E4639">
        <v>4.16472</v>
      </c>
      <c r="F4639">
        <v>41.44</v>
      </c>
      <c r="G4639">
        <v>84.470007462145702</v>
      </c>
      <c r="H4639">
        <v>-5.3587402042541497</v>
      </c>
      <c r="I4639">
        <v>91.920844057485098</v>
      </c>
      <c r="J4639">
        <v>1.6890735520742199</v>
      </c>
      <c r="K4639">
        <v>36.466724521666698</v>
      </c>
      <c r="L4639">
        <v>30.2490040605331</v>
      </c>
      <c r="M4639">
        <v>71.617390921182306</v>
      </c>
      <c r="N4639">
        <v>2.8692111451262199</v>
      </c>
      <c r="O4639">
        <v>15.830115830115799</v>
      </c>
      <c r="P4639">
        <v>166.15285806037201</v>
      </c>
      <c r="Q4639">
        <v>0.10877821596107699</v>
      </c>
    </row>
    <row r="4640" spans="1:17" hidden="1" x14ac:dyDescent="0.3">
      <c r="A4640" t="s">
        <v>9436</v>
      </c>
      <c r="B4640" t="s">
        <v>9437</v>
      </c>
      <c r="C4640" t="str">
        <f>IFERROR(VLOOKUP(Table1[[#This Row],[Ticker]],[1]!Table1[[Symbol]:[Industry]],2,FALSE),"-")</f>
        <v>-</v>
      </c>
      <c r="D4640" t="s">
        <v>46</v>
      </c>
      <c r="E4640">
        <v>4.1592375649999997</v>
      </c>
      <c r="F4640">
        <v>11.65</v>
      </c>
      <c r="G4640">
        <v>73.792521797318301</v>
      </c>
      <c r="H4640">
        <v>-7.0764393192984096</v>
      </c>
      <c r="I4640">
        <v>-10.9127391509106</v>
      </c>
      <c r="J4640">
        <v>11.573848361659699</v>
      </c>
      <c r="K4640">
        <v>11.0867326118655</v>
      </c>
      <c r="L4640">
        <v>10.959753495982399</v>
      </c>
      <c r="M4640">
        <v>58.507672738700002</v>
      </c>
      <c r="N4640">
        <v>0.549897839494494</v>
      </c>
      <c r="O4640">
        <v>28.154506437768202</v>
      </c>
      <c r="P4640">
        <v>111.818181818181</v>
      </c>
      <c r="Q4640">
        <v>3.383387085402E-3</v>
      </c>
    </row>
    <row r="4641" spans="1:17" hidden="1" x14ac:dyDescent="0.3">
      <c r="A4641" t="s">
        <v>9438</v>
      </c>
      <c r="B4641" t="s">
        <v>9439</v>
      </c>
      <c r="C4641" t="str">
        <f>IFERROR(VLOOKUP(Table1[[#This Row],[Ticker]],[1]!Table1[[Symbol]:[Industry]],2,FALSE),"-")</f>
        <v>-</v>
      </c>
      <c r="E4641">
        <v>4.1328140360000001</v>
      </c>
      <c r="F4641">
        <v>4.42</v>
      </c>
      <c r="G4641">
        <v>-72.099765299788004</v>
      </c>
      <c r="H4641">
        <v>-26.3844107023384</v>
      </c>
      <c r="I4641">
        <v>-33.429208189118803</v>
      </c>
      <c r="J4641">
        <v>-1.0819522136039399</v>
      </c>
      <c r="K4641">
        <v>5.17505569181679</v>
      </c>
      <c r="L4641">
        <v>6.3794235550840703</v>
      </c>
      <c r="M4641">
        <v>9.6645012404999995E-5</v>
      </c>
      <c r="N4641">
        <v>0.50909090909090904</v>
      </c>
      <c r="O4641">
        <v>87.782805429864197</v>
      </c>
      <c r="P4641">
        <v>16.315789473684202</v>
      </c>
    </row>
    <row r="4642" spans="1:17" hidden="1" x14ac:dyDescent="0.3">
      <c r="A4642" t="s">
        <v>9440</v>
      </c>
      <c r="B4642" t="s">
        <v>9441</v>
      </c>
      <c r="C4642" t="str">
        <f>IFERROR(VLOOKUP(Table1[[#This Row],[Ticker]],[1]!Table1[[Symbol]:[Industry]],2,FALSE),"-")</f>
        <v>-</v>
      </c>
      <c r="D4642" t="s">
        <v>59</v>
      </c>
      <c r="E4642">
        <v>4.109888024</v>
      </c>
      <c r="F4642">
        <v>9.26</v>
      </c>
      <c r="G4642">
        <v>28.723761753516602</v>
      </c>
      <c r="H4642">
        <v>15.964579411658001</v>
      </c>
      <c r="I4642">
        <v>27.6620671015522</v>
      </c>
      <c r="J4642">
        <v>-1.0819522136039399</v>
      </c>
      <c r="K4642">
        <v>7.8653196960196903</v>
      </c>
      <c r="L4642">
        <v>6.9486435171488203</v>
      </c>
      <c r="M4642">
        <v>100</v>
      </c>
      <c r="N4642">
        <v>1.0727272727272701</v>
      </c>
      <c r="O4642">
        <v>0</v>
      </c>
      <c r="P4642">
        <v>54.076539101497502</v>
      </c>
    </row>
    <row r="4643" spans="1:17" hidden="1" x14ac:dyDescent="0.3">
      <c r="A4643" t="s">
        <v>9442</v>
      </c>
      <c r="B4643" t="s">
        <v>9443</v>
      </c>
      <c r="C4643" t="str">
        <f>IFERROR(VLOOKUP(Table1[[#This Row],[Ticker]],[1]!Table1[[Symbol]:[Industry]],2,FALSE),"-")</f>
        <v>-</v>
      </c>
      <c r="D4643" t="s">
        <v>392</v>
      </c>
      <c r="E4643">
        <v>4.0972463010000002</v>
      </c>
      <c r="F4643">
        <v>26.47</v>
      </c>
      <c r="G4643">
        <v>176.816172423708</v>
      </c>
      <c r="H4643">
        <v>-0.81300925881477104</v>
      </c>
      <c r="I4643">
        <v>189.95186279469101</v>
      </c>
      <c r="J4643">
        <v>9.1637787318354391</v>
      </c>
      <c r="K4643">
        <v>21.226309747553501</v>
      </c>
      <c r="M4643">
        <v>100</v>
      </c>
      <c r="O4643">
        <v>0</v>
      </c>
      <c r="P4643">
        <v>202.168949771689</v>
      </c>
    </row>
    <row r="4644" spans="1:17" hidden="1" x14ac:dyDescent="0.3">
      <c r="A4644" t="s">
        <v>9444</v>
      </c>
      <c r="B4644" t="s">
        <v>9445</v>
      </c>
      <c r="C4644" t="str">
        <f>IFERROR(VLOOKUP(Table1[[#This Row],[Ticker]],[1]!Table1[[Symbol]:[Industry]],2,FALSE),"-")</f>
        <v>-</v>
      </c>
      <c r="D4644" t="s">
        <v>392</v>
      </c>
      <c r="E4644">
        <v>4.0922727999999999</v>
      </c>
      <c r="F4644">
        <v>13.64</v>
      </c>
      <c r="G4644">
        <v>55.309474307648301</v>
      </c>
      <c r="H4644">
        <v>-17.0587402042541</v>
      </c>
      <c r="I4644">
        <v>-58.684904873386898</v>
      </c>
      <c r="J4644">
        <v>-3.7248093564610798</v>
      </c>
      <c r="K4644">
        <v>14.405155884657701</v>
      </c>
      <c r="L4644">
        <v>15.8668143605883</v>
      </c>
      <c r="M4644">
        <v>40.671186123005597</v>
      </c>
      <c r="N4644">
        <v>1.3455497975892099</v>
      </c>
      <c r="O4644">
        <v>96.480938416422205</v>
      </c>
      <c r="P4644">
        <v>80.662251655629106</v>
      </c>
      <c r="Q4644">
        <v>3.0290118820025001E-2</v>
      </c>
    </row>
    <row r="4645" spans="1:17" hidden="1" x14ac:dyDescent="0.3">
      <c r="A4645" t="s">
        <v>9446</v>
      </c>
      <c r="B4645" t="s">
        <v>9447</v>
      </c>
      <c r="C4645" t="str">
        <f>IFERROR(VLOOKUP(Table1[[#This Row],[Ticker]],[1]!Table1[[Symbol]:[Industry]],2,FALSE),"-")</f>
        <v>-</v>
      </c>
      <c r="D4645" t="s">
        <v>59</v>
      </c>
      <c r="E4645">
        <v>4.0897620000000003</v>
      </c>
      <c r="F4645">
        <v>11.8</v>
      </c>
      <c r="G4645">
        <v>62.844989797154703</v>
      </c>
      <c r="H4645">
        <v>-7.0939824950030399</v>
      </c>
      <c r="I4645">
        <v>45.326304211253401</v>
      </c>
      <c r="J4645">
        <v>-5.4554953329967598E-2</v>
      </c>
      <c r="K4645">
        <v>10.8082411817742</v>
      </c>
      <c r="L4645">
        <v>12.550674567945499</v>
      </c>
      <c r="M4645">
        <v>71.910390476448399</v>
      </c>
      <c r="N4645">
        <v>0.92617238874820795</v>
      </c>
      <c r="O4645">
        <v>6.77966101694913</v>
      </c>
      <c r="P4645">
        <v>101.02214650766599</v>
      </c>
      <c r="Q4645">
        <v>1.6567426407889999E-2</v>
      </c>
    </row>
    <row r="4646" spans="1:17" hidden="1" x14ac:dyDescent="0.3">
      <c r="A4646" t="s">
        <v>9448</v>
      </c>
      <c r="B4646" t="s">
        <v>9449</v>
      </c>
      <c r="C4646" t="str">
        <f>IFERROR(VLOOKUP(Table1[[#This Row],[Ticker]],[1]!Table1[[Symbol]:[Industry]],2,FALSE),"-")</f>
        <v>-</v>
      </c>
      <c r="D4646" t="s">
        <v>561</v>
      </c>
      <c r="E4646">
        <v>4.04</v>
      </c>
      <c r="F4646">
        <v>4.04</v>
      </c>
      <c r="G4646">
        <v>64.318584154366604</v>
      </c>
      <c r="H4646">
        <v>-1.4696991083637401</v>
      </c>
      <c r="I4646">
        <v>49.382913023002303</v>
      </c>
      <c r="J4646">
        <v>4.4589448840213697</v>
      </c>
      <c r="K4646">
        <v>3.54809463505772</v>
      </c>
      <c r="L4646">
        <v>2.92354565906302</v>
      </c>
      <c r="M4646">
        <v>87.338127295562302</v>
      </c>
      <c r="N4646">
        <v>0.991205713241881</v>
      </c>
      <c r="O4646">
        <v>1.2376237623762301</v>
      </c>
      <c r="P4646">
        <v>162.33766233766201</v>
      </c>
      <c r="Q4646">
        <v>9.4873418232892998E-2</v>
      </c>
    </row>
    <row r="4647" spans="1:17" hidden="1" x14ac:dyDescent="0.3">
      <c r="A4647" t="s">
        <v>9450</v>
      </c>
      <c r="B4647" t="s">
        <v>9451</v>
      </c>
      <c r="C4647" t="str">
        <f>IFERROR(VLOOKUP(Table1[[#This Row],[Ticker]],[1]!Table1[[Symbol]:[Industry]],2,FALSE),"-")</f>
        <v>-</v>
      </c>
      <c r="D4647" t="s">
        <v>410</v>
      </c>
      <c r="E4647">
        <v>4.0333712999999998</v>
      </c>
      <c r="F4647">
        <v>9.31</v>
      </c>
      <c r="G4647">
        <v>8.9906569954535396</v>
      </c>
      <c r="H4647">
        <v>-11.0587402042541</v>
      </c>
      <c r="I4647">
        <v>-2.03957218409818</v>
      </c>
      <c r="J4647">
        <v>-1.0819522136039399</v>
      </c>
      <c r="K4647">
        <v>9.3001290090097104</v>
      </c>
      <c r="L4647">
        <v>8.8216759722345301</v>
      </c>
      <c r="M4647">
        <v>99.999999983441796</v>
      </c>
      <c r="O4647">
        <v>0</v>
      </c>
      <c r="P4647">
        <v>34.343434343434303</v>
      </c>
    </row>
    <row r="4648" spans="1:17" hidden="1" x14ac:dyDescent="0.3">
      <c r="A4648" t="s">
        <v>9452</v>
      </c>
      <c r="B4648" t="s">
        <v>9453</v>
      </c>
      <c r="C4648" t="str">
        <f>IFERROR(VLOOKUP(Table1[[#This Row],[Ticker]],[1]!Table1[[Symbol]:[Industry]],2,FALSE),"-")</f>
        <v>-</v>
      </c>
      <c r="D4648" t="s">
        <v>1435</v>
      </c>
      <c r="E4648">
        <v>4.0196246750000002</v>
      </c>
      <c r="F4648">
        <v>8.69</v>
      </c>
      <c r="G4648">
        <v>45.0393795147642</v>
      </c>
      <c r="H4648">
        <v>-19.1732986768078</v>
      </c>
      <c r="I4648">
        <v>-4.8005233181595299</v>
      </c>
      <c r="J4648">
        <v>-13.482407276175</v>
      </c>
      <c r="K4648">
        <v>7.9850553148973598</v>
      </c>
      <c r="L4648">
        <v>6.8002767573839504</v>
      </c>
      <c r="M4648">
        <v>58.989170564639899</v>
      </c>
      <c r="N4648">
        <v>0.822720501256617</v>
      </c>
      <c r="O4648">
        <v>8.28538550057538</v>
      </c>
      <c r="P4648">
        <v>125.129533678756</v>
      </c>
      <c r="Q4648">
        <v>5.0428123109274997E-2</v>
      </c>
    </row>
    <row r="4649" spans="1:17" hidden="1" x14ac:dyDescent="0.3">
      <c r="A4649" t="s">
        <v>9454</v>
      </c>
      <c r="B4649" t="s">
        <v>9455</v>
      </c>
      <c r="C4649" t="str">
        <f>IFERROR(VLOOKUP(Table1[[#This Row],[Ticker]],[1]!Table1[[Symbol]:[Industry]],2,FALSE),"-")</f>
        <v>-</v>
      </c>
      <c r="D4649" t="s">
        <v>913</v>
      </c>
      <c r="E4649">
        <v>3.9666505799999898</v>
      </c>
      <c r="F4649">
        <v>4.0199999999999996</v>
      </c>
      <c r="G4649">
        <v>28.082337155835901</v>
      </c>
      <c r="H4649">
        <v>51.633567488053501</v>
      </c>
      <c r="I4649">
        <v>9.9713628710266899</v>
      </c>
      <c r="J4649">
        <v>-1.31780127020771</v>
      </c>
      <c r="K4649">
        <v>3.2206769042319499</v>
      </c>
      <c r="L4649">
        <v>3.0947855624609399</v>
      </c>
      <c r="M4649">
        <v>56.877658766850303</v>
      </c>
      <c r="N4649">
        <v>2.5599830436625601</v>
      </c>
      <c r="O4649">
        <v>21.890547263681601</v>
      </c>
      <c r="P4649">
        <v>74.025974025973994</v>
      </c>
      <c r="Q4649">
        <v>2.1843881032661001E-2</v>
      </c>
    </row>
    <row r="4650" spans="1:17" hidden="1" x14ac:dyDescent="0.3">
      <c r="A4650" t="s">
        <v>9456</v>
      </c>
      <c r="B4650" t="s">
        <v>9457</v>
      </c>
      <c r="C4650" t="str">
        <f>IFERROR(VLOOKUP(Table1[[#This Row],[Ticker]],[1]!Table1[[Symbol]:[Industry]],2,FALSE),"-")</f>
        <v>-</v>
      </c>
      <c r="D4650" t="s">
        <v>130</v>
      </c>
      <c r="E4650">
        <v>3.95881705799999</v>
      </c>
      <c r="F4650">
        <v>8.94</v>
      </c>
      <c r="G4650">
        <v>-29.839956835160301</v>
      </c>
      <c r="H4650">
        <v>-11.0587402042541</v>
      </c>
      <c r="I4650">
        <v>-12.217086976997599</v>
      </c>
      <c r="J4650">
        <v>-1.0819522136039399</v>
      </c>
      <c r="K4650">
        <v>8.9400512519728501</v>
      </c>
      <c r="L4650">
        <v>8.9781373057962206</v>
      </c>
      <c r="M4650" s="1">
        <v>1.6367834999999998E-8</v>
      </c>
      <c r="O4650">
        <v>4.6979865771812097</v>
      </c>
      <c r="P4650">
        <v>0</v>
      </c>
    </row>
    <row r="4651" spans="1:17" hidden="1" x14ac:dyDescent="0.3">
      <c r="A4651" t="s">
        <v>9458</v>
      </c>
      <c r="B4651" t="s">
        <v>9459</v>
      </c>
      <c r="C4651" t="str">
        <f>IFERROR(VLOOKUP(Table1[[#This Row],[Ticker]],[1]!Table1[[Symbol]:[Industry]],2,FALSE),"-")</f>
        <v>-</v>
      </c>
      <c r="E4651">
        <v>3.9383455000000001</v>
      </c>
      <c r="F4651">
        <v>4.8499999999999996</v>
      </c>
      <c r="G4651">
        <v>-47.378500820649599</v>
      </c>
      <c r="H4651">
        <v>-20.4337402042541</v>
      </c>
      <c r="I4651">
        <v>-23.3892481491587</v>
      </c>
      <c r="J4651">
        <v>-7.9092614505517496</v>
      </c>
      <c r="K4651">
        <v>5.0361917075295901</v>
      </c>
      <c r="L4651">
        <v>5.4630645781936797</v>
      </c>
      <c r="M4651">
        <v>48.461706291111597</v>
      </c>
      <c r="N4651">
        <v>1.29696179498843</v>
      </c>
      <c r="O4651">
        <v>63.917525773195798</v>
      </c>
      <c r="P4651">
        <v>14.117647058823501</v>
      </c>
      <c r="Q4651">
        <v>-1.1724833950639E-2</v>
      </c>
    </row>
    <row r="4652" spans="1:17" hidden="1" x14ac:dyDescent="0.3">
      <c r="A4652" t="s">
        <v>9460</v>
      </c>
      <c r="B4652" t="s">
        <v>9461</v>
      </c>
      <c r="C4652" t="str">
        <f>IFERROR(VLOOKUP(Table1[[#This Row],[Ticker]],[1]!Table1[[Symbol]:[Industry]],2,FALSE),"-")</f>
        <v>-</v>
      </c>
      <c r="D4652" t="s">
        <v>130</v>
      </c>
      <c r="E4652">
        <v>3.9238458000000001</v>
      </c>
      <c r="F4652">
        <v>7.98</v>
      </c>
      <c r="G4652">
        <v>23.070228217881901</v>
      </c>
      <c r="H4652">
        <v>-7.8329337526412504</v>
      </c>
      <c r="I4652">
        <v>-2.7520664008659099</v>
      </c>
      <c r="J4652">
        <v>-3.5209766038478398</v>
      </c>
      <c r="K4652">
        <v>7.7023762417420798</v>
      </c>
      <c r="L4652">
        <v>7.6583890162933601</v>
      </c>
      <c r="M4652">
        <v>57.157512313156097</v>
      </c>
      <c r="N4652">
        <v>1.21938756787928</v>
      </c>
      <c r="O4652">
        <v>42.606516290726802</v>
      </c>
      <c r="P4652">
        <v>63.524590163934398</v>
      </c>
      <c r="Q4652">
        <v>4.1792971227401998E-2</v>
      </c>
    </row>
    <row r="4653" spans="1:17" hidden="1" x14ac:dyDescent="0.3">
      <c r="A4653" t="s">
        <v>9462</v>
      </c>
      <c r="B4653" t="s">
        <v>9463</v>
      </c>
      <c r="C4653" t="str">
        <f>IFERROR(VLOOKUP(Table1[[#This Row],[Ticker]],[1]!Table1[[Symbol]:[Industry]],2,FALSE),"-")</f>
        <v>-</v>
      </c>
      <c r="D4653" t="s">
        <v>302</v>
      </c>
      <c r="E4653">
        <v>3.901932</v>
      </c>
      <c r="F4653">
        <v>3</v>
      </c>
      <c r="K4653">
        <v>3.13914626791387</v>
      </c>
      <c r="L4653">
        <v>4.4077132628643598</v>
      </c>
      <c r="M4653">
        <v>99.841790054050605</v>
      </c>
      <c r="N4653">
        <v>1</v>
      </c>
    </row>
    <row r="4654" spans="1:17" hidden="1" x14ac:dyDescent="0.3">
      <c r="A4654" t="s">
        <v>9464</v>
      </c>
      <c r="B4654" t="s">
        <v>9465</v>
      </c>
      <c r="C4654" t="str">
        <f>IFERROR(VLOOKUP(Table1[[#This Row],[Ticker]],[1]!Table1[[Symbol]:[Industry]],2,FALSE),"-")</f>
        <v>-</v>
      </c>
      <c r="D4654" t="s">
        <v>561</v>
      </c>
      <c r="E4654">
        <v>3.9</v>
      </c>
      <c r="F4654">
        <v>20</v>
      </c>
      <c r="G4654">
        <v>-20.089619453243898</v>
      </c>
      <c r="H4654">
        <v>-11.2962698954655</v>
      </c>
      <c r="I4654">
        <v>-3.2252613639185901</v>
      </c>
      <c r="J4654">
        <v>-6.74232957209452</v>
      </c>
      <c r="K4654">
        <v>21.009147491629999</v>
      </c>
      <c r="L4654">
        <v>20.809305846418201</v>
      </c>
      <c r="M4654">
        <v>35.791011048477799</v>
      </c>
      <c r="N4654">
        <v>0.89246779271201504</v>
      </c>
      <c r="O4654">
        <v>39.1</v>
      </c>
      <c r="P4654">
        <v>30.293159609120501</v>
      </c>
      <c r="Q4654">
        <v>0.129581482464319</v>
      </c>
    </row>
    <row r="4655" spans="1:17" hidden="1" x14ac:dyDescent="0.3">
      <c r="A4655" t="s">
        <v>9466</v>
      </c>
      <c r="B4655" t="s">
        <v>9467</v>
      </c>
      <c r="C4655" t="str">
        <f>IFERROR(VLOOKUP(Table1[[#This Row],[Ticker]],[1]!Table1[[Symbol]:[Industry]],2,FALSE),"-")</f>
        <v>-</v>
      </c>
      <c r="D4655" t="s">
        <v>716</v>
      </c>
      <c r="E4655">
        <v>3.8994098080000001</v>
      </c>
      <c r="F4655">
        <v>532.9</v>
      </c>
      <c r="G4655">
        <v>1.33243557733481</v>
      </c>
      <c r="H4655">
        <v>-1.3828505502192501</v>
      </c>
      <c r="I4655">
        <v>-1.87440139878039</v>
      </c>
      <c r="J4655">
        <v>3.8577806778363399</v>
      </c>
      <c r="K4655">
        <v>503.448489020355</v>
      </c>
      <c r="L4655">
        <v>480.89523928614</v>
      </c>
      <c r="M4655">
        <v>60.046073572563003</v>
      </c>
      <c r="N4655">
        <v>1.11822218193448</v>
      </c>
      <c r="O4655">
        <v>0.52542690936387904</v>
      </c>
      <c r="P4655">
        <v>28.005572770291302</v>
      </c>
      <c r="Q4655">
        <v>2.4635765917062999E-2</v>
      </c>
    </row>
    <row r="4656" spans="1:17" hidden="1" x14ac:dyDescent="0.3">
      <c r="A4656" t="s">
        <v>9468</v>
      </c>
      <c r="B4656" t="s">
        <v>9469</v>
      </c>
      <c r="C4656" t="str">
        <f>IFERROR(VLOOKUP(Table1[[#This Row],[Ticker]],[1]!Table1[[Symbol]:[Industry]],2,FALSE),"-")</f>
        <v>-</v>
      </c>
      <c r="D4656" t="s">
        <v>561</v>
      </c>
      <c r="E4656">
        <v>3.831</v>
      </c>
      <c r="F4656">
        <v>38.31</v>
      </c>
      <c r="G4656">
        <v>-4.0802227420928698</v>
      </c>
      <c r="H4656">
        <v>-7.0845466558670598</v>
      </c>
      <c r="I4656">
        <v>3.3485238827309098</v>
      </c>
      <c r="J4656">
        <v>-7.3842777949993001</v>
      </c>
      <c r="K4656">
        <v>39.387395683683899</v>
      </c>
      <c r="L4656">
        <v>36.735799208198898</v>
      </c>
      <c r="M4656">
        <v>22.5725762614667</v>
      </c>
      <c r="N4656">
        <v>0.19922955165245901</v>
      </c>
      <c r="O4656">
        <v>57.817802140433301</v>
      </c>
      <c r="P4656">
        <v>60.6963087248322</v>
      </c>
    </row>
    <row r="4657" spans="1:17" hidden="1" x14ac:dyDescent="0.3">
      <c r="A4657" t="s">
        <v>9470</v>
      </c>
      <c r="B4657" t="s">
        <v>9471</v>
      </c>
      <c r="C4657" t="str">
        <f>IFERROR(VLOOKUP(Table1[[#This Row],[Ticker]],[1]!Table1[[Symbol]:[Industry]],2,FALSE),"-")</f>
        <v>-</v>
      </c>
      <c r="E4657">
        <v>3.8147731999999999</v>
      </c>
      <c r="F4657">
        <v>45.49</v>
      </c>
      <c r="G4657">
        <v>34.261257739738397</v>
      </c>
      <c r="H4657">
        <v>-6.0737413581890598</v>
      </c>
      <c r="I4657">
        <v>38.9124811293146</v>
      </c>
      <c r="J4657">
        <v>-1.0819522136039399</v>
      </c>
      <c r="K4657">
        <v>43.041188297941098</v>
      </c>
      <c r="L4657">
        <v>36.575528583730701</v>
      </c>
      <c r="M4657">
        <v>98.3180125246828</v>
      </c>
      <c r="N4657">
        <v>0</v>
      </c>
      <c r="O4657">
        <v>0</v>
      </c>
      <c r="P4657">
        <v>77.348927875243604</v>
      </c>
    </row>
    <row r="4658" spans="1:17" hidden="1" x14ac:dyDescent="0.3">
      <c r="A4658" t="s">
        <v>9472</v>
      </c>
      <c r="B4658" t="s">
        <v>9473</v>
      </c>
      <c r="C4658" t="str">
        <f>IFERROR(VLOOKUP(Table1[[#This Row],[Ticker]],[1]!Table1[[Symbol]:[Industry]],2,FALSE),"-")</f>
        <v>-</v>
      </c>
      <c r="D4658" t="s">
        <v>610</v>
      </c>
      <c r="E4658">
        <v>3.79381656499999</v>
      </c>
      <c r="F4658">
        <v>24.47</v>
      </c>
      <c r="G4658">
        <v>32.416403825455603</v>
      </c>
      <c r="H4658">
        <v>-11.0587402042541</v>
      </c>
      <c r="I4658">
        <v>-38.623102014591502</v>
      </c>
      <c r="J4658">
        <v>-1.0819522136039399</v>
      </c>
      <c r="K4658">
        <v>24.7744999100969</v>
      </c>
      <c r="M4658">
        <v>3.4941471230000001E-6</v>
      </c>
      <c r="N4658">
        <v>0</v>
      </c>
      <c r="O4658">
        <v>44.748671843073097</v>
      </c>
      <c r="P4658">
        <v>57.769181173436401</v>
      </c>
    </row>
    <row r="4659" spans="1:17" hidden="1" x14ac:dyDescent="0.3">
      <c r="A4659" t="s">
        <v>9474</v>
      </c>
      <c r="B4659" t="s">
        <v>9475</v>
      </c>
      <c r="C4659" t="str">
        <f>IFERROR(VLOOKUP(Table1[[#This Row],[Ticker]],[1]!Table1[[Symbol]:[Industry]],2,FALSE),"-")</f>
        <v>-</v>
      </c>
      <c r="D4659" t="s">
        <v>46</v>
      </c>
      <c r="E4659">
        <v>3.7551427500000001</v>
      </c>
      <c r="F4659">
        <v>2.65</v>
      </c>
      <c r="G4659">
        <v>-82.952777347980799</v>
      </c>
      <c r="I4659">
        <v>-14.068938828849401</v>
      </c>
      <c r="K4659">
        <v>4.20551033348326</v>
      </c>
      <c r="L4659">
        <v>8.3203468668060196</v>
      </c>
      <c r="M4659">
        <v>7.8432681322368997E-2</v>
      </c>
      <c r="N4659">
        <v>1</v>
      </c>
      <c r="O4659">
        <v>145.283018867924</v>
      </c>
      <c r="P4659">
        <v>3.9215686274509798</v>
      </c>
      <c r="Q4659">
        <v>-3.2202925944115002E-2</v>
      </c>
    </row>
    <row r="4660" spans="1:17" hidden="1" x14ac:dyDescent="0.3">
      <c r="A4660" t="s">
        <v>9476</v>
      </c>
      <c r="B4660" t="s">
        <v>9477</v>
      </c>
      <c r="C4660" t="str">
        <f>IFERROR(VLOOKUP(Table1[[#This Row],[Ticker]],[1]!Table1[[Symbol]:[Industry]],2,FALSE),"-")</f>
        <v>-</v>
      </c>
      <c r="D4660" t="s">
        <v>130</v>
      </c>
      <c r="E4660">
        <v>3.7355779999999998</v>
      </c>
      <c r="F4660">
        <v>6.35</v>
      </c>
      <c r="G4660">
        <v>-71.539218025946894</v>
      </c>
      <c r="H4660">
        <v>-23.329544153478398</v>
      </c>
      <c r="I4660">
        <v>-47.684566651794299</v>
      </c>
      <c r="J4660">
        <v>-10.8061902397287</v>
      </c>
      <c r="K4660">
        <v>7.1163142880320196</v>
      </c>
      <c r="L4660">
        <v>8.2332463267365199</v>
      </c>
      <c r="M4660">
        <v>47.902073303845</v>
      </c>
      <c r="N4660">
        <v>0.91881470822981803</v>
      </c>
      <c r="O4660">
        <v>96.850393700787393</v>
      </c>
      <c r="P4660">
        <v>8.3617747440272794</v>
      </c>
      <c r="Q4660">
        <v>0.110389981121445</v>
      </c>
    </row>
    <row r="4661" spans="1:17" hidden="1" x14ac:dyDescent="0.3">
      <c r="A4661" t="s">
        <v>9478</v>
      </c>
      <c r="B4661" t="s">
        <v>9479</v>
      </c>
      <c r="C4661" t="str">
        <f>IFERROR(VLOOKUP(Table1[[#This Row],[Ticker]],[1]!Table1[[Symbol]:[Industry]],2,FALSE),"-")</f>
        <v>-</v>
      </c>
      <c r="D4661" t="s">
        <v>769</v>
      </c>
      <c r="E4661">
        <v>3.7147710599999999</v>
      </c>
      <c r="F4661">
        <v>75.790000000000006</v>
      </c>
      <c r="G4661">
        <v>-25.352777347980801</v>
      </c>
      <c r="H4661">
        <v>-11.0587402042541</v>
      </c>
      <c r="I4661">
        <v>105.63286990716399</v>
      </c>
      <c r="J4661">
        <v>-1.0819522136039399</v>
      </c>
      <c r="K4661">
        <v>72.065831816072404</v>
      </c>
      <c r="M4661">
        <v>100</v>
      </c>
      <c r="N4661">
        <v>0</v>
      </c>
      <c r="O4661">
        <v>0</v>
      </c>
    </row>
    <row r="4662" spans="1:17" hidden="1" x14ac:dyDescent="0.3">
      <c r="A4662" t="s">
        <v>9480</v>
      </c>
      <c r="B4662" t="s">
        <v>9481</v>
      </c>
      <c r="C4662" t="str">
        <f>IFERROR(VLOOKUP(Table1[[#This Row],[Ticker]],[1]!Table1[[Symbol]:[Industry]],2,FALSE),"-")</f>
        <v>-</v>
      </c>
      <c r="D4662" t="s">
        <v>610</v>
      </c>
      <c r="E4662">
        <v>3.6854182500000001</v>
      </c>
      <c r="F4662">
        <v>6.15</v>
      </c>
      <c r="G4662">
        <v>-44.431724716401803</v>
      </c>
      <c r="H4662">
        <v>13.18368403817</v>
      </c>
      <c r="I4662">
        <v>-4.3223501348923303</v>
      </c>
      <c r="J4662">
        <v>21.918047786395999</v>
      </c>
      <c r="K4662">
        <v>5.7924339045773596</v>
      </c>
      <c r="L4662">
        <v>7.2772085509381403</v>
      </c>
      <c r="M4662">
        <v>85.844284019270503</v>
      </c>
      <c r="N4662">
        <v>1.19047619047619</v>
      </c>
      <c r="O4662">
        <v>32.520325203252</v>
      </c>
      <c r="P4662">
        <v>50</v>
      </c>
    </row>
    <row r="4663" spans="1:17" hidden="1" x14ac:dyDescent="0.3">
      <c r="A4663" t="s">
        <v>9482</v>
      </c>
      <c r="B4663" t="s">
        <v>9483</v>
      </c>
      <c r="C4663" t="str">
        <f>IFERROR(VLOOKUP(Table1[[#This Row],[Ticker]],[1]!Table1[[Symbol]:[Industry]],2,FALSE),"-")</f>
        <v>-</v>
      </c>
      <c r="D4663" t="s">
        <v>72</v>
      </c>
      <c r="E4663">
        <v>3.6711214799999898</v>
      </c>
      <c r="F4663">
        <v>8.44</v>
      </c>
      <c r="G4663">
        <v>119.996059861321</v>
      </c>
      <c r="H4663">
        <v>-5.9528871531956202</v>
      </c>
      <c r="I4663">
        <v>13.1915311507884</v>
      </c>
      <c r="J4663">
        <v>-4.9543895712349197</v>
      </c>
      <c r="K4663">
        <v>8.7940932770373195</v>
      </c>
      <c r="L4663">
        <v>7.4978655833390198</v>
      </c>
      <c r="M4663">
        <v>23.169867110144601</v>
      </c>
      <c r="N4663">
        <v>0.25014068480268697</v>
      </c>
      <c r="O4663">
        <v>49.052132701421797</v>
      </c>
      <c r="P4663">
        <v>163.74999999999901</v>
      </c>
      <c r="Q4663">
        <v>0.105720961679069</v>
      </c>
    </row>
    <row r="4664" spans="1:17" hidden="1" x14ac:dyDescent="0.3">
      <c r="A4664" t="s">
        <v>9484</v>
      </c>
      <c r="B4664" t="s">
        <v>9485</v>
      </c>
      <c r="C4664" t="str">
        <f>IFERROR(VLOOKUP(Table1[[#This Row],[Ticker]],[1]!Table1[[Symbol]:[Industry]],2,FALSE),"-")</f>
        <v>-</v>
      </c>
      <c r="D4664" t="s">
        <v>452</v>
      </c>
      <c r="E4664">
        <v>3.6644999999999999</v>
      </c>
      <c r="F4664">
        <v>3.49</v>
      </c>
      <c r="G4664">
        <v>70.714638382356199</v>
      </c>
      <c r="H4664">
        <v>-27.974163089826199</v>
      </c>
      <c r="I4664">
        <v>-29.7111768115129</v>
      </c>
      <c r="J4664">
        <v>-17.372679030646498</v>
      </c>
      <c r="K4664">
        <v>3.8071210436904801</v>
      </c>
      <c r="L4664">
        <v>3.0345016870447399</v>
      </c>
      <c r="M4664">
        <v>33.227553197079303</v>
      </c>
      <c r="N4664">
        <v>4.9090909090909003</v>
      </c>
      <c r="O4664">
        <v>21.2034383954154</v>
      </c>
      <c r="P4664">
        <v>139.04109589040999</v>
      </c>
    </row>
    <row r="4665" spans="1:17" hidden="1" x14ac:dyDescent="0.3">
      <c r="A4665" t="s">
        <v>9486</v>
      </c>
      <c r="B4665" t="s">
        <v>9487</v>
      </c>
      <c r="C4665" t="str">
        <f>IFERROR(VLOOKUP(Table1[[#This Row],[Ticker]],[1]!Table1[[Symbol]:[Industry]],2,FALSE),"-")</f>
        <v>-</v>
      </c>
      <c r="D4665" t="s">
        <v>46</v>
      </c>
      <c r="E4665">
        <v>3.6550799999999999</v>
      </c>
      <c r="F4665">
        <v>1.56</v>
      </c>
      <c r="G4665">
        <v>-17.766570451429001</v>
      </c>
      <c r="H4665">
        <v>-0.764622557195343</v>
      </c>
      <c r="I4665">
        <v>-18.241183362539701</v>
      </c>
      <c r="J4665">
        <v>3.0847144530627202</v>
      </c>
      <c r="K4665">
        <v>1.4343271545010601</v>
      </c>
      <c r="L4665">
        <v>1.5657712144342599</v>
      </c>
      <c r="M4665">
        <v>75.857892313254396</v>
      </c>
      <c r="N4665">
        <v>1.02419899216652</v>
      </c>
      <c r="O4665">
        <v>45.512820512820497</v>
      </c>
      <c r="P4665">
        <v>36.842105263157897</v>
      </c>
      <c r="Q4665">
        <v>1.3308977751191E-2</v>
      </c>
    </row>
    <row r="4666" spans="1:17" hidden="1" x14ac:dyDescent="0.3">
      <c r="A4666" t="s">
        <v>9488</v>
      </c>
      <c r="B4666" t="s">
        <v>9489</v>
      </c>
      <c r="C4666" t="str">
        <f>IFERROR(VLOOKUP(Table1[[#This Row],[Ticker]],[1]!Table1[[Symbol]:[Industry]],2,FALSE),"-")</f>
        <v>-</v>
      </c>
      <c r="D4666" t="s">
        <v>1435</v>
      </c>
      <c r="E4666">
        <v>3.6425595000000301</v>
      </c>
      <c r="F4666">
        <v>38.75</v>
      </c>
      <c r="G4666">
        <v>52.726266769666204</v>
      </c>
      <c r="H4666">
        <v>-15.9176359097756</v>
      </c>
      <c r="I4666">
        <v>-12.371686307067099</v>
      </c>
      <c r="J4666">
        <v>-2.0019624359397499</v>
      </c>
      <c r="K4666">
        <v>41.311626607723603</v>
      </c>
      <c r="L4666">
        <v>37.842115140089398</v>
      </c>
      <c r="M4666">
        <v>52.471646248896</v>
      </c>
      <c r="N4666">
        <v>0.45465797833188598</v>
      </c>
      <c r="O4666">
        <v>62.529032258064497</v>
      </c>
      <c r="P4666">
        <v>81.074766355140198</v>
      </c>
      <c r="Q4666">
        <v>6.3054224138243006E-2</v>
      </c>
    </row>
    <row r="4667" spans="1:17" hidden="1" x14ac:dyDescent="0.3">
      <c r="A4667" t="s">
        <v>9490</v>
      </c>
      <c r="B4667" t="s">
        <v>9491</v>
      </c>
      <c r="C4667" t="str">
        <f>IFERROR(VLOOKUP(Table1[[#This Row],[Ticker]],[1]!Table1[[Symbol]:[Industry]],2,FALSE),"-")</f>
        <v>-</v>
      </c>
      <c r="E4667">
        <v>3.6324800000000002</v>
      </c>
      <c r="F4667">
        <v>146</v>
      </c>
      <c r="G4667">
        <v>-26.704128699332099</v>
      </c>
      <c r="H4667">
        <v>-11.0587402042541</v>
      </c>
      <c r="I4667">
        <v>-12.217086976997599</v>
      </c>
      <c r="J4667">
        <v>-1.0819522136039399</v>
      </c>
      <c r="K4667">
        <v>146.036947782195</v>
      </c>
      <c r="L4667">
        <v>146.233826875478</v>
      </c>
      <c r="M4667">
        <v>2.0094425707E-5</v>
      </c>
      <c r="O4667">
        <v>4.5205479452054602</v>
      </c>
      <c r="P4667">
        <v>0</v>
      </c>
    </row>
    <row r="4668" spans="1:17" hidden="1" x14ac:dyDescent="0.3">
      <c r="A4668" t="s">
        <v>9492</v>
      </c>
      <c r="B4668" t="s">
        <v>9493</v>
      </c>
      <c r="C4668" t="str">
        <f>IFERROR(VLOOKUP(Table1[[#This Row],[Ticker]],[1]!Table1[[Symbol]:[Industry]],2,FALSE),"-")</f>
        <v>-</v>
      </c>
      <c r="D4668" t="s">
        <v>610</v>
      </c>
      <c r="E4668">
        <v>3.6251647</v>
      </c>
      <c r="F4668">
        <v>8.5299999999999994</v>
      </c>
      <c r="G4668">
        <v>6.0801964578743197</v>
      </c>
      <c r="H4668">
        <v>12.8079264624124</v>
      </c>
      <c r="I4668">
        <v>-33.235605495516097</v>
      </c>
      <c r="J4668">
        <v>2.14027000861826</v>
      </c>
      <c r="K4668">
        <v>9.0399078235161099</v>
      </c>
      <c r="L4668">
        <v>9.4746659626240497</v>
      </c>
      <c r="M4668">
        <v>38.750521371117401</v>
      </c>
      <c r="N4668">
        <v>0.63688226721401997</v>
      </c>
      <c r="O4668">
        <v>86.987104337631905</v>
      </c>
      <c r="P4668">
        <v>60.943396226414997</v>
      </c>
      <c r="Q4668">
        <v>7.6389355404304998E-2</v>
      </c>
    </row>
    <row r="4669" spans="1:17" hidden="1" x14ac:dyDescent="0.3">
      <c r="A4669" t="s">
        <v>9494</v>
      </c>
      <c r="B4669" t="s">
        <v>9495</v>
      </c>
      <c r="C4669" t="str">
        <f>IFERROR(VLOOKUP(Table1[[#This Row],[Ticker]],[1]!Table1[[Symbol]:[Industry]],2,FALSE),"-")</f>
        <v>-</v>
      </c>
      <c r="D4669" t="s">
        <v>49</v>
      </c>
      <c r="E4669">
        <v>3.6217199999999998</v>
      </c>
      <c r="F4669">
        <v>12</v>
      </c>
      <c r="G4669">
        <v>63.030268177921798</v>
      </c>
      <c r="H4669">
        <v>-11.0587402042541</v>
      </c>
      <c r="I4669">
        <v>-6.5832841600961904</v>
      </c>
      <c r="J4669">
        <v>-1.0819522136039399</v>
      </c>
      <c r="K4669">
        <v>12.236866081969801</v>
      </c>
      <c r="L4669">
        <v>10.301458754017601</v>
      </c>
      <c r="M4669">
        <v>0.208805843141221</v>
      </c>
      <c r="N4669">
        <v>1.7878787878787801</v>
      </c>
      <c r="O4669">
        <v>22.499999999999901</v>
      </c>
      <c r="P4669">
        <v>88.383045525902602</v>
      </c>
    </row>
    <row r="4670" spans="1:17" hidden="1" x14ac:dyDescent="0.3">
      <c r="A4670" t="s">
        <v>9496</v>
      </c>
      <c r="B4670" t="s">
        <v>9497</v>
      </c>
      <c r="C4670" t="str">
        <f>IFERROR(VLOOKUP(Table1[[#This Row],[Ticker]],[1]!Table1[[Symbol]:[Industry]],2,FALSE),"-")</f>
        <v>-</v>
      </c>
      <c r="D4670" t="s">
        <v>46</v>
      </c>
      <c r="E4670">
        <v>3.5999370000000002</v>
      </c>
      <c r="F4670">
        <v>7.13</v>
      </c>
      <c r="G4670">
        <v>38.932936937733402</v>
      </c>
      <c r="H4670">
        <v>-5.42493738735274</v>
      </c>
      <c r="I4670">
        <v>14.2013527393144</v>
      </c>
      <c r="J4670">
        <v>8.8887222731995603</v>
      </c>
      <c r="K4670">
        <v>6.88688796818019</v>
      </c>
      <c r="L4670">
        <v>6.3541720887364797</v>
      </c>
      <c r="M4670">
        <v>55.151207715543499</v>
      </c>
      <c r="N4670">
        <v>0.769527871669903</v>
      </c>
      <c r="O4670">
        <v>39.971949509116399</v>
      </c>
      <c r="P4670">
        <v>69.761904761904702</v>
      </c>
      <c r="Q4670">
        <v>7.7552878905516001E-2</v>
      </c>
    </row>
    <row r="4671" spans="1:17" hidden="1" x14ac:dyDescent="0.3">
      <c r="A4671" t="s">
        <v>9498</v>
      </c>
      <c r="B4671" t="s">
        <v>9499</v>
      </c>
      <c r="C4671" t="str">
        <f>IFERROR(VLOOKUP(Table1[[#This Row],[Ticker]],[1]!Table1[[Symbol]:[Industry]],2,FALSE),"-")</f>
        <v>-</v>
      </c>
      <c r="D4671" t="s">
        <v>392</v>
      </c>
      <c r="E4671">
        <v>3.5959680000000001</v>
      </c>
      <c r="F4671">
        <v>7.2</v>
      </c>
      <c r="G4671">
        <v>-12.852777347980799</v>
      </c>
      <c r="H4671">
        <v>-0.86765740170639305</v>
      </c>
      <c r="I4671">
        <v>18.4544193750895</v>
      </c>
      <c r="J4671">
        <v>-6.1573980297905004</v>
      </c>
      <c r="K4671">
        <v>6.8180234400202302</v>
      </c>
      <c r="L4671">
        <v>6.3743106804969898</v>
      </c>
      <c r="M4671">
        <v>55.826146024350997</v>
      </c>
      <c r="N4671">
        <v>2.4371352541487301</v>
      </c>
      <c r="O4671">
        <v>6.3888888888888804</v>
      </c>
      <c r="P4671">
        <v>56.862745098039198</v>
      </c>
      <c r="Q4671">
        <v>5.3659235235422001E-2</v>
      </c>
    </row>
    <row r="4672" spans="1:17" hidden="1" x14ac:dyDescent="0.3">
      <c r="A4672" t="s">
        <v>9500</v>
      </c>
      <c r="B4672" t="s">
        <v>9501</v>
      </c>
      <c r="C4672" t="str">
        <f>IFERROR(VLOOKUP(Table1[[#This Row],[Ticker]],[1]!Table1[[Symbol]:[Industry]],2,FALSE),"-")</f>
        <v>-</v>
      </c>
      <c r="D4672" t="s">
        <v>716</v>
      </c>
      <c r="E4672">
        <v>3.52154549999999</v>
      </c>
      <c r="F4672">
        <v>20100</v>
      </c>
      <c r="G4672">
        <v>-5.5931859894901201</v>
      </c>
      <c r="H4672">
        <v>-1.87035303188851</v>
      </c>
      <c r="I4672">
        <v>-12.2495918825592</v>
      </c>
      <c r="J4672">
        <v>1.0670674632677399</v>
      </c>
      <c r="K4672">
        <v>19208.7545485521</v>
      </c>
      <c r="L4672">
        <v>17019.334615027899</v>
      </c>
      <c r="M4672">
        <v>52.023657374319697</v>
      </c>
      <c r="N4672">
        <v>1</v>
      </c>
      <c r="Q4672">
        <v>0.111248485696195</v>
      </c>
    </row>
    <row r="4673" spans="1:17" hidden="1" x14ac:dyDescent="0.3">
      <c r="A4673" t="s">
        <v>9502</v>
      </c>
      <c r="B4673" t="s">
        <v>9503</v>
      </c>
      <c r="C4673" t="str">
        <f>IFERROR(VLOOKUP(Table1[[#This Row],[Ticker]],[1]!Table1[[Symbol]:[Industry]],2,FALSE),"-")</f>
        <v>-</v>
      </c>
      <c r="D4673" t="s">
        <v>561</v>
      </c>
      <c r="E4673">
        <v>3.4980000000000002</v>
      </c>
      <c r="F4673">
        <v>5.83</v>
      </c>
      <c r="G4673">
        <v>14.7914534212499</v>
      </c>
      <c r="H4673">
        <v>-11.417163143322201</v>
      </c>
      <c r="I4673">
        <v>-23.209453389211301</v>
      </c>
      <c r="J4673">
        <v>1.881010749359</v>
      </c>
      <c r="K4673">
        <v>5.5510690512384402</v>
      </c>
      <c r="L4673">
        <v>5.6754489423783001</v>
      </c>
      <c r="M4673">
        <v>64.755149605793505</v>
      </c>
      <c r="N4673">
        <v>2.4140905500502599</v>
      </c>
      <c r="O4673">
        <v>24.699828473413302</v>
      </c>
      <c r="P4673">
        <v>47.5949367088607</v>
      </c>
      <c r="Q4673">
        <v>4.0648572895612002E-2</v>
      </c>
    </row>
    <row r="4674" spans="1:17" hidden="1" x14ac:dyDescent="0.3">
      <c r="A4674" t="s">
        <v>9504</v>
      </c>
      <c r="B4674" t="s">
        <v>9505</v>
      </c>
      <c r="C4674" t="str">
        <f>IFERROR(VLOOKUP(Table1[[#This Row],[Ticker]],[1]!Table1[[Symbol]:[Industry]],2,FALSE),"-")</f>
        <v>-</v>
      </c>
      <c r="D4674" t="s">
        <v>561</v>
      </c>
      <c r="E4674">
        <v>3.4913688</v>
      </c>
      <c r="F4674">
        <v>5.62</v>
      </c>
      <c r="G4674">
        <v>-25.352777347980801</v>
      </c>
      <c r="H4674">
        <v>-11.0587402042541</v>
      </c>
      <c r="I4674">
        <v>-12.217086976997599</v>
      </c>
      <c r="J4674">
        <v>-1.0819522136039399</v>
      </c>
      <c r="K4674">
        <v>5.61999932934547</v>
      </c>
      <c r="L4674">
        <v>5.6054412903773096</v>
      </c>
      <c r="M4674">
        <v>100</v>
      </c>
      <c r="O4674">
        <v>0</v>
      </c>
      <c r="P4674">
        <v>0</v>
      </c>
    </row>
    <row r="4675" spans="1:17" hidden="1" x14ac:dyDescent="0.3">
      <c r="A4675" t="s">
        <v>9506</v>
      </c>
      <c r="B4675" t="s">
        <v>9507</v>
      </c>
      <c r="C4675" t="str">
        <f>IFERROR(VLOOKUP(Table1[[#This Row],[Ticker]],[1]!Table1[[Symbol]:[Industry]],2,FALSE),"-")</f>
        <v>-</v>
      </c>
      <c r="D4675" t="s">
        <v>46</v>
      </c>
      <c r="E4675">
        <v>3.4481172</v>
      </c>
      <c r="F4675">
        <v>2.2000000000000002</v>
      </c>
      <c r="G4675">
        <v>-90.977777347980805</v>
      </c>
      <c r="H4675">
        <v>-15.5031846486986</v>
      </c>
      <c r="I4675">
        <v>-68.217086976997606</v>
      </c>
      <c r="J4675">
        <v>6.4180477863960403</v>
      </c>
      <c r="K4675">
        <v>2.22412081841822</v>
      </c>
      <c r="L4675">
        <v>3.7737282163636401</v>
      </c>
      <c r="M4675">
        <v>65.911995127336198</v>
      </c>
      <c r="N4675">
        <v>2.0970458113315198</v>
      </c>
      <c r="O4675">
        <v>190.90909090909</v>
      </c>
      <c r="P4675">
        <v>37.5</v>
      </c>
      <c r="Q4675">
        <v>-0.154702164300622</v>
      </c>
    </row>
    <row r="4676" spans="1:17" hidden="1" x14ac:dyDescent="0.3">
      <c r="A4676" t="s">
        <v>9508</v>
      </c>
      <c r="B4676" t="s">
        <v>9509</v>
      </c>
      <c r="C4676" t="str">
        <f>IFERROR(VLOOKUP(Table1[[#This Row],[Ticker]],[1]!Table1[[Symbol]:[Industry]],2,FALSE),"-")</f>
        <v>-</v>
      </c>
      <c r="D4676" t="s">
        <v>72</v>
      </c>
      <c r="E4676">
        <v>3.4157122497302499</v>
      </c>
      <c r="F4676">
        <v>9.2899999999999991</v>
      </c>
      <c r="G4676">
        <v>29.222929806761201</v>
      </c>
      <c r="H4676">
        <v>-11.0587402042541</v>
      </c>
      <c r="I4676">
        <v>42.358620177744399</v>
      </c>
      <c r="J4676">
        <v>-1.0819522136039399</v>
      </c>
      <c r="K4676">
        <v>8.9727953811154109</v>
      </c>
      <c r="L4676">
        <v>7.4754749077962197</v>
      </c>
      <c r="M4676">
        <v>100</v>
      </c>
      <c r="N4676">
        <v>0</v>
      </c>
      <c r="O4676">
        <v>0</v>
      </c>
      <c r="P4676">
        <v>54.575707154741998</v>
      </c>
    </row>
    <row r="4677" spans="1:17" hidden="1" x14ac:dyDescent="0.3">
      <c r="A4677" t="s">
        <v>9510</v>
      </c>
      <c r="B4677" t="s">
        <v>9511</v>
      </c>
      <c r="C4677" t="str">
        <f>IFERROR(VLOOKUP(Table1[[#This Row],[Ticker]],[1]!Table1[[Symbol]:[Industry]],2,FALSE),"-")</f>
        <v>-</v>
      </c>
      <c r="D4677" t="s">
        <v>1147</v>
      </c>
      <c r="E4677">
        <v>3.4088166000000002</v>
      </c>
      <c r="F4677">
        <v>3.42</v>
      </c>
      <c r="G4677">
        <v>18.344701643615799</v>
      </c>
      <c r="H4677">
        <v>48.745181364373202</v>
      </c>
      <c r="I4677">
        <v>57.089843716071698</v>
      </c>
      <c r="J4677">
        <v>19.6587885271367</v>
      </c>
      <c r="K4677">
        <v>2.3240052722910902</v>
      </c>
      <c r="L4677">
        <v>1.72408951999268</v>
      </c>
      <c r="M4677">
        <v>99.998862614907495</v>
      </c>
      <c r="N4677">
        <v>0.30502201499234299</v>
      </c>
      <c r="O4677">
        <v>0</v>
      </c>
      <c r="P4677">
        <v>76.288659793814404</v>
      </c>
    </row>
    <row r="4678" spans="1:17" hidden="1" x14ac:dyDescent="0.3">
      <c r="A4678" t="s">
        <v>9512</v>
      </c>
      <c r="B4678" t="s">
        <v>9513</v>
      </c>
      <c r="C4678" t="str">
        <f>IFERROR(VLOOKUP(Table1[[#This Row],[Ticker]],[1]!Table1[[Symbol]:[Industry]],2,FALSE),"-")</f>
        <v>-</v>
      </c>
      <c r="D4678" t="s">
        <v>184</v>
      </c>
      <c r="E4678">
        <v>3.4047584999999998</v>
      </c>
      <c r="F4678">
        <v>4.8099999999999996</v>
      </c>
      <c r="G4678">
        <v>-12.9695997778873</v>
      </c>
      <c r="H4678">
        <v>-7.3870339407552397</v>
      </c>
      <c r="I4678">
        <v>-19.538859616689301</v>
      </c>
      <c r="J4678">
        <v>-4.3077586652168502</v>
      </c>
      <c r="K4678">
        <v>4.7759425705766496</v>
      </c>
      <c r="L4678">
        <v>4.9465564275442997</v>
      </c>
      <c r="M4678">
        <v>47.151966806174201</v>
      </c>
      <c r="N4678">
        <v>2.0662360400031798</v>
      </c>
      <c r="O4678">
        <v>36.174636174636099</v>
      </c>
      <c r="P4678">
        <v>26.246719160104899</v>
      </c>
      <c r="Q4678">
        <v>2.9645168294178001E-2</v>
      </c>
    </row>
    <row r="4679" spans="1:17" hidden="1" x14ac:dyDescent="0.3">
      <c r="A4679" t="s">
        <v>9514</v>
      </c>
      <c r="B4679" t="s">
        <v>9515</v>
      </c>
      <c r="C4679" t="str">
        <f>IFERROR(VLOOKUP(Table1[[#This Row],[Ticker]],[1]!Table1[[Symbol]:[Industry]],2,FALSE),"-")</f>
        <v>-</v>
      </c>
      <c r="D4679" t="s">
        <v>496</v>
      </c>
      <c r="E4679">
        <v>3.3984000000000001</v>
      </c>
      <c r="F4679">
        <v>2.36</v>
      </c>
      <c r="G4679">
        <v>-7.9398420245977297</v>
      </c>
      <c r="H4679">
        <v>10.7234380135676</v>
      </c>
      <c r="I4679">
        <v>-2.9578277177383501</v>
      </c>
      <c r="J4679">
        <v>-3.8487506325762699</v>
      </c>
      <c r="K4679">
        <v>2.2034373373405498</v>
      </c>
      <c r="L4679">
        <v>2.12939623591088</v>
      </c>
      <c r="M4679">
        <v>52.518175265887599</v>
      </c>
      <c r="N4679">
        <v>1.25478157921095</v>
      </c>
      <c r="O4679">
        <v>11.864406779661</v>
      </c>
      <c r="P4679">
        <v>68.571428571428498</v>
      </c>
      <c r="Q4679">
        <v>7.5205735900811005E-2</v>
      </c>
    </row>
    <row r="4680" spans="1:17" hidden="1" x14ac:dyDescent="0.3">
      <c r="A4680" t="s">
        <v>9516</v>
      </c>
      <c r="B4680" t="s">
        <v>9517</v>
      </c>
      <c r="C4680" t="str">
        <f>IFERROR(VLOOKUP(Table1[[#This Row],[Ticker]],[1]!Table1[[Symbol]:[Industry]],2,FALSE),"-")</f>
        <v>-</v>
      </c>
      <c r="D4680" t="s">
        <v>83</v>
      </c>
      <c r="E4680">
        <v>3.3950007000000002</v>
      </c>
      <c r="F4680">
        <v>8.19</v>
      </c>
      <c r="G4680">
        <v>39.435955046385303</v>
      </c>
      <c r="H4680">
        <v>-6.25874020425415</v>
      </c>
      <c r="I4680">
        <v>-2.5306155079800101E-2</v>
      </c>
      <c r="J4680">
        <v>-10.633160498989399</v>
      </c>
      <c r="K4680">
        <v>7.6549595891803204</v>
      </c>
      <c r="L4680">
        <v>7.3675384557920198</v>
      </c>
      <c r="M4680">
        <v>59.054951039016998</v>
      </c>
      <c r="N4680">
        <v>0.81524631279167203</v>
      </c>
      <c r="O4680">
        <v>22.3443223443223</v>
      </c>
      <c r="P4680">
        <v>133.333333333333</v>
      </c>
      <c r="Q4680">
        <v>0.15367367247355401</v>
      </c>
    </row>
    <row r="4681" spans="1:17" hidden="1" x14ac:dyDescent="0.3">
      <c r="A4681" t="s">
        <v>9518</v>
      </c>
      <c r="B4681" t="s">
        <v>9519</v>
      </c>
      <c r="C4681" t="str">
        <f>IFERROR(VLOOKUP(Table1[[#This Row],[Ticker]],[1]!Table1[[Symbol]:[Industry]],2,FALSE),"-")</f>
        <v>-</v>
      </c>
      <c r="D4681" t="s">
        <v>716</v>
      </c>
      <c r="E4681">
        <v>3.3721852499999998</v>
      </c>
      <c r="F4681">
        <v>2710.88</v>
      </c>
      <c r="G4681">
        <v>0.86675472046290702</v>
      </c>
      <c r="H4681">
        <v>-4.8043544112831897</v>
      </c>
      <c r="I4681">
        <v>0.62669385244715003</v>
      </c>
      <c r="J4681">
        <v>-0.64729204892962799</v>
      </c>
      <c r="K4681">
        <v>2580.29191292725</v>
      </c>
      <c r="L4681">
        <v>2387.03982379337</v>
      </c>
      <c r="M4681">
        <v>62.239883768519803</v>
      </c>
      <c r="N4681">
        <v>0.86213050752928</v>
      </c>
      <c r="O4681">
        <v>5.0581361034055297</v>
      </c>
      <c r="P4681">
        <v>30.733024691358001</v>
      </c>
      <c r="Q4681">
        <v>1.8760771011537999E-2</v>
      </c>
    </row>
    <row r="4682" spans="1:17" hidden="1" x14ac:dyDescent="0.3">
      <c r="A4682" t="s">
        <v>9520</v>
      </c>
      <c r="B4682" t="s">
        <v>9521</v>
      </c>
      <c r="C4682" t="str">
        <f>IFERROR(VLOOKUP(Table1[[#This Row],[Ticker]],[1]!Table1[[Symbol]:[Industry]],2,FALSE),"-")</f>
        <v>-</v>
      </c>
      <c r="D4682" t="s">
        <v>392</v>
      </c>
      <c r="E4682">
        <v>3.355</v>
      </c>
      <c r="F4682">
        <v>6.71</v>
      </c>
      <c r="G4682">
        <v>-29.495634490837901</v>
      </c>
      <c r="H4682">
        <v>2.43332328780934</v>
      </c>
      <c r="I4682">
        <v>-30.586916660695898</v>
      </c>
      <c r="J4682">
        <v>-1.7763966580483901</v>
      </c>
      <c r="K4682">
        <v>6.8880622176728101</v>
      </c>
      <c r="L4682">
        <v>7.12471989843882</v>
      </c>
      <c r="M4682">
        <v>43.218482134124798</v>
      </c>
      <c r="N4682">
        <v>0.74275415181643401</v>
      </c>
      <c r="O4682">
        <v>91.058122205663196</v>
      </c>
      <c r="P4682">
        <v>39.5010395010395</v>
      </c>
      <c r="Q4682">
        <v>6.0057629273146999E-2</v>
      </c>
    </row>
    <row r="4683" spans="1:17" hidden="1" x14ac:dyDescent="0.3">
      <c r="A4683" t="s">
        <v>9522</v>
      </c>
      <c r="B4683" t="s">
        <v>9523</v>
      </c>
      <c r="C4683" t="str">
        <f>IFERROR(VLOOKUP(Table1[[#This Row],[Ticker]],[1]!Table1[[Symbol]:[Industry]],2,FALSE),"-")</f>
        <v>-</v>
      </c>
      <c r="D4683" t="s">
        <v>285</v>
      </c>
      <c r="E4683">
        <v>3.3048611999999999</v>
      </c>
      <c r="F4683">
        <v>3.06</v>
      </c>
      <c r="G4683">
        <v>85.681705410639793</v>
      </c>
      <c r="H4683">
        <v>34.9412597957458</v>
      </c>
      <c r="I4683">
        <v>63.644981988519604</v>
      </c>
      <c r="J4683">
        <v>19.579204811189399</v>
      </c>
      <c r="K4683">
        <v>1.8563039862042601</v>
      </c>
      <c r="L4683">
        <v>1.2125272939551099</v>
      </c>
      <c r="M4683">
        <v>100</v>
      </c>
      <c r="N4683">
        <v>0.670057069530273</v>
      </c>
      <c r="O4683">
        <v>0</v>
      </c>
      <c r="P4683">
        <v>111.03448275862</v>
      </c>
      <c r="Q4683">
        <v>0.196686450037</v>
      </c>
    </row>
    <row r="4684" spans="1:17" hidden="1" x14ac:dyDescent="0.3">
      <c r="A4684" t="s">
        <v>9524</v>
      </c>
      <c r="B4684" t="s">
        <v>9525</v>
      </c>
      <c r="C4684" t="str">
        <f>IFERROR(VLOOKUP(Table1[[#This Row],[Ticker]],[1]!Table1[[Symbol]:[Industry]],2,FALSE),"-")</f>
        <v>-</v>
      </c>
      <c r="D4684" t="s">
        <v>610</v>
      </c>
      <c r="E4684">
        <v>3.29</v>
      </c>
      <c r="F4684">
        <v>3.76</v>
      </c>
      <c r="G4684">
        <v>-36.041613452493799</v>
      </c>
      <c r="H4684">
        <v>-6.5010994535839197</v>
      </c>
      <c r="I4684">
        <v>-10.0431739335193</v>
      </c>
      <c r="J4684">
        <v>-10.172861304513001</v>
      </c>
      <c r="K4684">
        <v>3.62445765349208</v>
      </c>
      <c r="L4684">
        <v>4.3152414853979097</v>
      </c>
      <c r="M4684">
        <v>46.477529567969299</v>
      </c>
      <c r="N4684">
        <v>1.8823234536923801</v>
      </c>
      <c r="O4684">
        <v>50</v>
      </c>
      <c r="P4684">
        <v>38.7453874538745</v>
      </c>
      <c r="Q4684">
        <v>6.8138361228322994E-2</v>
      </c>
    </row>
    <row r="4685" spans="1:17" hidden="1" x14ac:dyDescent="0.3">
      <c r="A4685" t="s">
        <v>9526</v>
      </c>
      <c r="B4685" t="s">
        <v>9527</v>
      </c>
      <c r="C4685" t="str">
        <f>IFERROR(VLOOKUP(Table1[[#This Row],[Ticker]],[1]!Table1[[Symbol]:[Industry]],2,FALSE),"-")</f>
        <v>-</v>
      </c>
      <c r="D4685" t="s">
        <v>326</v>
      </c>
      <c r="E4685">
        <v>3.28881728</v>
      </c>
      <c r="F4685">
        <v>6.4</v>
      </c>
      <c r="G4685">
        <v>-28.235933645401101</v>
      </c>
      <c r="H4685">
        <v>-4.0411963446050398</v>
      </c>
      <c r="I4685">
        <v>-12.992280775447201</v>
      </c>
      <c r="J4685">
        <v>-2.0559781876299299</v>
      </c>
      <c r="K4685">
        <v>6.09024101769129</v>
      </c>
      <c r="L4685">
        <v>6.3000601243593399</v>
      </c>
      <c r="M4685">
        <v>65.435338870152506</v>
      </c>
      <c r="N4685">
        <v>0.50948088760488897</v>
      </c>
      <c r="O4685">
        <v>19.53125</v>
      </c>
      <c r="P4685">
        <v>24.756335282651001</v>
      </c>
      <c r="Q4685">
        <v>-2.9107968084247E-2</v>
      </c>
    </row>
    <row r="4686" spans="1:17" hidden="1" x14ac:dyDescent="0.3">
      <c r="A4686" t="s">
        <v>9528</v>
      </c>
      <c r="B4686" t="s">
        <v>9529</v>
      </c>
      <c r="C4686" t="str">
        <f>IFERROR(VLOOKUP(Table1[[#This Row],[Ticker]],[1]!Table1[[Symbol]:[Industry]],2,FALSE),"-")</f>
        <v>-</v>
      </c>
      <c r="E4686">
        <v>3.2651308000000001</v>
      </c>
      <c r="F4686">
        <v>15.5</v>
      </c>
      <c r="G4686">
        <v>-51.367097157049997</v>
      </c>
      <c r="H4686">
        <v>-4.39207353758749</v>
      </c>
      <c r="I4686">
        <v>-13.0488208221671</v>
      </c>
      <c r="J4686">
        <v>2.4474595511019199</v>
      </c>
      <c r="K4686">
        <v>14.676527488867</v>
      </c>
      <c r="L4686">
        <v>15.3405916612083</v>
      </c>
      <c r="M4686">
        <v>53.9135033356877</v>
      </c>
      <c r="N4686">
        <v>0.69960474308300402</v>
      </c>
      <c r="O4686">
        <v>83.870967741935402</v>
      </c>
      <c r="P4686">
        <v>44.454799627213397</v>
      </c>
    </row>
    <row r="4687" spans="1:17" hidden="1" x14ac:dyDescent="0.3">
      <c r="A4687" t="s">
        <v>9530</v>
      </c>
      <c r="B4687" t="s">
        <v>9531</v>
      </c>
      <c r="C4687" t="str">
        <f>IFERROR(VLOOKUP(Table1[[#This Row],[Ticker]],[1]!Table1[[Symbol]:[Industry]],2,FALSE),"-")</f>
        <v>-</v>
      </c>
      <c r="D4687" t="s">
        <v>392</v>
      </c>
      <c r="E4687">
        <v>3.2032943999999999</v>
      </c>
      <c r="F4687">
        <v>8.4600000000000009</v>
      </c>
      <c r="G4687">
        <v>-2.7440816958068899</v>
      </c>
      <c r="H4687">
        <v>-12.1113717832015</v>
      </c>
      <c r="I4687">
        <v>-19.2500540099646</v>
      </c>
      <c r="J4687">
        <v>-1.0819522136039399</v>
      </c>
      <c r="K4687">
        <v>8.5496029180401703</v>
      </c>
      <c r="L4687">
        <v>7.8712433226704803</v>
      </c>
      <c r="M4687">
        <v>20.171589802924402</v>
      </c>
      <c r="N4687">
        <v>4.6081946222791199</v>
      </c>
      <c r="O4687">
        <v>7.56501182033095</v>
      </c>
      <c r="P4687">
        <v>96.287703016241295</v>
      </c>
    </row>
    <row r="4688" spans="1:17" hidden="1" x14ac:dyDescent="0.3">
      <c r="A4688" t="s">
        <v>9532</v>
      </c>
      <c r="B4688" t="s">
        <v>9533</v>
      </c>
      <c r="C4688" t="str">
        <f>IFERROR(VLOOKUP(Table1[[#This Row],[Ticker]],[1]!Table1[[Symbol]:[Industry]],2,FALSE),"-")</f>
        <v>-</v>
      </c>
      <c r="D4688" t="s">
        <v>375</v>
      </c>
      <c r="E4688">
        <v>3.1982170559999998</v>
      </c>
      <c r="F4688">
        <v>2.98</v>
      </c>
      <c r="G4688">
        <v>-8.9465273479808207</v>
      </c>
      <c r="H4688">
        <v>-21.2628218369072</v>
      </c>
      <c r="I4688">
        <v>-16.088054718933002</v>
      </c>
      <c r="J4688">
        <v>-7.1795131892136901</v>
      </c>
      <c r="K4688">
        <v>3.3638582396904799</v>
      </c>
      <c r="L4688">
        <v>3.2630654868144702</v>
      </c>
      <c r="M4688">
        <v>35.2552838649937</v>
      </c>
      <c r="N4688">
        <v>3.2984875961499198</v>
      </c>
      <c r="O4688">
        <v>80.201342281879207</v>
      </c>
      <c r="P4688">
        <v>91.025641025640994</v>
      </c>
    </row>
    <row r="4689" spans="1:17" hidden="1" x14ac:dyDescent="0.3">
      <c r="A4689" t="s">
        <v>9534</v>
      </c>
      <c r="B4689" t="s">
        <v>9535</v>
      </c>
      <c r="C4689" t="str">
        <f>IFERROR(VLOOKUP(Table1[[#This Row],[Ticker]],[1]!Table1[[Symbol]:[Industry]],2,FALSE),"-")</f>
        <v>-</v>
      </c>
      <c r="E4689">
        <v>3.1768103999999999</v>
      </c>
      <c r="F4689">
        <v>4.08</v>
      </c>
      <c r="G4689">
        <v>4.1710321758287101</v>
      </c>
      <c r="H4689">
        <v>47.6714185259045</v>
      </c>
      <c r="I4689">
        <v>-37.764532232472</v>
      </c>
      <c r="J4689">
        <v>6.4449295068261501</v>
      </c>
      <c r="K4689">
        <v>3.54140950165054</v>
      </c>
      <c r="L4689">
        <v>3.9484561693364602</v>
      </c>
      <c r="M4689">
        <v>94.112259531463494</v>
      </c>
      <c r="N4689">
        <v>0.22774531869700601</v>
      </c>
      <c r="O4689">
        <v>44.117647058823501</v>
      </c>
      <c r="P4689">
        <v>78.165938864628799</v>
      </c>
      <c r="Q4689">
        <v>4.2987540950141997E-2</v>
      </c>
    </row>
    <row r="4690" spans="1:17" hidden="1" x14ac:dyDescent="0.3">
      <c r="A4690" t="s">
        <v>9536</v>
      </c>
      <c r="B4690" t="s">
        <v>9537</v>
      </c>
      <c r="C4690" t="str">
        <f>IFERROR(VLOOKUP(Table1[[#This Row],[Ticker]],[1]!Table1[[Symbol]:[Industry]],2,FALSE),"-")</f>
        <v>-</v>
      </c>
      <c r="D4690" t="s">
        <v>46</v>
      </c>
      <c r="E4690">
        <v>3.1747366000000001</v>
      </c>
      <c r="F4690">
        <v>5.74</v>
      </c>
      <c r="G4690">
        <v>-39.036987874296599</v>
      </c>
      <c r="H4690">
        <v>21.0841169386029</v>
      </c>
      <c r="I4690">
        <v>25.763682253771599</v>
      </c>
      <c r="J4690">
        <v>-3.19835433000606</v>
      </c>
      <c r="K4690">
        <v>4.7875616416312603</v>
      </c>
      <c r="L4690">
        <v>4.9641977277387603</v>
      </c>
      <c r="M4690">
        <v>66.053569165320795</v>
      </c>
      <c r="N4690">
        <v>1.9576314894101801</v>
      </c>
      <c r="O4690">
        <v>20.209059233449398</v>
      </c>
      <c r="P4690">
        <v>64</v>
      </c>
      <c r="Q4690">
        <v>9.3476815253140007E-3</v>
      </c>
    </row>
    <row r="4691" spans="1:17" hidden="1" x14ac:dyDescent="0.3">
      <c r="A4691" t="s">
        <v>9538</v>
      </c>
      <c r="B4691" t="s">
        <v>9539</v>
      </c>
      <c r="C4691" t="str">
        <f>IFERROR(VLOOKUP(Table1[[#This Row],[Ticker]],[1]!Table1[[Symbol]:[Industry]],2,FALSE),"-")</f>
        <v>-</v>
      </c>
      <c r="E4691">
        <v>3.1696122999999998</v>
      </c>
      <c r="F4691">
        <v>1.66</v>
      </c>
      <c r="G4691">
        <v>-17.560569555773</v>
      </c>
      <c r="H4691">
        <v>-21.732897507624902</v>
      </c>
      <c r="I4691">
        <v>-16.814788126422801</v>
      </c>
      <c r="J4691">
        <v>17.574764204306401</v>
      </c>
      <c r="K4691">
        <v>1.60260854609271</v>
      </c>
      <c r="L4691">
        <v>1.52020379471866</v>
      </c>
      <c r="M4691">
        <v>76.048429594786498</v>
      </c>
      <c r="N4691">
        <v>1.7298304619053599</v>
      </c>
      <c r="O4691">
        <v>39.156626506024097</v>
      </c>
      <c r="P4691">
        <v>72.9166666666666</v>
      </c>
      <c r="Q4691">
        <v>-2.3902620107145001E-2</v>
      </c>
    </row>
    <row r="4692" spans="1:17" hidden="1" x14ac:dyDescent="0.3">
      <c r="A4692" t="s">
        <v>9540</v>
      </c>
      <c r="B4692" t="s">
        <v>9541</v>
      </c>
      <c r="C4692" t="str">
        <f>IFERROR(VLOOKUP(Table1[[#This Row],[Ticker]],[1]!Table1[[Symbol]:[Industry]],2,FALSE),"-")</f>
        <v>-</v>
      </c>
      <c r="D4692" t="s">
        <v>716</v>
      </c>
      <c r="E4692">
        <v>3.13730683</v>
      </c>
      <c r="F4692">
        <v>81.17</v>
      </c>
      <c r="G4692">
        <v>24.315730939312001</v>
      </c>
      <c r="H4692">
        <v>-6.1453706671452899</v>
      </c>
      <c r="I4692">
        <v>6.5914610323700904</v>
      </c>
      <c r="J4692">
        <v>1.63991131342479</v>
      </c>
      <c r="K4692">
        <v>77.479826169811403</v>
      </c>
      <c r="L4692">
        <v>70.034231560658796</v>
      </c>
      <c r="M4692">
        <v>50.818864179380903</v>
      </c>
      <c r="N4692">
        <v>1.0801133835065899</v>
      </c>
      <c r="O4692">
        <v>1.3305408402118899</v>
      </c>
      <c r="P4692">
        <v>53.006597549481597</v>
      </c>
      <c r="Q4692">
        <v>1.4865976829215E-2</v>
      </c>
    </row>
    <row r="4693" spans="1:17" hidden="1" x14ac:dyDescent="0.3">
      <c r="A4693" t="s">
        <v>9542</v>
      </c>
      <c r="B4693" t="s">
        <v>9543</v>
      </c>
      <c r="C4693" t="str">
        <f>IFERROR(VLOOKUP(Table1[[#This Row],[Ticker]],[1]!Table1[[Symbol]:[Industry]],2,FALSE),"-")</f>
        <v>-</v>
      </c>
      <c r="D4693" t="s">
        <v>561</v>
      </c>
      <c r="E4693">
        <v>3.1238001118785701</v>
      </c>
      <c r="F4693">
        <v>3.13</v>
      </c>
      <c r="G4693">
        <v>-25.352777347980801</v>
      </c>
      <c r="H4693">
        <v>-11.0587402042541</v>
      </c>
      <c r="I4693">
        <v>-12.217086976997599</v>
      </c>
      <c r="J4693">
        <v>-1.0819522136039399</v>
      </c>
      <c r="K4693">
        <v>3.1299999928344602</v>
      </c>
      <c r="L4693">
        <v>3.12988817717995</v>
      </c>
      <c r="M4693">
        <v>100</v>
      </c>
      <c r="O4693">
        <v>0</v>
      </c>
      <c r="P4693">
        <v>0</v>
      </c>
    </row>
    <row r="4694" spans="1:17" hidden="1" x14ac:dyDescent="0.3">
      <c r="A4694" t="s">
        <v>9544</v>
      </c>
      <c r="B4694" t="s">
        <v>9545</v>
      </c>
      <c r="C4694" t="str">
        <f>IFERROR(VLOOKUP(Table1[[#This Row],[Ticker]],[1]!Table1[[Symbol]:[Industry]],2,FALSE),"-")</f>
        <v>-</v>
      </c>
      <c r="D4694" t="s">
        <v>140</v>
      </c>
      <c r="E4694">
        <v>3.0532499999999998</v>
      </c>
      <c r="F4694">
        <v>8.85</v>
      </c>
      <c r="G4694">
        <v>-76.992121610275902</v>
      </c>
      <c r="H4694">
        <v>-12.484178800745299</v>
      </c>
      <c r="I4694">
        <v>-41.417086976997602</v>
      </c>
      <c r="J4694">
        <v>-3.36456090925611</v>
      </c>
      <c r="K4694">
        <v>9.3731859836339808</v>
      </c>
      <c r="L4694">
        <v>11.710505957052099</v>
      </c>
      <c r="M4694">
        <v>47.2373433734912</v>
      </c>
      <c r="N4694">
        <v>0.80900922956578203</v>
      </c>
      <c r="O4694">
        <v>112.31638418079</v>
      </c>
      <c r="P4694">
        <v>12.025316455696199</v>
      </c>
      <c r="Q4694">
        <v>-6.2977073571875E-2</v>
      </c>
    </row>
    <row r="4695" spans="1:17" hidden="1" x14ac:dyDescent="0.3">
      <c r="A4695" t="s">
        <v>9546</v>
      </c>
      <c r="B4695" t="s">
        <v>9547</v>
      </c>
      <c r="C4695" t="str">
        <f>IFERROR(VLOOKUP(Table1[[#This Row],[Ticker]],[1]!Table1[[Symbol]:[Industry]],2,FALSE),"-")</f>
        <v>-</v>
      </c>
      <c r="D4695" t="s">
        <v>610</v>
      </c>
      <c r="E4695">
        <v>3.0387149999999998</v>
      </c>
      <c r="F4695">
        <v>3.69</v>
      </c>
      <c r="G4695">
        <v>-6.3205192834646899</v>
      </c>
      <c r="H4695">
        <v>-43.697629093143</v>
      </c>
      <c r="I4695">
        <v>-42.198111644929199</v>
      </c>
      <c r="J4695">
        <v>-0.82355428078741599</v>
      </c>
      <c r="K4695">
        <v>4.8462081858868098</v>
      </c>
      <c r="L4695">
        <v>4.7187195651815701</v>
      </c>
      <c r="M4695">
        <v>16.7107827931667</v>
      </c>
      <c r="N4695">
        <v>0.281419796521932</v>
      </c>
      <c r="O4695">
        <v>77.506775067750596</v>
      </c>
      <c r="P4695">
        <v>56.355932203389798</v>
      </c>
      <c r="Q4695">
        <v>4.1591187367393E-2</v>
      </c>
    </row>
    <row r="4696" spans="1:17" hidden="1" x14ac:dyDescent="0.3">
      <c r="A4696" t="s">
        <v>9548</v>
      </c>
      <c r="B4696" t="s">
        <v>9549</v>
      </c>
      <c r="C4696" t="str">
        <f>IFERROR(VLOOKUP(Table1[[#This Row],[Ticker]],[1]!Table1[[Symbol]:[Industry]],2,FALSE),"-")</f>
        <v>-</v>
      </c>
      <c r="D4696" t="s">
        <v>124</v>
      </c>
      <c r="E4696">
        <v>3.0079349999999998</v>
      </c>
      <c r="F4696">
        <v>285.7</v>
      </c>
      <c r="G4696">
        <v>1113.0520774417801</v>
      </c>
      <c r="H4696">
        <v>59.7860295426199</v>
      </c>
      <c r="I4696">
        <v>-13.869410557031999</v>
      </c>
      <c r="J4696">
        <v>16.9542888314866</v>
      </c>
      <c r="K4696">
        <v>231.47924324306101</v>
      </c>
      <c r="L4696">
        <v>246.89591486954299</v>
      </c>
      <c r="M4696">
        <v>4.3324220454509996E-3</v>
      </c>
      <c r="N4696">
        <v>0.68628808414263098</v>
      </c>
      <c r="O4696">
        <v>137.66188309415401</v>
      </c>
      <c r="P4696">
        <v>1267.6400191479099</v>
      </c>
    </row>
    <row r="4697" spans="1:17" hidden="1" x14ac:dyDescent="0.3">
      <c r="A4697" t="s">
        <v>9550</v>
      </c>
      <c r="B4697" t="s">
        <v>9551</v>
      </c>
      <c r="C4697" t="str">
        <f>IFERROR(VLOOKUP(Table1[[#This Row],[Ticker]],[1]!Table1[[Symbol]:[Industry]],2,FALSE),"-")</f>
        <v>-</v>
      </c>
      <c r="D4697" t="s">
        <v>326</v>
      </c>
      <c r="E4697">
        <v>3.0056400000000001</v>
      </c>
      <c r="F4697">
        <v>19.8</v>
      </c>
      <c r="G4697">
        <v>104.879780791554</v>
      </c>
      <c r="H4697">
        <v>13.469561682538201</v>
      </c>
      <c r="I4697">
        <v>15.524848506873299</v>
      </c>
      <c r="J4697">
        <v>-1.0819522136039399</v>
      </c>
      <c r="K4697">
        <v>16.5068657815081</v>
      </c>
      <c r="M4697">
        <v>99.330376260639198</v>
      </c>
      <c r="N4697">
        <v>0.32258064516128998</v>
      </c>
      <c r="O4697">
        <v>0</v>
      </c>
      <c r="P4697">
        <v>130.23255813953401</v>
      </c>
    </row>
    <row r="4698" spans="1:17" hidden="1" x14ac:dyDescent="0.3">
      <c r="A4698" t="s">
        <v>9552</v>
      </c>
      <c r="B4698" t="s">
        <v>9553</v>
      </c>
      <c r="C4698" t="str">
        <f>IFERROR(VLOOKUP(Table1[[#This Row],[Ticker]],[1]!Table1[[Symbol]:[Industry]],2,FALSE),"-")</f>
        <v>-</v>
      </c>
      <c r="E4698">
        <v>3.0016989999999999</v>
      </c>
      <c r="F4698">
        <v>37</v>
      </c>
      <c r="G4698">
        <v>-74.318294589360093</v>
      </c>
      <c r="H4698">
        <v>-14.0157294515659</v>
      </c>
      <c r="I4698">
        <v>16.702773650180099</v>
      </c>
      <c r="J4698">
        <v>-5.8312925829970803</v>
      </c>
      <c r="K4698">
        <v>35.4588194957254</v>
      </c>
      <c r="L4698">
        <v>40.353961698882699</v>
      </c>
      <c r="M4698">
        <v>57.252780661456498</v>
      </c>
      <c r="N4698">
        <v>0.93506493506493504</v>
      </c>
      <c r="O4698">
        <v>162.16216216216199</v>
      </c>
      <c r="P4698">
        <v>42.857142857142797</v>
      </c>
      <c r="Q4698">
        <v>-3.6678376226920002E-2</v>
      </c>
    </row>
    <row r="4699" spans="1:17" hidden="1" x14ac:dyDescent="0.3">
      <c r="A4699" t="s">
        <v>9554</v>
      </c>
      <c r="B4699" t="s">
        <v>9555</v>
      </c>
      <c r="C4699" t="str">
        <f>IFERROR(VLOOKUP(Table1[[#This Row],[Ticker]],[1]!Table1[[Symbol]:[Industry]],2,FALSE),"-")</f>
        <v>-</v>
      </c>
      <c r="D4699" t="s">
        <v>561</v>
      </c>
      <c r="E4699">
        <v>2.9933882440000001</v>
      </c>
      <c r="F4699">
        <v>13.46</v>
      </c>
      <c r="G4699">
        <v>-25.352777347980801</v>
      </c>
      <c r="H4699">
        <v>-11.0587402042541</v>
      </c>
      <c r="I4699">
        <v>-12.217086976997599</v>
      </c>
      <c r="J4699">
        <v>-1.0819522136039399</v>
      </c>
      <c r="K4699">
        <v>13.4599962970905</v>
      </c>
      <c r="L4699">
        <v>13.317846258855999</v>
      </c>
      <c r="M4699">
        <v>100</v>
      </c>
      <c r="O4699">
        <v>0</v>
      </c>
      <c r="P4699">
        <v>0</v>
      </c>
    </row>
    <row r="4700" spans="1:17" hidden="1" x14ac:dyDescent="0.3">
      <c r="A4700" t="s">
        <v>9556</v>
      </c>
      <c r="B4700" t="s">
        <v>9557</v>
      </c>
      <c r="C4700" t="str">
        <f>IFERROR(VLOOKUP(Table1[[#This Row],[Ticker]],[1]!Table1[[Symbol]:[Industry]],2,FALSE),"-")</f>
        <v>-</v>
      </c>
      <c r="D4700" t="s">
        <v>556</v>
      </c>
      <c r="E4700">
        <v>2.8920045000000001</v>
      </c>
      <c r="F4700">
        <v>1.47</v>
      </c>
      <c r="G4700">
        <v>-41.352777347980798</v>
      </c>
      <c r="H4700">
        <v>-20.149649295163201</v>
      </c>
      <c r="I4700">
        <v>-28.217086976997599</v>
      </c>
      <c r="J4700">
        <v>-2.4904029178293001</v>
      </c>
      <c r="K4700">
        <v>1.4385605528427501</v>
      </c>
      <c r="L4700">
        <v>1.5869151556624801</v>
      </c>
      <c r="M4700">
        <v>61.3293582041645</v>
      </c>
      <c r="N4700">
        <v>0.87381137722874902</v>
      </c>
      <c r="O4700">
        <v>65.306122448979593</v>
      </c>
      <c r="P4700">
        <v>26.724137931034399</v>
      </c>
      <c r="Q4700">
        <v>-2.4662254715274001E-2</v>
      </c>
    </row>
    <row r="4701" spans="1:17" hidden="1" x14ac:dyDescent="0.3">
      <c r="A4701" t="s">
        <v>9558</v>
      </c>
      <c r="B4701" t="s">
        <v>9559</v>
      </c>
      <c r="C4701" t="str">
        <f>IFERROR(VLOOKUP(Table1[[#This Row],[Ticker]],[1]!Table1[[Symbol]:[Industry]],2,FALSE),"-")</f>
        <v>-</v>
      </c>
      <c r="D4701" t="s">
        <v>561</v>
      </c>
      <c r="E4701">
        <v>2.8891200000000001</v>
      </c>
      <c r="F4701">
        <v>4.63</v>
      </c>
      <c r="G4701">
        <v>-14.3216022880287</v>
      </c>
      <c r="H4701">
        <v>-21.8337874632333</v>
      </c>
      <c r="I4701">
        <v>-6.5093244199199702</v>
      </c>
      <c r="J4701">
        <v>-2.7486188802706102</v>
      </c>
      <c r="K4701">
        <v>4.9335477024524801</v>
      </c>
      <c r="L4701">
        <v>4.8638912947494797</v>
      </c>
      <c r="M4701">
        <v>27.7153981321758</v>
      </c>
      <c r="N4701">
        <v>0.74123919850338005</v>
      </c>
      <c r="O4701">
        <v>76.457883369330403</v>
      </c>
      <c r="P4701">
        <v>21.522309711285999</v>
      </c>
      <c r="Q4701">
        <v>0.12867930710950201</v>
      </c>
    </row>
    <row r="4702" spans="1:17" hidden="1" x14ac:dyDescent="0.3">
      <c r="A4702" t="s">
        <v>9560</v>
      </c>
      <c r="B4702" t="s">
        <v>9561</v>
      </c>
      <c r="C4702" t="str">
        <f>IFERROR(VLOOKUP(Table1[[#This Row],[Ticker]],[1]!Table1[[Symbol]:[Industry]],2,FALSE),"-")</f>
        <v>-</v>
      </c>
      <c r="E4702">
        <v>2.8783485</v>
      </c>
      <c r="F4702">
        <v>18.18</v>
      </c>
      <c r="G4702">
        <v>-20.3874193803133</v>
      </c>
      <c r="H4702">
        <v>-11.0587402042541</v>
      </c>
      <c r="I4702">
        <v>-12.217086976997599</v>
      </c>
      <c r="J4702">
        <v>-1.0819522136039399</v>
      </c>
      <c r="K4702">
        <v>18.1766666702846</v>
      </c>
      <c r="L4702">
        <v>17.906299999999899</v>
      </c>
      <c r="M4702">
        <v>100</v>
      </c>
      <c r="O4702">
        <v>0</v>
      </c>
      <c r="P4702">
        <v>4.9653579676674298</v>
      </c>
    </row>
    <row r="4703" spans="1:17" hidden="1" x14ac:dyDescent="0.3">
      <c r="A4703" t="s">
        <v>9562</v>
      </c>
      <c r="B4703" t="s">
        <v>9563</v>
      </c>
      <c r="C4703" t="str">
        <f>IFERROR(VLOOKUP(Table1[[#This Row],[Ticker]],[1]!Table1[[Symbol]:[Industry]],2,FALSE),"-")</f>
        <v>-</v>
      </c>
      <c r="D4703" t="s">
        <v>59</v>
      </c>
      <c r="E4703">
        <v>2.8547861700000001</v>
      </c>
      <c r="F4703">
        <v>2.78</v>
      </c>
      <c r="G4703">
        <v>-36.817745500847003</v>
      </c>
      <c r="H4703">
        <v>-17.838401221203299</v>
      </c>
      <c r="I4703">
        <v>-19.5504203103309</v>
      </c>
      <c r="J4703">
        <v>-2.5156439698763502</v>
      </c>
      <c r="K4703">
        <v>2.8427248038278901</v>
      </c>
      <c r="L4703">
        <v>3.0657356432526699</v>
      </c>
      <c r="M4703">
        <v>49.667026819081897</v>
      </c>
      <c r="N4703">
        <v>1.01510074690247</v>
      </c>
      <c r="O4703">
        <v>61.510791366906403</v>
      </c>
      <c r="P4703">
        <v>8.59375</v>
      </c>
      <c r="Q4703">
        <v>-0.17288197010216</v>
      </c>
    </row>
    <row r="4704" spans="1:17" hidden="1" x14ac:dyDescent="0.3">
      <c r="A4704" t="s">
        <v>9564</v>
      </c>
      <c r="B4704" t="s">
        <v>9565</v>
      </c>
      <c r="C4704" t="str">
        <f>IFERROR(VLOOKUP(Table1[[#This Row],[Ticker]],[1]!Table1[[Symbol]:[Industry]],2,FALSE),"-")</f>
        <v>-</v>
      </c>
      <c r="D4704" t="s">
        <v>72</v>
      </c>
      <c r="E4704">
        <v>2.8451119999999999</v>
      </c>
      <c r="F4704">
        <v>2.84</v>
      </c>
      <c r="G4704">
        <v>-20.555729377501098</v>
      </c>
      <c r="H4704">
        <v>45.847337143812098</v>
      </c>
      <c r="I4704">
        <v>-7.4200390065179</v>
      </c>
      <c r="J4704">
        <v>3.7150957568757499</v>
      </c>
      <c r="M4704">
        <v>100</v>
      </c>
      <c r="O4704">
        <v>0</v>
      </c>
      <c r="P4704">
        <v>4.7970479704797002</v>
      </c>
    </row>
    <row r="4705" spans="1:17" hidden="1" x14ac:dyDescent="0.3">
      <c r="A4705" t="s">
        <v>9566</v>
      </c>
      <c r="B4705" t="s">
        <v>9567</v>
      </c>
      <c r="C4705" t="str">
        <f>IFERROR(VLOOKUP(Table1[[#This Row],[Ticker]],[1]!Table1[[Symbol]:[Industry]],2,FALSE),"-")</f>
        <v>-</v>
      </c>
      <c r="D4705" t="s">
        <v>561</v>
      </c>
      <c r="E4705">
        <v>2.823</v>
      </c>
      <c r="F4705">
        <v>9.41</v>
      </c>
      <c r="G4705">
        <v>40.3162367365262</v>
      </c>
      <c r="H4705">
        <v>-11.0587402042541</v>
      </c>
      <c r="I4705">
        <v>42.045208104969603</v>
      </c>
      <c r="J4705">
        <v>-1.0819522136039399</v>
      </c>
      <c r="K4705">
        <v>9.1158193853679208</v>
      </c>
      <c r="L4705">
        <v>7.5440395606464703</v>
      </c>
      <c r="M4705">
        <v>99.992037052364694</v>
      </c>
      <c r="O4705">
        <v>0</v>
      </c>
      <c r="P4705">
        <v>65.669014084506998</v>
      </c>
    </row>
    <row r="4706" spans="1:17" hidden="1" x14ac:dyDescent="0.3">
      <c r="A4706" t="s">
        <v>9568</v>
      </c>
      <c r="B4706" t="s">
        <v>9569</v>
      </c>
      <c r="C4706" t="str">
        <f>IFERROR(VLOOKUP(Table1[[#This Row],[Ticker]],[1]!Table1[[Symbol]:[Industry]],2,FALSE),"-")</f>
        <v>-</v>
      </c>
      <c r="D4706" t="s">
        <v>716</v>
      </c>
      <c r="E4706">
        <v>2.7862319549999999</v>
      </c>
      <c r="F4706">
        <v>262.63</v>
      </c>
      <c r="G4706">
        <v>1.84730014511745</v>
      </c>
      <c r="H4706">
        <v>-2.0279210639459602</v>
      </c>
      <c r="I4706">
        <v>0.54320669867110805</v>
      </c>
      <c r="J4706">
        <v>3.2404006362777</v>
      </c>
      <c r="K4706">
        <v>250.14373327822699</v>
      </c>
      <c r="L4706">
        <v>233.538833410759</v>
      </c>
      <c r="M4706">
        <v>60.128846353450299</v>
      </c>
      <c r="N4706">
        <v>0.87008195008982803</v>
      </c>
      <c r="O4706">
        <v>2.7681529147469601</v>
      </c>
      <c r="P4706">
        <v>49.221590909090899</v>
      </c>
      <c r="Q4706">
        <v>3.1679578910440001E-2</v>
      </c>
    </row>
    <row r="4707" spans="1:17" hidden="1" x14ac:dyDescent="0.3">
      <c r="A4707" t="s">
        <v>9570</v>
      </c>
      <c r="B4707" t="s">
        <v>9571</v>
      </c>
      <c r="C4707" t="str">
        <f>IFERROR(VLOOKUP(Table1[[#This Row],[Ticker]],[1]!Table1[[Symbol]:[Industry]],2,FALSE),"-")</f>
        <v>-</v>
      </c>
      <c r="D4707" t="s">
        <v>410</v>
      </c>
      <c r="E4707">
        <v>2.78027844</v>
      </c>
      <c r="F4707">
        <v>1.51</v>
      </c>
      <c r="G4707">
        <v>-32.142900804770903</v>
      </c>
      <c r="H4707">
        <v>-13.019524517979599</v>
      </c>
      <c r="I4707">
        <v>-35.954460714371301</v>
      </c>
      <c r="J4707">
        <v>-6.7423295720945102</v>
      </c>
      <c r="K4707">
        <v>1.47642191172266</v>
      </c>
      <c r="L4707">
        <v>1.5462439197240201</v>
      </c>
      <c r="M4707">
        <v>48.480310605138598</v>
      </c>
      <c r="N4707">
        <v>1.10975752966992</v>
      </c>
      <c r="O4707">
        <v>31.125827814569501</v>
      </c>
      <c r="P4707">
        <v>32.456140350877199</v>
      </c>
      <c r="Q4707">
        <v>-2.7208635408806001E-2</v>
      </c>
    </row>
    <row r="4708" spans="1:17" hidden="1" x14ac:dyDescent="0.3">
      <c r="A4708" t="s">
        <v>9572</v>
      </c>
      <c r="B4708" t="s">
        <v>9573</v>
      </c>
      <c r="C4708" t="str">
        <f>IFERROR(VLOOKUP(Table1[[#This Row],[Ticker]],[1]!Table1[[Symbol]:[Industry]],2,FALSE),"-")</f>
        <v>-</v>
      </c>
      <c r="E4708">
        <v>2.7647400000000002</v>
      </c>
      <c r="F4708">
        <v>4.26</v>
      </c>
      <c r="G4708">
        <v>16.647222652019099</v>
      </c>
      <c r="H4708">
        <v>-4.8976027634958399</v>
      </c>
      <c r="I4708">
        <v>-33.328198088108699</v>
      </c>
      <c r="J4708">
        <v>-15.0934685283832</v>
      </c>
      <c r="K4708">
        <v>4.4150940843971798</v>
      </c>
      <c r="L4708">
        <v>4.10274347023201</v>
      </c>
      <c r="M4708">
        <v>27.105465333378898</v>
      </c>
      <c r="N4708">
        <v>1.3409090909090899</v>
      </c>
      <c r="O4708">
        <v>41.549295774647902</v>
      </c>
      <c r="P4708">
        <v>96.313364055299502</v>
      </c>
    </row>
    <row r="4709" spans="1:17" hidden="1" x14ac:dyDescent="0.3">
      <c r="A4709" t="s">
        <v>9574</v>
      </c>
      <c r="B4709" t="s">
        <v>9575</v>
      </c>
      <c r="C4709" t="str">
        <f>IFERROR(VLOOKUP(Table1[[#This Row],[Ticker]],[1]!Table1[[Symbol]:[Industry]],2,FALSE),"-")</f>
        <v>-</v>
      </c>
      <c r="D4709" t="s">
        <v>610</v>
      </c>
      <c r="E4709">
        <v>2.7644431200000001</v>
      </c>
      <c r="F4709">
        <v>6.92</v>
      </c>
      <c r="G4709">
        <v>39.409127413923898</v>
      </c>
      <c r="H4709">
        <v>-6.2102553557693003</v>
      </c>
      <c r="I4709">
        <v>19.5924368325262</v>
      </c>
      <c r="K4709">
        <v>6.3383896074242996</v>
      </c>
      <c r="M4709">
        <v>99.598262172721206</v>
      </c>
      <c r="N4709">
        <v>3.0896851698425798</v>
      </c>
      <c r="O4709">
        <v>0</v>
      </c>
      <c r="P4709">
        <v>73</v>
      </c>
    </row>
    <row r="4710" spans="1:17" hidden="1" x14ac:dyDescent="0.3">
      <c r="A4710" t="s">
        <v>9576</v>
      </c>
      <c r="B4710" t="s">
        <v>9577</v>
      </c>
      <c r="C4710" t="str">
        <f>IFERROR(VLOOKUP(Table1[[#This Row],[Ticker]],[1]!Table1[[Symbol]:[Industry]],2,FALSE),"-")</f>
        <v>-</v>
      </c>
      <c r="D4710" t="s">
        <v>496</v>
      </c>
      <c r="E4710">
        <v>2.7549404000000002</v>
      </c>
      <c r="F4710">
        <v>8.39</v>
      </c>
      <c r="G4710">
        <v>-45.142452300179599</v>
      </c>
      <c r="H4710">
        <v>-27.006583734845901</v>
      </c>
      <c r="I4710">
        <v>-50.976211064588803</v>
      </c>
      <c r="J4710">
        <v>-7.9708411024928196</v>
      </c>
      <c r="K4710">
        <v>9.7800585616247204</v>
      </c>
      <c r="L4710">
        <v>10.0787119148122</v>
      </c>
      <c r="M4710">
        <v>29.760551998249198</v>
      </c>
      <c r="N4710">
        <v>0.42302804955149498</v>
      </c>
      <c r="O4710">
        <v>63.289630512514798</v>
      </c>
      <c r="P4710">
        <v>15.405777166437399</v>
      </c>
      <c r="Q4710">
        <v>0.134463749516748</v>
      </c>
    </row>
    <row r="4711" spans="1:17" hidden="1" x14ac:dyDescent="0.3">
      <c r="A4711" t="s">
        <v>9578</v>
      </c>
      <c r="B4711" t="s">
        <v>9579</v>
      </c>
      <c r="C4711" t="str">
        <f>IFERROR(VLOOKUP(Table1[[#This Row],[Ticker]],[1]!Table1[[Symbol]:[Industry]],2,FALSE),"-")</f>
        <v>-</v>
      </c>
      <c r="D4711" t="s">
        <v>610</v>
      </c>
      <c r="E4711">
        <v>2.7481495100000002</v>
      </c>
      <c r="F4711">
        <v>2.41</v>
      </c>
      <c r="G4711">
        <v>-36.093518088721503</v>
      </c>
      <c r="H4711">
        <v>-12.615160437717099</v>
      </c>
      <c r="I4711">
        <v>-40.061398354243103</v>
      </c>
      <c r="J4711">
        <v>-1.0819522136039399</v>
      </c>
      <c r="K4711">
        <v>2.7121166515512898</v>
      </c>
      <c r="L4711">
        <v>2.5224974898700001</v>
      </c>
      <c r="M4711">
        <v>6.7263988081958699</v>
      </c>
      <c r="N4711">
        <v>0.328599971457114</v>
      </c>
      <c r="O4711">
        <v>41.493775933609903</v>
      </c>
      <c r="P4711">
        <v>0</v>
      </c>
    </row>
    <row r="4712" spans="1:17" hidden="1" x14ac:dyDescent="0.3">
      <c r="A4712" t="s">
        <v>9580</v>
      </c>
      <c r="B4712" t="s">
        <v>9581</v>
      </c>
      <c r="C4712" t="str">
        <f>IFERROR(VLOOKUP(Table1[[#This Row],[Ticker]],[1]!Table1[[Symbol]:[Industry]],2,FALSE),"-")</f>
        <v>-</v>
      </c>
      <c r="D4712" t="s">
        <v>1498</v>
      </c>
      <c r="E4712">
        <v>2.7010200000000002</v>
      </c>
      <c r="F4712">
        <v>1.77</v>
      </c>
      <c r="G4712">
        <v>31.284390793612101</v>
      </c>
      <c r="H4712">
        <v>-11.0587402042541</v>
      </c>
      <c r="I4712">
        <v>44.420081164595302</v>
      </c>
      <c r="J4712">
        <v>-1.0819522136039399</v>
      </c>
      <c r="M4712">
        <v>100</v>
      </c>
      <c r="O4712">
        <v>0</v>
      </c>
      <c r="P4712">
        <v>56.637168141592902</v>
      </c>
    </row>
    <row r="4713" spans="1:17" hidden="1" x14ac:dyDescent="0.3">
      <c r="A4713" t="s">
        <v>9582</v>
      </c>
      <c r="B4713" t="s">
        <v>9583</v>
      </c>
      <c r="C4713" t="str">
        <f>IFERROR(VLOOKUP(Table1[[#This Row],[Ticker]],[1]!Table1[[Symbol]:[Industry]],2,FALSE),"-")</f>
        <v>-</v>
      </c>
      <c r="D4713" t="s">
        <v>561</v>
      </c>
      <c r="E4713">
        <v>2.6956533333333299</v>
      </c>
      <c r="F4713">
        <v>13.77</v>
      </c>
      <c r="G4713">
        <v>-25.352777347980801</v>
      </c>
      <c r="H4713">
        <v>-11.0587402042541</v>
      </c>
      <c r="I4713">
        <v>-12.217086976997599</v>
      </c>
      <c r="J4713">
        <v>-1.0819522136039399</v>
      </c>
      <c r="K4713">
        <v>13.769996402834799</v>
      </c>
      <c r="L4713">
        <v>13.728122353883901</v>
      </c>
      <c r="M4713">
        <v>100</v>
      </c>
      <c r="O4713">
        <v>0</v>
      </c>
      <c r="P4713">
        <v>0</v>
      </c>
    </row>
    <row r="4714" spans="1:17" hidden="1" x14ac:dyDescent="0.3">
      <c r="A4714" t="s">
        <v>9584</v>
      </c>
      <c r="B4714" t="s">
        <v>9585</v>
      </c>
      <c r="C4714" t="str">
        <f>IFERROR(VLOOKUP(Table1[[#This Row],[Ticker]],[1]!Table1[[Symbol]:[Industry]],2,FALSE),"-")</f>
        <v>-</v>
      </c>
      <c r="D4714" t="s">
        <v>72</v>
      </c>
      <c r="E4714">
        <v>2.6850138000000001</v>
      </c>
      <c r="F4714">
        <v>8.1300000000000008</v>
      </c>
      <c r="G4714">
        <v>-25.352777347980801</v>
      </c>
      <c r="H4714">
        <v>-11.0587402042541</v>
      </c>
      <c r="I4714">
        <v>-12.217086976997599</v>
      </c>
      <c r="J4714">
        <v>-1.0819522136039399</v>
      </c>
      <c r="K4714">
        <v>8.1299999563979508</v>
      </c>
      <c r="L4714">
        <v>8.1292988356838194</v>
      </c>
      <c r="M4714">
        <v>100</v>
      </c>
      <c r="O4714">
        <v>0</v>
      </c>
      <c r="P4714">
        <v>0</v>
      </c>
    </row>
    <row r="4715" spans="1:17" hidden="1" x14ac:dyDescent="0.3">
      <c r="A4715" t="s">
        <v>9586</v>
      </c>
      <c r="B4715" t="s">
        <v>9587</v>
      </c>
      <c r="C4715" t="str">
        <f>IFERROR(VLOOKUP(Table1[[#This Row],[Ticker]],[1]!Table1[[Symbol]:[Industry]],2,FALSE),"-")</f>
        <v>-</v>
      </c>
      <c r="D4715" t="s">
        <v>392</v>
      </c>
      <c r="E4715">
        <v>2.6776251000000002</v>
      </c>
      <c r="F4715">
        <v>7.83</v>
      </c>
      <c r="G4715">
        <v>-11.8745164784156</v>
      </c>
      <c r="H4715">
        <v>-39.8087402042541</v>
      </c>
      <c r="I4715">
        <v>-19.002801262711799</v>
      </c>
      <c r="J4715">
        <v>-8.6138177987719704</v>
      </c>
      <c r="K4715">
        <v>9.42162873098947</v>
      </c>
      <c r="L4715">
        <v>8.9252677407813099</v>
      </c>
      <c r="M4715">
        <v>5.7554699383983801</v>
      </c>
      <c r="N4715">
        <v>1.37266635822372</v>
      </c>
      <c r="O4715">
        <v>63.9846743295019</v>
      </c>
      <c r="P4715">
        <v>37.609841827768001</v>
      </c>
      <c r="Q4715">
        <v>4.8299380591653999E-2</v>
      </c>
    </row>
    <row r="4716" spans="1:17" hidden="1" x14ac:dyDescent="0.3">
      <c r="A4716" t="s">
        <v>9588</v>
      </c>
      <c r="B4716" t="s">
        <v>9589</v>
      </c>
      <c r="C4716" t="str">
        <f>IFERROR(VLOOKUP(Table1[[#This Row],[Ticker]],[1]!Table1[[Symbol]:[Industry]],2,FALSE),"-")</f>
        <v>-</v>
      </c>
      <c r="D4716" t="s">
        <v>392</v>
      </c>
      <c r="E4716">
        <v>2.6459999999999999</v>
      </c>
      <c r="F4716">
        <v>132.30000000000001</v>
      </c>
      <c r="G4716">
        <v>865.65845860707498</v>
      </c>
      <c r="H4716">
        <v>18.187200626505799</v>
      </c>
      <c r="I4716">
        <v>878.79414897805805</v>
      </c>
      <c r="J4716">
        <v>4.9922793102678602</v>
      </c>
      <c r="K4716">
        <v>97.4367584345664</v>
      </c>
      <c r="L4716">
        <v>53.395278671368096</v>
      </c>
      <c r="M4716">
        <v>100</v>
      </c>
      <c r="N4716">
        <v>0.17042556714687801</v>
      </c>
      <c r="O4716">
        <v>0</v>
      </c>
      <c r="P4716">
        <v>891.01123595505601</v>
      </c>
    </row>
    <row r="4717" spans="1:17" hidden="1" x14ac:dyDescent="0.3">
      <c r="A4717" t="s">
        <v>9590</v>
      </c>
      <c r="B4717" t="s">
        <v>9591</v>
      </c>
      <c r="C4717" t="str">
        <f>IFERROR(VLOOKUP(Table1[[#This Row],[Ticker]],[1]!Table1[[Symbol]:[Industry]],2,FALSE),"-")</f>
        <v>-</v>
      </c>
      <c r="D4717" t="s">
        <v>72</v>
      </c>
      <c r="E4717">
        <v>2.5524376000000002</v>
      </c>
      <c r="F4717">
        <v>16.27</v>
      </c>
      <c r="G4717">
        <v>-18.5241496395107</v>
      </c>
      <c r="H4717">
        <v>2.87683402543772</v>
      </c>
      <c r="I4717">
        <v>-26.359567188079399</v>
      </c>
      <c r="J4717">
        <v>-1.0819522136039399</v>
      </c>
      <c r="K4717">
        <v>15.5656153073464</v>
      </c>
      <c r="L4717">
        <v>15.8029605195357</v>
      </c>
      <c r="M4717">
        <v>97.890498070148993</v>
      </c>
      <c r="N4717">
        <v>0.17825311942958999</v>
      </c>
      <c r="O4717">
        <v>16.779348494160999</v>
      </c>
      <c r="P4717">
        <v>25.1538461538461</v>
      </c>
    </row>
    <row r="4718" spans="1:17" hidden="1" x14ac:dyDescent="0.3">
      <c r="A4718" t="s">
        <v>9592</v>
      </c>
      <c r="B4718" t="s">
        <v>9593</v>
      </c>
      <c r="C4718" t="str">
        <f>IFERROR(VLOOKUP(Table1[[#This Row],[Ticker]],[1]!Table1[[Symbol]:[Industry]],2,FALSE),"-")</f>
        <v>-</v>
      </c>
      <c r="D4718" t="s">
        <v>392</v>
      </c>
      <c r="E4718">
        <v>2.50595422912424</v>
      </c>
      <c r="F4718">
        <v>8.33</v>
      </c>
      <c r="G4718">
        <v>-25.352777347980801</v>
      </c>
      <c r="H4718">
        <v>-11.0587402042541</v>
      </c>
      <c r="I4718">
        <v>-12.217086976997599</v>
      </c>
      <c r="J4718">
        <v>-1.0819522136039399</v>
      </c>
      <c r="K4718">
        <v>8.3299999999999894</v>
      </c>
      <c r="M4718">
        <v>50</v>
      </c>
      <c r="O4718">
        <v>0</v>
      </c>
      <c r="P4718">
        <v>0</v>
      </c>
    </row>
    <row r="4719" spans="1:17" hidden="1" x14ac:dyDescent="0.3">
      <c r="A4719" t="s">
        <v>9594</v>
      </c>
      <c r="B4719" t="s">
        <v>9595</v>
      </c>
      <c r="C4719" t="str">
        <f>IFERROR(VLOOKUP(Table1[[#This Row],[Ticker]],[1]!Table1[[Symbol]:[Industry]],2,FALSE),"-")</f>
        <v>-</v>
      </c>
      <c r="D4719" t="s">
        <v>610</v>
      </c>
      <c r="E4719">
        <v>2.5025556276588099</v>
      </c>
      <c r="F4719">
        <v>12.52</v>
      </c>
      <c r="G4719">
        <v>-25.591821172682</v>
      </c>
      <c r="H4719">
        <v>-11.0587402042541</v>
      </c>
      <c r="I4719">
        <v>-12.217086976997599</v>
      </c>
      <c r="J4719">
        <v>-1.0819522136039399</v>
      </c>
      <c r="K4719">
        <v>12.5199939286115</v>
      </c>
      <c r="L4719">
        <v>12.569434602955001</v>
      </c>
      <c r="M4719">
        <v>55.887715274265297</v>
      </c>
      <c r="O4719">
        <v>0.23961661341853599</v>
      </c>
      <c r="P4719">
        <v>4.94551550712489</v>
      </c>
    </row>
    <row r="4720" spans="1:17" hidden="1" x14ac:dyDescent="0.3">
      <c r="A4720" t="s">
        <v>9596</v>
      </c>
      <c r="B4720" t="s">
        <v>9597</v>
      </c>
      <c r="C4720" t="str">
        <f>IFERROR(VLOOKUP(Table1[[#This Row],[Ticker]],[1]!Table1[[Symbol]:[Industry]],2,FALSE),"-")</f>
        <v>-</v>
      </c>
      <c r="D4720" t="s">
        <v>610</v>
      </c>
      <c r="E4720">
        <v>2.4704999999999999</v>
      </c>
      <c r="F4720">
        <v>8.1</v>
      </c>
      <c r="G4720">
        <v>51.503117848525697</v>
      </c>
      <c r="H4720">
        <v>49.774593129079101</v>
      </c>
      <c r="I4720">
        <v>42.658630040210703</v>
      </c>
      <c r="J4720">
        <v>20.111140408060098</v>
      </c>
      <c r="K4720">
        <v>5.2307100361888104</v>
      </c>
      <c r="L4720">
        <v>4.8992736610373102</v>
      </c>
      <c r="M4720">
        <v>98.264105831865393</v>
      </c>
      <c r="N4720">
        <v>1.1326292767076001</v>
      </c>
      <c r="O4720">
        <v>0</v>
      </c>
      <c r="P4720">
        <v>141.07142857142799</v>
      </c>
      <c r="Q4720">
        <v>4.0206808444550997E-2</v>
      </c>
    </row>
    <row r="4721" spans="1:17" hidden="1" x14ac:dyDescent="0.3">
      <c r="A4721" t="s">
        <v>9598</v>
      </c>
      <c r="B4721" t="s">
        <v>9599</v>
      </c>
      <c r="C4721" t="str">
        <f>IFERROR(VLOOKUP(Table1[[#This Row],[Ticker]],[1]!Table1[[Symbol]:[Industry]],2,FALSE),"-")</f>
        <v>-</v>
      </c>
      <c r="D4721" t="s">
        <v>251</v>
      </c>
      <c r="E4721">
        <v>2.4054000000000002</v>
      </c>
      <c r="F4721">
        <v>3.99</v>
      </c>
      <c r="G4721">
        <v>-70.695243101405396</v>
      </c>
      <c r="H4721">
        <v>-6.0587402042541401</v>
      </c>
      <c r="I4721">
        <v>-5.8170869769975901</v>
      </c>
      <c r="J4721">
        <v>-1.0819522136039399</v>
      </c>
      <c r="K4721">
        <v>3.8295337725651</v>
      </c>
      <c r="L4721">
        <v>4.4545614813198604</v>
      </c>
      <c r="M4721">
        <v>12.9715163768309</v>
      </c>
      <c r="N4721">
        <v>0</v>
      </c>
      <c r="O4721">
        <v>82.957393483709197</v>
      </c>
      <c r="P4721">
        <v>19.461077844311301</v>
      </c>
    </row>
    <row r="4722" spans="1:17" hidden="1" x14ac:dyDescent="0.3">
      <c r="A4722" t="s">
        <v>9600</v>
      </c>
      <c r="B4722" t="s">
        <v>9601</v>
      </c>
      <c r="C4722" t="str">
        <f>IFERROR(VLOOKUP(Table1[[#This Row],[Ticker]],[1]!Table1[[Symbol]:[Industry]],2,FALSE),"-")</f>
        <v>-</v>
      </c>
      <c r="D4722" t="s">
        <v>46</v>
      </c>
      <c r="E4722">
        <v>2.34178631999999</v>
      </c>
      <c r="F4722">
        <v>2.4</v>
      </c>
      <c r="G4722">
        <v>-5.5931859894901201</v>
      </c>
      <c r="H4722">
        <v>-1.87035303188851</v>
      </c>
      <c r="I4722">
        <v>-12.2495918825592</v>
      </c>
      <c r="J4722">
        <v>1.0670674632677399</v>
      </c>
      <c r="K4722">
        <v>1.7400020759405499</v>
      </c>
      <c r="L4722">
        <v>1.26157303085244</v>
      </c>
      <c r="M4722">
        <v>79.607056726233907</v>
      </c>
      <c r="N4722">
        <v>1</v>
      </c>
      <c r="Q4722">
        <v>-3.5149089750809E-2</v>
      </c>
    </row>
    <row r="4723" spans="1:17" hidden="1" x14ac:dyDescent="0.3">
      <c r="A4723" t="s">
        <v>9602</v>
      </c>
      <c r="B4723" t="s">
        <v>9603</v>
      </c>
      <c r="C4723" t="str">
        <f>IFERROR(VLOOKUP(Table1[[#This Row],[Ticker]],[1]!Table1[[Symbol]:[Industry]],2,FALSE),"-")</f>
        <v>-</v>
      </c>
      <c r="D4723" t="s">
        <v>46</v>
      </c>
      <c r="E4723">
        <v>2.2983612181383499</v>
      </c>
      <c r="F4723">
        <v>24.48</v>
      </c>
      <c r="G4723">
        <v>2.1472226520191802</v>
      </c>
      <c r="H4723">
        <v>-11.0587402042541</v>
      </c>
      <c r="I4723">
        <v>-7.24281596499074</v>
      </c>
      <c r="J4723">
        <v>-1.0819522136039399</v>
      </c>
      <c r="K4723">
        <v>24.403215085927901</v>
      </c>
      <c r="L4723">
        <v>23.182750262746399</v>
      </c>
      <c r="M4723">
        <v>100</v>
      </c>
      <c r="O4723">
        <v>0</v>
      </c>
      <c r="P4723">
        <v>27.5</v>
      </c>
    </row>
    <row r="4724" spans="1:17" hidden="1" x14ac:dyDescent="0.3">
      <c r="A4724" t="s">
        <v>9604</v>
      </c>
      <c r="B4724" t="s">
        <v>9605</v>
      </c>
      <c r="C4724" t="str">
        <f>IFERROR(VLOOKUP(Table1[[#This Row],[Ticker]],[1]!Table1[[Symbol]:[Industry]],2,FALSE),"-")</f>
        <v>-</v>
      </c>
      <c r="D4724" t="s">
        <v>226</v>
      </c>
      <c r="E4724">
        <v>2.2678451000000002</v>
      </c>
      <c r="F4724">
        <v>3.31</v>
      </c>
      <c r="G4724">
        <v>-20.605941904942799</v>
      </c>
      <c r="H4724">
        <v>-6.31190476121618</v>
      </c>
      <c r="I4724">
        <v>-7.4702515339596296</v>
      </c>
      <c r="J4724">
        <v>-1.0819522136039399</v>
      </c>
      <c r="K4724">
        <v>3.2243250392610898</v>
      </c>
      <c r="L4724">
        <v>3.1795964168300599</v>
      </c>
      <c r="M4724">
        <v>50</v>
      </c>
      <c r="O4724">
        <v>0</v>
      </c>
      <c r="P4724">
        <v>4.7468354430379698</v>
      </c>
    </row>
    <row r="4725" spans="1:17" hidden="1" x14ac:dyDescent="0.3">
      <c r="A4725" t="s">
        <v>9606</v>
      </c>
      <c r="B4725" t="s">
        <v>9607</v>
      </c>
      <c r="C4725" t="str">
        <f>IFERROR(VLOOKUP(Table1[[#This Row],[Ticker]],[1]!Table1[[Symbol]:[Industry]],2,FALSE),"-")</f>
        <v>-</v>
      </c>
      <c r="E4725">
        <v>2.2577883999999999</v>
      </c>
      <c r="F4725">
        <v>3.46</v>
      </c>
      <c r="G4725">
        <v>40.993376498172999</v>
      </c>
      <c r="H4725">
        <v>22.005775924778</v>
      </c>
      <c r="I4725">
        <v>33.161064283506597</v>
      </c>
      <c r="J4725">
        <v>19.797168665516899</v>
      </c>
      <c r="K4725">
        <v>2.32562701666934</v>
      </c>
      <c r="L4725">
        <v>1.4717600486968101</v>
      </c>
      <c r="M4725">
        <v>99.770406805280004</v>
      </c>
      <c r="N4725">
        <v>0.35584413640310097</v>
      </c>
      <c r="O4725">
        <v>0</v>
      </c>
      <c r="P4725">
        <v>74.747474747474698</v>
      </c>
    </row>
    <row r="4726" spans="1:17" hidden="1" x14ac:dyDescent="0.3">
      <c r="A4726" t="s">
        <v>9608</v>
      </c>
      <c r="B4726" t="s">
        <v>9609</v>
      </c>
      <c r="C4726" t="str">
        <f>IFERROR(VLOOKUP(Table1[[#This Row],[Ticker]],[1]!Table1[[Symbol]:[Industry]],2,FALSE),"-")</f>
        <v>-</v>
      </c>
      <c r="E4726">
        <v>2.2430983119999999</v>
      </c>
      <c r="F4726">
        <v>3.76</v>
      </c>
      <c r="G4726">
        <v>287.03431942621199</v>
      </c>
      <c r="H4726">
        <v>11.8170767892098</v>
      </c>
      <c r="I4726">
        <v>212.79986217554401</v>
      </c>
      <c r="J4726">
        <v>0.81506675658574801</v>
      </c>
      <c r="K4726">
        <v>3.24529497172463</v>
      </c>
      <c r="L4726">
        <v>2.1048973342706301</v>
      </c>
      <c r="M4726">
        <v>99.999999987781294</v>
      </c>
      <c r="N4726">
        <v>2.0797773654916498</v>
      </c>
      <c r="O4726">
        <v>0</v>
      </c>
      <c r="P4726">
        <v>362.07228915662603</v>
      </c>
    </row>
    <row r="4727" spans="1:17" hidden="1" x14ac:dyDescent="0.3">
      <c r="A4727" t="s">
        <v>9610</v>
      </c>
      <c r="B4727" t="s">
        <v>9611</v>
      </c>
      <c r="C4727" t="str">
        <f>IFERROR(VLOOKUP(Table1[[#This Row],[Ticker]],[1]!Table1[[Symbol]:[Industry]],2,FALSE),"-")</f>
        <v>-</v>
      </c>
      <c r="D4727" t="s">
        <v>410</v>
      </c>
      <c r="E4727">
        <v>2.2296686999999999</v>
      </c>
      <c r="F4727">
        <v>7.43</v>
      </c>
      <c r="G4727">
        <v>-5.5140676705614702</v>
      </c>
      <c r="H4727">
        <v>-13.1334290009346</v>
      </c>
      <c r="I4727">
        <v>-13.018155067785299</v>
      </c>
      <c r="J4727">
        <v>-9.7271135039265193</v>
      </c>
      <c r="K4727">
        <v>7.4372353544909604</v>
      </c>
      <c r="L4727">
        <v>7.3289832780737996</v>
      </c>
      <c r="M4727">
        <v>53.461720657369199</v>
      </c>
      <c r="N4727">
        <v>0.999831757679291</v>
      </c>
      <c r="O4727">
        <v>25.841184387617702</v>
      </c>
      <c r="P4727">
        <v>41.254752851710997</v>
      </c>
      <c r="Q4727">
        <v>5.1645744332102998E-2</v>
      </c>
    </row>
    <row r="4728" spans="1:17" hidden="1" x14ac:dyDescent="0.3">
      <c r="A4728" t="s">
        <v>9612</v>
      </c>
      <c r="B4728" t="s">
        <v>9613</v>
      </c>
      <c r="C4728" t="str">
        <f>IFERROR(VLOOKUP(Table1[[#This Row],[Ticker]],[1]!Table1[[Symbol]:[Industry]],2,FALSE),"-")</f>
        <v>-</v>
      </c>
      <c r="D4728" t="s">
        <v>716</v>
      </c>
      <c r="E4728">
        <v>2.2099980540000002</v>
      </c>
      <c r="F4728">
        <v>73.349999999999994</v>
      </c>
      <c r="G4728">
        <v>46.738067887326999</v>
      </c>
      <c r="H4728">
        <v>-8.3392812779472507</v>
      </c>
      <c r="I4728">
        <v>18.438417119902901</v>
      </c>
      <c r="J4728">
        <v>0.89035160511196998</v>
      </c>
      <c r="K4728">
        <v>69.284642159991904</v>
      </c>
      <c r="L4728">
        <v>59.8813863321921</v>
      </c>
      <c r="M4728">
        <v>42.618677459081702</v>
      </c>
      <c r="N4728">
        <v>0.69955825296109497</v>
      </c>
      <c r="O4728">
        <v>2.2494887525562302</v>
      </c>
      <c r="P4728">
        <v>73.076923076922995</v>
      </c>
    </row>
    <row r="4729" spans="1:17" hidden="1" x14ac:dyDescent="0.3">
      <c r="A4729" t="s">
        <v>9614</v>
      </c>
      <c r="B4729" t="s">
        <v>9615</v>
      </c>
      <c r="C4729" t="str">
        <f>IFERROR(VLOOKUP(Table1[[#This Row],[Ticker]],[1]!Table1[[Symbol]:[Industry]],2,FALSE),"-")</f>
        <v>-</v>
      </c>
      <c r="D4729" t="s">
        <v>561</v>
      </c>
      <c r="E4729">
        <v>2.1650564000000001</v>
      </c>
      <c r="F4729">
        <v>6.98</v>
      </c>
      <c r="G4729">
        <v>-25.352777347980801</v>
      </c>
      <c r="H4729">
        <v>-11.0587402042541</v>
      </c>
      <c r="I4729">
        <v>-12.217086976997599</v>
      </c>
      <c r="J4729">
        <v>-1.0819522136039399</v>
      </c>
      <c r="K4729">
        <v>6.9799939074531796</v>
      </c>
      <c r="L4729">
        <v>6.9478260820054896</v>
      </c>
      <c r="M4729">
        <v>99.999996303717197</v>
      </c>
      <c r="O4729">
        <v>0</v>
      </c>
      <c r="P4729">
        <v>0</v>
      </c>
    </row>
    <row r="4730" spans="1:17" hidden="1" x14ac:dyDescent="0.3">
      <c r="A4730" t="s">
        <v>9616</v>
      </c>
      <c r="B4730" t="s">
        <v>9617</v>
      </c>
      <c r="C4730" t="str">
        <f>IFERROR(VLOOKUP(Table1[[#This Row],[Ticker]],[1]!Table1[[Symbol]:[Industry]],2,FALSE),"-")</f>
        <v>-</v>
      </c>
      <c r="D4730" t="s">
        <v>21</v>
      </c>
      <c r="E4730">
        <v>2.08</v>
      </c>
      <c r="F4730">
        <v>16.64</v>
      </c>
      <c r="G4730">
        <v>-20.3685502186432</v>
      </c>
      <c r="H4730">
        <v>-6.0745130749166103</v>
      </c>
      <c r="I4730">
        <v>-7.2328598476600598</v>
      </c>
      <c r="J4730">
        <v>3.9022749157335901</v>
      </c>
      <c r="K4730">
        <v>15.9107455875012</v>
      </c>
      <c r="L4730">
        <v>15.860421520946399</v>
      </c>
      <c r="M4730">
        <v>100</v>
      </c>
      <c r="N4730">
        <v>5.3636363636363598</v>
      </c>
      <c r="O4730">
        <v>0</v>
      </c>
      <c r="P4730">
        <v>4.9842271293375404</v>
      </c>
    </row>
    <row r="4731" spans="1:17" hidden="1" x14ac:dyDescent="0.3">
      <c r="A4731" t="s">
        <v>9618</v>
      </c>
      <c r="B4731" t="s">
        <v>9619</v>
      </c>
      <c r="C4731" t="str">
        <f>IFERROR(VLOOKUP(Table1[[#This Row],[Ticker]],[1]!Table1[[Symbol]:[Industry]],2,FALSE),"-")</f>
        <v>-</v>
      </c>
      <c r="D4731" t="s">
        <v>392</v>
      </c>
      <c r="E4731">
        <v>2.0541</v>
      </c>
      <c r="F4731">
        <v>4.0999999999999996</v>
      </c>
      <c r="G4731">
        <v>-20.493442309617599</v>
      </c>
      <c r="H4731">
        <v>-11.0587402042541</v>
      </c>
      <c r="I4731">
        <v>-12.217086976997599</v>
      </c>
      <c r="J4731">
        <v>-1.0819522136039399</v>
      </c>
      <c r="K4731">
        <v>4.0999843218877103</v>
      </c>
      <c r="L4731">
        <v>4.0874224804591304</v>
      </c>
      <c r="M4731">
        <v>99.806682354411805</v>
      </c>
      <c r="O4731">
        <v>0</v>
      </c>
      <c r="P4731">
        <v>4.8593350383631497</v>
      </c>
    </row>
    <row r="4732" spans="1:17" hidden="1" x14ac:dyDescent="0.3">
      <c r="A4732" t="s">
        <v>9620</v>
      </c>
      <c r="B4732" t="s">
        <v>9621</v>
      </c>
      <c r="C4732" t="str">
        <f>IFERROR(VLOOKUP(Table1[[#This Row],[Ticker]],[1]!Table1[[Symbol]:[Industry]],2,FALSE),"-")</f>
        <v>-</v>
      </c>
      <c r="D4732" t="s">
        <v>119</v>
      </c>
      <c r="E4732">
        <v>2.0430195000000002</v>
      </c>
      <c r="F4732">
        <v>141</v>
      </c>
      <c r="G4732">
        <v>82.611824421930606</v>
      </c>
      <c r="H4732">
        <v>-14.604351219744601</v>
      </c>
      <c r="I4732">
        <v>9.3346371609334309</v>
      </c>
      <c r="J4732">
        <v>-22.374087045064599</v>
      </c>
      <c r="K4732">
        <v>149.115322209082</v>
      </c>
      <c r="L4732">
        <v>129.007894446009</v>
      </c>
      <c r="M4732">
        <v>29.486986649187902</v>
      </c>
      <c r="N4732">
        <v>1.4869742050760599</v>
      </c>
      <c r="O4732">
        <v>30.496453900709199</v>
      </c>
      <c r="P4732">
        <v>134.96083986002299</v>
      </c>
      <c r="Q4732">
        <v>2.5234516855712E-2</v>
      </c>
    </row>
    <row r="4733" spans="1:17" hidden="1" x14ac:dyDescent="0.3">
      <c r="A4733" t="s">
        <v>9622</v>
      </c>
      <c r="B4733" t="s">
        <v>9623</v>
      </c>
      <c r="C4733" t="str">
        <f>IFERROR(VLOOKUP(Table1[[#This Row],[Ticker]],[1]!Table1[[Symbol]:[Industry]],2,FALSE),"-")</f>
        <v>-</v>
      </c>
      <c r="D4733" t="s">
        <v>285</v>
      </c>
      <c r="E4733">
        <v>1.976</v>
      </c>
      <c r="F4733">
        <v>61.75</v>
      </c>
      <c r="G4733">
        <v>-25.352777347980801</v>
      </c>
      <c r="H4733">
        <v>-11.0587402042541</v>
      </c>
      <c r="I4733">
        <v>-12.217086976997599</v>
      </c>
      <c r="J4733">
        <v>-1.0819522136039399</v>
      </c>
      <c r="K4733">
        <v>61.75</v>
      </c>
      <c r="L4733">
        <v>61.75</v>
      </c>
      <c r="M4733">
        <v>50</v>
      </c>
      <c r="O4733">
        <v>0</v>
      </c>
      <c r="P4733">
        <v>0</v>
      </c>
    </row>
    <row r="4734" spans="1:17" hidden="1" x14ac:dyDescent="0.3">
      <c r="A4734" t="s">
        <v>9624</v>
      </c>
      <c r="B4734" t="s">
        <v>9625</v>
      </c>
      <c r="C4734" t="str">
        <f>IFERROR(VLOOKUP(Table1[[#This Row],[Ticker]],[1]!Table1[[Symbol]:[Industry]],2,FALSE),"-")</f>
        <v>-</v>
      </c>
      <c r="D4734" t="s">
        <v>86</v>
      </c>
      <c r="E4734">
        <v>1.95423462</v>
      </c>
      <c r="F4734">
        <v>7.9</v>
      </c>
      <c r="K4734">
        <v>7.7408079907778697</v>
      </c>
      <c r="M4734">
        <v>57.238046106161903</v>
      </c>
      <c r="N4734">
        <v>1</v>
      </c>
    </row>
    <row r="4735" spans="1:17" hidden="1" x14ac:dyDescent="0.3">
      <c r="A4735" t="s">
        <v>9626</v>
      </c>
      <c r="B4735" t="s">
        <v>9627</v>
      </c>
      <c r="C4735" t="str">
        <f>IFERROR(VLOOKUP(Table1[[#This Row],[Ticker]],[1]!Table1[[Symbol]:[Industry]],2,FALSE),"-")</f>
        <v>-</v>
      </c>
      <c r="D4735" t="s">
        <v>936</v>
      </c>
      <c r="E4735">
        <v>1.9468433999999999</v>
      </c>
      <c r="F4735">
        <v>3.93</v>
      </c>
      <c r="G4735">
        <v>22.391583554274799</v>
      </c>
      <c r="H4735">
        <v>-1.28220389140499</v>
      </c>
      <c r="I4735">
        <v>16.214285572022</v>
      </c>
      <c r="J4735">
        <v>3.7180477863960499</v>
      </c>
      <c r="K4735">
        <v>3.6679964250425501</v>
      </c>
      <c r="L4735">
        <v>3.3084732742607001</v>
      </c>
      <c r="M4735">
        <v>99.758189427494898</v>
      </c>
      <c r="N4735">
        <v>4.0404040404040398</v>
      </c>
      <c r="O4735">
        <v>0</v>
      </c>
      <c r="P4735">
        <v>47.7443609022556</v>
      </c>
    </row>
    <row r="4736" spans="1:17" hidden="1" x14ac:dyDescent="0.3">
      <c r="A4736" t="s">
        <v>9628</v>
      </c>
      <c r="B4736" t="s">
        <v>9629</v>
      </c>
      <c r="C4736" t="str">
        <f>IFERROR(VLOOKUP(Table1[[#This Row],[Ticker]],[1]!Table1[[Symbol]:[Industry]],2,FALSE),"-")</f>
        <v>-</v>
      </c>
      <c r="D4736" t="s">
        <v>392</v>
      </c>
      <c r="E4736">
        <v>1.7672000000000001</v>
      </c>
      <c r="F4736">
        <v>3.76</v>
      </c>
      <c r="G4736">
        <v>274.64722265201902</v>
      </c>
      <c r="H4736">
        <v>270.85615341276701</v>
      </c>
      <c r="I4736">
        <v>287.78291302300198</v>
      </c>
      <c r="J4736">
        <v>19.793468661816899</v>
      </c>
      <c r="M4736">
        <v>100</v>
      </c>
      <c r="O4736">
        <v>0</v>
      </c>
      <c r="P4736">
        <v>300</v>
      </c>
    </row>
    <row r="4737" spans="1:17" hidden="1" x14ac:dyDescent="0.3">
      <c r="A4737" t="s">
        <v>9630</v>
      </c>
      <c r="B4737" t="s">
        <v>9631</v>
      </c>
      <c r="C4737" t="str">
        <f>IFERROR(VLOOKUP(Table1[[#This Row],[Ticker]],[1]!Table1[[Symbol]:[Industry]],2,FALSE),"-")</f>
        <v>-</v>
      </c>
      <c r="D4737" t="s">
        <v>716</v>
      </c>
      <c r="E4737">
        <v>1.7649299939999901</v>
      </c>
      <c r="F4737">
        <v>4531.74</v>
      </c>
      <c r="G4737">
        <v>-22.358920515837202</v>
      </c>
      <c r="K4737">
        <v>4523.2196314963803</v>
      </c>
      <c r="L4737">
        <v>4345.2923176734603</v>
      </c>
      <c r="M4737">
        <v>66.2688689774686</v>
      </c>
      <c r="N4737">
        <v>1</v>
      </c>
      <c r="O4737">
        <v>4.3749200086500899</v>
      </c>
      <c r="P4737">
        <v>2.9938568321435399</v>
      </c>
      <c r="Q4737">
        <v>7.1969087878504007E-2</v>
      </c>
    </row>
    <row r="4738" spans="1:17" hidden="1" x14ac:dyDescent="0.3">
      <c r="A4738" t="s">
        <v>9632</v>
      </c>
      <c r="B4738" t="s">
        <v>9633</v>
      </c>
      <c r="C4738" t="str">
        <f>IFERROR(VLOOKUP(Table1[[#This Row],[Ticker]],[1]!Table1[[Symbol]:[Industry]],2,FALSE),"-")</f>
        <v>-</v>
      </c>
      <c r="D4738" t="s">
        <v>21</v>
      </c>
      <c r="E4738">
        <v>1.6015999999999999</v>
      </c>
      <c r="F4738">
        <v>0.44</v>
      </c>
      <c r="G4738">
        <v>-25.352777347980801</v>
      </c>
      <c r="H4738">
        <v>-11.0587402042541</v>
      </c>
      <c r="I4738">
        <v>-12.217086976997599</v>
      </c>
      <c r="J4738">
        <v>-1.0819522136039399</v>
      </c>
      <c r="K4738">
        <v>0.43999996116048801</v>
      </c>
      <c r="L4738">
        <v>0.43915686372024698</v>
      </c>
      <c r="M4738">
        <v>100</v>
      </c>
      <c r="O4738">
        <v>0</v>
      </c>
      <c r="P4738">
        <v>0</v>
      </c>
    </row>
    <row r="4739" spans="1:17" hidden="1" x14ac:dyDescent="0.3">
      <c r="A4739" t="s">
        <v>9634</v>
      </c>
      <c r="B4739" t="s">
        <v>9635</v>
      </c>
      <c r="C4739" t="str">
        <f>IFERROR(VLOOKUP(Table1[[#This Row],[Ticker]],[1]!Table1[[Symbol]:[Industry]],2,FALSE),"-")</f>
        <v>-</v>
      </c>
      <c r="D4739" t="s">
        <v>610</v>
      </c>
      <c r="E4739">
        <v>1.5193308000000001</v>
      </c>
      <c r="F4739">
        <v>4.42</v>
      </c>
      <c r="G4739">
        <v>60.361508366304903</v>
      </c>
      <c r="H4739">
        <v>-11.0587402042541</v>
      </c>
      <c r="I4739">
        <v>49.096781636141003</v>
      </c>
      <c r="J4739">
        <v>-1.0819522136039399</v>
      </c>
      <c r="K4739">
        <v>4.2585917431189504</v>
      </c>
      <c r="L4739">
        <v>3.4120670819958501</v>
      </c>
      <c r="M4739">
        <v>100</v>
      </c>
      <c r="N4739">
        <v>0</v>
      </c>
      <c r="O4739">
        <v>0</v>
      </c>
      <c r="P4739">
        <v>85.714285714285694</v>
      </c>
    </row>
    <row r="4740" spans="1:17" hidden="1" x14ac:dyDescent="0.3">
      <c r="A4740" t="s">
        <v>9636</v>
      </c>
      <c r="B4740" t="s">
        <v>9637</v>
      </c>
      <c r="C4740" t="str">
        <f>IFERROR(VLOOKUP(Table1[[#This Row],[Ticker]],[1]!Table1[[Symbol]:[Industry]],2,FALSE),"-")</f>
        <v>-</v>
      </c>
      <c r="D4740" t="s">
        <v>561</v>
      </c>
      <c r="E4740">
        <v>1.4269049599999899</v>
      </c>
      <c r="F4740">
        <v>19.27</v>
      </c>
      <c r="G4740">
        <v>29.426339117882598</v>
      </c>
      <c r="H4740">
        <v>4.6312408921541603</v>
      </c>
      <c r="I4740">
        <v>21.602357467446801</v>
      </c>
      <c r="J4740">
        <v>9.1221294190491093</v>
      </c>
      <c r="K4740">
        <v>13.2617095433798</v>
      </c>
      <c r="M4740">
        <v>100</v>
      </c>
      <c r="N4740">
        <v>0.18113207547169799</v>
      </c>
      <c r="O4740">
        <v>0</v>
      </c>
      <c r="P4740">
        <v>54.779116465863403</v>
      </c>
    </row>
    <row r="4741" spans="1:17" hidden="1" x14ac:dyDescent="0.3">
      <c r="A4741" t="s">
        <v>9638</v>
      </c>
      <c r="B4741" t="s">
        <v>9639</v>
      </c>
      <c r="C4741" t="str">
        <f>IFERROR(VLOOKUP(Table1[[#This Row],[Ticker]],[1]!Table1[[Symbol]:[Industry]],2,FALSE),"-")</f>
        <v>-</v>
      </c>
      <c r="D4741" t="s">
        <v>140</v>
      </c>
      <c r="E4741">
        <v>1.3824000000000001</v>
      </c>
      <c r="F4741">
        <v>11.52</v>
      </c>
      <c r="G4741">
        <v>-25.352777347980801</v>
      </c>
      <c r="H4741">
        <v>-11.0587402042541</v>
      </c>
      <c r="I4741">
        <v>-12.217086976997599</v>
      </c>
      <c r="J4741">
        <v>-1.0819522136039399</v>
      </c>
      <c r="K4741">
        <v>11.5199999999999</v>
      </c>
      <c r="L4741">
        <v>11.52</v>
      </c>
      <c r="M4741">
        <v>50</v>
      </c>
      <c r="O4741">
        <v>0</v>
      </c>
      <c r="P4741">
        <v>0</v>
      </c>
    </row>
    <row r="4742" spans="1:17" hidden="1" x14ac:dyDescent="0.3">
      <c r="A4742" t="s">
        <v>9640</v>
      </c>
      <c r="B4742" t="s">
        <v>9641</v>
      </c>
      <c r="C4742" t="str">
        <f>IFERROR(VLOOKUP(Table1[[#This Row],[Ticker]],[1]!Table1[[Symbol]:[Industry]],2,FALSE),"-")</f>
        <v>-</v>
      </c>
      <c r="D4742" t="s">
        <v>104</v>
      </c>
      <c r="E4742">
        <v>1.37832452449136</v>
      </c>
      <c r="F4742">
        <v>13.12</v>
      </c>
      <c r="G4742">
        <v>-25.352777347980801</v>
      </c>
      <c r="H4742">
        <v>-11.0587402042541</v>
      </c>
      <c r="I4742">
        <v>-12.217086976997599</v>
      </c>
      <c r="J4742">
        <v>-1.0819522136039399</v>
      </c>
      <c r="K4742">
        <v>13.12</v>
      </c>
      <c r="L4742">
        <v>13.1199999999999</v>
      </c>
      <c r="M4742">
        <v>50</v>
      </c>
      <c r="O4742">
        <v>0</v>
      </c>
      <c r="P4742">
        <v>0</v>
      </c>
    </row>
    <row r="4743" spans="1:17" hidden="1" x14ac:dyDescent="0.3">
      <c r="A4743" t="s">
        <v>9642</v>
      </c>
      <c r="B4743" t="s">
        <v>9643</v>
      </c>
      <c r="C4743" t="str">
        <f>IFERROR(VLOOKUP(Table1[[#This Row],[Ticker]],[1]!Table1[[Symbol]:[Industry]],2,FALSE),"-")</f>
        <v>-</v>
      </c>
      <c r="D4743" t="s">
        <v>665</v>
      </c>
      <c r="E4743">
        <v>1.3188</v>
      </c>
      <c r="F4743">
        <v>18.84</v>
      </c>
      <c r="G4743">
        <v>-25.352777347980801</v>
      </c>
      <c r="H4743">
        <v>-11.0587402042541</v>
      </c>
      <c r="I4743">
        <v>-12.217086976997599</v>
      </c>
      <c r="J4743">
        <v>-1.0819522136039399</v>
      </c>
      <c r="K4743">
        <v>18.839955487461001</v>
      </c>
      <c r="L4743">
        <v>18.727795257711701</v>
      </c>
      <c r="M4743">
        <v>100</v>
      </c>
      <c r="O4743">
        <v>0</v>
      </c>
      <c r="P4743">
        <v>0</v>
      </c>
    </row>
    <row r="4744" spans="1:17" hidden="1" x14ac:dyDescent="0.3">
      <c r="A4744" t="s">
        <v>9644</v>
      </c>
      <c r="B4744" t="s">
        <v>9645</v>
      </c>
      <c r="C4744" t="str">
        <f>IFERROR(VLOOKUP(Table1[[#This Row],[Ticker]],[1]!Table1[[Symbol]:[Industry]],2,FALSE),"-")</f>
        <v>-</v>
      </c>
      <c r="D4744" t="s">
        <v>1147</v>
      </c>
      <c r="E4744">
        <v>1.2757499999999999</v>
      </c>
      <c r="F4744">
        <v>85.05</v>
      </c>
      <c r="G4744">
        <v>-46.346739261589697</v>
      </c>
      <c r="H4744">
        <v>-11.0587402042541</v>
      </c>
      <c r="I4744">
        <v>-25.8719093120229</v>
      </c>
      <c r="J4744">
        <v>-1.0819522136039399</v>
      </c>
      <c r="K4744">
        <v>85.440042456557194</v>
      </c>
      <c r="L4744">
        <v>90.716488517194804</v>
      </c>
      <c r="M4744">
        <v>3.8134211653962402</v>
      </c>
      <c r="O4744">
        <v>26.5726043503821</v>
      </c>
      <c r="P4744">
        <v>0</v>
      </c>
    </row>
    <row r="4745" spans="1:17" hidden="1" x14ac:dyDescent="0.3">
      <c r="A4745" t="s">
        <v>9646</v>
      </c>
      <c r="B4745" t="s">
        <v>9647</v>
      </c>
      <c r="C4745" t="str">
        <f>IFERROR(VLOOKUP(Table1[[#This Row],[Ticker]],[1]!Table1[[Symbol]:[Industry]],2,FALSE),"-")</f>
        <v>-</v>
      </c>
      <c r="E4745">
        <v>1.2705</v>
      </c>
      <c r="F4745">
        <v>10.5</v>
      </c>
      <c r="G4745">
        <v>-25.352777347980801</v>
      </c>
      <c r="H4745">
        <v>-11.0587402042541</v>
      </c>
      <c r="I4745">
        <v>-12.217086976997599</v>
      </c>
      <c r="J4745">
        <v>-1.0819522136039399</v>
      </c>
      <c r="K4745">
        <v>10.4999999689249</v>
      </c>
      <c r="L4745">
        <v>10.499529388885399</v>
      </c>
      <c r="M4745">
        <v>100</v>
      </c>
      <c r="O4745">
        <v>0</v>
      </c>
      <c r="P4745">
        <v>0</v>
      </c>
    </row>
    <row r="4746" spans="1:17" hidden="1" x14ac:dyDescent="0.3">
      <c r="A4746" t="s">
        <v>9648</v>
      </c>
      <c r="B4746" t="s">
        <v>9649</v>
      </c>
      <c r="C4746" t="str">
        <f>IFERROR(VLOOKUP(Table1[[#This Row],[Ticker]],[1]!Table1[[Symbol]:[Industry]],2,FALSE),"-")</f>
        <v>-</v>
      </c>
      <c r="D4746" t="s">
        <v>72</v>
      </c>
      <c r="E4746">
        <v>1.2510239999999999</v>
      </c>
      <c r="F4746">
        <v>10.050000000000001</v>
      </c>
      <c r="G4746">
        <v>-25.352777347980801</v>
      </c>
      <c r="H4746">
        <v>-11.0587402042541</v>
      </c>
      <c r="I4746">
        <v>-12.217086976997599</v>
      </c>
      <c r="J4746">
        <v>-1.0819522136039399</v>
      </c>
      <c r="K4746">
        <v>10.050000000000001</v>
      </c>
      <c r="L4746">
        <v>10.049999999999899</v>
      </c>
      <c r="M4746">
        <v>50</v>
      </c>
      <c r="O4746">
        <v>0</v>
      </c>
      <c r="P4746">
        <v>0</v>
      </c>
    </row>
    <row r="4747" spans="1:17" hidden="1" x14ac:dyDescent="0.3">
      <c r="A4747" t="s">
        <v>9650</v>
      </c>
      <c r="B4747" t="s">
        <v>9651</v>
      </c>
      <c r="C4747" t="str">
        <f>IFERROR(VLOOKUP(Table1[[#This Row],[Ticker]],[1]!Table1[[Symbol]:[Industry]],2,FALSE),"-")</f>
        <v>-</v>
      </c>
      <c r="D4747" t="s">
        <v>72</v>
      </c>
      <c r="E4747">
        <v>1.143</v>
      </c>
      <c r="F4747">
        <v>3.81</v>
      </c>
      <c r="G4747">
        <v>-25.352777347980801</v>
      </c>
      <c r="H4747">
        <v>-11.0587402042541</v>
      </c>
      <c r="I4747">
        <v>-12.217086976997599</v>
      </c>
      <c r="J4747">
        <v>-1.0819522136039399</v>
      </c>
      <c r="K4747">
        <v>3.80999994267387</v>
      </c>
      <c r="L4747">
        <v>3.8090500591327201</v>
      </c>
      <c r="M4747">
        <v>100</v>
      </c>
      <c r="O4747">
        <v>0</v>
      </c>
      <c r="P4747">
        <v>0</v>
      </c>
    </row>
    <row r="4748" spans="1:17" hidden="1" x14ac:dyDescent="0.3">
      <c r="A4748" t="s">
        <v>9652</v>
      </c>
      <c r="B4748" t="s">
        <v>9653</v>
      </c>
      <c r="C4748" t="str">
        <f>IFERROR(VLOOKUP(Table1[[#This Row],[Ticker]],[1]!Table1[[Symbol]:[Industry]],2,FALSE),"-")</f>
        <v>-</v>
      </c>
      <c r="D4748" t="s">
        <v>49</v>
      </c>
      <c r="E4748">
        <v>1.129</v>
      </c>
      <c r="F4748">
        <v>11.29</v>
      </c>
      <c r="G4748">
        <v>44.677343133946799</v>
      </c>
      <c r="H4748">
        <v>-6.1330896466333398</v>
      </c>
      <c r="I4748">
        <v>57.813033504930097</v>
      </c>
      <c r="J4748">
        <v>-1.0819522136039399</v>
      </c>
      <c r="K4748">
        <v>10.412105137795599</v>
      </c>
      <c r="L4748">
        <v>8.1012338429046604</v>
      </c>
      <c r="M4748">
        <v>100</v>
      </c>
      <c r="N4748">
        <v>3.28723645431874</v>
      </c>
      <c r="O4748">
        <v>0</v>
      </c>
      <c r="P4748">
        <v>70.030120481927696</v>
      </c>
    </row>
    <row r="4749" spans="1:17" hidden="1" x14ac:dyDescent="0.3">
      <c r="A4749" t="s">
        <v>9654</v>
      </c>
      <c r="B4749" t="s">
        <v>9655</v>
      </c>
      <c r="C4749" t="str">
        <f>IFERROR(VLOOKUP(Table1[[#This Row],[Ticker]],[1]!Table1[[Symbol]:[Industry]],2,FALSE),"-")</f>
        <v>-</v>
      </c>
      <c r="D4749" t="s">
        <v>610</v>
      </c>
      <c r="E4749">
        <v>1.0733211024003799</v>
      </c>
      <c r="F4749">
        <v>1.95</v>
      </c>
      <c r="K4749">
        <v>2.2159995707425302</v>
      </c>
      <c r="M4749" s="1">
        <v>2.4459774300000002E-7</v>
      </c>
      <c r="N4749">
        <v>1</v>
      </c>
    </row>
    <row r="4750" spans="1:17" hidden="1" x14ac:dyDescent="0.3">
      <c r="A4750" t="s">
        <v>9656</v>
      </c>
      <c r="B4750" t="s">
        <v>9657</v>
      </c>
      <c r="C4750" t="str">
        <f>IFERROR(VLOOKUP(Table1[[#This Row],[Ticker]],[1]!Table1[[Symbol]:[Industry]],2,FALSE),"-")</f>
        <v>-</v>
      </c>
      <c r="D4750" t="s">
        <v>46</v>
      </c>
      <c r="E4750">
        <v>0.93283125</v>
      </c>
      <c r="F4750">
        <v>57.85</v>
      </c>
      <c r="G4750">
        <v>-25.352777347980801</v>
      </c>
      <c r="H4750">
        <v>-11.0587402042541</v>
      </c>
      <c r="I4750">
        <v>-12.217086976997599</v>
      </c>
      <c r="J4750">
        <v>-1.0819522136039399</v>
      </c>
      <c r="K4750">
        <v>57.849880206134003</v>
      </c>
      <c r="L4750">
        <v>57.548965907546297</v>
      </c>
      <c r="M4750">
        <v>100</v>
      </c>
      <c r="O4750">
        <v>0</v>
      </c>
      <c r="P4750">
        <v>0</v>
      </c>
    </row>
    <row r="4751" spans="1:17" hidden="1" x14ac:dyDescent="0.3">
      <c r="A4751" t="s">
        <v>9658</v>
      </c>
      <c r="B4751" t="s">
        <v>9659</v>
      </c>
      <c r="C4751" t="str">
        <f>IFERROR(VLOOKUP(Table1[[#This Row],[Ticker]],[1]!Table1[[Symbol]:[Industry]],2,FALSE),"-")</f>
        <v>-</v>
      </c>
      <c r="D4751" t="s">
        <v>166</v>
      </c>
      <c r="E4751">
        <v>0.92903103284561495</v>
      </c>
      <c r="F4751">
        <v>9.5</v>
      </c>
      <c r="G4751">
        <v>-25.352777347980801</v>
      </c>
      <c r="H4751">
        <v>-11.0587402042541</v>
      </c>
      <c r="I4751">
        <v>-12.217086976997599</v>
      </c>
      <c r="K4751">
        <v>9.5</v>
      </c>
      <c r="L4751">
        <v>9.5</v>
      </c>
      <c r="M4751">
        <v>50</v>
      </c>
      <c r="O4751">
        <v>0</v>
      </c>
      <c r="P4751">
        <v>0</v>
      </c>
    </row>
    <row r="4752" spans="1:17" hidden="1" x14ac:dyDescent="0.3">
      <c r="A4752" t="s">
        <v>9660</v>
      </c>
      <c r="B4752" t="s">
        <v>9661</v>
      </c>
      <c r="C4752" t="str">
        <f>IFERROR(VLOOKUP(Table1[[#This Row],[Ticker]],[1]!Table1[[Symbol]:[Industry]],2,FALSE),"-")</f>
        <v>-</v>
      </c>
      <c r="D4752" t="s">
        <v>561</v>
      </c>
      <c r="E4752">
        <v>0.86460657346542202</v>
      </c>
      <c r="F4752">
        <v>11.02</v>
      </c>
      <c r="G4752">
        <v>-25.352777347980801</v>
      </c>
      <c r="H4752">
        <v>-11.0587402042541</v>
      </c>
      <c r="I4752">
        <v>-12.217086976997599</v>
      </c>
      <c r="J4752">
        <v>-1.0819522136039399</v>
      </c>
      <c r="K4752">
        <v>11.0199999116484</v>
      </c>
      <c r="L4752">
        <v>11.018579219675001</v>
      </c>
      <c r="M4752">
        <v>100</v>
      </c>
      <c r="O4752">
        <v>0</v>
      </c>
      <c r="P4752">
        <v>0</v>
      </c>
    </row>
    <row r="4753" spans="1:16" hidden="1" x14ac:dyDescent="0.3">
      <c r="A4753" t="s">
        <v>9662</v>
      </c>
      <c r="B4753" t="s">
        <v>9663</v>
      </c>
      <c r="C4753" t="str">
        <f>IFERROR(VLOOKUP(Table1[[#This Row],[Ticker]],[1]!Table1[[Symbol]:[Industry]],2,FALSE),"-")</f>
        <v>-</v>
      </c>
      <c r="D4753" t="s">
        <v>665</v>
      </c>
      <c r="E4753">
        <v>0.73349999999999704</v>
      </c>
      <c r="F4753">
        <v>4.8899999999999997</v>
      </c>
      <c r="G4753">
        <v>-25.352777347980801</v>
      </c>
      <c r="H4753">
        <v>-11.0587402042541</v>
      </c>
      <c r="I4753">
        <v>-12.217086976997599</v>
      </c>
      <c r="K4753">
        <v>4.8899999999999899</v>
      </c>
      <c r="L4753">
        <v>4.8899999999999801</v>
      </c>
      <c r="M4753">
        <v>50</v>
      </c>
      <c r="O4753">
        <v>0</v>
      </c>
      <c r="P4753">
        <v>0</v>
      </c>
    </row>
    <row r="4754" spans="1:16" hidden="1" x14ac:dyDescent="0.3">
      <c r="A4754" t="s">
        <v>9664</v>
      </c>
      <c r="B4754" t="s">
        <v>9665</v>
      </c>
      <c r="C4754" t="str">
        <f>IFERROR(VLOOKUP(Table1[[#This Row],[Ticker]],[1]!Table1[[Symbol]:[Industry]],2,FALSE),"-")</f>
        <v>-</v>
      </c>
      <c r="D4754" t="s">
        <v>184</v>
      </c>
      <c r="E4754">
        <v>0.69120000000000004</v>
      </c>
      <c r="F4754">
        <v>7.68</v>
      </c>
      <c r="G4754">
        <v>47.231492314940503</v>
      </c>
      <c r="H4754">
        <v>-11.0587402042541</v>
      </c>
      <c r="I4754">
        <v>37.199255435453701</v>
      </c>
      <c r="J4754">
        <v>-1.0819522136039399</v>
      </c>
      <c r="K4754">
        <v>6.9434069710722301</v>
      </c>
      <c r="L4754">
        <v>5.6169258818548604</v>
      </c>
      <c r="M4754">
        <v>100</v>
      </c>
      <c r="N4754">
        <v>0</v>
      </c>
      <c r="O4754">
        <v>0</v>
      </c>
      <c r="P4754">
        <v>72.584269662921301</v>
      </c>
    </row>
    <row r="4755" spans="1:16" hidden="1" x14ac:dyDescent="0.3">
      <c r="A4755" t="s">
        <v>9666</v>
      </c>
      <c r="B4755" t="s">
        <v>9667</v>
      </c>
      <c r="C4755" t="str">
        <f>IFERROR(VLOOKUP(Table1[[#This Row],[Ticker]],[1]!Table1[[Symbol]:[Industry]],2,FALSE),"-")</f>
        <v>-</v>
      </c>
      <c r="E4755">
        <v>0.66086999999999996</v>
      </c>
      <c r="F4755">
        <v>10.5</v>
      </c>
      <c r="G4755">
        <v>-25.352777347980801</v>
      </c>
      <c r="H4755">
        <v>-11.0587402042541</v>
      </c>
      <c r="I4755">
        <v>-12.217086976997599</v>
      </c>
      <c r="J4755">
        <v>-1.0819522136039399</v>
      </c>
      <c r="K4755">
        <v>9.6632126905734399</v>
      </c>
      <c r="M4755">
        <v>50</v>
      </c>
      <c r="O4755">
        <v>0</v>
      </c>
    </row>
    <row r="4756" spans="1:16" hidden="1" x14ac:dyDescent="0.3">
      <c r="A4756" t="s">
        <v>9668</v>
      </c>
      <c r="B4756" t="s">
        <v>9669</v>
      </c>
      <c r="C4756" t="str">
        <f>IFERROR(VLOOKUP(Table1[[#This Row],[Ticker]],[1]!Table1[[Symbol]:[Industry]],2,FALSE),"-")</f>
        <v>-</v>
      </c>
      <c r="D4756" t="s">
        <v>716</v>
      </c>
      <c r="E4756">
        <v>0.62861604399999904</v>
      </c>
      <c r="F4756">
        <v>36.79</v>
      </c>
      <c r="G4756">
        <v>45.191661926100103</v>
      </c>
      <c r="H4756">
        <v>-7.5076038406177901</v>
      </c>
      <c r="I4756">
        <v>18.290185105300999</v>
      </c>
      <c r="J4756">
        <v>0.50667654893785796</v>
      </c>
      <c r="K4756">
        <v>34.853712870490803</v>
      </c>
      <c r="L4756">
        <v>30.234144911367299</v>
      </c>
      <c r="M4756">
        <v>21.949362773198501</v>
      </c>
      <c r="N4756">
        <v>0.92654105072241999</v>
      </c>
      <c r="O4756">
        <v>5.9798858385430904</v>
      </c>
      <c r="P4756">
        <v>75.107091861018503</v>
      </c>
    </row>
    <row r="4757" spans="1:16" hidden="1" x14ac:dyDescent="0.3">
      <c r="A4757" t="s">
        <v>9670</v>
      </c>
      <c r="B4757" t="s">
        <v>9671</v>
      </c>
      <c r="C4757" t="str">
        <f>IFERROR(VLOOKUP(Table1[[#This Row],[Ticker]],[1]!Table1[[Symbol]:[Industry]],2,FALSE),"-")</f>
        <v>-</v>
      </c>
      <c r="D4757" t="s">
        <v>124</v>
      </c>
      <c r="E4757">
        <v>0.49906499999999998</v>
      </c>
      <c r="F4757">
        <v>20.37</v>
      </c>
      <c r="G4757">
        <v>-15.125504620708</v>
      </c>
      <c r="H4757">
        <v>-6.0587402042541401</v>
      </c>
      <c r="I4757">
        <v>-7.2170869769975896</v>
      </c>
      <c r="J4757">
        <v>3.9180477863960599</v>
      </c>
      <c r="K4757">
        <v>19.5411179900895</v>
      </c>
      <c r="L4757">
        <v>19.1350556614067</v>
      </c>
      <c r="M4757">
        <v>100</v>
      </c>
      <c r="N4757">
        <v>5.3636363636363598</v>
      </c>
      <c r="O4757">
        <v>0</v>
      </c>
      <c r="P4757">
        <v>10.2272727272727</v>
      </c>
    </row>
    <row r="4758" spans="1:16" hidden="1" x14ac:dyDescent="0.3">
      <c r="A4758" t="s">
        <v>9672</v>
      </c>
      <c r="B4758" t="s">
        <v>9673</v>
      </c>
      <c r="C4758" t="str">
        <f>IFERROR(VLOOKUP(Table1[[#This Row],[Ticker]],[1]!Table1[[Symbol]:[Industry]],2,FALSE),"-")</f>
        <v>-</v>
      </c>
      <c r="D4758" t="s">
        <v>140</v>
      </c>
      <c r="E4758">
        <v>0.49402200000000002</v>
      </c>
      <c r="F4758">
        <v>4.1100000000000003</v>
      </c>
      <c r="G4758">
        <v>-25.352777347980801</v>
      </c>
      <c r="H4758">
        <v>-11.0587402042541</v>
      </c>
      <c r="I4758">
        <v>-12.217086976997599</v>
      </c>
      <c r="J4758">
        <v>-1.0819522136039399</v>
      </c>
      <c r="K4758">
        <v>4.1099999368917697</v>
      </c>
      <c r="L4758">
        <v>4.1089851569107498</v>
      </c>
      <c r="M4758">
        <v>100</v>
      </c>
      <c r="O4758">
        <v>0</v>
      </c>
      <c r="P4758">
        <v>0</v>
      </c>
    </row>
    <row r="4759" spans="1:16" hidden="1" x14ac:dyDescent="0.3">
      <c r="A4759" t="s">
        <v>9674</v>
      </c>
      <c r="B4759" t="s">
        <v>9675</v>
      </c>
      <c r="C4759" t="str">
        <f>IFERROR(VLOOKUP(Table1[[#This Row],[Ticker]],[1]!Table1[[Symbol]:[Industry]],2,FALSE),"-")</f>
        <v>-</v>
      </c>
      <c r="E4759">
        <v>0.38200000000000001</v>
      </c>
      <c r="F4759">
        <v>9.5500000000000007</v>
      </c>
      <c r="G4759">
        <v>-25.352777347980801</v>
      </c>
      <c r="H4759">
        <v>-11.0587402042541</v>
      </c>
      <c r="I4759">
        <v>-12.217086976997599</v>
      </c>
      <c r="J4759">
        <v>-1.0819522136039399</v>
      </c>
      <c r="K4759">
        <v>9.5499980118943402</v>
      </c>
      <c r="L4759">
        <v>9.5230545619376805</v>
      </c>
      <c r="M4759">
        <v>100</v>
      </c>
      <c r="O4759">
        <v>0</v>
      </c>
      <c r="P4759">
        <v>0</v>
      </c>
    </row>
    <row r="4760" spans="1:16" hidden="1" x14ac:dyDescent="0.3">
      <c r="A4760" t="s">
        <v>9676</v>
      </c>
      <c r="B4760" t="s">
        <v>9677</v>
      </c>
      <c r="C4760" t="str">
        <f>IFERROR(VLOOKUP(Table1[[#This Row],[Ticker]],[1]!Table1[[Symbol]:[Industry]],2,FALSE),"-")</f>
        <v>-</v>
      </c>
      <c r="D4760" t="s">
        <v>46</v>
      </c>
      <c r="E4760">
        <v>0.36780000000000002</v>
      </c>
      <c r="F4760">
        <v>12.26</v>
      </c>
      <c r="G4760">
        <v>166.55198455678101</v>
      </c>
      <c r="H4760">
        <v>4.6016371542363999</v>
      </c>
      <c r="I4760">
        <v>179.68767492776399</v>
      </c>
      <c r="J4760">
        <v>3.88380121105358</v>
      </c>
      <c r="K4760">
        <v>10.689504701165299</v>
      </c>
      <c r="M4760">
        <v>100</v>
      </c>
      <c r="N4760">
        <v>0.16761363636363599</v>
      </c>
      <c r="O4760">
        <v>0</v>
      </c>
      <c r="P4760">
        <v>191.90476190476099</v>
      </c>
    </row>
    <row r="4761" spans="1:16" hidden="1" x14ac:dyDescent="0.3">
      <c r="A4761" t="s">
        <v>9678</v>
      </c>
      <c r="B4761" t="s">
        <v>9679</v>
      </c>
      <c r="C4761" t="str">
        <f>IFERROR(VLOOKUP(Table1[[#This Row],[Ticker]],[1]!Table1[[Symbol]:[Industry]],2,FALSE),"-")</f>
        <v>-</v>
      </c>
      <c r="D4761" t="s">
        <v>561</v>
      </c>
      <c r="E4761">
        <v>0.36536371200000001</v>
      </c>
      <c r="F4761">
        <v>3.84</v>
      </c>
      <c r="G4761">
        <v>-25.352777347980801</v>
      </c>
      <c r="H4761">
        <v>-11.0587402042541</v>
      </c>
      <c r="I4761">
        <v>-12.217086976997599</v>
      </c>
      <c r="J4761">
        <v>-1.0819522136039399</v>
      </c>
      <c r="K4761">
        <v>3.83998773568063</v>
      </c>
      <c r="L4761">
        <v>3.8171557489512402</v>
      </c>
      <c r="M4761">
        <v>100</v>
      </c>
      <c r="O4761">
        <v>0</v>
      </c>
      <c r="P4761">
        <v>0</v>
      </c>
    </row>
    <row r="4762" spans="1:16" hidden="1" x14ac:dyDescent="0.3">
      <c r="A4762" t="s">
        <v>9680</v>
      </c>
      <c r="B4762" t="s">
        <v>9681</v>
      </c>
      <c r="C4762" t="str">
        <f>IFERROR(VLOOKUP(Table1[[#This Row],[Ticker]],[1]!Table1[[Symbol]:[Industry]],2,FALSE),"-")</f>
        <v>-</v>
      </c>
      <c r="D4762" t="s">
        <v>392</v>
      </c>
      <c r="E4762">
        <v>0.35678500000000002</v>
      </c>
      <c r="F4762">
        <v>7.15</v>
      </c>
      <c r="G4762">
        <v>-25.352777347980801</v>
      </c>
      <c r="H4762">
        <v>-11.0587402042541</v>
      </c>
      <c r="I4762">
        <v>-12.217086976997599</v>
      </c>
      <c r="J4762">
        <v>-1.0819522136039399</v>
      </c>
      <c r="K4762">
        <v>7.1499998829629101</v>
      </c>
      <c r="L4762">
        <v>7.1481735606055699</v>
      </c>
      <c r="M4762">
        <v>100</v>
      </c>
      <c r="O4762">
        <v>0</v>
      </c>
      <c r="P4762">
        <v>0</v>
      </c>
    </row>
    <row r="4763" spans="1:16" hidden="1" x14ac:dyDescent="0.3">
      <c r="A4763" t="s">
        <v>9682</v>
      </c>
      <c r="B4763" t="s">
        <v>9683</v>
      </c>
      <c r="C4763" t="str">
        <f>IFERROR(VLOOKUP(Table1[[#This Row],[Ticker]],[1]!Table1[[Symbol]:[Industry]],2,FALSE),"-")</f>
        <v>-</v>
      </c>
      <c r="D4763" t="s">
        <v>124</v>
      </c>
      <c r="E4763">
        <v>0.34499999999999997</v>
      </c>
      <c r="F4763">
        <v>3.45</v>
      </c>
      <c r="G4763">
        <v>-15.480165883012599</v>
      </c>
      <c r="H4763">
        <v>-11.0587402042541</v>
      </c>
      <c r="I4763">
        <v>-12.217086976997599</v>
      </c>
      <c r="J4763">
        <v>-1.0819522136039399</v>
      </c>
      <c r="K4763">
        <v>3.4497135902943099</v>
      </c>
      <c r="L4763">
        <v>3.4017090346255401</v>
      </c>
      <c r="M4763">
        <v>100</v>
      </c>
      <c r="O4763">
        <v>0</v>
      </c>
      <c r="P4763">
        <v>9.8726114649681591</v>
      </c>
    </row>
    <row r="4764" spans="1:16" hidden="1" x14ac:dyDescent="0.3">
      <c r="A4764" t="s">
        <v>9684</v>
      </c>
      <c r="B4764" t="s">
        <v>9685</v>
      </c>
      <c r="C4764" t="str">
        <f>IFERROR(VLOOKUP(Table1[[#This Row],[Ticker]],[1]!Table1[[Symbol]:[Industry]],2,FALSE),"-")</f>
        <v>-</v>
      </c>
      <c r="E4764">
        <v>0.33499999999999802</v>
      </c>
      <c r="F4764">
        <v>1</v>
      </c>
      <c r="G4764">
        <v>-14.8449732899431</v>
      </c>
      <c r="H4764">
        <v>-4.2627840798750798</v>
      </c>
      <c r="I4764">
        <v>-17.738252227332602</v>
      </c>
      <c r="J4764">
        <v>-0.68487498968562099</v>
      </c>
      <c r="M4764">
        <v>50</v>
      </c>
      <c r="N4764">
        <v>1</v>
      </c>
    </row>
    <row r="4765" spans="1:16" hidden="1" x14ac:dyDescent="0.3">
      <c r="A4765" t="s">
        <v>9686</v>
      </c>
      <c r="B4765" t="s">
        <v>9687</v>
      </c>
      <c r="C4765" t="str">
        <f>IFERROR(VLOOKUP(Table1[[#This Row],[Ticker]],[1]!Table1[[Symbol]:[Industry]],2,FALSE),"-")</f>
        <v>-</v>
      </c>
      <c r="D4765" t="s">
        <v>392</v>
      </c>
      <c r="E4765">
        <v>0.28151999999999999</v>
      </c>
      <c r="F4765">
        <v>11.73</v>
      </c>
      <c r="G4765">
        <v>105.552734463042</v>
      </c>
      <c r="H4765">
        <v>-11.0587402042541</v>
      </c>
      <c r="I4765">
        <v>-6.1592207925491396</v>
      </c>
      <c r="J4765">
        <v>-1.0819522136039399</v>
      </c>
      <c r="K4765">
        <v>11.7055055668497</v>
      </c>
      <c r="L4765">
        <v>10.1681300369913</v>
      </c>
      <c r="M4765">
        <v>99.999262565895194</v>
      </c>
      <c r="O4765">
        <v>0</v>
      </c>
      <c r="P4765">
        <v>263.15789473684202</v>
      </c>
    </row>
    <row r="4766" spans="1:16" hidden="1" x14ac:dyDescent="0.3">
      <c r="A4766" t="s">
        <v>9688</v>
      </c>
      <c r="B4766" t="s">
        <v>9689</v>
      </c>
      <c r="C4766" t="str">
        <f>IFERROR(VLOOKUP(Table1[[#This Row],[Ticker]],[1]!Table1[[Symbol]:[Industry]],2,FALSE),"-")</f>
        <v>-</v>
      </c>
      <c r="D4766" t="s">
        <v>326</v>
      </c>
      <c r="E4766">
        <v>0.22970760000000001</v>
      </c>
      <c r="F4766">
        <v>2.14</v>
      </c>
      <c r="G4766">
        <v>-20.450816563667001</v>
      </c>
      <c r="H4766">
        <v>-6.1567794199404204</v>
      </c>
      <c r="I4766">
        <v>-7.31512619268387</v>
      </c>
      <c r="J4766">
        <v>-1.0819522136039399</v>
      </c>
      <c r="K4766">
        <v>2.0756001312130499</v>
      </c>
      <c r="L4766">
        <v>2.0503311072322501</v>
      </c>
      <c r="M4766">
        <v>100</v>
      </c>
      <c r="N4766">
        <v>5.3636363636363598</v>
      </c>
      <c r="O4766">
        <v>0</v>
      </c>
      <c r="P4766">
        <v>4.9019607843137303</v>
      </c>
    </row>
    <row r="4767" spans="1:16" hidden="1" x14ac:dyDescent="0.3">
      <c r="A4767" t="s">
        <v>9690</v>
      </c>
      <c r="B4767" t="s">
        <v>9691</v>
      </c>
      <c r="C4767" t="str">
        <f>IFERROR(VLOOKUP(Table1[[#This Row],[Ticker]],[1]!Table1[[Symbol]:[Industry]],2,FALSE),"-")</f>
        <v>-</v>
      </c>
      <c r="D4767" t="s">
        <v>72</v>
      </c>
      <c r="E4767">
        <v>0.205176</v>
      </c>
      <c r="F4767">
        <v>1.03</v>
      </c>
      <c r="G4767">
        <v>-25.352777347980801</v>
      </c>
      <c r="H4767">
        <v>-11.0587402042541</v>
      </c>
      <c r="I4767">
        <v>-12.217086976997599</v>
      </c>
      <c r="J4767">
        <v>-1.0819522136039399</v>
      </c>
      <c r="K4767">
        <v>1.0299999928344601</v>
      </c>
      <c r="L4767">
        <v>1.02988817717993</v>
      </c>
      <c r="M4767">
        <v>100</v>
      </c>
      <c r="O4767">
        <v>0</v>
      </c>
      <c r="P4767">
        <v>0</v>
      </c>
    </row>
    <row r="4768" spans="1:16" hidden="1" x14ac:dyDescent="0.3">
      <c r="A4768" t="s">
        <v>9692</v>
      </c>
      <c r="B4768" t="s">
        <v>9693</v>
      </c>
      <c r="C4768" t="str">
        <f>IFERROR(VLOOKUP(Table1[[#This Row],[Ticker]],[1]!Table1[[Symbol]:[Industry]],2,FALSE),"-")</f>
        <v>-</v>
      </c>
      <c r="D4768" t="s">
        <v>936</v>
      </c>
      <c r="E4768">
        <v>0.20382</v>
      </c>
      <c r="F4768">
        <v>2.58</v>
      </c>
      <c r="G4768">
        <v>-25.352777347980801</v>
      </c>
      <c r="H4768">
        <v>-11.0587402042541</v>
      </c>
      <c r="I4768">
        <v>-12.217086976997599</v>
      </c>
      <c r="K4768">
        <v>2.5799999999999899</v>
      </c>
      <c r="L4768">
        <v>2.5799999999999899</v>
      </c>
      <c r="M4768">
        <v>50</v>
      </c>
      <c r="O4768">
        <v>0</v>
      </c>
      <c r="P4768">
        <v>0</v>
      </c>
    </row>
    <row r="4769" spans="1:16" hidden="1" x14ac:dyDescent="0.3">
      <c r="A4769" t="s">
        <v>9694</v>
      </c>
      <c r="B4769" t="s">
        <v>9695</v>
      </c>
      <c r="C4769" t="str">
        <f>IFERROR(VLOOKUP(Table1[[#This Row],[Ticker]],[1]!Table1[[Symbol]:[Industry]],2,FALSE),"-")</f>
        <v>-</v>
      </c>
      <c r="E4769">
        <v>0.20069999999999999</v>
      </c>
      <c r="F4769">
        <v>21.07</v>
      </c>
      <c r="G4769">
        <v>-25.352777347980801</v>
      </c>
      <c r="H4769">
        <v>-6.0761791678814596</v>
      </c>
      <c r="I4769">
        <v>28.249579689669002</v>
      </c>
      <c r="J4769">
        <v>-1.0819522136039399</v>
      </c>
      <c r="K4769">
        <v>18.4797971380676</v>
      </c>
      <c r="M4769">
        <v>100</v>
      </c>
      <c r="N4769">
        <v>0</v>
      </c>
      <c r="O4769">
        <v>0</v>
      </c>
    </row>
    <row r="4770" spans="1:16" hidden="1" x14ac:dyDescent="0.3">
      <c r="A4770" t="s">
        <v>9696</v>
      </c>
      <c r="B4770" t="s">
        <v>9697</v>
      </c>
      <c r="C4770" t="str">
        <f>IFERROR(VLOOKUP(Table1[[#This Row],[Ticker]],[1]!Table1[[Symbol]:[Industry]],2,FALSE),"-")</f>
        <v>-</v>
      </c>
      <c r="D4770" t="s">
        <v>95</v>
      </c>
      <c r="E4770">
        <v>0.17280000000000001</v>
      </c>
      <c r="F4770">
        <v>1.44</v>
      </c>
      <c r="G4770">
        <v>-90.903016582430496</v>
      </c>
      <c r="H4770">
        <v>-11.0587402042541</v>
      </c>
      <c r="I4770">
        <v>-77.767326211447298</v>
      </c>
      <c r="J4770">
        <v>-1.0819522136039399</v>
      </c>
      <c r="K4770">
        <v>1.5256861911237101</v>
      </c>
      <c r="L4770">
        <v>2.6017080404210802</v>
      </c>
      <c r="M4770">
        <v>100</v>
      </c>
      <c r="O4770">
        <v>190.277777777777</v>
      </c>
      <c r="P4770">
        <v>71.428571428571402</v>
      </c>
    </row>
    <row r="4771" spans="1:16" hidden="1" x14ac:dyDescent="0.3">
      <c r="A4771" t="s">
        <v>9698</v>
      </c>
      <c r="B4771" t="s">
        <v>9699</v>
      </c>
      <c r="C4771" t="str">
        <f>IFERROR(VLOOKUP(Table1[[#This Row],[Ticker]],[1]!Table1[[Symbol]:[Industry]],2,FALSE),"-")</f>
        <v>-</v>
      </c>
      <c r="D4771" t="s">
        <v>218</v>
      </c>
      <c r="E4771">
        <v>0.124319999999998</v>
      </c>
      <c r="F4771">
        <v>5.18</v>
      </c>
      <c r="G4771">
        <v>-25.352777347980801</v>
      </c>
      <c r="H4771">
        <v>-11.0587402042541</v>
      </c>
      <c r="I4771">
        <v>-12.217086976997599</v>
      </c>
      <c r="J4771">
        <v>-1.0819522136039399</v>
      </c>
      <c r="K4771">
        <v>5.18</v>
      </c>
      <c r="L4771">
        <v>5.1799999999999899</v>
      </c>
      <c r="M4771">
        <v>100</v>
      </c>
      <c r="O4771">
        <v>0</v>
      </c>
      <c r="P4771">
        <v>0</v>
      </c>
    </row>
    <row r="4772" spans="1:16" hidden="1" x14ac:dyDescent="0.3">
      <c r="A4772" t="s">
        <v>9700</v>
      </c>
      <c r="B4772" t="s">
        <v>9701</v>
      </c>
      <c r="C4772" t="str">
        <f>IFERROR(VLOOKUP(Table1[[#This Row],[Ticker]],[1]!Table1[[Symbol]:[Industry]],2,FALSE),"-")</f>
        <v>-</v>
      </c>
      <c r="D4772" t="s">
        <v>218</v>
      </c>
      <c r="E4772">
        <v>0.114264</v>
      </c>
      <c r="F4772">
        <v>12</v>
      </c>
      <c r="G4772">
        <v>-25.352777347980801</v>
      </c>
      <c r="H4772">
        <v>-11.0587402042541</v>
      </c>
      <c r="I4772">
        <v>-12.217086976997599</v>
      </c>
      <c r="J4772">
        <v>-1.0819522136039399</v>
      </c>
      <c r="K4772">
        <v>12</v>
      </c>
      <c r="L4772">
        <v>12</v>
      </c>
      <c r="M4772">
        <v>50</v>
      </c>
      <c r="O4772">
        <v>0</v>
      </c>
      <c r="P4772">
        <v>0</v>
      </c>
    </row>
    <row r="4773" spans="1:16" hidden="1" x14ac:dyDescent="0.3">
      <c r="A4773" t="s">
        <v>9702</v>
      </c>
      <c r="B4773" t="s">
        <v>9703</v>
      </c>
      <c r="C4773" t="str">
        <f>IFERROR(VLOOKUP(Table1[[#This Row],[Ticker]],[1]!Table1[[Symbol]:[Industry]],2,FALSE),"-")</f>
        <v>-</v>
      </c>
      <c r="D4773" t="s">
        <v>130</v>
      </c>
      <c r="E4773">
        <v>0.105825</v>
      </c>
      <c r="F4773">
        <v>4.25</v>
      </c>
      <c r="G4773">
        <v>-25.352777347980801</v>
      </c>
      <c r="H4773">
        <v>-11.0587402042541</v>
      </c>
      <c r="I4773">
        <v>-12.217086976997599</v>
      </c>
      <c r="J4773">
        <v>-1.0819522136039399</v>
      </c>
      <c r="K4773">
        <v>4.2499999827886699</v>
      </c>
      <c r="L4773">
        <v>4.24972322461202</v>
      </c>
      <c r="M4773">
        <v>100</v>
      </c>
      <c r="O4773">
        <v>0</v>
      </c>
      <c r="P4773">
        <v>0</v>
      </c>
    </row>
    <row r="4774" spans="1:16" hidden="1" x14ac:dyDescent="0.3">
      <c r="A4774" t="s">
        <v>9704</v>
      </c>
      <c r="B4774" t="s">
        <v>9705</v>
      </c>
      <c r="C4774" t="str">
        <f>IFERROR(VLOOKUP(Table1[[#This Row],[Ticker]],[1]!Table1[[Symbol]:[Industry]],2,FALSE),"-")</f>
        <v>-</v>
      </c>
      <c r="D4774" t="s">
        <v>166</v>
      </c>
      <c r="E4774">
        <v>9.7919999999999993E-2</v>
      </c>
      <c r="F4774">
        <v>2.04</v>
      </c>
      <c r="G4774">
        <v>-5.3527773479808101</v>
      </c>
      <c r="H4774">
        <v>-1.3813208494154501</v>
      </c>
      <c r="I4774">
        <v>7.78291302300239</v>
      </c>
      <c r="J4774">
        <v>-1.0819522136039399</v>
      </c>
      <c r="K4774">
        <v>1.9094547098686701</v>
      </c>
      <c r="L4774">
        <v>1.7788140477173999</v>
      </c>
      <c r="M4774">
        <v>100</v>
      </c>
      <c r="N4774">
        <v>0</v>
      </c>
      <c r="O4774">
        <v>0</v>
      </c>
      <c r="P4774">
        <v>19.999999999999901</v>
      </c>
    </row>
    <row r="4775" spans="1:16" hidden="1" x14ac:dyDescent="0.3">
      <c r="A4775" t="s">
        <v>9706</v>
      </c>
      <c r="B4775" t="s">
        <v>9707</v>
      </c>
      <c r="C4775" t="str">
        <f>IFERROR(VLOOKUP(Table1[[#This Row],[Ticker]],[1]!Table1[[Symbol]:[Industry]],2,FALSE),"-")</f>
        <v>-</v>
      </c>
      <c r="D4775" t="s">
        <v>392</v>
      </c>
      <c r="E4775">
        <v>9.7884604062407093E-2</v>
      </c>
      <c r="F4775">
        <v>4.63</v>
      </c>
      <c r="G4775">
        <v>-9.6027773479808207</v>
      </c>
      <c r="H4775">
        <v>4.6912597957458297</v>
      </c>
      <c r="I4775">
        <v>3.53291302300239</v>
      </c>
      <c r="J4775">
        <v>-1.0819522136039399</v>
      </c>
      <c r="K4775">
        <v>4.2695160602187103</v>
      </c>
      <c r="L4775">
        <v>4.0821128179370803</v>
      </c>
      <c r="M4775">
        <v>50</v>
      </c>
      <c r="N4775">
        <v>0</v>
      </c>
      <c r="O4775">
        <v>0</v>
      </c>
      <c r="P4775">
        <v>15.749999999999901</v>
      </c>
    </row>
    <row r="4776" spans="1:16" hidden="1" x14ac:dyDescent="0.3">
      <c r="A4776" t="s">
        <v>9708</v>
      </c>
      <c r="B4776" t="s">
        <v>9709</v>
      </c>
      <c r="C4776" t="str">
        <f>IFERROR(VLOOKUP(Table1[[#This Row],[Ticker]],[1]!Table1[[Symbol]:[Industry]],2,FALSE),"-")</f>
        <v>-</v>
      </c>
      <c r="D4776" t="s">
        <v>561</v>
      </c>
      <c r="E4776">
        <v>9.1329431639917899E-2</v>
      </c>
      <c r="F4776">
        <v>4.55</v>
      </c>
      <c r="G4776">
        <v>-25.352777347980801</v>
      </c>
      <c r="H4776">
        <v>-11.0587402042541</v>
      </c>
      <c r="I4776">
        <v>-12.217086976997599</v>
      </c>
      <c r="J4776">
        <v>-1.0819522136039399</v>
      </c>
      <c r="K4776">
        <v>4.55</v>
      </c>
      <c r="L4776">
        <v>4.5499999999999803</v>
      </c>
      <c r="M4776">
        <v>50</v>
      </c>
      <c r="O4776">
        <v>0</v>
      </c>
      <c r="P4776">
        <v>0</v>
      </c>
    </row>
    <row r="4777" spans="1:16" hidden="1" x14ac:dyDescent="0.3">
      <c r="A4777" t="s">
        <v>9710</v>
      </c>
      <c r="B4777" t="s">
        <v>9711</v>
      </c>
      <c r="C4777" t="str">
        <f>IFERROR(VLOOKUP(Table1[[#This Row],[Ticker]],[1]!Table1[[Symbol]:[Industry]],2,FALSE),"-")</f>
        <v>-</v>
      </c>
      <c r="D4777" t="s">
        <v>130</v>
      </c>
      <c r="E4777">
        <v>9.0601812000000004E-2</v>
      </c>
      <c r="F4777">
        <v>0.44</v>
      </c>
      <c r="G4777">
        <v>-15.352777347980799</v>
      </c>
      <c r="H4777">
        <v>-11.0587402042541</v>
      </c>
      <c r="I4777">
        <v>-12.217086976997599</v>
      </c>
      <c r="J4777">
        <v>-1.0819522136039399</v>
      </c>
      <c r="K4777">
        <v>0.43998134438147202</v>
      </c>
      <c r="L4777">
        <v>0.433467917729144</v>
      </c>
      <c r="M4777">
        <v>50</v>
      </c>
      <c r="O4777">
        <v>0</v>
      </c>
      <c r="P4777">
        <v>9.9999999999999805</v>
      </c>
    </row>
    <row r="4778" spans="1:16" hidden="1" x14ac:dyDescent="0.3">
      <c r="A4778" t="s">
        <v>9712</v>
      </c>
      <c r="B4778" t="s">
        <v>9713</v>
      </c>
      <c r="C4778" t="str">
        <f>IFERROR(VLOOKUP(Table1[[#This Row],[Ticker]],[1]!Table1[[Symbol]:[Industry]],2,FALSE),"-")</f>
        <v>-</v>
      </c>
      <c r="D4778" t="s">
        <v>665</v>
      </c>
      <c r="E4778">
        <v>8.9298000000000002E-2</v>
      </c>
      <c r="F4778">
        <v>38.74</v>
      </c>
      <c r="G4778">
        <v>-20.366327483482099</v>
      </c>
      <c r="H4778">
        <v>-11.0587402042541</v>
      </c>
      <c r="I4778">
        <v>-12.217086976997599</v>
      </c>
      <c r="J4778">
        <v>-1.0819522136039399</v>
      </c>
      <c r="K4778">
        <v>38.738962404679199</v>
      </c>
      <c r="L4778">
        <v>38.425861862427404</v>
      </c>
      <c r="M4778">
        <v>50</v>
      </c>
      <c r="O4778">
        <v>0</v>
      </c>
      <c r="P4778">
        <v>4.9864498644986499</v>
      </c>
    </row>
    <row r="4779" spans="1:16" hidden="1" x14ac:dyDescent="0.3">
      <c r="A4779" t="s">
        <v>9714</v>
      </c>
      <c r="B4779" t="s">
        <v>9715</v>
      </c>
      <c r="C4779" t="str">
        <f>IFERROR(VLOOKUP(Table1[[#This Row],[Ticker]],[1]!Table1[[Symbol]:[Industry]],2,FALSE),"-")</f>
        <v>-</v>
      </c>
      <c r="E4779">
        <v>8.1900000000000001E-2</v>
      </c>
      <c r="F4779">
        <v>0.13</v>
      </c>
      <c r="G4779">
        <v>-25.352777347980801</v>
      </c>
      <c r="H4779">
        <v>-11.0587402042541</v>
      </c>
      <c r="I4779">
        <v>-12.217086976997599</v>
      </c>
      <c r="J4779">
        <v>-1.0819522136039399</v>
      </c>
      <c r="K4779">
        <v>0.12999999999999901</v>
      </c>
      <c r="L4779">
        <v>0.12999999999999901</v>
      </c>
      <c r="M4779">
        <v>50</v>
      </c>
      <c r="O4779">
        <v>0</v>
      </c>
      <c r="P4779">
        <v>0</v>
      </c>
    </row>
    <row r="4780" spans="1:16" hidden="1" x14ac:dyDescent="0.3">
      <c r="A4780" t="s">
        <v>9716</v>
      </c>
      <c r="B4780" t="s">
        <v>9717</v>
      </c>
      <c r="C4780" t="str">
        <f>IFERROR(VLOOKUP(Table1[[#This Row],[Ticker]],[1]!Table1[[Symbol]:[Industry]],2,FALSE),"-")</f>
        <v>-</v>
      </c>
      <c r="D4780" t="s">
        <v>561</v>
      </c>
      <c r="E4780">
        <v>7.0599999999999996E-2</v>
      </c>
      <c r="F4780">
        <v>3.53</v>
      </c>
      <c r="G4780">
        <v>-15.383929995955899</v>
      </c>
      <c r="H4780">
        <v>-6.310965723542</v>
      </c>
      <c r="I4780">
        <v>-7.4693124962854398</v>
      </c>
      <c r="J4780">
        <v>-1.0819522136039399</v>
      </c>
      <c r="K4780">
        <v>3.4224081263458701</v>
      </c>
      <c r="L4780">
        <v>3.4463188125555</v>
      </c>
      <c r="M4780">
        <v>100</v>
      </c>
      <c r="N4780">
        <v>5.3636363636363598</v>
      </c>
      <c r="O4780">
        <v>0</v>
      </c>
      <c r="P4780">
        <v>9.9688473520249197</v>
      </c>
    </row>
    <row r="4781" spans="1:16" hidden="1" x14ac:dyDescent="0.3">
      <c r="A4781" t="s">
        <v>9718</v>
      </c>
      <c r="B4781" t="s">
        <v>9719</v>
      </c>
      <c r="C4781" t="str">
        <f>IFERROR(VLOOKUP(Table1[[#This Row],[Ticker]],[1]!Table1[[Symbol]:[Industry]],2,FALSE),"-")</f>
        <v>-</v>
      </c>
      <c r="D4781" t="s">
        <v>410</v>
      </c>
      <c r="E4781">
        <v>5.2079951999999999E-2</v>
      </c>
      <c r="F4781">
        <v>1.78</v>
      </c>
      <c r="G4781">
        <v>166.45050134054301</v>
      </c>
      <c r="H4781">
        <v>-1.18219699437762</v>
      </c>
      <c r="I4781">
        <v>25.767409147033302</v>
      </c>
      <c r="J4781">
        <v>3.6239301393372298</v>
      </c>
      <c r="K4781">
        <v>1.6170360567668101</v>
      </c>
      <c r="L4781">
        <v>1.3015547738726301</v>
      </c>
      <c r="M4781">
        <v>100</v>
      </c>
      <c r="N4781">
        <v>2.2527272727272698</v>
      </c>
      <c r="O4781">
        <v>0</v>
      </c>
      <c r="P4781">
        <v>191.80327868852399</v>
      </c>
    </row>
    <row r="4782" spans="1:16" hidden="1" x14ac:dyDescent="0.3">
      <c r="A4782" t="s">
        <v>9720</v>
      </c>
      <c r="B4782" t="s">
        <v>9721</v>
      </c>
      <c r="C4782" t="str">
        <f>IFERROR(VLOOKUP(Table1[[#This Row],[Ticker]],[1]!Table1[[Symbol]:[Industry]],2,FALSE),"-")</f>
        <v>-</v>
      </c>
      <c r="D4782" t="s">
        <v>179</v>
      </c>
      <c r="E4782">
        <v>5.1029999999999999E-2</v>
      </c>
      <c r="F4782">
        <v>22.68</v>
      </c>
      <c r="G4782">
        <v>-93.676799694349498</v>
      </c>
      <c r="H4782">
        <v>-11.0587402042541</v>
      </c>
      <c r="I4782">
        <v>-12.217086976997599</v>
      </c>
      <c r="J4782">
        <v>-1.0819522136039399</v>
      </c>
      <c r="K4782">
        <v>22.948580083166501</v>
      </c>
      <c r="L4782">
        <v>35.998692142665703</v>
      </c>
      <c r="M4782">
        <v>0</v>
      </c>
      <c r="O4782">
        <v>215.69664902998201</v>
      </c>
      <c r="P4782">
        <v>4.9999999999999796</v>
      </c>
    </row>
    <row r="4783" spans="1:16" hidden="1" x14ac:dyDescent="0.3">
      <c r="A4783" t="s">
        <v>9722</v>
      </c>
      <c r="B4783" t="s">
        <v>9723</v>
      </c>
      <c r="C4783" t="str">
        <f>IFERROR(VLOOKUP(Table1[[#This Row],[Ticker]],[1]!Table1[[Symbol]:[Industry]],2,FALSE),"-")</f>
        <v>-</v>
      </c>
      <c r="D4783" t="s">
        <v>140</v>
      </c>
      <c r="E4783">
        <v>2.6800000000000001E-2</v>
      </c>
      <c r="F4783">
        <v>1.34</v>
      </c>
      <c r="G4783">
        <v>-25.352777347980801</v>
      </c>
      <c r="H4783">
        <v>-11.0587402042541</v>
      </c>
      <c r="I4783">
        <v>-12.217086976997599</v>
      </c>
      <c r="J4783">
        <v>-1.0819522136039399</v>
      </c>
      <c r="K4783">
        <v>1.33999998967319</v>
      </c>
      <c r="L4783">
        <v>1.3398339347672199</v>
      </c>
      <c r="M4783">
        <v>100</v>
      </c>
      <c r="O4783">
        <v>0</v>
      </c>
      <c r="P4783">
        <v>0</v>
      </c>
    </row>
    <row r="4784" spans="1:16" hidden="1" x14ac:dyDescent="0.3">
      <c r="A4784" t="s">
        <v>9724</v>
      </c>
      <c r="B4784" t="s">
        <v>9725</v>
      </c>
      <c r="C4784" t="str">
        <f>IFERROR(VLOOKUP(Table1[[#This Row],[Ticker]],[1]!Table1[[Symbol]:[Industry]],2,FALSE),"-")</f>
        <v>-</v>
      </c>
      <c r="D4784" t="s">
        <v>130</v>
      </c>
      <c r="E4784">
        <v>2.4500000000000001E-2</v>
      </c>
      <c r="F4784">
        <v>0.05</v>
      </c>
      <c r="G4784">
        <v>-25.352777347980801</v>
      </c>
      <c r="H4784">
        <v>-11.0587402042541</v>
      </c>
      <c r="I4784">
        <v>137.78291302300201</v>
      </c>
      <c r="J4784">
        <v>-1.0819522136039399</v>
      </c>
      <c r="K4784">
        <v>3.9357125087635898E-2</v>
      </c>
      <c r="M4784">
        <v>100</v>
      </c>
      <c r="N4784">
        <v>0</v>
      </c>
      <c r="O4784">
        <v>0</v>
      </c>
    </row>
    <row r="4785" spans="1:17" hidden="1" x14ac:dyDescent="0.3">
      <c r="A4785" t="s">
        <v>9726</v>
      </c>
      <c r="B4785" t="s">
        <v>9727</v>
      </c>
      <c r="C4785" t="str">
        <f>IFERROR(VLOOKUP(Table1[[#This Row],[Ticker]],[1]!Table1[[Symbol]:[Industry]],2,FALSE),"-")</f>
        <v>-</v>
      </c>
      <c r="E4785">
        <v>4.9799999999999996E-4</v>
      </c>
      <c r="F4785">
        <v>0.02</v>
      </c>
      <c r="G4785">
        <v>-25.352777347980801</v>
      </c>
      <c r="H4785">
        <v>-11.0587402042541</v>
      </c>
      <c r="I4785">
        <v>-12.217086976997599</v>
      </c>
      <c r="J4785">
        <v>-1.0819522136039399</v>
      </c>
      <c r="K4785">
        <v>0.02</v>
      </c>
      <c r="L4785">
        <v>0.02</v>
      </c>
      <c r="M4785">
        <v>50</v>
      </c>
      <c r="O4785">
        <v>0</v>
      </c>
      <c r="P4785">
        <v>0</v>
      </c>
    </row>
    <row r="4786" spans="1:17" hidden="1" x14ac:dyDescent="0.3">
      <c r="A4786" t="s">
        <v>9728</v>
      </c>
      <c r="B4786" t="s">
        <v>9729</v>
      </c>
      <c r="C4786" t="str">
        <f>IFERROR(VLOOKUP(Table1[[#This Row],[Ticker]],[1]!Table1[[Symbol]:[Industry]],2,FALSE),"-")</f>
        <v>-</v>
      </c>
      <c r="D4786" t="s">
        <v>1306</v>
      </c>
      <c r="E4786">
        <v>0</v>
      </c>
      <c r="F4786">
        <v>1232.82</v>
      </c>
      <c r="G4786">
        <v>-18.271155862516601</v>
      </c>
      <c r="H4786">
        <v>-10.089850951975</v>
      </c>
      <c r="I4786">
        <v>-7.8124833574483104</v>
      </c>
      <c r="J4786">
        <v>-0.64356618990344205</v>
      </c>
      <c r="K4786">
        <v>1221.89238767496</v>
      </c>
      <c r="L4786">
        <v>1194.25401266472</v>
      </c>
      <c r="M4786">
        <v>36.382996971611497</v>
      </c>
      <c r="N4786">
        <v>0.954244096689564</v>
      </c>
      <c r="O4786">
        <v>2.4480459434467399</v>
      </c>
      <c r="P4786">
        <v>7.57591623036648</v>
      </c>
      <c r="Q4786">
        <v>-0.13193077695746</v>
      </c>
    </row>
    <row r="4787" spans="1:17" hidden="1" x14ac:dyDescent="0.3">
      <c r="A4787" t="s">
        <v>9730</v>
      </c>
      <c r="B4787" t="s">
        <v>9731</v>
      </c>
      <c r="C4787" t="str">
        <f>IFERROR(VLOOKUP(Table1[[#This Row],[Ticker]],[1]!Table1[[Symbol]:[Industry]],2,FALSE),"-")</f>
        <v>-</v>
      </c>
      <c r="D4787" t="s">
        <v>1306</v>
      </c>
      <c r="E4787">
        <v>0</v>
      </c>
      <c r="F4787">
        <v>1220.8499999999999</v>
      </c>
      <c r="G4787">
        <v>-18.226290102074799</v>
      </c>
      <c r="H4787">
        <v>-10.5023833116104</v>
      </c>
      <c r="I4787">
        <v>-8.2698417897248397</v>
      </c>
      <c r="J4787">
        <v>-0.85767986646649996</v>
      </c>
      <c r="K4787">
        <v>1211.13896474596</v>
      </c>
      <c r="L4787">
        <v>1185.50508404058</v>
      </c>
      <c r="M4787">
        <v>36.058663394519002</v>
      </c>
      <c r="N4787">
        <v>1.0352050767736001</v>
      </c>
      <c r="O4787">
        <v>3.01019781299913</v>
      </c>
      <c r="P4787">
        <v>8.8586714222024003</v>
      </c>
      <c r="Q4787">
        <v>-0.13333261542483699</v>
      </c>
    </row>
    <row r="4788" spans="1:17" hidden="1" x14ac:dyDescent="0.3">
      <c r="A4788" t="s">
        <v>9732</v>
      </c>
      <c r="B4788" t="s">
        <v>9733</v>
      </c>
      <c r="C4788" t="str">
        <f>IFERROR(VLOOKUP(Table1[[#This Row],[Ticker]],[1]!Table1[[Symbol]:[Industry]],2,FALSE),"-")</f>
        <v>-</v>
      </c>
      <c r="D4788" t="s">
        <v>716</v>
      </c>
      <c r="E4788">
        <v>0</v>
      </c>
      <c r="F4788">
        <v>54.11</v>
      </c>
      <c r="G4788">
        <v>-7.3737804417975301</v>
      </c>
      <c r="H4788">
        <v>-6.5980595659153698</v>
      </c>
      <c r="I4788">
        <v>-1.44262795187835</v>
      </c>
      <c r="J4788">
        <v>0.12892707104582499</v>
      </c>
      <c r="K4788">
        <v>50.904145781553098</v>
      </c>
      <c r="L4788">
        <v>47.949264148520299</v>
      </c>
      <c r="M4788">
        <v>37.853305265548997</v>
      </c>
      <c r="N4788">
        <v>0.245733699368758</v>
      </c>
      <c r="O4788">
        <v>2.5688412493069599</v>
      </c>
      <c r="P4788">
        <v>26.846078109615998</v>
      </c>
      <c r="Q4788">
        <v>7.2054511565187995E-2</v>
      </c>
    </row>
    <row r="4789" spans="1:17" hidden="1" x14ac:dyDescent="0.3">
      <c r="A4789" t="s">
        <v>9734</v>
      </c>
      <c r="B4789" t="s">
        <v>9735</v>
      </c>
      <c r="C4789" t="str">
        <f>IFERROR(VLOOKUP(Table1[[#This Row],[Ticker]],[1]!Table1[[Symbol]:[Industry]],2,FALSE),"-")</f>
        <v>-</v>
      </c>
      <c r="D4789" t="s">
        <v>716</v>
      </c>
      <c r="E4789">
        <v>0</v>
      </c>
      <c r="F4789">
        <v>26.56</v>
      </c>
      <c r="G4789">
        <v>-9.7415522792425495</v>
      </c>
      <c r="H4789">
        <v>-3.28546085202743</v>
      </c>
      <c r="I4789">
        <v>-4.9082913727796003</v>
      </c>
      <c r="J4789">
        <v>-0.17217207713692001</v>
      </c>
      <c r="K4789">
        <v>24.942603804409998</v>
      </c>
      <c r="L4789">
        <v>23.812731501635099</v>
      </c>
      <c r="M4789">
        <v>42.1652590342811</v>
      </c>
      <c r="N4789">
        <v>1.90660988551835</v>
      </c>
      <c r="O4789">
        <v>1.2048192771084201</v>
      </c>
      <c r="P4789">
        <v>21.556064073226501</v>
      </c>
      <c r="Q4789">
        <v>-2.5629607369169999E-2</v>
      </c>
    </row>
    <row r="4790" spans="1:17" hidden="1" x14ac:dyDescent="0.3">
      <c r="A4790" t="s">
        <v>9736</v>
      </c>
      <c r="B4790" t="s">
        <v>9737</v>
      </c>
      <c r="C4790" t="str">
        <f>IFERROR(VLOOKUP(Table1[[#This Row],[Ticker]],[1]!Table1[[Symbol]:[Industry]],2,FALSE),"-")</f>
        <v>-</v>
      </c>
      <c r="D4790" t="s">
        <v>716</v>
      </c>
      <c r="E4790">
        <v>0</v>
      </c>
      <c r="F4790">
        <v>21.73</v>
      </c>
      <c r="G4790">
        <v>33.854477295868797</v>
      </c>
      <c r="H4790">
        <v>-5.0174828368671198</v>
      </c>
      <c r="I4790">
        <v>9.79987074101013</v>
      </c>
      <c r="J4790">
        <v>-0.194101746314223</v>
      </c>
      <c r="K4790">
        <v>20.300341413329701</v>
      </c>
      <c r="L4790">
        <v>18.0296604894619</v>
      </c>
      <c r="M4790">
        <v>39.917065374287702</v>
      </c>
      <c r="N4790">
        <v>1.2769584533381699</v>
      </c>
      <c r="O4790">
        <v>5.2462034054302897</v>
      </c>
      <c r="P4790">
        <v>59.252473433492099</v>
      </c>
      <c r="Q4790">
        <v>8.1438948753974005E-2</v>
      </c>
    </row>
    <row r="4791" spans="1:17" hidden="1" x14ac:dyDescent="0.3">
      <c r="A4791" t="s">
        <v>9738</v>
      </c>
      <c r="B4791" t="s">
        <v>9739</v>
      </c>
      <c r="C4791" t="str">
        <f>IFERROR(VLOOKUP(Table1[[#This Row],[Ticker]],[1]!Table1[[Symbol]:[Industry]],2,FALSE),"-")</f>
        <v>-</v>
      </c>
      <c r="D4791" t="s">
        <v>716</v>
      </c>
      <c r="E4791">
        <v>0</v>
      </c>
      <c r="F4791">
        <v>29.11</v>
      </c>
      <c r="G4791">
        <v>24.008204020391499</v>
      </c>
      <c r="H4791">
        <v>-5.94633991418889</v>
      </c>
      <c r="I4791">
        <v>8.0075857194877393</v>
      </c>
      <c r="J4791">
        <v>0.35261741550731801</v>
      </c>
      <c r="K4791">
        <v>27.957121011119298</v>
      </c>
      <c r="L4791">
        <v>25.124696718252501</v>
      </c>
      <c r="M4791">
        <v>46.770192321881197</v>
      </c>
      <c r="N4791">
        <v>2.05139169458662</v>
      </c>
      <c r="O4791">
        <v>11.4737203710065</v>
      </c>
      <c r="P4791">
        <v>52.248953974895301</v>
      </c>
      <c r="Q4791">
        <v>-1.7638996257211999E-2</v>
      </c>
    </row>
    <row r="4792" spans="1:17" hidden="1" x14ac:dyDescent="0.3">
      <c r="A4792" t="s">
        <v>9740</v>
      </c>
      <c r="B4792" t="s">
        <v>9741</v>
      </c>
      <c r="C4792" t="str">
        <f>IFERROR(VLOOKUP(Table1[[#This Row],[Ticker]],[1]!Table1[[Symbol]:[Industry]],2,FALSE),"-")</f>
        <v>-</v>
      </c>
      <c r="D4792" t="s">
        <v>716</v>
      </c>
      <c r="E4792">
        <v>0</v>
      </c>
      <c r="F4792">
        <v>40.21</v>
      </c>
      <c r="G4792">
        <v>3.78310443807765</v>
      </c>
      <c r="H4792">
        <v>5.1425396095910898</v>
      </c>
      <c r="I4792">
        <v>-1.59810485870324</v>
      </c>
      <c r="J4792">
        <v>5.2245938215211298</v>
      </c>
      <c r="K4792">
        <v>37.137745895688397</v>
      </c>
      <c r="L4792">
        <v>36.046990359853503</v>
      </c>
      <c r="M4792">
        <v>42.372329352446798</v>
      </c>
      <c r="N4792">
        <v>1.0122821595895</v>
      </c>
      <c r="O4792">
        <v>2.8351156428749</v>
      </c>
      <c r="P4792">
        <v>42.588652482269502</v>
      </c>
      <c r="Q4792">
        <v>2.6969867049001998E-2</v>
      </c>
    </row>
    <row r="4793" spans="1:17" hidden="1" x14ac:dyDescent="0.3">
      <c r="A4793" t="s">
        <v>9742</v>
      </c>
      <c r="B4793" t="s">
        <v>9743</v>
      </c>
      <c r="C4793" t="str">
        <f>IFERROR(VLOOKUP(Table1[[#This Row],[Ticker]],[1]!Table1[[Symbol]:[Industry]],2,FALSE),"-")</f>
        <v>-</v>
      </c>
      <c r="D4793" t="s">
        <v>716</v>
      </c>
      <c r="E4793">
        <v>0</v>
      </c>
      <c r="F4793">
        <v>38.619999999999997</v>
      </c>
      <c r="G4793">
        <v>13.754172598004001</v>
      </c>
      <c r="H4793">
        <v>-6.3397003788313402</v>
      </c>
      <c r="I4793">
        <v>5.9953403263387699</v>
      </c>
      <c r="J4793">
        <v>1.0191116161832801</v>
      </c>
      <c r="K4793">
        <v>36.3714973777764</v>
      </c>
      <c r="L4793">
        <v>33.225828913457498</v>
      </c>
      <c r="M4793">
        <v>37.855201331873801</v>
      </c>
      <c r="N4793">
        <v>0.74095451694473702</v>
      </c>
      <c r="O4793">
        <v>2.58933195235844E-2</v>
      </c>
      <c r="P4793">
        <v>59.586776859504099</v>
      </c>
      <c r="Q4793">
        <v>5.8879591037521002E-2</v>
      </c>
    </row>
    <row r="4794" spans="1:17" hidden="1" x14ac:dyDescent="0.3">
      <c r="A4794" t="s">
        <v>9744</v>
      </c>
      <c r="B4794" t="s">
        <v>9745</v>
      </c>
      <c r="C4794" t="str">
        <f>IFERROR(VLOOKUP(Table1[[#This Row],[Ticker]],[1]!Table1[[Symbol]:[Industry]],2,FALSE),"-")</f>
        <v>-</v>
      </c>
      <c r="D4794" t="s">
        <v>716</v>
      </c>
      <c r="E4794">
        <v>0</v>
      </c>
      <c r="F4794">
        <v>53.87</v>
      </c>
      <c r="G4794">
        <v>-6.7935856062720603</v>
      </c>
      <c r="H4794">
        <v>-4.0281039120310602</v>
      </c>
      <c r="I4794">
        <v>-1.3962682154259101</v>
      </c>
      <c r="J4794">
        <v>0.939762499986463</v>
      </c>
      <c r="K4794">
        <v>50.753106600973197</v>
      </c>
      <c r="L4794">
        <v>47.800359685542404</v>
      </c>
      <c r="M4794">
        <v>38.548106434567202</v>
      </c>
      <c r="N4794">
        <v>0.60976313471010501</v>
      </c>
      <c r="O4794">
        <v>1.1694820865045501</v>
      </c>
      <c r="P4794">
        <v>27.5029585798816</v>
      </c>
      <c r="Q4794">
        <v>-3.9160773297699998E-4</v>
      </c>
    </row>
    <row r="4795" spans="1:17" hidden="1" x14ac:dyDescent="0.3">
      <c r="A4795" t="s">
        <v>9746</v>
      </c>
      <c r="B4795" t="s">
        <v>9747</v>
      </c>
      <c r="C4795" t="str">
        <f>IFERROR(VLOOKUP(Table1[[#This Row],[Ticker]],[1]!Table1[[Symbol]:[Industry]],2,FALSE),"-")</f>
        <v>-</v>
      </c>
      <c r="D4795" t="s">
        <v>716</v>
      </c>
      <c r="E4795">
        <v>0</v>
      </c>
      <c r="F4795">
        <v>151.52000000000001</v>
      </c>
      <c r="G4795">
        <v>11.053416386264701</v>
      </c>
      <c r="H4795">
        <v>-5.9385949122731496</v>
      </c>
      <c r="I4795">
        <v>3.8635075223512101</v>
      </c>
      <c r="J4795">
        <v>1.6275754959237501</v>
      </c>
      <c r="K4795">
        <v>143.829642211617</v>
      </c>
      <c r="L4795">
        <v>133.33570908821301</v>
      </c>
      <c r="M4795">
        <v>34.574083232051997</v>
      </c>
      <c r="N4795">
        <v>0.63107389333269803</v>
      </c>
      <c r="O4795">
        <v>0.105596620908121</v>
      </c>
      <c r="P4795">
        <v>38.678381841479002</v>
      </c>
      <c r="Q4795">
        <v>3.8010026247456002E-2</v>
      </c>
    </row>
    <row r="4796" spans="1:17" hidden="1" x14ac:dyDescent="0.3">
      <c r="A4796" t="s">
        <v>9748</v>
      </c>
      <c r="B4796" t="s">
        <v>9749</v>
      </c>
      <c r="C4796" t="str">
        <f>IFERROR(VLOOKUP(Table1[[#This Row],[Ticker]],[1]!Table1[[Symbol]:[Industry]],2,FALSE),"-")</f>
        <v>-</v>
      </c>
      <c r="D4796" t="s">
        <v>539</v>
      </c>
      <c r="E4796">
        <v>0</v>
      </c>
      <c r="F4796">
        <v>91</v>
      </c>
      <c r="G4796">
        <v>-36.049538878893401</v>
      </c>
      <c r="H4796">
        <v>-3.8871425711180598</v>
      </c>
      <c r="I4796">
        <v>-22.118077076007499</v>
      </c>
      <c r="J4796">
        <v>-3.24271280133082</v>
      </c>
      <c r="K4796">
        <v>94.457844767998296</v>
      </c>
      <c r="L4796">
        <v>98.539596079767804</v>
      </c>
      <c r="M4796">
        <v>70.236447926634199</v>
      </c>
      <c r="N4796">
        <v>0.83574450936933298</v>
      </c>
      <c r="O4796">
        <v>45.384615384615401</v>
      </c>
      <c r="P4796">
        <v>37.7952755905511</v>
      </c>
      <c r="Q4796">
        <v>0.14567341613641299</v>
      </c>
    </row>
    <row r="4797" spans="1:17" hidden="1" x14ac:dyDescent="0.3">
      <c r="A4797" t="s">
        <v>9750</v>
      </c>
      <c r="B4797" t="s">
        <v>9751</v>
      </c>
      <c r="C4797" t="str">
        <f>IFERROR(VLOOKUP(Table1[[#This Row],[Ticker]],[1]!Table1[[Symbol]:[Industry]],2,FALSE),"-")</f>
        <v>-</v>
      </c>
      <c r="D4797" t="s">
        <v>716</v>
      </c>
      <c r="E4797">
        <v>0</v>
      </c>
      <c r="F4797">
        <v>272.05</v>
      </c>
      <c r="G4797">
        <v>6.4097063058187604</v>
      </c>
      <c r="H4797">
        <v>-8.0707220454389503</v>
      </c>
      <c r="I4797">
        <v>3.2981777675992299</v>
      </c>
      <c r="J4797">
        <v>2.8301934593826998</v>
      </c>
      <c r="K4797">
        <v>258.00665031280897</v>
      </c>
      <c r="L4797">
        <v>238.09546913038099</v>
      </c>
      <c r="M4797">
        <v>38.8935273072047</v>
      </c>
      <c r="N4797">
        <v>1.0407354245516101</v>
      </c>
      <c r="O4797">
        <v>2.1540158059180299</v>
      </c>
      <c r="P4797">
        <v>35.516811955168102</v>
      </c>
      <c r="Q4797">
        <v>1.8802390589823002E-2</v>
      </c>
    </row>
    <row r="4798" spans="1:17" hidden="1" x14ac:dyDescent="0.3">
      <c r="A4798" t="s">
        <v>9752</v>
      </c>
      <c r="B4798" t="s">
        <v>9753</v>
      </c>
      <c r="C4798" t="str">
        <f>IFERROR(VLOOKUP(Table1[[#This Row],[Ticker]],[1]!Table1[[Symbol]:[Industry]],2,FALSE),"-")</f>
        <v>-</v>
      </c>
      <c r="D4798" t="s">
        <v>218</v>
      </c>
      <c r="E4798">
        <v>0</v>
      </c>
      <c r="F4798">
        <v>1522.25</v>
      </c>
      <c r="G4798">
        <v>1.9256507456646601</v>
      </c>
      <c r="H4798">
        <v>-11.1823013670297</v>
      </c>
      <c r="I4798">
        <v>-10.100631620453701</v>
      </c>
      <c r="J4798">
        <v>1.74343610990971</v>
      </c>
      <c r="K4798">
        <v>1556.6230533252899</v>
      </c>
      <c r="L4798">
        <v>1507.15430131226</v>
      </c>
      <c r="M4798">
        <v>62.226032105996701</v>
      </c>
      <c r="N4798">
        <v>0.87883081412525099</v>
      </c>
      <c r="O4798">
        <v>42.880604368533398</v>
      </c>
      <c r="P4798">
        <v>32.369565217391298</v>
      </c>
      <c r="Q4798">
        <v>6.3467078324692006E-2</v>
      </c>
    </row>
    <row r="4799" spans="1:17" hidden="1" x14ac:dyDescent="0.3">
      <c r="A4799" t="s">
        <v>9754</v>
      </c>
      <c r="B4799" t="s">
        <v>9755</v>
      </c>
      <c r="C4799" t="str">
        <f>IFERROR(VLOOKUP(Table1[[#This Row],[Ticker]],[1]!Table1[[Symbol]:[Industry]],2,FALSE),"-")</f>
        <v>-</v>
      </c>
      <c r="D4799" t="s">
        <v>716</v>
      </c>
      <c r="E4799">
        <v>0</v>
      </c>
      <c r="F4799">
        <v>263.8</v>
      </c>
      <c r="G4799">
        <v>0.30815724926588201</v>
      </c>
      <c r="H4799">
        <v>-3.8703834875955399</v>
      </c>
      <c r="I4799">
        <v>-2.8603520333477999E-2</v>
      </c>
      <c r="J4799">
        <v>1.9285088480000701</v>
      </c>
      <c r="K4799">
        <v>252.056713946195</v>
      </c>
      <c r="L4799">
        <v>236.067210071445</v>
      </c>
      <c r="M4799">
        <v>30.520322535784199</v>
      </c>
      <c r="N4799">
        <v>2.39107056432813</v>
      </c>
      <c r="O4799">
        <v>10.689916603487401</v>
      </c>
      <c r="P4799">
        <v>29.631449631449598</v>
      </c>
      <c r="Q4799">
        <v>1.6721317295981999E-2</v>
      </c>
    </row>
    <row r="4800" spans="1:17" hidden="1" x14ac:dyDescent="0.3">
      <c r="A4800" t="s">
        <v>9756</v>
      </c>
      <c r="B4800" t="s">
        <v>9757</v>
      </c>
      <c r="C4800" t="str">
        <f>IFERROR(VLOOKUP(Table1[[#This Row],[Ticker]],[1]!Table1[[Symbol]:[Industry]],2,FALSE),"-")</f>
        <v>-</v>
      </c>
      <c r="D4800" t="s">
        <v>716</v>
      </c>
      <c r="E4800">
        <v>0</v>
      </c>
      <c r="F4800">
        <v>740.63</v>
      </c>
      <c r="G4800">
        <v>42.136087927504697</v>
      </c>
      <c r="H4800">
        <v>-5.0735988744462803</v>
      </c>
      <c r="I4800">
        <v>22.298614361566401</v>
      </c>
      <c r="J4800">
        <v>0.92911279331167496</v>
      </c>
      <c r="K4800">
        <v>692.900756945941</v>
      </c>
      <c r="L4800">
        <v>595.455643038419</v>
      </c>
      <c r="M4800">
        <v>33.773001793398997</v>
      </c>
      <c r="N4800">
        <v>0.62525615120605404</v>
      </c>
      <c r="O4800">
        <v>0.319997839677022</v>
      </c>
      <c r="P4800">
        <v>86.055216419222702</v>
      </c>
      <c r="Q4800">
        <v>3.7138248543373997E-2</v>
      </c>
    </row>
    <row r="4801" spans="1:17" hidden="1" x14ac:dyDescent="0.3">
      <c r="A4801" t="s">
        <v>9758</v>
      </c>
      <c r="B4801" t="s">
        <v>9759</v>
      </c>
      <c r="C4801" t="str">
        <f>IFERROR(VLOOKUP(Table1[[#This Row],[Ticker]],[1]!Table1[[Symbol]:[Industry]],2,FALSE),"-")</f>
        <v>-</v>
      </c>
      <c r="D4801" t="s">
        <v>716</v>
      </c>
      <c r="E4801">
        <v>0</v>
      </c>
      <c r="F4801">
        <v>258.55</v>
      </c>
      <c r="G4801">
        <v>1.37882968124233</v>
      </c>
      <c r="H4801">
        <v>-5.6761202301944902</v>
      </c>
      <c r="I4801">
        <v>0.44577414984887997</v>
      </c>
      <c r="J4801">
        <v>0.36562670090694799</v>
      </c>
      <c r="K4801">
        <v>246.00453637044799</v>
      </c>
      <c r="L4801">
        <v>230.137341075313</v>
      </c>
      <c r="M4801">
        <v>38.590708796903002</v>
      </c>
      <c r="N4801">
        <v>0.36732629534143602</v>
      </c>
      <c r="O4801">
        <v>6.35853800038677</v>
      </c>
      <c r="P4801">
        <v>29.924623115577798</v>
      </c>
      <c r="Q4801">
        <v>1.5258138167479E-2</v>
      </c>
    </row>
    <row r="4802" spans="1:17" hidden="1" x14ac:dyDescent="0.3">
      <c r="A4802" t="s">
        <v>9760</v>
      </c>
      <c r="B4802" t="s">
        <v>9761</v>
      </c>
      <c r="C4802" t="str">
        <f>IFERROR(VLOOKUP(Table1[[#This Row],[Ticker]],[1]!Table1[[Symbol]:[Industry]],2,FALSE),"-")</f>
        <v>-</v>
      </c>
      <c r="D4802" t="s">
        <v>716</v>
      </c>
      <c r="E4802">
        <v>0</v>
      </c>
      <c r="F4802">
        <v>271.97000000000003</v>
      </c>
      <c r="G4802">
        <v>-11.4767986183404</v>
      </c>
      <c r="H4802">
        <v>-1.5110215351965599</v>
      </c>
      <c r="I4802">
        <v>-6.1693602359853399</v>
      </c>
      <c r="J4802">
        <v>1.95777792132858</v>
      </c>
      <c r="K4802">
        <v>255.42973861963301</v>
      </c>
      <c r="L4802">
        <v>243.92451038131901</v>
      </c>
      <c r="M4802">
        <v>43.6990592984979</v>
      </c>
      <c r="N4802">
        <v>1.0284668158705299</v>
      </c>
      <c r="O4802">
        <v>1.08100158105672</v>
      </c>
      <c r="P4802">
        <v>21.225763316246901</v>
      </c>
      <c r="Q4802">
        <v>-2.6504851824225999E-2</v>
      </c>
    </row>
    <row r="4803" spans="1:17" hidden="1" x14ac:dyDescent="0.3">
      <c r="A4803" t="s">
        <v>9762</v>
      </c>
      <c r="B4803" t="s">
        <v>9763</v>
      </c>
      <c r="C4803" t="str">
        <f>IFERROR(VLOOKUP(Table1[[#This Row],[Ticker]],[1]!Table1[[Symbol]:[Industry]],2,FALSE),"-")</f>
        <v>-</v>
      </c>
      <c r="D4803" t="s">
        <v>716</v>
      </c>
      <c r="E4803">
        <v>0</v>
      </c>
      <c r="F4803">
        <v>262.76</v>
      </c>
      <c r="G4803">
        <v>1.7936097584644699</v>
      </c>
      <c r="H4803">
        <v>-3.3645575588202798</v>
      </c>
      <c r="I4803">
        <v>0.63293879177064105</v>
      </c>
      <c r="J4803">
        <v>1.4910793205419299</v>
      </c>
      <c r="K4803">
        <v>249.628244865547</v>
      </c>
      <c r="L4803">
        <v>232.76192651065</v>
      </c>
      <c r="M4803">
        <v>39.772223044646402</v>
      </c>
      <c r="N4803">
        <v>0.66513510928005903</v>
      </c>
      <c r="O4803">
        <v>0.89054650631756804</v>
      </c>
      <c r="P4803">
        <v>1145.13102402502</v>
      </c>
      <c r="Q4803">
        <v>-4.0451341168239998E-3</v>
      </c>
    </row>
    <row r="4804" spans="1:17" hidden="1" x14ac:dyDescent="0.3">
      <c r="A4804" t="s">
        <v>9764</v>
      </c>
      <c r="B4804" t="s">
        <v>9765</v>
      </c>
      <c r="C4804" t="str">
        <f>IFERROR(VLOOKUP(Table1[[#This Row],[Ticker]],[1]!Table1[[Symbol]:[Industry]],2,FALSE),"-")</f>
        <v>-</v>
      </c>
      <c r="D4804" t="s">
        <v>246</v>
      </c>
      <c r="E4804">
        <v>0</v>
      </c>
      <c r="F4804">
        <v>148</v>
      </c>
      <c r="G4804">
        <v>-2.0194440146474801</v>
      </c>
      <c r="H4804">
        <v>-19.7007155128961</v>
      </c>
      <c r="I4804">
        <v>-14.5273180000999</v>
      </c>
      <c r="J4804">
        <v>-1.0819522136039399</v>
      </c>
      <c r="K4804">
        <v>142.168884920295</v>
      </c>
      <c r="L4804">
        <v>143.10289999999901</v>
      </c>
      <c r="M4804">
        <v>50</v>
      </c>
      <c r="N4804">
        <v>0</v>
      </c>
      <c r="O4804">
        <v>9.4594594594594508</v>
      </c>
      <c r="P4804">
        <v>48</v>
      </c>
    </row>
    <row r="4805" spans="1:17" hidden="1" x14ac:dyDescent="0.3">
      <c r="A4805" t="s">
        <v>9766</v>
      </c>
      <c r="B4805" t="s">
        <v>9767</v>
      </c>
      <c r="C4805" t="str">
        <f>IFERROR(VLOOKUP(Table1[[#This Row],[Ticker]],[1]!Table1[[Symbol]:[Industry]],2,FALSE),"-")</f>
        <v>-</v>
      </c>
      <c r="D4805" t="s">
        <v>716</v>
      </c>
      <c r="E4805">
        <v>0</v>
      </c>
      <c r="F4805">
        <v>883.69</v>
      </c>
      <c r="G4805">
        <v>31.5635519367695</v>
      </c>
      <c r="H4805">
        <v>-5.6290935641185396</v>
      </c>
      <c r="I4805">
        <v>13.6862013343946</v>
      </c>
      <c r="J4805">
        <v>0.196604530292003</v>
      </c>
      <c r="K4805">
        <v>830.96573658748696</v>
      </c>
      <c r="L4805">
        <v>732.37989396007799</v>
      </c>
      <c r="M4805">
        <v>37.3388535311583</v>
      </c>
      <c r="N4805">
        <v>0.53379163007465702</v>
      </c>
      <c r="O4805">
        <v>0.61899534904772402</v>
      </c>
      <c r="P4805">
        <v>89.0084270864524</v>
      </c>
      <c r="Q4805">
        <v>2.6632969630870001E-2</v>
      </c>
    </row>
    <row r="4806" spans="1:17" hidden="1" x14ac:dyDescent="0.3">
      <c r="A4806" t="s">
        <v>9768</v>
      </c>
      <c r="B4806" t="s">
        <v>9769</v>
      </c>
      <c r="C4806" t="str">
        <f>IFERROR(VLOOKUP(Table1[[#This Row],[Ticker]],[1]!Table1[[Symbol]:[Industry]],2,FALSE),"-")</f>
        <v>-</v>
      </c>
      <c r="D4806" t="s">
        <v>716</v>
      </c>
      <c r="E4806">
        <v>0</v>
      </c>
      <c r="F4806">
        <v>851.7</v>
      </c>
      <c r="G4806">
        <v>-2.7883795929081301</v>
      </c>
      <c r="H4806">
        <v>-7.69708971881726</v>
      </c>
      <c r="I4806">
        <v>-0.66502410862824801</v>
      </c>
      <c r="J4806">
        <v>0.32297694462918197</v>
      </c>
      <c r="K4806">
        <v>812.16161077539505</v>
      </c>
      <c r="L4806">
        <v>764.74943438369496</v>
      </c>
      <c r="M4806">
        <v>43.617668529781398</v>
      </c>
      <c r="N4806">
        <v>0.34066339066339002</v>
      </c>
      <c r="O4806">
        <v>8.0192556064341893</v>
      </c>
      <c r="P4806">
        <v>38.487804878048699</v>
      </c>
      <c r="Q4806">
        <v>3.5665262196414999E-2</v>
      </c>
    </row>
    <row r="4807" spans="1:17" hidden="1" x14ac:dyDescent="0.3">
      <c r="A4807" t="s">
        <v>9770</v>
      </c>
      <c r="B4807" t="s">
        <v>9771</v>
      </c>
      <c r="C4807" t="str">
        <f>IFERROR(VLOOKUP(Table1[[#This Row],[Ticker]],[1]!Table1[[Symbol]:[Industry]],2,FALSE),"-")</f>
        <v>-</v>
      </c>
      <c r="D4807" t="s">
        <v>716</v>
      </c>
      <c r="E4807">
        <v>0</v>
      </c>
      <c r="F4807">
        <v>279.85000000000002</v>
      </c>
      <c r="G4807">
        <v>6.6457132892532904</v>
      </c>
      <c r="H4807">
        <v>-7.7967475843279601</v>
      </c>
      <c r="I4807">
        <v>3.3851932609402602</v>
      </c>
      <c r="J4807">
        <v>1.0494346477099099</v>
      </c>
      <c r="K4807">
        <v>265.67289860510101</v>
      </c>
      <c r="L4807">
        <v>245.16638049418199</v>
      </c>
      <c r="M4807">
        <v>36.174903309900898</v>
      </c>
      <c r="N4807">
        <v>0.63248115175771003</v>
      </c>
      <c r="O4807">
        <v>4.3773450062533499</v>
      </c>
      <c r="P4807">
        <v>59.449604011167402</v>
      </c>
      <c r="Q4807">
        <v>1.2902501101542001E-2</v>
      </c>
    </row>
    <row r="4808" spans="1:17" hidden="1" x14ac:dyDescent="0.3">
      <c r="A4808" t="s">
        <v>9772</v>
      </c>
      <c r="B4808" t="s">
        <v>9773</v>
      </c>
      <c r="C4808" t="str">
        <f>IFERROR(VLOOKUP(Table1[[#This Row],[Ticker]],[1]!Table1[[Symbol]:[Industry]],2,FALSE),"-")</f>
        <v>-</v>
      </c>
      <c r="D4808" t="s">
        <v>716</v>
      </c>
      <c r="E4808">
        <v>0</v>
      </c>
      <c r="F4808">
        <v>901.25</v>
      </c>
      <c r="G4808">
        <v>-1.47983216132953</v>
      </c>
      <c r="H4808">
        <v>-8.1992462729643005</v>
      </c>
      <c r="I4808">
        <v>4.4842993979345901E-2</v>
      </c>
      <c r="J4808">
        <v>0.98085043095667701</v>
      </c>
      <c r="K4808">
        <v>855.047537908393</v>
      </c>
      <c r="L4808">
        <v>802.95004041925995</v>
      </c>
      <c r="M4808">
        <v>36.216852662223999</v>
      </c>
      <c r="N4808">
        <v>0.75893565467829505</v>
      </c>
      <c r="O4808">
        <v>1.29264909847433</v>
      </c>
      <c r="P4808">
        <v>27.836879432624102</v>
      </c>
      <c r="Q4808">
        <v>1.1367808071405999E-2</v>
      </c>
    </row>
    <row r="4809" spans="1:17" hidden="1" x14ac:dyDescent="0.3">
      <c r="A4809" t="s">
        <v>9774</v>
      </c>
      <c r="B4809" t="s">
        <v>9775</v>
      </c>
      <c r="C4809" t="str">
        <f>IFERROR(VLOOKUP(Table1[[#This Row],[Ticker]],[1]!Table1[[Symbol]:[Industry]],2,FALSE),"-")</f>
        <v>-</v>
      </c>
      <c r="D4809" t="s">
        <v>716</v>
      </c>
      <c r="E4809">
        <v>0</v>
      </c>
      <c r="F4809">
        <v>873.34</v>
      </c>
      <c r="G4809">
        <v>-1.6283165080262101</v>
      </c>
      <c r="H4809">
        <v>-5.9984992403987301</v>
      </c>
      <c r="I4809">
        <v>-7.7898481876896797E-2</v>
      </c>
      <c r="J4809">
        <v>0.53198474380443195</v>
      </c>
      <c r="K4809">
        <v>829.23786573560699</v>
      </c>
      <c r="L4809">
        <v>778.72135968422106</v>
      </c>
      <c r="M4809">
        <v>37.423081017166801</v>
      </c>
      <c r="N4809">
        <v>0.56455796900632105</v>
      </c>
      <c r="O4809">
        <v>0.567934595919106</v>
      </c>
      <c r="P4809">
        <v>28.02943677251</v>
      </c>
      <c r="Q4809">
        <v>2.5475784075280001E-3</v>
      </c>
    </row>
    <row r="4810" spans="1:17" hidden="1" x14ac:dyDescent="0.3">
      <c r="A4810" t="s">
        <v>9776</v>
      </c>
      <c r="B4810" t="s">
        <v>9777</v>
      </c>
      <c r="C4810" t="str">
        <f>IFERROR(VLOOKUP(Table1[[#This Row],[Ticker]],[1]!Table1[[Symbol]:[Industry]],2,FALSE),"-")</f>
        <v>-</v>
      </c>
      <c r="D4810" t="s">
        <v>716</v>
      </c>
      <c r="E4810">
        <v>0</v>
      </c>
      <c r="F4810">
        <v>268.94</v>
      </c>
      <c r="G4810">
        <v>-9.1139043033001403</v>
      </c>
      <c r="H4810">
        <v>-5.9565793352004697</v>
      </c>
      <c r="I4810">
        <v>-4.7614373046306504</v>
      </c>
      <c r="J4810">
        <v>-1.2272631417309201</v>
      </c>
      <c r="K4810">
        <v>252.405420669926</v>
      </c>
      <c r="L4810">
        <v>240.96516732391501</v>
      </c>
      <c r="M4810">
        <v>45.289626408737497</v>
      </c>
      <c r="N4810">
        <v>0.72338718733863805</v>
      </c>
      <c r="O4810">
        <v>0.21566148583327299</v>
      </c>
      <c r="P4810">
        <v>21.692307692307701</v>
      </c>
    </row>
    <row r="4811" spans="1:17" hidden="1" x14ac:dyDescent="0.3">
      <c r="A4811" t="s">
        <v>9778</v>
      </c>
      <c r="B4811" t="s">
        <v>9779</v>
      </c>
      <c r="C4811" t="str">
        <f>IFERROR(VLOOKUP(Table1[[#This Row],[Ticker]],[1]!Table1[[Symbol]:[Industry]],2,FALSE),"-")</f>
        <v>-</v>
      </c>
      <c r="D4811" t="s">
        <v>716</v>
      </c>
      <c r="E4811">
        <v>0</v>
      </c>
      <c r="F4811">
        <v>400.89</v>
      </c>
      <c r="G4811">
        <v>3.3975839585034202</v>
      </c>
      <c r="H4811">
        <v>2.0837099381959798</v>
      </c>
      <c r="I4811">
        <v>-2.0370677383003399</v>
      </c>
      <c r="J4811">
        <v>5.3872166872003397</v>
      </c>
      <c r="K4811">
        <v>371.46930043506501</v>
      </c>
      <c r="L4811">
        <v>360.70403993664303</v>
      </c>
      <c r="M4811">
        <v>43.691570787736502</v>
      </c>
      <c r="N4811">
        <v>1.3472992222636699</v>
      </c>
      <c r="O4811">
        <v>2.9708897702611599</v>
      </c>
      <c r="P4811">
        <v>32.1281434362743</v>
      </c>
    </row>
    <row r="4812" spans="1:17" hidden="1" x14ac:dyDescent="0.3">
      <c r="A4812" t="s">
        <v>9780</v>
      </c>
      <c r="B4812" t="s">
        <v>9781</v>
      </c>
      <c r="C4812" t="str">
        <f>IFERROR(VLOOKUP(Table1[[#This Row],[Ticker]],[1]!Table1[[Symbol]:[Industry]],2,FALSE),"-")</f>
        <v>-</v>
      </c>
      <c r="D4812" t="s">
        <v>716</v>
      </c>
      <c r="E4812">
        <v>0</v>
      </c>
      <c r="F4812">
        <v>542.34</v>
      </c>
      <c r="G4812">
        <v>-7.3347593299627896</v>
      </c>
      <c r="H4812">
        <v>-4.3510273179705399</v>
      </c>
      <c r="I4812">
        <v>-1.7856154125822901</v>
      </c>
      <c r="J4812">
        <v>-0.326008677199779</v>
      </c>
      <c r="K4812">
        <v>509.79584979600901</v>
      </c>
      <c r="L4812">
        <v>480.29852353642701</v>
      </c>
      <c r="M4812">
        <v>38.951823625668403</v>
      </c>
      <c r="N4812">
        <v>3.3470987477296599</v>
      </c>
      <c r="O4812">
        <v>0.34295829184645099</v>
      </c>
      <c r="P4812">
        <v>26.8334892422825</v>
      </c>
    </row>
    <row r="4813" spans="1:17" hidden="1" x14ac:dyDescent="0.3">
      <c r="A4813" t="s">
        <v>9782</v>
      </c>
      <c r="B4813" t="s">
        <v>9783</v>
      </c>
      <c r="C4813" t="str">
        <f>IFERROR(VLOOKUP(Table1[[#This Row],[Ticker]],[1]!Table1[[Symbol]:[Industry]],2,FALSE),"-")</f>
        <v>-</v>
      </c>
      <c r="D4813" t="s">
        <v>1306</v>
      </c>
      <c r="E4813">
        <v>0</v>
      </c>
      <c r="F4813">
        <v>122.23</v>
      </c>
      <c r="G4813">
        <v>-18.339994998129601</v>
      </c>
      <c r="H4813">
        <v>-12.2247321070881</v>
      </c>
      <c r="I4813">
        <v>-8.8425944194874404</v>
      </c>
      <c r="J4813">
        <v>-1.4085894829163701</v>
      </c>
      <c r="K4813">
        <v>121.52552803430299</v>
      </c>
      <c r="L4813">
        <v>119.053553280442</v>
      </c>
      <c r="M4813">
        <v>42.831285615245399</v>
      </c>
      <c r="N4813">
        <v>1.3264775920710801</v>
      </c>
      <c r="O4813">
        <v>3.0843491777795902</v>
      </c>
      <c r="P4813">
        <v>7.0127823498511601</v>
      </c>
    </row>
    <row r="4814" spans="1:17" hidden="1" x14ac:dyDescent="0.3">
      <c r="A4814" t="s">
        <v>9784</v>
      </c>
      <c r="B4814" t="s">
        <v>9785</v>
      </c>
      <c r="C4814" t="str">
        <f>IFERROR(VLOOKUP(Table1[[#This Row],[Ticker]],[1]!Table1[[Symbol]:[Industry]],2,FALSE),"-")</f>
        <v>-</v>
      </c>
      <c r="D4814" t="s">
        <v>716</v>
      </c>
      <c r="E4814">
        <v>0</v>
      </c>
      <c r="F4814">
        <v>41.03</v>
      </c>
      <c r="G4814">
        <v>6.2379859618331599</v>
      </c>
      <c r="H4814">
        <v>-3.6707391563107401</v>
      </c>
      <c r="I4814">
        <v>2.61638629476283</v>
      </c>
      <c r="J4814">
        <v>0.93397610894458805</v>
      </c>
      <c r="K4814">
        <v>38.863614493203599</v>
      </c>
      <c r="L4814">
        <v>36.125920096796101</v>
      </c>
      <c r="M4814">
        <v>40.246772189485696</v>
      </c>
      <c r="N4814">
        <v>0.75438241097163505</v>
      </c>
      <c r="O4814">
        <v>0.19497928345113499</v>
      </c>
      <c r="P4814">
        <v>32.697283311772303</v>
      </c>
    </row>
    <row r="4815" spans="1:17" hidden="1" x14ac:dyDescent="0.3">
      <c r="A4815" t="s">
        <v>9786</v>
      </c>
      <c r="B4815" t="s">
        <v>9787</v>
      </c>
      <c r="C4815" t="str">
        <f>IFERROR(VLOOKUP(Table1[[#This Row],[Ticker]],[1]!Table1[[Symbol]:[Industry]],2,FALSE),"-")</f>
        <v>-</v>
      </c>
      <c r="D4815" t="s">
        <v>1306</v>
      </c>
      <c r="E4815">
        <v>0</v>
      </c>
      <c r="F4815">
        <v>55.66</v>
      </c>
      <c r="G4815">
        <v>-18.765262985667501</v>
      </c>
      <c r="H4815">
        <v>-13.5892812164705</v>
      </c>
      <c r="I4815">
        <v>-9.2002444820873706</v>
      </c>
      <c r="J4815">
        <v>-1.1713976518865901</v>
      </c>
      <c r="K4815">
        <v>55.493455238781202</v>
      </c>
      <c r="L4815">
        <v>54.373947492659099</v>
      </c>
      <c r="M4815">
        <v>51.453169897924603</v>
      </c>
      <c r="N4815">
        <v>1.96657906014521</v>
      </c>
      <c r="O4815">
        <v>2.94646065397052</v>
      </c>
      <c r="P4815">
        <v>6.7101226993865097</v>
      </c>
    </row>
    <row r="4816" spans="1:17" hidden="1" x14ac:dyDescent="0.3">
      <c r="A4816" t="s">
        <v>9788</v>
      </c>
      <c r="B4816" t="s">
        <v>9789</v>
      </c>
      <c r="C4816" t="str">
        <f>IFERROR(VLOOKUP(Table1[[#This Row],[Ticker]],[1]!Table1[[Symbol]:[Industry]],2,FALSE),"-")</f>
        <v>-</v>
      </c>
      <c r="D4816" t="s">
        <v>610</v>
      </c>
      <c r="M4816">
        <v>50</v>
      </c>
    </row>
    <row r="4817" spans="1:16" hidden="1" x14ac:dyDescent="0.3">
      <c r="A4817" t="s">
        <v>9790</v>
      </c>
      <c r="B4817" t="s">
        <v>9791</v>
      </c>
      <c r="C4817" t="str">
        <f>IFERROR(VLOOKUP(Table1[[#This Row],[Ticker]],[1]!Table1[[Symbol]:[Industry]],2,FALSE),"-")</f>
        <v>-</v>
      </c>
    </row>
    <row r="4818" spans="1:16" hidden="1" x14ac:dyDescent="0.3">
      <c r="A4818" t="s">
        <v>9792</v>
      </c>
      <c r="B4818" t="s">
        <v>9793</v>
      </c>
      <c r="C4818" t="str">
        <f>IFERROR(VLOOKUP(Table1[[#This Row],[Ticker]],[1]!Table1[[Symbol]:[Industry]],2,FALSE),"-")</f>
        <v>-</v>
      </c>
      <c r="D4818" t="s">
        <v>665</v>
      </c>
      <c r="F4818">
        <v>250</v>
      </c>
      <c r="G4818">
        <v>-5.5931859894901201</v>
      </c>
      <c r="H4818">
        <v>-1.87035303188851</v>
      </c>
      <c r="I4818">
        <v>-12.2495918825592</v>
      </c>
      <c r="J4818">
        <v>1.0670674632677399</v>
      </c>
      <c r="N4818">
        <v>1</v>
      </c>
    </row>
    <row r="4819" spans="1:16" hidden="1" x14ac:dyDescent="0.3">
      <c r="A4819" t="s">
        <v>9794</v>
      </c>
      <c r="B4819" t="s">
        <v>9795</v>
      </c>
      <c r="C4819" t="str">
        <f>IFERROR(VLOOKUP(Table1[[#This Row],[Ticker]],[1]!Table1[[Symbol]:[Industry]],2,FALSE),"-")</f>
        <v>-</v>
      </c>
      <c r="F4819">
        <v>10.28</v>
      </c>
      <c r="G4819">
        <v>-5.5931859894901201</v>
      </c>
      <c r="H4819">
        <v>-1.87035303188851</v>
      </c>
      <c r="I4819">
        <v>-12.2495918825592</v>
      </c>
      <c r="J4819">
        <v>1.0670674632677399</v>
      </c>
    </row>
    <row r="4820" spans="1:16" hidden="1" x14ac:dyDescent="0.3">
      <c r="A4820" t="s">
        <v>9796</v>
      </c>
      <c r="B4820" t="s">
        <v>9797</v>
      </c>
      <c r="C4820" t="str">
        <f>IFERROR(VLOOKUP(Table1[[#This Row],[Ticker]],[1]!Table1[[Symbol]:[Industry]],2,FALSE),"-")</f>
        <v>-</v>
      </c>
      <c r="F4820">
        <v>1.1499999999999999</v>
      </c>
      <c r="G4820">
        <v>-5.5931859894901201</v>
      </c>
      <c r="H4820">
        <v>-1.87035303188851</v>
      </c>
      <c r="I4820">
        <v>-12.2495918825592</v>
      </c>
      <c r="J4820">
        <v>1.0670674632677399</v>
      </c>
    </row>
    <row r="4821" spans="1:16" hidden="1" x14ac:dyDescent="0.3">
      <c r="A4821" t="s">
        <v>9798</v>
      </c>
      <c r="B4821" t="s">
        <v>9799</v>
      </c>
      <c r="C4821" t="str">
        <f>IFERROR(VLOOKUP(Table1[[#This Row],[Ticker]],[1]!Table1[[Symbol]:[Industry]],2,FALSE),"-")</f>
        <v>-</v>
      </c>
      <c r="D4821" t="s">
        <v>130</v>
      </c>
      <c r="F4821">
        <v>75.739999999999995</v>
      </c>
      <c r="G4821">
        <v>-24.231282020878002</v>
      </c>
      <c r="H4821">
        <v>-20.0735656466262</v>
      </c>
      <c r="I4821">
        <v>-40.764256788318299</v>
      </c>
      <c r="J4821">
        <v>-4.7528382895533197</v>
      </c>
      <c r="K4821">
        <v>85.862206034244295</v>
      </c>
      <c r="L4821">
        <v>86.447171163338197</v>
      </c>
      <c r="N4821">
        <v>1.03246125245125</v>
      </c>
      <c r="O4821">
        <v>66.028518616319005</v>
      </c>
      <c r="P4821">
        <v>33.4155363748458</v>
      </c>
    </row>
    <row r="4822" spans="1:16" hidden="1" x14ac:dyDescent="0.3">
      <c r="A4822" t="s">
        <v>9800</v>
      </c>
      <c r="B4822" t="s">
        <v>9801</v>
      </c>
      <c r="C4822" t="str">
        <f>IFERROR(VLOOKUP(Table1[[#This Row],[Ticker]],[1]!Table1[[Symbol]:[Industry]],2,FALSE),"-")</f>
        <v>-</v>
      </c>
    </row>
    <row r="4823" spans="1:16" hidden="1" x14ac:dyDescent="0.3">
      <c r="A4823" t="s">
        <v>9802</v>
      </c>
      <c r="B4823" t="s">
        <v>9803</v>
      </c>
      <c r="C4823" t="str">
        <f>IFERROR(VLOOKUP(Table1[[#This Row],[Ticker]],[1]!Table1[[Symbol]:[Industry]],2,FALSE),"-")</f>
        <v>-</v>
      </c>
    </row>
    <row r="4824" spans="1:16" hidden="1" x14ac:dyDescent="0.3">
      <c r="A4824" t="s">
        <v>9804</v>
      </c>
      <c r="B4824" t="s">
        <v>9805</v>
      </c>
      <c r="C4824" t="str">
        <f>IFERROR(VLOOKUP(Table1[[#This Row],[Ticker]],[1]!Table1[[Symbol]:[Industry]],2,FALSE),"-")</f>
        <v>-</v>
      </c>
    </row>
    <row r="4825" spans="1:16" hidden="1" x14ac:dyDescent="0.3">
      <c r="A4825" t="s">
        <v>9806</v>
      </c>
      <c r="B4825" t="s">
        <v>9807</v>
      </c>
      <c r="C4825" t="str">
        <f>IFERROR(VLOOKUP(Table1[[#This Row],[Ticker]],[1]!Table1[[Symbol]:[Industry]],2,FALSE),"-")</f>
        <v>-</v>
      </c>
    </row>
    <row r="4826" spans="1:16" hidden="1" x14ac:dyDescent="0.3">
      <c r="A4826" t="s">
        <v>9808</v>
      </c>
      <c r="B4826" t="s">
        <v>9809</v>
      </c>
      <c r="C4826" t="str">
        <f>IFERROR(VLOOKUP(Table1[[#This Row],[Ticker]],[1]!Table1[[Symbol]:[Industry]],2,FALSE),"-")</f>
        <v>-</v>
      </c>
    </row>
    <row r="4827" spans="1:16" hidden="1" x14ac:dyDescent="0.3">
      <c r="A4827" t="s">
        <v>9810</v>
      </c>
      <c r="B4827" t="s">
        <v>9811</v>
      </c>
      <c r="C4827" t="str">
        <f>IFERROR(VLOOKUP(Table1[[#This Row],[Ticker]],[1]!Table1[[Symbol]:[Industry]],2,FALSE),"-")</f>
        <v>-</v>
      </c>
    </row>
    <row r="4828" spans="1:16" hidden="1" x14ac:dyDescent="0.3">
      <c r="A4828" t="s">
        <v>9812</v>
      </c>
      <c r="B4828" t="s">
        <v>9813</v>
      </c>
      <c r="C4828" t="str">
        <f>IFERROR(VLOOKUP(Table1[[#This Row],[Ticker]],[1]!Table1[[Symbol]:[Industry]],2,FALSE),"-")</f>
        <v>-</v>
      </c>
    </row>
    <row r="4829" spans="1:16" hidden="1" x14ac:dyDescent="0.3">
      <c r="A4829" t="s">
        <v>9814</v>
      </c>
      <c r="B4829" t="s">
        <v>9815</v>
      </c>
      <c r="C4829" t="str">
        <f>IFERROR(VLOOKUP(Table1[[#This Row],[Ticker]],[1]!Table1[[Symbol]:[Industry]],2,FALSE),"-")</f>
        <v>-</v>
      </c>
    </row>
    <row r="4830" spans="1:16" hidden="1" x14ac:dyDescent="0.3">
      <c r="A4830" t="s">
        <v>9816</v>
      </c>
      <c r="B4830" t="s">
        <v>9817</v>
      </c>
      <c r="C4830" t="str">
        <f>IFERROR(VLOOKUP(Table1[[#This Row],[Ticker]],[1]!Table1[[Symbol]:[Industry]],2,FALSE),"-")</f>
        <v>-</v>
      </c>
      <c r="D4830" t="s">
        <v>561</v>
      </c>
      <c r="F4830">
        <v>0</v>
      </c>
      <c r="G4830">
        <v>-25.352777347980801</v>
      </c>
      <c r="M4830">
        <v>50</v>
      </c>
    </row>
    <row r="4831" spans="1:16" hidden="1" x14ac:dyDescent="0.3">
      <c r="A4831" t="s">
        <v>9818</v>
      </c>
      <c r="B4831" t="s">
        <v>9819</v>
      </c>
      <c r="C4831" t="str">
        <f>IFERROR(VLOOKUP(Table1[[#This Row],[Ticker]],[1]!Table1[[Symbol]:[Industry]],2,FALSE),"-")</f>
        <v>-</v>
      </c>
      <c r="D4831" t="s">
        <v>140</v>
      </c>
    </row>
    <row r="4832" spans="1:16" hidden="1" x14ac:dyDescent="0.3">
      <c r="A4832" t="s">
        <v>9820</v>
      </c>
      <c r="B4832" t="s">
        <v>9821</v>
      </c>
      <c r="C4832" t="str">
        <f>IFERROR(VLOOKUP(Table1[[#This Row],[Ticker]],[1]!Table1[[Symbol]:[Industry]],2,FALSE),"-")</f>
        <v>-</v>
      </c>
      <c r="F4832">
        <v>0.87</v>
      </c>
      <c r="G4832">
        <v>-3.13055512575859</v>
      </c>
      <c r="H4832">
        <v>13.9412597957458</v>
      </c>
      <c r="I4832">
        <v>-9.8641458005270106</v>
      </c>
      <c r="J4832">
        <v>8.6741453473716703</v>
      </c>
      <c r="K4832">
        <v>0.77744504994492403</v>
      </c>
      <c r="L4832">
        <v>0.82592936185366095</v>
      </c>
      <c r="N4832">
        <v>1.89669561365655</v>
      </c>
      <c r="O4832">
        <v>11.4942528735632</v>
      </c>
      <c r="P4832">
        <v>77.551020408163197</v>
      </c>
    </row>
    <row r="4833" spans="1:13" hidden="1" x14ac:dyDescent="0.3">
      <c r="A4833" t="s">
        <v>9822</v>
      </c>
      <c r="B4833" t="s">
        <v>9823</v>
      </c>
      <c r="C4833" t="str">
        <f>IFERROR(VLOOKUP(Table1[[#This Row],[Ticker]],[1]!Table1[[Symbol]:[Industry]],2,FALSE),"-")</f>
        <v>-</v>
      </c>
      <c r="D4833" t="s">
        <v>130</v>
      </c>
      <c r="F4833">
        <v>0</v>
      </c>
      <c r="G4833">
        <v>-25.352777347980801</v>
      </c>
      <c r="M4833">
        <v>50</v>
      </c>
    </row>
    <row r="4834" spans="1:13" hidden="1" x14ac:dyDescent="0.3">
      <c r="A4834" t="s">
        <v>9824</v>
      </c>
      <c r="B4834" t="s">
        <v>9825</v>
      </c>
      <c r="C4834" t="str">
        <f>IFERROR(VLOOKUP(Table1[[#This Row],[Ticker]],[1]!Table1[[Symbol]:[Industry]],2,FALSE),"-")</f>
        <v>-</v>
      </c>
      <c r="F4834">
        <v>0</v>
      </c>
      <c r="G4834">
        <v>-25.352777347980801</v>
      </c>
      <c r="M4834">
        <v>50</v>
      </c>
    </row>
    <row r="4835" spans="1:13" hidden="1" x14ac:dyDescent="0.3">
      <c r="A4835" t="s">
        <v>9826</v>
      </c>
      <c r="B4835" t="s">
        <v>9827</v>
      </c>
      <c r="C4835" t="str">
        <f>IFERROR(VLOOKUP(Table1[[#This Row],[Ticker]],[1]!Table1[[Symbol]:[Industry]],2,FALSE),"-")</f>
        <v>-</v>
      </c>
      <c r="D4835" t="s">
        <v>392</v>
      </c>
      <c r="F4835">
        <v>0</v>
      </c>
      <c r="G4835">
        <v>-25.352777347980801</v>
      </c>
      <c r="M4835">
        <v>50</v>
      </c>
    </row>
    <row r="4836" spans="1:13" hidden="1" x14ac:dyDescent="0.3">
      <c r="A4836" t="s">
        <v>9828</v>
      </c>
      <c r="B4836" t="s">
        <v>9829</v>
      </c>
      <c r="C4836" t="str">
        <f>IFERROR(VLOOKUP(Table1[[#This Row],[Ticker]],[1]!Table1[[Symbol]:[Industry]],2,FALSE),"-")</f>
        <v>-</v>
      </c>
      <c r="D4836" t="s">
        <v>561</v>
      </c>
    </row>
    <row r="4837" spans="1:13" hidden="1" x14ac:dyDescent="0.3">
      <c r="A4837" t="s">
        <v>9830</v>
      </c>
      <c r="B4837" t="s">
        <v>9831</v>
      </c>
      <c r="C4837" t="str">
        <f>IFERROR(VLOOKUP(Table1[[#This Row],[Ticker]],[1]!Table1[[Symbol]:[Industry]],2,FALSE),"-")</f>
        <v>-</v>
      </c>
      <c r="D4837" t="s">
        <v>226</v>
      </c>
    </row>
    <row r="4838" spans="1:13" hidden="1" x14ac:dyDescent="0.3">
      <c r="A4838" t="s">
        <v>9832</v>
      </c>
      <c r="B4838" t="s">
        <v>9833</v>
      </c>
      <c r="C4838" t="str">
        <f>IFERROR(VLOOKUP(Table1[[#This Row],[Ticker]],[1]!Table1[[Symbol]:[Industry]],2,FALSE),"-")</f>
        <v>-</v>
      </c>
      <c r="D4838" t="s">
        <v>140</v>
      </c>
      <c r="F4838">
        <v>0</v>
      </c>
      <c r="G4838">
        <v>-25.352777347980801</v>
      </c>
    </row>
    <row r="4839" spans="1:13" hidden="1" x14ac:dyDescent="0.3">
      <c r="A4839" t="s">
        <v>9834</v>
      </c>
      <c r="B4839" t="s">
        <v>9835</v>
      </c>
      <c r="C4839" t="str">
        <f>IFERROR(VLOOKUP(Table1[[#This Row],[Ticker]],[1]!Table1[[Symbol]:[Industry]],2,FALSE),"-")</f>
        <v>-</v>
      </c>
      <c r="D4839" t="s">
        <v>610</v>
      </c>
      <c r="F4839">
        <v>0</v>
      </c>
      <c r="G4839">
        <v>-25.352777347980801</v>
      </c>
      <c r="M4839">
        <v>50</v>
      </c>
    </row>
    <row r="4840" spans="1:13" hidden="1" x14ac:dyDescent="0.3">
      <c r="A4840" t="s">
        <v>9836</v>
      </c>
      <c r="B4840" t="s">
        <v>9837</v>
      </c>
      <c r="C4840" t="str">
        <f>IFERROR(VLOOKUP(Table1[[#This Row],[Ticker]],[1]!Table1[[Symbol]:[Industry]],2,FALSE),"-")</f>
        <v>-</v>
      </c>
      <c r="F4840">
        <v>0</v>
      </c>
      <c r="G4840">
        <v>-25.352777347980801</v>
      </c>
      <c r="M4840">
        <v>50</v>
      </c>
    </row>
    <row r="4841" spans="1:13" hidden="1" x14ac:dyDescent="0.3">
      <c r="A4841" t="s">
        <v>9838</v>
      </c>
      <c r="B4841" t="s">
        <v>9839</v>
      </c>
      <c r="C4841" t="str">
        <f>IFERROR(VLOOKUP(Table1[[#This Row],[Ticker]],[1]!Table1[[Symbol]:[Industry]],2,FALSE),"-")</f>
        <v>-</v>
      </c>
      <c r="D4841" t="s">
        <v>610</v>
      </c>
      <c r="F4841">
        <v>0</v>
      </c>
      <c r="G4841">
        <v>-25.352777347980801</v>
      </c>
      <c r="M4841">
        <v>50</v>
      </c>
    </row>
    <row r="4842" spans="1:13" hidden="1" x14ac:dyDescent="0.3">
      <c r="A4842" t="s">
        <v>9840</v>
      </c>
      <c r="B4842" t="s">
        <v>9841</v>
      </c>
      <c r="C4842" t="str">
        <f>IFERROR(VLOOKUP(Table1[[#This Row],[Ticker]],[1]!Table1[[Symbol]:[Industry]],2,FALSE),"-")</f>
        <v>-</v>
      </c>
      <c r="D4842" t="s">
        <v>124</v>
      </c>
      <c r="F4842">
        <v>0</v>
      </c>
      <c r="G4842">
        <v>-25.352777347980801</v>
      </c>
      <c r="M4842">
        <v>50</v>
      </c>
    </row>
    <row r="4843" spans="1:13" hidden="1" x14ac:dyDescent="0.3">
      <c r="A4843" t="s">
        <v>9842</v>
      </c>
      <c r="B4843" t="s">
        <v>9843</v>
      </c>
      <c r="C4843" t="str">
        <f>IFERROR(VLOOKUP(Table1[[#This Row],[Ticker]],[1]!Table1[[Symbol]:[Industry]],2,FALSE),"-")</f>
        <v>-</v>
      </c>
      <c r="D4843" t="s">
        <v>610</v>
      </c>
      <c r="F4843">
        <v>0</v>
      </c>
      <c r="G4843">
        <v>-25.352777347980801</v>
      </c>
      <c r="M4843">
        <v>50</v>
      </c>
    </row>
    <row r="4844" spans="1:13" hidden="1" x14ac:dyDescent="0.3">
      <c r="A4844" t="s">
        <v>9844</v>
      </c>
      <c r="B4844" t="s">
        <v>9845</v>
      </c>
      <c r="C4844" t="str">
        <f>IFERROR(VLOOKUP(Table1[[#This Row],[Ticker]],[1]!Table1[[Symbol]:[Industry]],2,FALSE),"-")</f>
        <v>-</v>
      </c>
      <c r="F4844">
        <v>0</v>
      </c>
      <c r="G4844">
        <v>-25.352777347980801</v>
      </c>
      <c r="M4844">
        <v>50</v>
      </c>
    </row>
    <row r="4845" spans="1:13" hidden="1" x14ac:dyDescent="0.3">
      <c r="A4845" t="s">
        <v>9846</v>
      </c>
      <c r="B4845" t="s">
        <v>9847</v>
      </c>
      <c r="C4845" t="str">
        <f>IFERROR(VLOOKUP(Table1[[#This Row],[Ticker]],[1]!Table1[[Symbol]:[Industry]],2,FALSE),"-")</f>
        <v>-</v>
      </c>
      <c r="F4845">
        <v>0</v>
      </c>
      <c r="G4845">
        <v>-25.352777347980801</v>
      </c>
      <c r="M4845">
        <v>50</v>
      </c>
    </row>
    <row r="4846" spans="1:13" hidden="1" x14ac:dyDescent="0.3">
      <c r="A4846" t="s">
        <v>9848</v>
      </c>
      <c r="B4846" t="s">
        <v>9849</v>
      </c>
      <c r="C4846" t="str">
        <f>IFERROR(VLOOKUP(Table1[[#This Row],[Ticker]],[1]!Table1[[Symbol]:[Industry]],2,FALSE),"-")</f>
        <v>-</v>
      </c>
      <c r="D4846" t="s">
        <v>46</v>
      </c>
      <c r="F4846">
        <v>0</v>
      </c>
      <c r="G4846">
        <v>-25.352777347980801</v>
      </c>
      <c r="M4846">
        <v>50</v>
      </c>
    </row>
    <row r="4847" spans="1:13" hidden="1" x14ac:dyDescent="0.3">
      <c r="A4847" t="s">
        <v>9850</v>
      </c>
      <c r="B4847" t="s">
        <v>9851</v>
      </c>
      <c r="C4847" t="str">
        <f>IFERROR(VLOOKUP(Table1[[#This Row],[Ticker]],[1]!Table1[[Symbol]:[Industry]],2,FALSE),"-")</f>
        <v>-</v>
      </c>
      <c r="D4847" t="s">
        <v>670</v>
      </c>
    </row>
    <row r="4848" spans="1:13" hidden="1" x14ac:dyDescent="0.3">
      <c r="A4848" t="s">
        <v>9852</v>
      </c>
      <c r="B4848" t="s">
        <v>9853</v>
      </c>
      <c r="C4848" t="str">
        <f>IFERROR(VLOOKUP(Table1[[#This Row],[Ticker]],[1]!Table1[[Symbol]:[Industry]],2,FALSE),"-")</f>
        <v>-</v>
      </c>
      <c r="F4848">
        <v>0</v>
      </c>
      <c r="G4848">
        <v>-25.352777347980801</v>
      </c>
      <c r="M4848">
        <v>50</v>
      </c>
    </row>
    <row r="4849" spans="1:16" hidden="1" x14ac:dyDescent="0.3">
      <c r="A4849" t="s">
        <v>9854</v>
      </c>
      <c r="B4849" t="s">
        <v>9855</v>
      </c>
      <c r="C4849" t="str">
        <f>IFERROR(VLOOKUP(Table1[[#This Row],[Ticker]],[1]!Table1[[Symbol]:[Industry]],2,FALSE),"-")</f>
        <v>-</v>
      </c>
      <c r="D4849" t="s">
        <v>72</v>
      </c>
      <c r="F4849">
        <v>0</v>
      </c>
      <c r="G4849">
        <v>-25.352777347980801</v>
      </c>
      <c r="M4849">
        <v>50</v>
      </c>
    </row>
    <row r="4850" spans="1:16" hidden="1" x14ac:dyDescent="0.3">
      <c r="A4850" t="s">
        <v>9856</v>
      </c>
      <c r="B4850" t="s">
        <v>9857</v>
      </c>
      <c r="C4850" t="str">
        <f>IFERROR(VLOOKUP(Table1[[#This Row],[Ticker]],[1]!Table1[[Symbol]:[Industry]],2,FALSE),"-")</f>
        <v>-</v>
      </c>
      <c r="D4850" t="s">
        <v>251</v>
      </c>
      <c r="F4850">
        <v>0</v>
      </c>
      <c r="G4850">
        <v>-25.352777347980801</v>
      </c>
      <c r="M4850">
        <v>50</v>
      </c>
    </row>
    <row r="4851" spans="1:16" hidden="1" x14ac:dyDescent="0.3">
      <c r="A4851" t="s">
        <v>9858</v>
      </c>
      <c r="B4851" t="s">
        <v>9859</v>
      </c>
      <c r="C4851" t="str">
        <f>IFERROR(VLOOKUP(Table1[[#This Row],[Ticker]],[1]!Table1[[Symbol]:[Industry]],2,FALSE),"-")</f>
        <v>-</v>
      </c>
      <c r="D4851" t="s">
        <v>392</v>
      </c>
      <c r="F4851">
        <v>0</v>
      </c>
      <c r="G4851">
        <v>-25.352777347980801</v>
      </c>
      <c r="M4851">
        <v>50</v>
      </c>
    </row>
    <row r="4852" spans="1:16" hidden="1" x14ac:dyDescent="0.3">
      <c r="A4852" t="s">
        <v>9860</v>
      </c>
      <c r="B4852" t="s">
        <v>9861</v>
      </c>
      <c r="C4852" t="str">
        <f>IFERROR(VLOOKUP(Table1[[#This Row],[Ticker]],[1]!Table1[[Symbol]:[Industry]],2,FALSE),"-")</f>
        <v>-</v>
      </c>
      <c r="D4852" t="s">
        <v>124</v>
      </c>
      <c r="F4852">
        <v>0</v>
      </c>
      <c r="G4852">
        <v>-25.352777347980801</v>
      </c>
      <c r="M4852">
        <v>50</v>
      </c>
    </row>
    <row r="4853" spans="1:16" hidden="1" x14ac:dyDescent="0.3">
      <c r="A4853" t="s">
        <v>9862</v>
      </c>
      <c r="B4853" t="s">
        <v>9863</v>
      </c>
      <c r="C4853" t="str">
        <f>IFERROR(VLOOKUP(Table1[[#This Row],[Ticker]],[1]!Table1[[Symbol]:[Industry]],2,FALSE),"-")</f>
        <v>-</v>
      </c>
      <c r="F4853">
        <v>23.62</v>
      </c>
      <c r="G4853">
        <v>-25.352777347980801</v>
      </c>
      <c r="I4853">
        <v>-12.217086976997599</v>
      </c>
      <c r="M4853">
        <v>50</v>
      </c>
      <c r="O4853">
        <v>0</v>
      </c>
      <c r="P4853">
        <v>4.9777777777777903</v>
      </c>
    </row>
    <row r="4854" spans="1:16" hidden="1" x14ac:dyDescent="0.3">
      <c r="A4854" t="s">
        <v>9864</v>
      </c>
      <c r="B4854" t="s">
        <v>9865</v>
      </c>
      <c r="C4854" t="str">
        <f>IFERROR(VLOOKUP(Table1[[#This Row],[Ticker]],[1]!Table1[[Symbol]:[Industry]],2,FALSE),"-")</f>
        <v>-</v>
      </c>
      <c r="F4854">
        <v>20.239999999999998</v>
      </c>
      <c r="G4854">
        <v>-35.795255224087001</v>
      </c>
      <c r="H4854">
        <v>-4.7478115228790898</v>
      </c>
      <c r="I4854">
        <v>-28.8906151779033</v>
      </c>
      <c r="J4854">
        <v>1.2390354407170301</v>
      </c>
      <c r="K4854">
        <v>19.475240371193799</v>
      </c>
      <c r="L4854">
        <v>20.317917327060801</v>
      </c>
      <c r="N4854">
        <v>1.50776761348197</v>
      </c>
      <c r="O4854">
        <v>40.760869565217298</v>
      </c>
      <c r="P4854">
        <v>27.295597484276701</v>
      </c>
    </row>
    <row r="4855" spans="1:16" hidden="1" x14ac:dyDescent="0.3">
      <c r="A4855" t="s">
        <v>9866</v>
      </c>
      <c r="B4855" t="s">
        <v>9867</v>
      </c>
      <c r="C4855" t="str">
        <f>IFERROR(VLOOKUP(Table1[[#This Row],[Ticker]],[1]!Table1[[Symbol]:[Industry]],2,FALSE),"-")</f>
        <v>-</v>
      </c>
      <c r="D4855" t="s">
        <v>1147</v>
      </c>
    </row>
    <row r="4856" spans="1:16" hidden="1" x14ac:dyDescent="0.3">
      <c r="A4856" t="s">
        <v>9868</v>
      </c>
      <c r="B4856" t="s">
        <v>9869</v>
      </c>
      <c r="C4856" t="str">
        <f>IFERROR(VLOOKUP(Table1[[#This Row],[Ticker]],[1]!Table1[[Symbol]:[Industry]],2,FALSE),"-")</f>
        <v>-</v>
      </c>
      <c r="F4856">
        <v>0</v>
      </c>
      <c r="G4856">
        <v>-25.352777347980801</v>
      </c>
      <c r="M4856">
        <v>50</v>
      </c>
    </row>
    <row r="4857" spans="1:16" hidden="1" x14ac:dyDescent="0.3">
      <c r="A4857" t="s">
        <v>9870</v>
      </c>
      <c r="B4857" t="s">
        <v>9871</v>
      </c>
      <c r="C4857" t="str">
        <f>IFERROR(VLOOKUP(Table1[[#This Row],[Ticker]],[1]!Table1[[Symbol]:[Industry]],2,FALSE),"-")</f>
        <v>-</v>
      </c>
      <c r="D4857" t="s">
        <v>561</v>
      </c>
      <c r="F4857">
        <v>0</v>
      </c>
      <c r="G4857">
        <v>-25.352777347980801</v>
      </c>
      <c r="M4857">
        <v>50</v>
      </c>
    </row>
    <row r="4858" spans="1:16" hidden="1" x14ac:dyDescent="0.3">
      <c r="A4858" t="s">
        <v>9872</v>
      </c>
      <c r="B4858" t="s">
        <v>9873</v>
      </c>
      <c r="C4858" t="str">
        <f>IFERROR(VLOOKUP(Table1[[#This Row],[Ticker]],[1]!Table1[[Symbol]:[Industry]],2,FALSE),"-")</f>
        <v>-</v>
      </c>
      <c r="D4858" t="s">
        <v>561</v>
      </c>
      <c r="F4858">
        <v>0</v>
      </c>
      <c r="G4858">
        <v>-25.352777347980801</v>
      </c>
      <c r="M4858">
        <v>50</v>
      </c>
    </row>
    <row r="4859" spans="1:16" hidden="1" x14ac:dyDescent="0.3">
      <c r="A4859" t="s">
        <v>9874</v>
      </c>
      <c r="B4859" t="s">
        <v>9875</v>
      </c>
      <c r="C4859" t="str">
        <f>IFERROR(VLOOKUP(Table1[[#This Row],[Ticker]],[1]!Table1[[Symbol]:[Industry]],2,FALSE),"-")</f>
        <v>-</v>
      </c>
      <c r="F4859">
        <v>0</v>
      </c>
      <c r="G4859">
        <v>-25.352777347980801</v>
      </c>
      <c r="M4859">
        <v>50</v>
      </c>
    </row>
    <row r="4860" spans="1:16" hidden="1" x14ac:dyDescent="0.3">
      <c r="A4860" t="s">
        <v>9876</v>
      </c>
      <c r="B4860" t="s">
        <v>9877</v>
      </c>
      <c r="C4860" t="str">
        <f>IFERROR(VLOOKUP(Table1[[#This Row],[Ticker]],[1]!Table1[[Symbol]:[Industry]],2,FALSE),"-")</f>
        <v>-</v>
      </c>
      <c r="F4860">
        <v>0</v>
      </c>
      <c r="G4860">
        <v>-25.352777347980801</v>
      </c>
      <c r="M4860">
        <v>50</v>
      </c>
    </row>
    <row r="4861" spans="1:16" hidden="1" x14ac:dyDescent="0.3">
      <c r="A4861" t="s">
        <v>9878</v>
      </c>
      <c r="B4861" t="s">
        <v>9879</v>
      </c>
      <c r="C4861" t="str">
        <f>IFERROR(VLOOKUP(Table1[[#This Row],[Ticker]],[1]!Table1[[Symbol]:[Industry]],2,FALSE),"-")</f>
        <v>-</v>
      </c>
      <c r="D4861" t="s">
        <v>72</v>
      </c>
      <c r="F4861">
        <v>0</v>
      </c>
      <c r="G4861">
        <v>-25.352777347980801</v>
      </c>
      <c r="M4861">
        <v>50</v>
      </c>
    </row>
    <row r="4862" spans="1:16" hidden="1" x14ac:dyDescent="0.3">
      <c r="A4862" t="s">
        <v>9880</v>
      </c>
      <c r="B4862" t="s">
        <v>9881</v>
      </c>
      <c r="C4862" t="str">
        <f>IFERROR(VLOOKUP(Table1[[#This Row],[Ticker]],[1]!Table1[[Symbol]:[Industry]],2,FALSE),"-")</f>
        <v>-</v>
      </c>
      <c r="D4862" t="s">
        <v>49</v>
      </c>
      <c r="F4862">
        <v>0</v>
      </c>
      <c r="G4862">
        <v>-25.352777347980801</v>
      </c>
      <c r="M4862">
        <v>50</v>
      </c>
    </row>
    <row r="4863" spans="1:16" hidden="1" x14ac:dyDescent="0.3">
      <c r="A4863" t="s">
        <v>9882</v>
      </c>
      <c r="B4863" t="s">
        <v>9883</v>
      </c>
      <c r="C4863" t="str">
        <f>IFERROR(VLOOKUP(Table1[[#This Row],[Ticker]],[1]!Table1[[Symbol]:[Industry]],2,FALSE),"-")</f>
        <v>-</v>
      </c>
      <c r="F4863">
        <v>0</v>
      </c>
      <c r="G4863">
        <v>-25.352777347980801</v>
      </c>
      <c r="M4863">
        <v>50</v>
      </c>
    </row>
    <row r="4864" spans="1:16" hidden="1" x14ac:dyDescent="0.3">
      <c r="A4864" t="s">
        <v>9884</v>
      </c>
      <c r="B4864" t="s">
        <v>9885</v>
      </c>
      <c r="C4864" t="str">
        <f>IFERROR(VLOOKUP(Table1[[#This Row],[Ticker]],[1]!Table1[[Symbol]:[Industry]],2,FALSE),"-")</f>
        <v>-</v>
      </c>
      <c r="D4864" t="s">
        <v>561</v>
      </c>
      <c r="F4864">
        <v>0</v>
      </c>
      <c r="G4864">
        <v>-25.352777347980801</v>
      </c>
      <c r="M4864">
        <v>50</v>
      </c>
    </row>
    <row r="4865" spans="1:13" hidden="1" x14ac:dyDescent="0.3">
      <c r="A4865" t="s">
        <v>9886</v>
      </c>
      <c r="B4865" t="s">
        <v>9887</v>
      </c>
      <c r="C4865" t="str">
        <f>IFERROR(VLOOKUP(Table1[[#This Row],[Ticker]],[1]!Table1[[Symbol]:[Industry]],2,FALSE),"-")</f>
        <v>-</v>
      </c>
      <c r="D4865" t="s">
        <v>124</v>
      </c>
      <c r="F4865">
        <v>0</v>
      </c>
      <c r="G4865">
        <v>-25.352777347980801</v>
      </c>
    </row>
    <row r="4866" spans="1:13" hidden="1" x14ac:dyDescent="0.3">
      <c r="A4866" t="s">
        <v>9888</v>
      </c>
      <c r="B4866" t="s">
        <v>9889</v>
      </c>
      <c r="C4866" t="str">
        <f>IFERROR(VLOOKUP(Table1[[#This Row],[Ticker]],[1]!Table1[[Symbol]:[Industry]],2,FALSE),"-")</f>
        <v>-</v>
      </c>
      <c r="D4866" t="s">
        <v>561</v>
      </c>
      <c r="F4866">
        <v>0</v>
      </c>
      <c r="G4866">
        <v>-25.352777347980801</v>
      </c>
      <c r="M4866">
        <v>50</v>
      </c>
    </row>
    <row r="4867" spans="1:13" hidden="1" x14ac:dyDescent="0.3">
      <c r="A4867" t="s">
        <v>9890</v>
      </c>
      <c r="B4867" t="s">
        <v>9891</v>
      </c>
      <c r="C4867" t="str">
        <f>IFERROR(VLOOKUP(Table1[[#This Row],[Ticker]],[1]!Table1[[Symbol]:[Industry]],2,FALSE),"-")</f>
        <v>-</v>
      </c>
      <c r="D4867" t="s">
        <v>140</v>
      </c>
      <c r="F4867">
        <v>0</v>
      </c>
      <c r="G4867">
        <v>-25.352777347980801</v>
      </c>
      <c r="M4867">
        <v>50</v>
      </c>
    </row>
    <row r="4868" spans="1:13" hidden="1" x14ac:dyDescent="0.3">
      <c r="A4868" t="s">
        <v>9892</v>
      </c>
      <c r="B4868" t="s">
        <v>9893</v>
      </c>
      <c r="C4868" t="str">
        <f>IFERROR(VLOOKUP(Table1[[#This Row],[Ticker]],[1]!Table1[[Symbol]:[Industry]],2,FALSE),"-")</f>
        <v>-</v>
      </c>
      <c r="D4868" t="s">
        <v>140</v>
      </c>
      <c r="F4868">
        <v>0</v>
      </c>
      <c r="G4868">
        <v>-25.352777347980801</v>
      </c>
      <c r="M4868">
        <v>50</v>
      </c>
    </row>
    <row r="4869" spans="1:13" hidden="1" x14ac:dyDescent="0.3">
      <c r="A4869" t="s">
        <v>9894</v>
      </c>
      <c r="B4869" t="s">
        <v>9895</v>
      </c>
      <c r="C4869" t="str">
        <f>IFERROR(VLOOKUP(Table1[[#This Row],[Ticker]],[1]!Table1[[Symbol]:[Industry]],2,FALSE),"-")</f>
        <v>-</v>
      </c>
      <c r="D4869" t="s">
        <v>561</v>
      </c>
      <c r="F4869">
        <v>0</v>
      </c>
      <c r="G4869">
        <v>-25.352777347980801</v>
      </c>
      <c r="M4869">
        <v>50</v>
      </c>
    </row>
    <row r="4870" spans="1:13" hidden="1" x14ac:dyDescent="0.3">
      <c r="A4870" t="s">
        <v>9896</v>
      </c>
      <c r="B4870" t="s">
        <v>9897</v>
      </c>
      <c r="C4870" t="str">
        <f>IFERROR(VLOOKUP(Table1[[#This Row],[Ticker]],[1]!Table1[[Symbol]:[Industry]],2,FALSE),"-")</f>
        <v>-</v>
      </c>
      <c r="F4870">
        <v>0</v>
      </c>
      <c r="G4870">
        <v>-25.352777347980801</v>
      </c>
      <c r="M4870">
        <v>50</v>
      </c>
    </row>
    <row r="4871" spans="1:13" hidden="1" x14ac:dyDescent="0.3">
      <c r="A4871" t="s">
        <v>9898</v>
      </c>
      <c r="B4871" t="s">
        <v>9899</v>
      </c>
      <c r="C4871" t="str">
        <f>IFERROR(VLOOKUP(Table1[[#This Row],[Ticker]],[1]!Table1[[Symbol]:[Industry]],2,FALSE),"-")</f>
        <v>-</v>
      </c>
      <c r="D4871" t="s">
        <v>392</v>
      </c>
      <c r="F4871">
        <v>0</v>
      </c>
      <c r="G4871">
        <v>-25.352777347980801</v>
      </c>
      <c r="M4871">
        <v>50</v>
      </c>
    </row>
    <row r="4872" spans="1:13" hidden="1" x14ac:dyDescent="0.3">
      <c r="A4872" t="s">
        <v>9900</v>
      </c>
      <c r="B4872" t="s">
        <v>9901</v>
      </c>
      <c r="C4872" t="str">
        <f>IFERROR(VLOOKUP(Table1[[#This Row],[Ticker]],[1]!Table1[[Symbol]:[Industry]],2,FALSE),"-")</f>
        <v>-</v>
      </c>
      <c r="D4872" t="s">
        <v>561</v>
      </c>
      <c r="F4872">
        <v>0</v>
      </c>
      <c r="G4872">
        <v>-25.352777347980801</v>
      </c>
    </row>
    <row r="4873" spans="1:13" hidden="1" x14ac:dyDescent="0.3">
      <c r="A4873" t="s">
        <v>9902</v>
      </c>
      <c r="B4873" t="s">
        <v>9903</v>
      </c>
      <c r="C4873" t="str">
        <f>IFERROR(VLOOKUP(Table1[[#This Row],[Ticker]],[1]!Table1[[Symbol]:[Industry]],2,FALSE),"-")</f>
        <v>-</v>
      </c>
      <c r="F4873">
        <v>0</v>
      </c>
      <c r="G4873">
        <v>-25.352777347980801</v>
      </c>
      <c r="M4873">
        <v>50</v>
      </c>
    </row>
    <row r="4874" spans="1:13" hidden="1" x14ac:dyDescent="0.3">
      <c r="A4874" t="s">
        <v>9904</v>
      </c>
      <c r="B4874" t="s">
        <v>9905</v>
      </c>
      <c r="C4874" t="str">
        <f>IFERROR(VLOOKUP(Table1[[#This Row],[Ticker]],[1]!Table1[[Symbol]:[Industry]],2,FALSE),"-")</f>
        <v>-</v>
      </c>
      <c r="D4874" t="s">
        <v>561</v>
      </c>
      <c r="F4874">
        <v>0</v>
      </c>
      <c r="G4874">
        <v>-25.352777347980801</v>
      </c>
      <c r="M4874">
        <v>50</v>
      </c>
    </row>
    <row r="4875" spans="1:13" hidden="1" x14ac:dyDescent="0.3">
      <c r="A4875" t="s">
        <v>9906</v>
      </c>
      <c r="B4875" t="s">
        <v>9907</v>
      </c>
      <c r="C4875" t="str">
        <f>IFERROR(VLOOKUP(Table1[[#This Row],[Ticker]],[1]!Table1[[Symbol]:[Industry]],2,FALSE),"-")</f>
        <v>-</v>
      </c>
      <c r="D4875" t="s">
        <v>124</v>
      </c>
      <c r="F4875">
        <v>0</v>
      </c>
      <c r="G4875">
        <v>-25.352777347980801</v>
      </c>
      <c r="M4875">
        <v>50</v>
      </c>
    </row>
    <row r="4876" spans="1:13" hidden="1" x14ac:dyDescent="0.3">
      <c r="A4876" t="s">
        <v>9908</v>
      </c>
      <c r="B4876" t="s">
        <v>9909</v>
      </c>
      <c r="C4876" t="str">
        <f>IFERROR(VLOOKUP(Table1[[#This Row],[Ticker]],[1]!Table1[[Symbol]:[Industry]],2,FALSE),"-")</f>
        <v>-</v>
      </c>
      <c r="D4876" t="s">
        <v>59</v>
      </c>
      <c r="F4876">
        <v>0</v>
      </c>
      <c r="G4876">
        <v>-25.352777347980801</v>
      </c>
      <c r="M4876">
        <v>50</v>
      </c>
    </row>
    <row r="4877" spans="1:13" hidden="1" x14ac:dyDescent="0.3">
      <c r="A4877" t="s">
        <v>9910</v>
      </c>
      <c r="B4877" t="s">
        <v>9911</v>
      </c>
      <c r="C4877" t="str">
        <f>IFERROR(VLOOKUP(Table1[[#This Row],[Ticker]],[1]!Table1[[Symbol]:[Industry]],2,FALSE),"-")</f>
        <v>-</v>
      </c>
      <c r="D4877" t="s">
        <v>665</v>
      </c>
      <c r="F4877">
        <v>0</v>
      </c>
      <c r="G4877">
        <v>-25.352777347980801</v>
      </c>
      <c r="M4877">
        <v>50</v>
      </c>
    </row>
    <row r="4878" spans="1:13" hidden="1" x14ac:dyDescent="0.3">
      <c r="A4878" t="s">
        <v>9912</v>
      </c>
      <c r="B4878" t="s">
        <v>9913</v>
      </c>
      <c r="C4878" t="str">
        <f>IFERROR(VLOOKUP(Table1[[#This Row],[Ticker]],[1]!Table1[[Symbol]:[Industry]],2,FALSE),"-")</f>
        <v>-</v>
      </c>
      <c r="D4878" t="s">
        <v>218</v>
      </c>
      <c r="F4878">
        <v>0</v>
      </c>
      <c r="G4878">
        <v>-25.352777347980801</v>
      </c>
      <c r="M4878">
        <v>50</v>
      </c>
    </row>
    <row r="4879" spans="1:13" hidden="1" x14ac:dyDescent="0.3">
      <c r="A4879" t="s">
        <v>9914</v>
      </c>
      <c r="B4879" t="s">
        <v>9915</v>
      </c>
      <c r="C4879" t="str">
        <f>IFERROR(VLOOKUP(Table1[[#This Row],[Ticker]],[1]!Table1[[Symbol]:[Industry]],2,FALSE),"-")</f>
        <v>-</v>
      </c>
      <c r="D4879" t="s">
        <v>218</v>
      </c>
      <c r="F4879">
        <v>0</v>
      </c>
      <c r="G4879">
        <v>-25.352777347980801</v>
      </c>
      <c r="M4879">
        <v>50</v>
      </c>
    </row>
    <row r="4880" spans="1:13" hidden="1" x14ac:dyDescent="0.3">
      <c r="A4880" t="s">
        <v>9916</v>
      </c>
      <c r="B4880" t="s">
        <v>9917</v>
      </c>
      <c r="C4880" t="str">
        <f>IFERROR(VLOOKUP(Table1[[#This Row],[Ticker]],[1]!Table1[[Symbol]:[Industry]],2,FALSE),"-")</f>
        <v>-</v>
      </c>
      <c r="F4880">
        <v>0</v>
      </c>
      <c r="G4880">
        <v>-25.352777347980801</v>
      </c>
      <c r="M4880">
        <v>50</v>
      </c>
    </row>
    <row r="4881" spans="1:16" hidden="1" x14ac:dyDescent="0.3">
      <c r="A4881" t="s">
        <v>9918</v>
      </c>
      <c r="B4881" t="s">
        <v>9919</v>
      </c>
      <c r="C4881" t="str">
        <f>IFERROR(VLOOKUP(Table1[[#This Row],[Ticker]],[1]!Table1[[Symbol]:[Industry]],2,FALSE),"-")</f>
        <v>-</v>
      </c>
      <c r="F4881">
        <v>0</v>
      </c>
      <c r="G4881">
        <v>-25.352777347980801</v>
      </c>
      <c r="M4881">
        <v>50</v>
      </c>
    </row>
    <row r="4882" spans="1:16" hidden="1" x14ac:dyDescent="0.3">
      <c r="A4882" t="s">
        <v>9920</v>
      </c>
      <c r="B4882" t="s">
        <v>9921</v>
      </c>
      <c r="C4882" t="str">
        <f>IFERROR(VLOOKUP(Table1[[#This Row],[Ticker]],[1]!Table1[[Symbol]:[Industry]],2,FALSE),"-")</f>
        <v>-</v>
      </c>
      <c r="D4882" t="s">
        <v>326</v>
      </c>
      <c r="F4882">
        <v>0</v>
      </c>
      <c r="G4882">
        <v>-25.352777347980801</v>
      </c>
      <c r="M4882">
        <v>50</v>
      </c>
    </row>
    <row r="4883" spans="1:16" hidden="1" x14ac:dyDescent="0.3">
      <c r="A4883" t="s">
        <v>9922</v>
      </c>
      <c r="B4883" t="s">
        <v>9923</v>
      </c>
      <c r="C4883" t="str">
        <f>IFERROR(VLOOKUP(Table1[[#This Row],[Ticker]],[1]!Table1[[Symbol]:[Industry]],2,FALSE),"-")</f>
        <v>-</v>
      </c>
      <c r="D4883" t="s">
        <v>243</v>
      </c>
      <c r="F4883">
        <v>0</v>
      </c>
      <c r="G4883">
        <v>-25.352777347980801</v>
      </c>
      <c r="M4883">
        <v>50</v>
      </c>
    </row>
    <row r="4884" spans="1:16" hidden="1" x14ac:dyDescent="0.3">
      <c r="A4884" t="s">
        <v>9924</v>
      </c>
      <c r="B4884" t="s">
        <v>9925</v>
      </c>
      <c r="C4884" t="str">
        <f>IFERROR(VLOOKUP(Table1[[#This Row],[Ticker]],[1]!Table1[[Symbol]:[Industry]],2,FALSE),"-")</f>
        <v>-</v>
      </c>
      <c r="D4884" t="s">
        <v>46</v>
      </c>
    </row>
    <row r="4885" spans="1:16" hidden="1" x14ac:dyDescent="0.3">
      <c r="A4885" t="s">
        <v>27</v>
      </c>
      <c r="B4885" t="s">
        <v>9926</v>
      </c>
      <c r="C4885" t="str">
        <f>IFERROR(VLOOKUP(Table1[[#This Row],[Ticker]],[1]!Table1[[Symbol]:[Industry]],2,FALSE),"-")</f>
        <v>-</v>
      </c>
      <c r="D4885" t="s">
        <v>29</v>
      </c>
      <c r="F4885">
        <v>1029.5999999999999</v>
      </c>
      <c r="G4885">
        <v>93.772847585536894</v>
      </c>
      <c r="H4885">
        <v>-10.3954723727439</v>
      </c>
      <c r="I4885">
        <v>44.423716309173003</v>
      </c>
      <c r="J4885">
        <v>-7.1422783256645497</v>
      </c>
      <c r="K4885">
        <v>980.00193265518305</v>
      </c>
      <c r="L4885">
        <v>783.68354884829103</v>
      </c>
      <c r="N4885">
        <v>1.4214132039602101</v>
      </c>
      <c r="O4885">
        <v>14.287101787101699</v>
      </c>
      <c r="P4885">
        <v>125.295404814004</v>
      </c>
    </row>
    <row r="4886" spans="1:16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F4886">
        <v>120.55</v>
      </c>
      <c r="G4886">
        <v>60.108761113557598</v>
      </c>
      <c r="H4886">
        <v>-0.70318464869859898</v>
      </c>
      <c r="I4886">
        <v>66.640479788581004</v>
      </c>
      <c r="J4886">
        <v>5.9439098553615697</v>
      </c>
      <c r="K4886">
        <v>110.111990583158</v>
      </c>
      <c r="L4886">
        <v>88.743196112588905</v>
      </c>
      <c r="N4886">
        <v>1.0103669903899299</v>
      </c>
      <c r="O4886">
        <v>10.2032351721277</v>
      </c>
      <c r="P4886">
        <v>97.299509001636594</v>
      </c>
    </row>
    <row r="4887" spans="1:16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F4887">
        <v>0</v>
      </c>
      <c r="G4887">
        <v>-25.352777347980801</v>
      </c>
      <c r="M4887">
        <v>50</v>
      </c>
    </row>
    <row r="4888" spans="1:16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D4888" t="s">
        <v>46</v>
      </c>
    </row>
    <row r="4889" spans="1:16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D4889" t="s">
        <v>86</v>
      </c>
      <c r="F4889">
        <v>100.9</v>
      </c>
      <c r="G4889">
        <v>-25.352777347980801</v>
      </c>
      <c r="H4889">
        <v>-11.942826648262001</v>
      </c>
      <c r="I4889">
        <v>-13.1011734210054</v>
      </c>
      <c r="J4889">
        <v>-1.9660386576117901</v>
      </c>
      <c r="K4889">
        <v>85.962955091142504</v>
      </c>
      <c r="N4889">
        <v>3.0303030303030298</v>
      </c>
      <c r="O4889">
        <v>0.89197224975221501</v>
      </c>
    </row>
    <row r="4890" spans="1:16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D4890" t="s">
        <v>716</v>
      </c>
      <c r="F4890">
        <v>25.2</v>
      </c>
      <c r="G4890">
        <v>2.24215936087993</v>
      </c>
      <c r="H4890">
        <v>-3.3272193886211898</v>
      </c>
      <c r="I4890">
        <v>-2.2694429979400201</v>
      </c>
      <c r="J4890">
        <v>0.929310859606027</v>
      </c>
      <c r="K4890">
        <v>24.030152201422698</v>
      </c>
      <c r="L4890">
        <v>22.359832158362199</v>
      </c>
      <c r="N4890">
        <v>0.64882442578947797</v>
      </c>
      <c r="O4890">
        <v>0.67460317460317198</v>
      </c>
      <c r="P4890">
        <v>52.727272727272698</v>
      </c>
    </row>
    <row r="4891" spans="1:16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  <c r="D4891" t="s">
        <v>716</v>
      </c>
      <c r="F4891">
        <v>88.92</v>
      </c>
      <c r="G4891">
        <v>1.96681028088515</v>
      </c>
      <c r="H4891">
        <v>-11.0027052384354</v>
      </c>
      <c r="I4891">
        <v>12.163945335213899</v>
      </c>
      <c r="J4891">
        <v>2.7561496705551498</v>
      </c>
      <c r="K4891">
        <v>85.907673317096297</v>
      </c>
      <c r="L4891">
        <v>78.141637713133093</v>
      </c>
      <c r="N4891">
        <v>0.79900560871396398</v>
      </c>
      <c r="O4891">
        <v>5.7692307692307701</v>
      </c>
      <c r="P4891">
        <v>31.948360290844299</v>
      </c>
    </row>
    <row r="4892" spans="1:16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D4892" t="s">
        <v>1306</v>
      </c>
      <c r="F4892">
        <v>232</v>
      </c>
      <c r="G4892">
        <v>-18.242897384915199</v>
      </c>
      <c r="H4892">
        <v>-10.695889232331901</v>
      </c>
      <c r="I4892">
        <v>-7.8489192681487996</v>
      </c>
      <c r="J4892">
        <v>-1.08625606555143</v>
      </c>
      <c r="K4892">
        <v>230.24710078461101</v>
      </c>
      <c r="L4892">
        <v>223.60601670166</v>
      </c>
      <c r="N4892">
        <v>0.297937748434287</v>
      </c>
      <c r="O4892">
        <v>0.61637931034483895</v>
      </c>
      <c r="P4892">
        <v>7.4024350724503503</v>
      </c>
    </row>
    <row r="4893" spans="1:16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D4893" t="s">
        <v>716</v>
      </c>
      <c r="F4893">
        <v>1129.57</v>
      </c>
      <c r="G4893">
        <v>-18.032240578509501</v>
      </c>
      <c r="H4893">
        <v>-10.0800925174214</v>
      </c>
      <c r="I4893">
        <v>-7.4079493371215701</v>
      </c>
      <c r="J4893">
        <v>-0.327402724034485</v>
      </c>
      <c r="K4893">
        <v>1118.6061478673</v>
      </c>
      <c r="L4893">
        <v>1091.7732908709199</v>
      </c>
      <c r="N4893">
        <v>0.26096102350002998</v>
      </c>
      <c r="O4893">
        <v>11.7770479031843</v>
      </c>
      <c r="P4893">
        <v>31.545726630099299</v>
      </c>
    </row>
    <row r="4894" spans="1:16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D4894" t="s">
        <v>716</v>
      </c>
      <c r="F4894">
        <v>93.62</v>
      </c>
      <c r="G4894">
        <v>28.632135738276901</v>
      </c>
      <c r="H4894">
        <v>-8.0527061943803293</v>
      </c>
      <c r="I4894">
        <v>8.7702482517436806</v>
      </c>
      <c r="J4894">
        <v>1.30627025095439</v>
      </c>
      <c r="K4894">
        <v>90.015772806283096</v>
      </c>
      <c r="L4894">
        <v>80.237891890138002</v>
      </c>
      <c r="N4894">
        <v>0.98633067398781604</v>
      </c>
      <c r="O4894">
        <v>1.47404400769066</v>
      </c>
      <c r="P4894">
        <v>54.7438016528925</v>
      </c>
    </row>
    <row r="4895" spans="1:16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D4895" t="s">
        <v>716</v>
      </c>
      <c r="F4895">
        <v>53.92</v>
      </c>
      <c r="G4895">
        <v>-6.7236033585256401</v>
      </c>
      <c r="H4895">
        <v>-6.2736789321281101</v>
      </c>
      <c r="I4895">
        <v>-1.1105549349617501</v>
      </c>
      <c r="J4895">
        <v>-0.42799107758004301</v>
      </c>
      <c r="K4895">
        <v>50.714399863569398</v>
      </c>
      <c r="L4895">
        <v>47.721907163359603</v>
      </c>
      <c r="N4895">
        <v>0.19043643827995599</v>
      </c>
      <c r="O4895">
        <v>9.2729970326409497</v>
      </c>
      <c r="P4895">
        <v>49.197565024903099</v>
      </c>
    </row>
    <row r="4896" spans="1:16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D4896" t="s">
        <v>1306</v>
      </c>
      <c r="F4896">
        <v>999.99</v>
      </c>
      <c r="G4896">
        <v>-25.352777347980801</v>
      </c>
      <c r="H4896">
        <v>-11.0607401842543</v>
      </c>
      <c r="I4896">
        <v>-12.218086976997601</v>
      </c>
      <c r="J4896">
        <v>-1.08295221360394</v>
      </c>
      <c r="K4896">
        <v>999.998029944</v>
      </c>
      <c r="L4896">
        <v>999.998790352897</v>
      </c>
      <c r="N4896">
        <v>1.1931533587848999</v>
      </c>
      <c r="O4896">
        <v>4.5000450004500001</v>
      </c>
      <c r="P4896">
        <v>9.9099099099109106E-2</v>
      </c>
    </row>
    <row r="4897" spans="1:16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D4897" t="s">
        <v>716</v>
      </c>
      <c r="F4897">
        <v>176.63</v>
      </c>
      <c r="G4897">
        <v>40.953613629462701</v>
      </c>
      <c r="H4897">
        <v>-0.68832324934565503</v>
      </c>
      <c r="I4897">
        <v>10.8614441358168</v>
      </c>
      <c r="J4897">
        <v>1.0122886240923801</v>
      </c>
      <c r="K4897">
        <v>163.40071958320999</v>
      </c>
      <c r="L4897">
        <v>144.19583412309001</v>
      </c>
      <c r="N4897">
        <v>0.85464225095588398</v>
      </c>
      <c r="O4897">
        <v>0.29440072467872203</v>
      </c>
      <c r="P4897">
        <v>66.632075471698101</v>
      </c>
    </row>
    <row r="4898" spans="1:16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716</v>
      </c>
      <c r="F4898">
        <v>21.3</v>
      </c>
      <c r="G4898">
        <v>33.754136383046898</v>
      </c>
      <c r="H4898">
        <v>-7.6121621638799404</v>
      </c>
      <c r="I4898">
        <v>9.5667895238600398</v>
      </c>
      <c r="J4898">
        <v>0.36662335375481803</v>
      </c>
      <c r="K4898">
        <v>19.902334695864301</v>
      </c>
      <c r="L4898">
        <v>17.574498752836099</v>
      </c>
      <c r="N4898">
        <v>0.64680991368000096</v>
      </c>
      <c r="O4898">
        <v>0.93896713615022598</v>
      </c>
      <c r="P4898">
        <v>60.159255588098802</v>
      </c>
    </row>
    <row r="4899" spans="1:16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D4899" t="s">
        <v>716</v>
      </c>
      <c r="F4899">
        <v>36.75</v>
      </c>
      <c r="G4899">
        <v>15.290161802421</v>
      </c>
      <c r="H4899">
        <v>-2.48563392122422</v>
      </c>
      <c r="I4899">
        <v>6.5995958552041403</v>
      </c>
      <c r="J4899">
        <v>1.72594325484197</v>
      </c>
      <c r="K4899">
        <v>34.631073484881099</v>
      </c>
      <c r="L4899">
        <v>31.67416710885</v>
      </c>
      <c r="N4899">
        <v>0.453976949234427</v>
      </c>
      <c r="O4899">
        <v>0.62585034013604701</v>
      </c>
      <c r="P4899">
        <v>44.0611524892199</v>
      </c>
    </row>
    <row r="4900" spans="1:16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D4900" t="s">
        <v>1639</v>
      </c>
      <c r="F4900">
        <v>71.8</v>
      </c>
      <c r="G4900">
        <v>-2.23633899181642</v>
      </c>
      <c r="H4900">
        <v>-12.085947311416801</v>
      </c>
      <c r="I4900">
        <v>1.78735887882964</v>
      </c>
      <c r="J4900">
        <v>-0.318809194949353</v>
      </c>
      <c r="K4900">
        <v>70.7781312485493</v>
      </c>
      <c r="L4900">
        <v>66.162130523521597</v>
      </c>
      <c r="N4900">
        <v>0.36296120634788398</v>
      </c>
      <c r="O4900">
        <v>14.2061281337047</v>
      </c>
      <c r="P4900">
        <v>48.808290155440403</v>
      </c>
    </row>
    <row r="4901" spans="1:16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D4901" t="s">
        <v>716</v>
      </c>
      <c r="F4901">
        <v>1000</v>
      </c>
      <c r="G4901">
        <v>-25.350777327980602</v>
      </c>
      <c r="H4901">
        <v>-11.057740204254101</v>
      </c>
      <c r="I4901">
        <v>-12.217086976997599</v>
      </c>
      <c r="J4901">
        <v>-1.0819522136039399</v>
      </c>
      <c r="K4901">
        <v>999.998261906577</v>
      </c>
      <c r="L4901">
        <v>999.99853040665596</v>
      </c>
      <c r="N4901">
        <v>0.43253301900600999</v>
      </c>
      <c r="O4901">
        <v>3</v>
      </c>
      <c r="P4901">
        <v>0.59957345780854399</v>
      </c>
    </row>
    <row r="4902" spans="1:16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D4902" t="s">
        <v>716</v>
      </c>
      <c r="F4902">
        <v>73.53</v>
      </c>
      <c r="G4902">
        <v>43.137224950341398</v>
      </c>
      <c r="H4902">
        <v>-14.4913826913007</v>
      </c>
      <c r="I4902">
        <v>12.6852401845447</v>
      </c>
      <c r="J4902">
        <v>-0.67791180956354802</v>
      </c>
      <c r="K4902">
        <v>73.337369826114895</v>
      </c>
      <c r="L4902">
        <v>63.991456019407302</v>
      </c>
      <c r="N4902">
        <v>1.01103551741089</v>
      </c>
      <c r="O4902">
        <v>17.911056711546301</v>
      </c>
      <c r="P4902">
        <v>73.665564478034895</v>
      </c>
    </row>
    <row r="4903" spans="1:16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D4903" t="s">
        <v>716</v>
      </c>
      <c r="F4903">
        <v>80.91</v>
      </c>
      <c r="G4903">
        <v>-1.92028306880461</v>
      </c>
      <c r="H4903">
        <v>-7.5555554908783602</v>
      </c>
      <c r="I4903">
        <v>-0.74009607041177095</v>
      </c>
      <c r="J4903">
        <v>0.49324468600850901</v>
      </c>
      <c r="K4903">
        <v>77.060490998981507</v>
      </c>
      <c r="L4903">
        <v>72.287132091604704</v>
      </c>
      <c r="N4903">
        <v>1.1487910428220001</v>
      </c>
      <c r="O4903">
        <v>5.0549993820294201</v>
      </c>
      <c r="P4903">
        <v>28.530579825258101</v>
      </c>
    </row>
    <row r="4904" spans="1:16" hidden="1" x14ac:dyDescent="0.3">
      <c r="A4904" t="s">
        <v>9963</v>
      </c>
      <c r="B4904" t="s">
        <v>9964</v>
      </c>
      <c r="C4904" t="str">
        <f>IFERROR(VLOOKUP(Table1[[#This Row],[Ticker]],[1]!Table1[[Symbol]:[Industry]],2,FALSE),"-")</f>
        <v>-</v>
      </c>
      <c r="D4904" t="s">
        <v>716</v>
      </c>
      <c r="F4904">
        <v>195</v>
      </c>
      <c r="G4904">
        <v>8.3920786190973597</v>
      </c>
      <c r="H4904">
        <v>-5.0478112425055199</v>
      </c>
      <c r="I4904">
        <v>7.1292615309204097E-2</v>
      </c>
      <c r="J4904">
        <v>-1.39657587980037E-2</v>
      </c>
      <c r="K4904">
        <v>186.87492288917301</v>
      </c>
      <c r="L4904">
        <v>172.215111544509</v>
      </c>
      <c r="N4904">
        <v>2.3493272667091598</v>
      </c>
      <c r="O4904">
        <v>1.4512820512820599</v>
      </c>
      <c r="P4904">
        <v>38.2194499574709</v>
      </c>
    </row>
    <row r="4905" spans="1:16" hidden="1" x14ac:dyDescent="0.3">
      <c r="A4905" t="s">
        <v>9965</v>
      </c>
      <c r="B4905" t="s">
        <v>9966</v>
      </c>
      <c r="C4905" t="str">
        <f>IFERROR(VLOOKUP(Table1[[#This Row],[Ticker]],[1]!Table1[[Symbol]:[Industry]],2,FALSE),"-")</f>
        <v>-</v>
      </c>
      <c r="F4905">
        <v>0</v>
      </c>
      <c r="G4905">
        <v>-25.352777347980801</v>
      </c>
    </row>
    <row r="4906" spans="1:16" hidden="1" x14ac:dyDescent="0.3">
      <c r="A4906" t="s">
        <v>9967</v>
      </c>
      <c r="B4906" t="s">
        <v>9968</v>
      </c>
      <c r="C4906" t="str">
        <f>IFERROR(VLOOKUP(Table1[[#This Row],[Ticker]],[1]!Table1[[Symbol]:[Industry]],2,FALSE),"-")</f>
        <v>-</v>
      </c>
      <c r="D4906" t="s">
        <v>1306</v>
      </c>
      <c r="F4906">
        <v>26.3</v>
      </c>
      <c r="G4906">
        <v>-17.874232190645198</v>
      </c>
      <c r="H4906">
        <v>-12.5568675450781</v>
      </c>
      <c r="I4906">
        <v>-8.0174039342083692</v>
      </c>
      <c r="J4906">
        <v>-1.4607400923918099</v>
      </c>
      <c r="K4906">
        <v>26.123631320372699</v>
      </c>
      <c r="L4906">
        <v>25.5298935393546</v>
      </c>
      <c r="N4906">
        <v>3.5651785291579499</v>
      </c>
      <c r="O4906">
        <v>13.307984790874499</v>
      </c>
      <c r="P4906">
        <v>11.0173068805403</v>
      </c>
    </row>
    <row r="4907" spans="1:16" hidden="1" x14ac:dyDescent="0.3">
      <c r="A4907" t="s">
        <v>9969</v>
      </c>
      <c r="B4907" t="s">
        <v>9970</v>
      </c>
      <c r="C4907" t="str">
        <f>IFERROR(VLOOKUP(Table1[[#This Row],[Ticker]],[1]!Table1[[Symbol]:[Industry]],2,FALSE),"-")</f>
        <v>-</v>
      </c>
      <c r="D4907" t="s">
        <v>716</v>
      </c>
      <c r="F4907">
        <v>90.77</v>
      </c>
      <c r="G4907">
        <v>4.2397887706753599</v>
      </c>
      <c r="H4907">
        <v>-13.155357517557899</v>
      </c>
      <c r="I4907">
        <v>14.097970078387799</v>
      </c>
      <c r="J4907">
        <v>1.86122960457787</v>
      </c>
      <c r="K4907">
        <v>87.520590547591596</v>
      </c>
      <c r="L4907">
        <v>79.428253634064006</v>
      </c>
      <c r="N4907">
        <v>0.685340393762079</v>
      </c>
      <c r="O4907">
        <v>5.7618155778340796</v>
      </c>
      <c r="P4907">
        <v>33.485294117647001</v>
      </c>
    </row>
    <row r="4908" spans="1:16" hidden="1" x14ac:dyDescent="0.3">
      <c r="A4908" t="s">
        <v>9971</v>
      </c>
      <c r="B4908" t="s">
        <v>9972</v>
      </c>
      <c r="C4908" t="str">
        <f>IFERROR(VLOOKUP(Table1[[#This Row],[Ticker]],[1]!Table1[[Symbol]:[Industry]],2,FALSE),"-")</f>
        <v>-</v>
      </c>
      <c r="D4908" t="s">
        <v>1639</v>
      </c>
      <c r="F4908">
        <v>71.91</v>
      </c>
      <c r="G4908">
        <v>-2.09656483726959</v>
      </c>
      <c r="H4908">
        <v>-10.210083910053299</v>
      </c>
      <c r="I4908">
        <v>2.8573249289073299</v>
      </c>
      <c r="J4908">
        <v>-0.50359137286477995</v>
      </c>
      <c r="K4908">
        <v>70.790818106064805</v>
      </c>
      <c r="L4908">
        <v>66.002552428039195</v>
      </c>
      <c r="N4908">
        <v>0.91885472676528601</v>
      </c>
      <c r="O4908">
        <v>5.2148518982060903</v>
      </c>
      <c r="P4908">
        <v>30.7454545454545</v>
      </c>
    </row>
    <row r="4909" spans="1:16" hidden="1" x14ac:dyDescent="0.3">
      <c r="A4909" t="s">
        <v>9973</v>
      </c>
      <c r="B4909" t="s">
        <v>9974</v>
      </c>
      <c r="C4909" t="str">
        <f>IFERROR(VLOOKUP(Table1[[#This Row],[Ticker]],[1]!Table1[[Symbol]:[Industry]],2,FALSE),"-")</f>
        <v>-</v>
      </c>
      <c r="F4909">
        <v>388.4</v>
      </c>
      <c r="G4909">
        <v>97.3536446703677</v>
      </c>
      <c r="H4909">
        <v>85.526977516351707</v>
      </c>
      <c r="I4909">
        <v>62.974613519168301</v>
      </c>
      <c r="J4909">
        <v>52.055339414041597</v>
      </c>
      <c r="K4909">
        <v>252.99228242800001</v>
      </c>
      <c r="L4909">
        <v>229.775079159917</v>
      </c>
      <c r="N4909">
        <v>3.5097381956886</v>
      </c>
      <c r="O4909">
        <v>10.504634397528299</v>
      </c>
      <c r="P4909">
        <v>162.43243243243199</v>
      </c>
    </row>
    <row r="4910" spans="1:16" hidden="1" x14ac:dyDescent="0.3">
      <c r="A4910" t="s">
        <v>9975</v>
      </c>
      <c r="B4910" t="s">
        <v>9976</v>
      </c>
      <c r="C4910" t="str">
        <f>IFERROR(VLOOKUP(Table1[[#This Row],[Ticker]],[1]!Table1[[Symbol]:[Industry]],2,FALSE),"-")</f>
        <v>-</v>
      </c>
      <c r="D4910" t="s">
        <v>716</v>
      </c>
      <c r="F4910">
        <v>89.22</v>
      </c>
      <c r="G4910">
        <v>1.86809816891637</v>
      </c>
      <c r="H4910">
        <v>-12.039569450798901</v>
      </c>
      <c r="I4910">
        <v>11.958278367469999</v>
      </c>
      <c r="J4910">
        <v>1.0682145105538099</v>
      </c>
      <c r="K4910">
        <v>86.282597023453903</v>
      </c>
      <c r="L4910">
        <v>78.7048722992281</v>
      </c>
      <c r="N4910">
        <v>0.19401274550278899</v>
      </c>
      <c r="O4910">
        <v>6.0860793544048297</v>
      </c>
      <c r="P4910">
        <v>31.1865902073224</v>
      </c>
    </row>
    <row r="4911" spans="1:16" hidden="1" x14ac:dyDescent="0.3">
      <c r="A4911" t="s">
        <v>9977</v>
      </c>
      <c r="B4911" t="s">
        <v>9978</v>
      </c>
      <c r="C4911" t="str">
        <f>IFERROR(VLOOKUP(Table1[[#This Row],[Ticker]],[1]!Table1[[Symbol]:[Industry]],2,FALSE),"-")</f>
        <v>-</v>
      </c>
      <c r="F4911">
        <v>0</v>
      </c>
      <c r="G4911">
        <v>-25.352777347980801</v>
      </c>
    </row>
    <row r="4912" spans="1:16" hidden="1" x14ac:dyDescent="0.3">
      <c r="A4912" t="s">
        <v>9979</v>
      </c>
      <c r="B4912" t="s">
        <v>9980</v>
      </c>
      <c r="C4912" t="str">
        <f>IFERROR(VLOOKUP(Table1[[#This Row],[Ticker]],[1]!Table1[[Symbol]:[Industry]],2,FALSE),"-")</f>
        <v>-</v>
      </c>
    </row>
    <row r="4913" spans="1:16" hidden="1" x14ac:dyDescent="0.3">
      <c r="A4913" t="s">
        <v>9981</v>
      </c>
      <c r="B4913" t="s">
        <v>9982</v>
      </c>
      <c r="C4913" t="str">
        <f>IFERROR(VLOOKUP(Table1[[#This Row],[Ticker]],[1]!Table1[[Symbol]:[Industry]],2,FALSE),"-")</f>
        <v>-</v>
      </c>
      <c r="D4913" t="s">
        <v>716</v>
      </c>
      <c r="F4913">
        <v>38.33</v>
      </c>
      <c r="G4913">
        <v>3.7914275037711902</v>
      </c>
      <c r="H4913">
        <v>3.1495680437891802</v>
      </c>
      <c r="I4913">
        <v>-1.81962153920958</v>
      </c>
      <c r="J4913">
        <v>4.5416558042134101</v>
      </c>
      <c r="K4913">
        <v>35.406081214770303</v>
      </c>
      <c r="L4913">
        <v>34.2645069113887</v>
      </c>
      <c r="N4913">
        <v>0.79691949529739103</v>
      </c>
      <c r="O4913">
        <v>2.7915470910514002</v>
      </c>
      <c r="P4913">
        <v>32.172413793103402</v>
      </c>
    </row>
    <row r="4914" spans="1:16" hidden="1" x14ac:dyDescent="0.3">
      <c r="A4914" t="s">
        <v>9983</v>
      </c>
      <c r="B4914" t="s">
        <v>9984</v>
      </c>
      <c r="C4914" t="str">
        <f>IFERROR(VLOOKUP(Table1[[#This Row],[Ticker]],[1]!Table1[[Symbol]:[Industry]],2,FALSE),"-")</f>
        <v>-</v>
      </c>
      <c r="D4914" t="s">
        <v>716</v>
      </c>
      <c r="F4914">
        <v>534.82000000000005</v>
      </c>
      <c r="G4914">
        <v>-18.1400438061637</v>
      </c>
      <c r="H4914">
        <v>-6.7227127160654998</v>
      </c>
      <c r="I4914">
        <v>-1.46308503038449</v>
      </c>
      <c r="J4914">
        <v>1.9048524180038599E-2</v>
      </c>
      <c r="K4914">
        <v>503.372897029836</v>
      </c>
      <c r="L4914">
        <v>473.71734422595102</v>
      </c>
      <c r="N4914">
        <v>0.81601861206431003</v>
      </c>
      <c r="O4914">
        <v>3.4460192214202698</v>
      </c>
      <c r="P4914">
        <v>27.0356294536817</v>
      </c>
    </row>
    <row r="4915" spans="1:16" hidden="1" x14ac:dyDescent="0.3">
      <c r="A4915" t="s">
        <v>9985</v>
      </c>
      <c r="B4915" t="s">
        <v>9986</v>
      </c>
      <c r="C4915" t="str">
        <f>IFERROR(VLOOKUP(Table1[[#This Row],[Ticker]],[1]!Table1[[Symbol]:[Industry]],2,FALSE),"-")</f>
        <v>-</v>
      </c>
      <c r="D4915" t="s">
        <v>1306</v>
      </c>
      <c r="F4915">
        <v>999.99</v>
      </c>
      <c r="G4915">
        <v>-25.352777347980801</v>
      </c>
      <c r="H4915">
        <v>-11.0587402042541</v>
      </c>
      <c r="I4915">
        <v>-12.217086976997599</v>
      </c>
      <c r="J4915">
        <v>-1.0819522136039399</v>
      </c>
      <c r="K4915">
        <v>999.99040671503201</v>
      </c>
      <c r="L4915">
        <v>999.99055514384804</v>
      </c>
      <c r="N4915">
        <v>1.1785765695656401</v>
      </c>
      <c r="O4915">
        <v>1.8010180101801101</v>
      </c>
      <c r="P4915">
        <v>0.23957497995188401</v>
      </c>
    </row>
    <row r="4916" spans="1:16" hidden="1" x14ac:dyDescent="0.3">
      <c r="A4916" t="s">
        <v>9987</v>
      </c>
      <c r="B4916" t="s">
        <v>9988</v>
      </c>
      <c r="C4916" t="str">
        <f>IFERROR(VLOOKUP(Table1[[#This Row],[Ticker]],[1]!Table1[[Symbol]:[Industry]],2,FALSE),"-")</f>
        <v>-</v>
      </c>
      <c r="D4916" t="s">
        <v>716</v>
      </c>
      <c r="F4916">
        <v>73.11</v>
      </c>
      <c r="G4916">
        <v>37.024782758875801</v>
      </c>
      <c r="H4916">
        <v>-20.777189204007101</v>
      </c>
      <c r="I4916">
        <v>12.7572719973613</v>
      </c>
      <c r="J4916">
        <v>-1.9497488237734399</v>
      </c>
      <c r="K4916">
        <v>72.828529163458398</v>
      </c>
      <c r="L4916">
        <v>62.714891827446898</v>
      </c>
      <c r="N4916">
        <v>1.0005970941197799</v>
      </c>
      <c r="O4916">
        <v>13.390781014909001</v>
      </c>
      <c r="P4916">
        <v>66.461748633879694</v>
      </c>
    </row>
    <row r="4917" spans="1:16" hidden="1" x14ac:dyDescent="0.3">
      <c r="A4917" t="s">
        <v>9989</v>
      </c>
      <c r="B4917" t="s">
        <v>9990</v>
      </c>
      <c r="C4917" t="str">
        <f>IFERROR(VLOOKUP(Table1[[#This Row],[Ticker]],[1]!Table1[[Symbol]:[Industry]],2,FALSE),"-")</f>
        <v>-</v>
      </c>
      <c r="D4917" t="s">
        <v>716</v>
      </c>
      <c r="F4917">
        <v>26.69</v>
      </c>
      <c r="G4917">
        <v>-30.204721693324998</v>
      </c>
      <c r="H4917">
        <v>-2.6755066713200302</v>
      </c>
      <c r="I4917">
        <v>-5.0713623684066702</v>
      </c>
      <c r="J4917">
        <v>2.1107501809228402</v>
      </c>
      <c r="K4917">
        <v>25.092461698585499</v>
      </c>
      <c r="L4917">
        <v>24.072510805202299</v>
      </c>
      <c r="N4917">
        <v>2.9798468299216401</v>
      </c>
      <c r="O4917">
        <v>16.148370176095899</v>
      </c>
      <c r="P4917">
        <v>22.712643678160902</v>
      </c>
    </row>
    <row r="4918" spans="1:16" hidden="1" x14ac:dyDescent="0.3">
      <c r="A4918" t="s">
        <v>9991</v>
      </c>
      <c r="B4918" t="s">
        <v>9992</v>
      </c>
      <c r="C4918" t="str">
        <f>IFERROR(VLOOKUP(Table1[[#This Row],[Ticker]],[1]!Table1[[Symbol]:[Industry]],2,FALSE),"-")</f>
        <v>-</v>
      </c>
      <c r="D4918" t="s">
        <v>716</v>
      </c>
      <c r="F4918">
        <v>80.53</v>
      </c>
      <c r="G4918">
        <v>-24.0699198457798</v>
      </c>
      <c r="H4918">
        <v>-4.6300746792903702</v>
      </c>
      <c r="I4918">
        <v>-2.7864578154267399</v>
      </c>
      <c r="J4918">
        <v>0.59184592382370305</v>
      </c>
      <c r="K4918">
        <v>76.715020783053703</v>
      </c>
      <c r="L4918">
        <v>71.866115180774997</v>
      </c>
      <c r="N4918">
        <v>1.1367679744731101</v>
      </c>
      <c r="O4918">
        <v>3.0671799329442502</v>
      </c>
      <c r="P4918">
        <v>27.764556560368</v>
      </c>
    </row>
    <row r="4919" spans="1:16" hidden="1" x14ac:dyDescent="0.3">
      <c r="A4919" t="s">
        <v>9993</v>
      </c>
      <c r="B4919" t="s">
        <v>9994</v>
      </c>
      <c r="C4919" t="str">
        <f>IFERROR(VLOOKUP(Table1[[#This Row],[Ticker]],[1]!Table1[[Symbol]:[Industry]],2,FALSE),"-")</f>
        <v>-</v>
      </c>
      <c r="D4919" t="s">
        <v>716</v>
      </c>
      <c r="F4919">
        <v>21.38</v>
      </c>
      <c r="G4919">
        <v>8.6995143317482899</v>
      </c>
      <c r="H4919">
        <v>-6.3412954868094502</v>
      </c>
      <c r="I4919">
        <v>3.0576205228675901</v>
      </c>
      <c r="J4919">
        <v>1.9644694498389801</v>
      </c>
      <c r="K4919">
        <v>20.166493300092899</v>
      </c>
      <c r="L4919">
        <v>18.432975190324399</v>
      </c>
      <c r="N4919">
        <v>1.4326411141747599</v>
      </c>
      <c r="O4919">
        <v>6.1739943872778298</v>
      </c>
      <c r="P4919">
        <v>36.3520408163265</v>
      </c>
    </row>
    <row r="4920" spans="1:16" hidden="1" x14ac:dyDescent="0.3">
      <c r="A4920" t="s">
        <v>9995</v>
      </c>
      <c r="B4920" t="s">
        <v>9996</v>
      </c>
      <c r="C4920" t="str">
        <f>IFERROR(VLOOKUP(Table1[[#This Row],[Ticker]],[1]!Table1[[Symbol]:[Industry]],2,FALSE),"-")</f>
        <v>-</v>
      </c>
      <c r="D4920" t="s">
        <v>1306</v>
      </c>
      <c r="F4920">
        <v>1000</v>
      </c>
      <c r="G4920">
        <v>-25.353777337980901</v>
      </c>
      <c r="H4920">
        <v>-11.0597401942542</v>
      </c>
      <c r="I4920">
        <v>-12.218086966997699</v>
      </c>
      <c r="J4920">
        <v>-1.08295220360404</v>
      </c>
      <c r="K4920">
        <v>1000.00105370345</v>
      </c>
      <c r="L4920">
        <v>1000.03638835843</v>
      </c>
      <c r="N4920">
        <v>0.48827552538758201</v>
      </c>
      <c r="O4920">
        <v>2</v>
      </c>
      <c r="P4920">
        <v>2.0408163265306101</v>
      </c>
    </row>
    <row r="4921" spans="1:16" hidden="1" x14ac:dyDescent="0.3">
      <c r="A4921" t="s">
        <v>9997</v>
      </c>
      <c r="B4921" t="s">
        <v>9998</v>
      </c>
      <c r="C4921" t="str">
        <f>IFERROR(VLOOKUP(Table1[[#This Row],[Ticker]],[1]!Table1[[Symbol]:[Industry]],2,FALSE),"-")</f>
        <v>-</v>
      </c>
      <c r="D4921" t="s">
        <v>1016</v>
      </c>
      <c r="F4921">
        <v>220.22</v>
      </c>
      <c r="G4921">
        <v>-25.352777347980801</v>
      </c>
      <c r="H4921">
        <v>-11.0587402042541</v>
      </c>
      <c r="I4921">
        <v>-12.217086976997599</v>
      </c>
      <c r="O4921">
        <v>0</v>
      </c>
      <c r="P4921">
        <v>0</v>
      </c>
    </row>
    <row r="4922" spans="1:16" hidden="1" x14ac:dyDescent="0.3">
      <c r="A4922" t="s">
        <v>9999</v>
      </c>
      <c r="B4922" t="s">
        <v>10000</v>
      </c>
      <c r="C4922" t="str">
        <f>IFERROR(VLOOKUP(Table1[[#This Row],[Ticker]],[1]!Table1[[Symbol]:[Industry]],2,FALSE),"-")</f>
        <v>-</v>
      </c>
      <c r="D4922" t="s">
        <v>716</v>
      </c>
      <c r="F4922">
        <v>212.21</v>
      </c>
      <c r="G4922">
        <v>15.1929541574168</v>
      </c>
      <c r="H4922">
        <v>-8.8075324747855603</v>
      </c>
      <c r="I4922">
        <v>9.6376359629966508</v>
      </c>
      <c r="J4922">
        <v>0.51159679282784198</v>
      </c>
      <c r="K4922">
        <v>198.78637365015601</v>
      </c>
      <c r="L4922">
        <v>175.25762716400399</v>
      </c>
      <c r="N4922">
        <v>1.00134008654769</v>
      </c>
      <c r="O4922">
        <v>1.78125441779368</v>
      </c>
      <c r="P4922">
        <v>49.897577170304402</v>
      </c>
    </row>
    <row r="4923" spans="1:16" hidden="1" x14ac:dyDescent="0.3">
      <c r="A4923" t="s">
        <v>10001</v>
      </c>
      <c r="B4923" t="s">
        <v>10002</v>
      </c>
      <c r="C4923" t="str">
        <f>IFERROR(VLOOKUP(Table1[[#This Row],[Ticker]],[1]!Table1[[Symbol]:[Industry]],2,FALSE),"-")</f>
        <v>-</v>
      </c>
      <c r="D4923" t="s">
        <v>716</v>
      </c>
      <c r="F4923">
        <v>245.12</v>
      </c>
      <c r="G4923">
        <v>-3.38941613730778</v>
      </c>
      <c r="H4923">
        <v>-9.4142480135261195</v>
      </c>
      <c r="I4923">
        <v>0.28004460315752899</v>
      </c>
      <c r="J4923">
        <v>1.63632412361263</v>
      </c>
      <c r="K4923">
        <v>233.94397593497001</v>
      </c>
      <c r="N4923">
        <v>0.90964316126897604</v>
      </c>
      <c r="O4923">
        <v>14.605091383812001</v>
      </c>
      <c r="P4923">
        <v>29.6931216931217</v>
      </c>
    </row>
    <row r="4924" spans="1:16" hidden="1" x14ac:dyDescent="0.3">
      <c r="A4924" t="s">
        <v>10003</v>
      </c>
      <c r="B4924" t="s">
        <v>10004</v>
      </c>
      <c r="C4924" t="str">
        <f>IFERROR(VLOOKUP(Table1[[#This Row],[Ticker]],[1]!Table1[[Symbol]:[Industry]],2,FALSE),"-")</f>
        <v>-</v>
      </c>
      <c r="D4924" t="s">
        <v>716</v>
      </c>
      <c r="F4924">
        <v>23.15</v>
      </c>
      <c r="G4924">
        <v>7.3119790990105704</v>
      </c>
      <c r="H4924">
        <v>-5.6769554756432896</v>
      </c>
      <c r="I4924">
        <v>5.8951579209615597</v>
      </c>
      <c r="J4924">
        <v>0.514500114555693</v>
      </c>
      <c r="K4924">
        <v>21.788725062173299</v>
      </c>
      <c r="N4924">
        <v>0.70062466320676398</v>
      </c>
      <c r="O4924">
        <v>5.8315334773218099</v>
      </c>
      <c r="P4924">
        <v>42.024539877300498</v>
      </c>
    </row>
    <row r="4925" spans="1:16" hidden="1" x14ac:dyDescent="0.3">
      <c r="A4925" t="s">
        <v>10005</v>
      </c>
      <c r="B4925" t="s">
        <v>10006</v>
      </c>
      <c r="C4925" t="str">
        <f>IFERROR(VLOOKUP(Table1[[#This Row],[Ticker]],[1]!Table1[[Symbol]:[Industry]],2,FALSE),"-")</f>
        <v>-</v>
      </c>
      <c r="D4925" t="s">
        <v>716</v>
      </c>
      <c r="F4925">
        <v>80.73</v>
      </c>
      <c r="G4925">
        <v>-3.4773062187783301</v>
      </c>
      <c r="H4925">
        <v>-5.4777703963859103</v>
      </c>
      <c r="I4925">
        <v>-0.26312774804183497</v>
      </c>
      <c r="J4925">
        <v>1.0419415917057899</v>
      </c>
      <c r="K4925">
        <v>76.816181093732396</v>
      </c>
      <c r="N4925">
        <v>0.941039181396914</v>
      </c>
      <c r="O4925">
        <v>1.57314505140591</v>
      </c>
      <c r="P4925">
        <v>29.645093945720198</v>
      </c>
    </row>
    <row r="4926" spans="1:16" hidden="1" x14ac:dyDescent="0.3">
      <c r="A4926" t="s">
        <v>10007</v>
      </c>
      <c r="B4926" t="s">
        <v>10008</v>
      </c>
      <c r="C4926" t="str">
        <f>IFERROR(VLOOKUP(Table1[[#This Row],[Ticker]],[1]!Table1[[Symbol]:[Industry]],2,FALSE),"-")</f>
        <v>-</v>
      </c>
      <c r="F4926">
        <v>101.75</v>
      </c>
      <c r="G4926">
        <v>-25.597875387196499</v>
      </c>
      <c r="H4926">
        <v>-11.0587402042541</v>
      </c>
      <c r="I4926">
        <v>-12.217086976997599</v>
      </c>
      <c r="J4926">
        <v>-1.0819522136039399</v>
      </c>
      <c r="K4926">
        <v>101.75006135068701</v>
      </c>
      <c r="O4926">
        <v>0.24570024570025301</v>
      </c>
      <c r="P4926">
        <v>0</v>
      </c>
    </row>
    <row r="4927" spans="1:16" hidden="1" x14ac:dyDescent="0.3">
      <c r="A4927" t="s">
        <v>10009</v>
      </c>
      <c r="B4927" t="s">
        <v>10010</v>
      </c>
      <c r="C4927" t="str">
        <f>IFERROR(VLOOKUP(Table1[[#This Row],[Ticker]],[1]!Table1[[Symbol]:[Industry]],2,FALSE),"-")</f>
        <v>-</v>
      </c>
      <c r="D4927" t="s">
        <v>716</v>
      </c>
      <c r="F4927">
        <v>28.44</v>
      </c>
      <c r="G4927">
        <v>44.605331568835403</v>
      </c>
      <c r="H4927">
        <v>-8.7109779151859303</v>
      </c>
      <c r="I4927">
        <v>20.991343936351299</v>
      </c>
      <c r="J4927">
        <v>1.3033688873134699</v>
      </c>
      <c r="K4927">
        <v>26.175846238401899</v>
      </c>
      <c r="N4927">
        <v>0.81923365021773298</v>
      </c>
      <c r="O4927">
        <v>0.73839662447257004</v>
      </c>
      <c r="P4927">
        <v>71.739130434782595</v>
      </c>
    </row>
    <row r="4928" spans="1:16" hidden="1" x14ac:dyDescent="0.3">
      <c r="A4928" t="s">
        <v>10011</v>
      </c>
      <c r="B4928" t="s">
        <v>10012</v>
      </c>
      <c r="C4928" t="str">
        <f>IFERROR(VLOOKUP(Table1[[#This Row],[Ticker]],[1]!Table1[[Symbol]:[Industry]],2,FALSE),"-")</f>
        <v>-</v>
      </c>
      <c r="D4928" t="s">
        <v>716</v>
      </c>
      <c r="F4928">
        <v>38.32</v>
      </c>
      <c r="G4928">
        <v>-0.968860357059938</v>
      </c>
      <c r="H4928">
        <v>0.59661535785856701</v>
      </c>
      <c r="I4928">
        <v>-1.9119632003712399</v>
      </c>
      <c r="J4928">
        <v>4.4984049292531898</v>
      </c>
      <c r="K4928">
        <v>35.391518478944199</v>
      </c>
      <c r="N4928">
        <v>1.5822189980694801</v>
      </c>
      <c r="O4928">
        <v>4.3841336116910297</v>
      </c>
      <c r="P4928">
        <v>26.052631578947299</v>
      </c>
    </row>
    <row r="4929" spans="1:16" hidden="1" x14ac:dyDescent="0.3">
      <c r="A4929" t="s">
        <v>10013</v>
      </c>
      <c r="B4929" t="s">
        <v>10014</v>
      </c>
      <c r="C4929" t="str">
        <f>IFERROR(VLOOKUP(Table1[[#This Row],[Ticker]],[1]!Table1[[Symbol]:[Industry]],2,FALSE),"-")</f>
        <v>-</v>
      </c>
      <c r="D4929" t="s">
        <v>1306</v>
      </c>
      <c r="F4929">
        <v>1000.01</v>
      </c>
      <c r="G4929">
        <v>-25.350777327980602</v>
      </c>
      <c r="H4929">
        <v>-11.056740184253901</v>
      </c>
      <c r="I4929">
        <v>-12.2160869769976</v>
      </c>
      <c r="J4929">
        <v>-1.0799521936037499</v>
      </c>
      <c r="K4929">
        <v>1000.00045684124</v>
      </c>
      <c r="N4929">
        <v>1.9109535402623199</v>
      </c>
      <c r="O4929">
        <v>0</v>
      </c>
      <c r="P4929">
        <v>0.50351758793969403</v>
      </c>
    </row>
    <row r="4930" spans="1:16" hidden="1" x14ac:dyDescent="0.3">
      <c r="A4930" t="s">
        <v>10015</v>
      </c>
      <c r="B4930" t="s">
        <v>10016</v>
      </c>
      <c r="C4930" t="str">
        <f>IFERROR(VLOOKUP(Table1[[#This Row],[Ticker]],[1]!Table1[[Symbol]:[Industry]],2,FALSE),"-")</f>
        <v>-</v>
      </c>
      <c r="D4930" t="s">
        <v>1639</v>
      </c>
      <c r="F4930">
        <v>74.3</v>
      </c>
      <c r="G4930">
        <v>-11.0450850402885</v>
      </c>
      <c r="H4930">
        <v>-10.8554881717338</v>
      </c>
      <c r="I4930">
        <v>2.9767114726147899</v>
      </c>
      <c r="J4930">
        <v>0.28884970551873801</v>
      </c>
      <c r="K4930">
        <v>73.080813570523205</v>
      </c>
      <c r="N4930">
        <v>0.491285414337787</v>
      </c>
      <c r="O4930">
        <v>3.4320323014804801</v>
      </c>
      <c r="P4930">
        <v>39.924670433145003</v>
      </c>
    </row>
    <row r="4931" spans="1:16" hidden="1" x14ac:dyDescent="0.3">
      <c r="A4931" t="s">
        <v>10017</v>
      </c>
      <c r="B4931" t="s">
        <v>10018</v>
      </c>
      <c r="C4931" t="str">
        <f>IFERROR(VLOOKUP(Table1[[#This Row],[Ticker]],[1]!Table1[[Symbol]:[Industry]],2,FALSE),"-")</f>
        <v>-</v>
      </c>
      <c r="D4931" t="s">
        <v>716</v>
      </c>
      <c r="F4931">
        <v>92.01</v>
      </c>
      <c r="G4931">
        <v>-6.4934124743580099</v>
      </c>
      <c r="H4931">
        <v>-12.4719009378032</v>
      </c>
      <c r="I4931">
        <v>12.137555542261699</v>
      </c>
      <c r="J4931">
        <v>1.0640185028373099</v>
      </c>
      <c r="K4931">
        <v>88.757371792564697</v>
      </c>
      <c r="N4931">
        <v>0.41926336810767301</v>
      </c>
      <c r="O4931">
        <v>6.47755678730572</v>
      </c>
      <c r="P4931">
        <v>30.1230377598642</v>
      </c>
    </row>
    <row r="4932" spans="1:16" hidden="1" x14ac:dyDescent="0.3">
      <c r="A4932" t="s">
        <v>10019</v>
      </c>
      <c r="B4932" t="s">
        <v>10020</v>
      </c>
      <c r="C4932" t="str">
        <f>IFERROR(VLOOKUP(Table1[[#This Row],[Ticker]],[1]!Table1[[Symbol]:[Industry]],2,FALSE),"-")</f>
        <v>-</v>
      </c>
      <c r="D4932" t="s">
        <v>1639</v>
      </c>
      <c r="F4932">
        <v>71.650000000000006</v>
      </c>
      <c r="G4932">
        <v>-9.6949888088363405</v>
      </c>
      <c r="H4932">
        <v>-10.988761197956</v>
      </c>
      <c r="I4932">
        <v>2.5146984513450699</v>
      </c>
      <c r="J4932">
        <v>-2.18815422258569E-2</v>
      </c>
      <c r="K4932">
        <v>70.745038914908804</v>
      </c>
      <c r="N4932">
        <v>0.41011907150979998</v>
      </c>
      <c r="O4932">
        <v>5.5129099790648803</v>
      </c>
      <c r="P4932">
        <v>32.685185185185198</v>
      </c>
    </row>
    <row r="4933" spans="1:16" hidden="1" x14ac:dyDescent="0.3">
      <c r="A4933" t="s">
        <v>10021</v>
      </c>
      <c r="B4933" t="s">
        <v>10022</v>
      </c>
      <c r="C4933" t="str">
        <f>IFERROR(VLOOKUP(Table1[[#This Row],[Ticker]],[1]!Table1[[Symbol]:[Industry]],2,FALSE),"-")</f>
        <v>-</v>
      </c>
      <c r="D4933" t="s">
        <v>221</v>
      </c>
      <c r="F4933">
        <v>100.5</v>
      </c>
      <c r="G4933">
        <v>-24.852777347980801</v>
      </c>
      <c r="I4933">
        <v>-11.717086976997599</v>
      </c>
      <c r="N4933">
        <v>1.7777777777777699</v>
      </c>
      <c r="O4933">
        <v>6.4676616915422898</v>
      </c>
      <c r="P4933">
        <v>0.49999999999998901</v>
      </c>
    </row>
    <row r="4934" spans="1:16" hidden="1" x14ac:dyDescent="0.3">
      <c r="A4934" t="s">
        <v>10023</v>
      </c>
      <c r="B4934" t="s">
        <v>10024</v>
      </c>
      <c r="C4934" t="str">
        <f>IFERROR(VLOOKUP(Table1[[#This Row],[Ticker]],[1]!Table1[[Symbol]:[Industry]],2,FALSE),"-")</f>
        <v>-</v>
      </c>
      <c r="D4934" t="s">
        <v>1639</v>
      </c>
      <c r="F4934">
        <v>7.2</v>
      </c>
      <c r="G4934">
        <v>-24.5077069254456</v>
      </c>
      <c r="H4934">
        <v>-9.6581799801645101</v>
      </c>
      <c r="I4934">
        <v>-10.808636272772199</v>
      </c>
      <c r="J4934">
        <v>1.1779347920457699</v>
      </c>
      <c r="K4934">
        <v>7.0821912531184701</v>
      </c>
      <c r="N4934">
        <v>0.80690536973811</v>
      </c>
      <c r="O4934">
        <v>18.0555555555555</v>
      </c>
      <c r="P4934">
        <v>19.999999999999901</v>
      </c>
    </row>
    <row r="4935" spans="1:16" hidden="1" x14ac:dyDescent="0.3">
      <c r="A4935" t="s">
        <v>10025</v>
      </c>
      <c r="B4935" t="s">
        <v>10026</v>
      </c>
      <c r="C4935" t="str">
        <f>IFERROR(VLOOKUP(Table1[[#This Row],[Ticker]],[1]!Table1[[Symbol]:[Industry]],2,FALSE),"-")</f>
        <v>-</v>
      </c>
      <c r="D4935" t="s">
        <v>716</v>
      </c>
      <c r="F4935">
        <v>8.9</v>
      </c>
      <c r="G4935">
        <v>-15.699312001446099</v>
      </c>
      <c r="H4935">
        <v>-11.501218080360299</v>
      </c>
      <c r="I4935">
        <v>-2.0685721255124498</v>
      </c>
      <c r="J4935">
        <v>2.7242761600984702</v>
      </c>
      <c r="K4935">
        <v>8.5991666821250998</v>
      </c>
      <c r="N4935">
        <v>1.0609710386769999</v>
      </c>
      <c r="O4935">
        <v>15.9550561797752</v>
      </c>
      <c r="P4935">
        <v>32.047477744807097</v>
      </c>
    </row>
    <row r="4936" spans="1:16" hidden="1" x14ac:dyDescent="0.3">
      <c r="A4936" t="s">
        <v>10027</v>
      </c>
      <c r="B4936" t="s">
        <v>10028</v>
      </c>
      <c r="C4936" t="str">
        <f>IFERROR(VLOOKUP(Table1[[#This Row],[Ticker]],[1]!Table1[[Symbol]:[Industry]],2,FALSE),"-")</f>
        <v>-</v>
      </c>
      <c r="D4936" t="s">
        <v>1306</v>
      </c>
      <c r="F4936">
        <v>103.05</v>
      </c>
      <c r="G4936">
        <v>-22.519011632554701</v>
      </c>
      <c r="H4936">
        <v>-10.5417679061659</v>
      </c>
      <c r="I4936">
        <v>-9.3833212615715293</v>
      </c>
      <c r="J4936">
        <v>-0.95564051519742299</v>
      </c>
      <c r="K4936">
        <v>102.434832619269</v>
      </c>
      <c r="N4936">
        <v>0.76048817101385002</v>
      </c>
      <c r="O4936">
        <v>2.62008733624454</v>
      </c>
      <c r="P4936">
        <v>4.7788510421962398</v>
      </c>
    </row>
    <row r="4937" spans="1:16" hidden="1" x14ac:dyDescent="0.3">
      <c r="A4937" t="s">
        <v>10029</v>
      </c>
      <c r="B4937" t="s">
        <v>10030</v>
      </c>
      <c r="C4937" t="str">
        <f>IFERROR(VLOOKUP(Table1[[#This Row],[Ticker]],[1]!Table1[[Symbol]:[Industry]],2,FALSE),"-")</f>
        <v>-</v>
      </c>
      <c r="D4937" t="s">
        <v>716</v>
      </c>
      <c r="F4937">
        <v>53.32</v>
      </c>
      <c r="G4937">
        <v>-8.3245064735561094</v>
      </c>
      <c r="H4937">
        <v>-5.5703312484388103</v>
      </c>
      <c r="I4937">
        <v>4.6358606451807702</v>
      </c>
      <c r="J4937">
        <v>-0.79941312903058503</v>
      </c>
      <c r="K4937">
        <v>50.351000027655502</v>
      </c>
      <c r="N4937">
        <v>1.1427665370556099</v>
      </c>
      <c r="O4937">
        <v>12.5281320330082</v>
      </c>
      <c r="P4937">
        <v>19.390953873712501</v>
      </c>
    </row>
    <row r="4938" spans="1:16" hidden="1" x14ac:dyDescent="0.3">
      <c r="A4938" t="s">
        <v>10031</v>
      </c>
      <c r="B4938" t="s">
        <v>10032</v>
      </c>
      <c r="C4938" t="str">
        <f>IFERROR(VLOOKUP(Table1[[#This Row],[Ticker]],[1]!Table1[[Symbol]:[Industry]],2,FALSE),"-")</f>
        <v>-</v>
      </c>
      <c r="D4938" t="s">
        <v>716</v>
      </c>
      <c r="F4938">
        <v>245.04</v>
      </c>
      <c r="G4938">
        <v>-12.7683528131772</v>
      </c>
      <c r="H4938">
        <v>-6.6704536850020402</v>
      </c>
      <c r="I4938">
        <v>0.36733755780597299</v>
      </c>
      <c r="J4938">
        <v>1.4462436691682601</v>
      </c>
      <c r="K4938">
        <v>232.62876148000001</v>
      </c>
      <c r="N4938">
        <v>0.62952882114558695</v>
      </c>
      <c r="O4938">
        <v>4.9379693111328802</v>
      </c>
      <c r="P4938">
        <v>13.950892857142801</v>
      </c>
    </row>
    <row r="4939" spans="1:16" hidden="1" x14ac:dyDescent="0.3">
      <c r="A4939" t="s">
        <v>10033</v>
      </c>
      <c r="B4939" t="s">
        <v>10034</v>
      </c>
      <c r="C4939" t="str">
        <f>IFERROR(VLOOKUP(Table1[[#This Row],[Ticker]],[1]!Table1[[Symbol]:[Industry]],2,FALSE),"-")</f>
        <v>-</v>
      </c>
      <c r="D4939" t="s">
        <v>716</v>
      </c>
      <c r="F4939">
        <v>378.99</v>
      </c>
      <c r="G4939">
        <v>-21.420115935847701</v>
      </c>
      <c r="H4939">
        <v>1.7366058577983401</v>
      </c>
      <c r="I4939">
        <v>-8.1361268803288205</v>
      </c>
      <c r="J4939">
        <v>5.6929701247185402</v>
      </c>
      <c r="K4939">
        <v>352.113174359011</v>
      </c>
      <c r="N4939">
        <v>0.908861155944091</v>
      </c>
      <c r="O4939">
        <v>13.9871764426501</v>
      </c>
      <c r="P4939">
        <v>17.815841830390401</v>
      </c>
    </row>
    <row r="4940" spans="1:16" hidden="1" x14ac:dyDescent="0.3">
      <c r="A4940" t="s">
        <v>10035</v>
      </c>
      <c r="B4940" t="s">
        <v>10036</v>
      </c>
      <c r="C4940" t="str">
        <f>IFERROR(VLOOKUP(Table1[[#This Row],[Ticker]],[1]!Table1[[Symbol]:[Industry]],2,FALSE),"-")</f>
        <v>-</v>
      </c>
      <c r="D4940" t="s">
        <v>1306</v>
      </c>
      <c r="F4940">
        <v>23.2</v>
      </c>
      <c r="G4940">
        <v>-39.870094960361001</v>
      </c>
      <c r="H4940">
        <v>-9.0500065797999998</v>
      </c>
      <c r="I4940">
        <v>-26.7344045893778</v>
      </c>
      <c r="J4940">
        <v>-0.26192631804936201</v>
      </c>
      <c r="K4940">
        <v>23.230305828148101</v>
      </c>
      <c r="N4940">
        <v>3.09010207784715</v>
      </c>
      <c r="O4940">
        <v>17.672413793103399</v>
      </c>
      <c r="P4940">
        <v>7.4074074074073897</v>
      </c>
    </row>
    <row r="4941" spans="1:16" hidden="1" x14ac:dyDescent="0.3">
      <c r="A4941" t="s">
        <v>10037</v>
      </c>
      <c r="B4941" t="s">
        <v>10038</v>
      </c>
      <c r="C4941" t="str">
        <f>IFERROR(VLOOKUP(Table1[[#This Row],[Ticker]],[1]!Table1[[Symbol]:[Industry]],2,FALSE),"-")</f>
        <v>-</v>
      </c>
      <c r="D4941" t="s">
        <v>1306</v>
      </c>
      <c r="F4941">
        <v>56.51</v>
      </c>
      <c r="G4941">
        <v>-35.497474438138198</v>
      </c>
      <c r="H4941">
        <v>-9.5354427132147297</v>
      </c>
      <c r="I4941">
        <v>-22.361784067155</v>
      </c>
      <c r="J4941">
        <v>-1.0996013487963201</v>
      </c>
      <c r="K4941">
        <v>56.502774466375399</v>
      </c>
      <c r="N4941">
        <v>2.2844839447787999</v>
      </c>
      <c r="O4941">
        <v>17.0412316404176</v>
      </c>
      <c r="P4941">
        <v>6.2218045112781803</v>
      </c>
    </row>
    <row r="4942" spans="1:16" hidden="1" x14ac:dyDescent="0.3">
      <c r="A4942" t="s">
        <v>10039</v>
      </c>
      <c r="B4942" t="s">
        <v>10040</v>
      </c>
      <c r="C4942" t="str">
        <f>IFERROR(VLOOKUP(Table1[[#This Row],[Ticker]],[1]!Table1[[Symbol]:[Industry]],2,FALSE),"-")</f>
        <v>-</v>
      </c>
      <c r="D4942" t="s">
        <v>716</v>
      </c>
      <c r="F4942">
        <v>73.3</v>
      </c>
      <c r="G4942">
        <v>-15.9833543854584</v>
      </c>
      <c r="H4942">
        <v>-18.372418554247801</v>
      </c>
      <c r="I4942">
        <v>-3.2045944130475701</v>
      </c>
      <c r="J4942">
        <v>-2.1355791216142102</v>
      </c>
      <c r="K4942">
        <v>73.283697508567101</v>
      </c>
      <c r="N4942">
        <v>1.6026737649412199</v>
      </c>
      <c r="O4942">
        <v>11.3915416098226</v>
      </c>
      <c r="P4942">
        <v>12.0795107033639</v>
      </c>
    </row>
    <row r="4943" spans="1:16" hidden="1" x14ac:dyDescent="0.3">
      <c r="A4943" t="s">
        <v>10041</v>
      </c>
      <c r="B4943" t="s">
        <v>10042</v>
      </c>
      <c r="C4943" t="str">
        <f>IFERROR(VLOOKUP(Table1[[#This Row],[Ticker]],[1]!Table1[[Symbol]:[Industry]],2,FALSE),"-")</f>
        <v>-</v>
      </c>
      <c r="D4943" t="s">
        <v>716</v>
      </c>
      <c r="F4943">
        <v>128.01</v>
      </c>
      <c r="G4943">
        <v>-16.370996316140101</v>
      </c>
      <c r="H4943">
        <v>-3.9570452889999199</v>
      </c>
      <c r="I4943">
        <v>-3.2353059451569699</v>
      </c>
      <c r="J4943">
        <v>0.796322675553647</v>
      </c>
      <c r="K4943">
        <v>122.664208720139</v>
      </c>
      <c r="N4943">
        <v>0.78873530255233704</v>
      </c>
      <c r="O4943">
        <v>3.1169439887508799</v>
      </c>
      <c r="P4943">
        <v>11.4099216710182</v>
      </c>
    </row>
    <row r="4944" spans="1:16" hidden="1" x14ac:dyDescent="0.3">
      <c r="A4944" t="s">
        <v>10043</v>
      </c>
      <c r="B4944" t="s">
        <v>10044</v>
      </c>
      <c r="C4944" t="str">
        <f>IFERROR(VLOOKUP(Table1[[#This Row],[Ticker]],[1]!Table1[[Symbol]:[Industry]],2,FALSE),"-")</f>
        <v>-</v>
      </c>
      <c r="D4944" t="s">
        <v>387</v>
      </c>
      <c r="F4944">
        <v>103.75</v>
      </c>
      <c r="G4944">
        <v>-25.5931619633654</v>
      </c>
      <c r="H4944">
        <v>-10.817194310534299</v>
      </c>
      <c r="I4944">
        <v>-12.4574715923822</v>
      </c>
      <c r="N4944">
        <v>0.46666666666666601</v>
      </c>
      <c r="O4944">
        <v>0.24096385542169399</v>
      </c>
      <c r="P4944">
        <v>3.3881415047334298</v>
      </c>
    </row>
    <row r="4945" spans="1:16" hidden="1" x14ac:dyDescent="0.3">
      <c r="A4945" t="s">
        <v>10045</v>
      </c>
      <c r="B4945" t="s">
        <v>10046</v>
      </c>
      <c r="C4945" t="str">
        <f>IFERROR(VLOOKUP(Table1[[#This Row],[Ticker]],[1]!Table1[[Symbol]:[Industry]],2,FALSE),"-")</f>
        <v>-</v>
      </c>
      <c r="D4945" t="s">
        <v>716</v>
      </c>
      <c r="F4945">
        <v>56.24</v>
      </c>
      <c r="G4945">
        <v>-9.2982994280468496</v>
      </c>
      <c r="H4945">
        <v>-6.9936995538476499</v>
      </c>
      <c r="I4945">
        <v>3.8373909429363602</v>
      </c>
      <c r="J4945">
        <v>1.6106881407642599E-3</v>
      </c>
      <c r="K4945">
        <v>52.600418143979802</v>
      </c>
      <c r="N4945">
        <v>1.04523020186988</v>
      </c>
      <c r="O4945">
        <v>2.4182076813655802</v>
      </c>
      <c r="P4945">
        <v>27.528344671201801</v>
      </c>
    </row>
    <row r="4946" spans="1:16" hidden="1" x14ac:dyDescent="0.3">
      <c r="A4946" t="s">
        <v>10047</v>
      </c>
      <c r="B4946" t="s">
        <v>10048</v>
      </c>
      <c r="C4946" t="str">
        <f>IFERROR(VLOOKUP(Table1[[#This Row],[Ticker]],[1]!Table1[[Symbol]:[Industry]],2,FALSE),"-")</f>
        <v>-</v>
      </c>
      <c r="F4946">
        <v>77.599999999999994</v>
      </c>
      <c r="G4946">
        <v>-52.582824296337598</v>
      </c>
      <c r="H4946">
        <v>2.5502823521368101</v>
      </c>
      <c r="I4946">
        <v>-39.353237211739298</v>
      </c>
      <c r="J4946">
        <v>-2.5170467993834702</v>
      </c>
      <c r="K4946">
        <v>75.190670682169397</v>
      </c>
      <c r="N4946">
        <v>1.04837908764792</v>
      </c>
      <c r="O4946">
        <v>49.291237113401998</v>
      </c>
      <c r="P4946">
        <v>46.415094339622598</v>
      </c>
    </row>
    <row r="4947" spans="1:16" hidden="1" x14ac:dyDescent="0.3">
      <c r="A4947" t="s">
        <v>10049</v>
      </c>
      <c r="B4947" t="s">
        <v>10050</v>
      </c>
      <c r="C4947" t="str">
        <f>IFERROR(VLOOKUP(Table1[[#This Row],[Ticker]],[1]!Table1[[Symbol]:[Industry]],2,FALSE),"-")</f>
        <v>-</v>
      </c>
      <c r="F4947">
        <v>245.15</v>
      </c>
      <c r="G4947">
        <v>-10.252375741555101</v>
      </c>
      <c r="H4947">
        <v>11.4547964158655</v>
      </c>
      <c r="I4947">
        <v>19.054666704394599</v>
      </c>
      <c r="J4947">
        <v>6.39304778639604</v>
      </c>
      <c r="K4947">
        <v>188.73878222605899</v>
      </c>
      <c r="N4947">
        <v>0.80955202130493398</v>
      </c>
      <c r="O4947">
        <v>5.2008974097491096</v>
      </c>
      <c r="P4947">
        <v>116.27701808557499</v>
      </c>
    </row>
    <row r="4948" spans="1:16" hidden="1" x14ac:dyDescent="0.3">
      <c r="A4948" t="s">
        <v>10051</v>
      </c>
      <c r="B4948" t="s">
        <v>10052</v>
      </c>
      <c r="C4948" t="str">
        <f>IFERROR(VLOOKUP(Table1[[#This Row],[Ticker]],[1]!Table1[[Symbol]:[Industry]],2,FALSE),"-")</f>
        <v>-</v>
      </c>
      <c r="D4948" t="s">
        <v>716</v>
      </c>
      <c r="F4948">
        <v>53.07</v>
      </c>
      <c r="G4948">
        <v>-6.79377667878608</v>
      </c>
      <c r="H4948">
        <v>-0.275874620797734</v>
      </c>
      <c r="I4948">
        <v>6.3419136921971297</v>
      </c>
      <c r="J4948">
        <v>1.8592242569842801</v>
      </c>
      <c r="K4948">
        <v>48.4347829177484</v>
      </c>
      <c r="N4948">
        <v>0.97110848855713605</v>
      </c>
      <c r="O4948">
        <v>0.81025061239872098</v>
      </c>
      <c r="P4948">
        <v>35.244648318042799</v>
      </c>
    </row>
    <row r="4949" spans="1:16" hidden="1" x14ac:dyDescent="0.3">
      <c r="A4949" t="s">
        <v>10053</v>
      </c>
      <c r="B4949" t="s">
        <v>10054</v>
      </c>
      <c r="C4949" t="str">
        <f>IFERROR(VLOOKUP(Table1[[#This Row],[Ticker]],[1]!Table1[[Symbol]:[Industry]],2,FALSE),"-")</f>
        <v>-</v>
      </c>
      <c r="D4949" t="s">
        <v>1639</v>
      </c>
      <c r="F4949">
        <v>11.62</v>
      </c>
      <c r="G4949">
        <v>-10.501292199465899</v>
      </c>
      <c r="H4949">
        <v>-9.8508023267735592</v>
      </c>
      <c r="I4949">
        <v>2.63439817151724</v>
      </c>
      <c r="J4949">
        <v>1.45301282136109</v>
      </c>
      <c r="K4949">
        <v>11.441550001455701</v>
      </c>
      <c r="N4949">
        <v>0.688984870067606</v>
      </c>
      <c r="O4949">
        <v>9.9827882960413099</v>
      </c>
      <c r="P4949">
        <v>16.1999999999999</v>
      </c>
    </row>
    <row r="4950" spans="1:16" hidden="1" x14ac:dyDescent="0.3">
      <c r="A4950" t="s">
        <v>10055</v>
      </c>
      <c r="B4950" t="s">
        <v>10056</v>
      </c>
      <c r="C4950" t="str">
        <f>IFERROR(VLOOKUP(Table1[[#This Row],[Ticker]],[1]!Table1[[Symbol]:[Industry]],2,FALSE),"-")</f>
        <v>-</v>
      </c>
      <c r="F4950">
        <v>173.95</v>
      </c>
      <c r="G4950">
        <v>-29.828340225520598</v>
      </c>
      <c r="H4950">
        <v>1.1670662473587301</v>
      </c>
      <c r="I4950">
        <v>-16.6926498545374</v>
      </c>
      <c r="J4950">
        <v>13.321204642693299</v>
      </c>
      <c r="K4950">
        <v>156.551587907353</v>
      </c>
      <c r="N4950">
        <v>1.48275711528206</v>
      </c>
      <c r="O4950">
        <v>4.6852543834435103</v>
      </c>
      <c r="P4950">
        <v>28.613678373382601</v>
      </c>
    </row>
    <row r="4951" spans="1:16" hidden="1" x14ac:dyDescent="0.3">
      <c r="A4951" t="s">
        <v>10057</v>
      </c>
      <c r="B4951" t="s">
        <v>10058</v>
      </c>
      <c r="C4951" t="str">
        <f>IFERROR(VLOOKUP(Table1[[#This Row],[Ticker]],[1]!Table1[[Symbol]:[Industry]],2,FALSE),"-")</f>
        <v>-</v>
      </c>
      <c r="F4951">
        <v>4.05</v>
      </c>
      <c r="G4951">
        <v>-60.5527773479808</v>
      </c>
      <c r="I4951">
        <v>-47.417086976997602</v>
      </c>
      <c r="N4951">
        <v>0.80637821702273105</v>
      </c>
      <c r="O4951">
        <v>54.320987654320902</v>
      </c>
      <c r="P4951">
        <v>20.8955223880596</v>
      </c>
    </row>
    <row r="4952" spans="1:16" hidden="1" x14ac:dyDescent="0.3">
      <c r="A4952" t="s">
        <v>10059</v>
      </c>
      <c r="B4952" t="s">
        <v>10060</v>
      </c>
      <c r="C4952" t="str">
        <f>IFERROR(VLOOKUP(Table1[[#This Row],[Ticker]],[1]!Table1[[Symbol]:[Industry]],2,FALSE),"-")</f>
        <v>-</v>
      </c>
      <c r="F4952">
        <v>8.75</v>
      </c>
      <c r="G4952">
        <v>-64.035328153867297</v>
      </c>
      <c r="H4952">
        <v>-15.8206449661589</v>
      </c>
      <c r="I4952">
        <v>-50.899637782884</v>
      </c>
      <c r="J4952">
        <v>1.84202439458318</v>
      </c>
      <c r="K4952">
        <v>8.9021775096276805</v>
      </c>
      <c r="N4952">
        <v>0.28568523226862202</v>
      </c>
      <c r="O4952">
        <v>63.085714285714197</v>
      </c>
      <c r="P4952">
        <v>53.508771929824498</v>
      </c>
    </row>
    <row r="4953" spans="1:16" hidden="1" x14ac:dyDescent="0.3">
      <c r="A4953" t="s">
        <v>10061</v>
      </c>
      <c r="B4953" t="s">
        <v>10062</v>
      </c>
      <c r="C4953" t="str">
        <f>IFERROR(VLOOKUP(Table1[[#This Row],[Ticker]],[1]!Table1[[Symbol]:[Industry]],2,FALSE),"-")</f>
        <v>-</v>
      </c>
      <c r="D4953" t="s">
        <v>1016</v>
      </c>
      <c r="F4953">
        <v>105.76</v>
      </c>
      <c r="G4953">
        <v>-22.732690011736199</v>
      </c>
      <c r="H4953">
        <v>-12.012011232291499</v>
      </c>
      <c r="I4953">
        <v>-9.5872956135817802</v>
      </c>
      <c r="J4953">
        <v>-1.5702151244020599</v>
      </c>
      <c r="K4953">
        <v>106.329248358358</v>
      </c>
      <c r="N4953">
        <v>0.69889921846650904</v>
      </c>
      <c r="O4953">
        <v>5.8055975794251102</v>
      </c>
      <c r="P4953">
        <v>4.6092977250247404</v>
      </c>
    </row>
    <row r="4954" spans="1:16" hidden="1" x14ac:dyDescent="0.3">
      <c r="A4954" t="s">
        <v>10063</v>
      </c>
      <c r="B4954" t="s">
        <v>10064</v>
      </c>
      <c r="C4954" t="str">
        <f>IFERROR(VLOOKUP(Table1[[#This Row],[Ticker]],[1]!Table1[[Symbol]:[Industry]],2,FALSE),"-")</f>
        <v>-</v>
      </c>
      <c r="D4954" t="s">
        <v>716</v>
      </c>
      <c r="F4954">
        <v>17.690000000000001</v>
      </c>
      <c r="G4954">
        <v>0.98174222497291197</v>
      </c>
      <c r="H4954">
        <v>-0.82792298653737495</v>
      </c>
      <c r="I4954">
        <v>14.1174325959561</v>
      </c>
      <c r="J4954">
        <v>1.41224732235894</v>
      </c>
      <c r="K4954">
        <v>16.310686974112802</v>
      </c>
      <c r="N4954">
        <v>2.9693578744130198</v>
      </c>
      <c r="O4954">
        <v>0.67834934991519702</v>
      </c>
      <c r="P4954">
        <v>36.076923076923002</v>
      </c>
    </row>
    <row r="4955" spans="1:16" hidden="1" x14ac:dyDescent="0.3">
      <c r="A4955" t="s">
        <v>10065</v>
      </c>
      <c r="B4955" t="s">
        <v>10066</v>
      </c>
      <c r="C4955" t="str">
        <f>IFERROR(VLOOKUP(Table1[[#This Row],[Ticker]],[1]!Table1[[Symbol]:[Industry]],2,FALSE),"-")</f>
        <v>-</v>
      </c>
      <c r="D4955" t="s">
        <v>716</v>
      </c>
      <c r="F4955">
        <v>111.87</v>
      </c>
      <c r="G4955">
        <v>4.5358795761666997</v>
      </c>
      <c r="H4955">
        <v>-7.3162668369544903</v>
      </c>
      <c r="I4955">
        <v>17.532391102334302</v>
      </c>
      <c r="J4955">
        <v>0.22062580539197801</v>
      </c>
      <c r="K4955">
        <v>104.557877628113</v>
      </c>
      <c r="N4955">
        <v>1.0959729117887</v>
      </c>
      <c r="O4955">
        <v>3.5040672208813901</v>
      </c>
      <c r="P4955">
        <v>31.148886283704499</v>
      </c>
    </row>
    <row r="4956" spans="1:16" hidden="1" x14ac:dyDescent="0.3">
      <c r="A4956" t="s">
        <v>10067</v>
      </c>
      <c r="B4956" t="s">
        <v>10068</v>
      </c>
      <c r="C4956" t="str">
        <f>IFERROR(VLOOKUP(Table1[[#This Row],[Ticker]],[1]!Table1[[Symbol]:[Industry]],2,FALSE),"-")</f>
        <v>-</v>
      </c>
      <c r="D4956" t="s">
        <v>716</v>
      </c>
      <c r="F4956">
        <v>1018.21</v>
      </c>
      <c r="G4956">
        <v>-23.785695053716399</v>
      </c>
      <c r="H4956">
        <v>-10.560225875669</v>
      </c>
      <c r="I4956">
        <v>-10.650004682733201</v>
      </c>
      <c r="J4956">
        <v>-1.3689285796800099</v>
      </c>
      <c r="K4956">
        <v>1012.21544154119</v>
      </c>
      <c r="N4956">
        <v>1.2403289456355799</v>
      </c>
      <c r="O4956">
        <v>19.7886487070447</v>
      </c>
      <c r="P4956">
        <v>1.8709167492071099</v>
      </c>
    </row>
    <row r="4957" spans="1:16" hidden="1" x14ac:dyDescent="0.3">
      <c r="A4957" t="s">
        <v>10069</v>
      </c>
      <c r="B4957" t="s">
        <v>10070</v>
      </c>
      <c r="C4957" t="str">
        <f>IFERROR(VLOOKUP(Table1[[#This Row],[Ticker]],[1]!Table1[[Symbol]:[Industry]],2,FALSE),"-")</f>
        <v>-</v>
      </c>
      <c r="D4957" t="s">
        <v>716</v>
      </c>
      <c r="F4957">
        <v>10.91</v>
      </c>
      <c r="G4957">
        <v>-25.9885629973904</v>
      </c>
      <c r="H4957">
        <v>-15.360759519442899</v>
      </c>
      <c r="I4957">
        <v>-12.8528726264072</v>
      </c>
      <c r="J4957">
        <v>2.7275715959198599</v>
      </c>
      <c r="O4957">
        <v>6.3244729605865997</v>
      </c>
      <c r="P4957">
        <v>17.818574514038801</v>
      </c>
    </row>
    <row r="4958" spans="1:16" hidden="1" x14ac:dyDescent="0.3">
      <c r="A4958" t="s">
        <v>10071</v>
      </c>
      <c r="B4958" t="s">
        <v>10072</v>
      </c>
      <c r="C4958" t="str">
        <f>IFERROR(VLOOKUP(Table1[[#This Row],[Ticker]],[1]!Table1[[Symbol]:[Industry]],2,FALSE),"-")</f>
        <v>-</v>
      </c>
      <c r="F4958">
        <v>12.69</v>
      </c>
      <c r="G4958">
        <v>71.086851134991306</v>
      </c>
      <c r="H4958">
        <v>102.219948320336</v>
      </c>
      <c r="I4958">
        <v>84.222541505974505</v>
      </c>
      <c r="J4958">
        <v>20.620573511372601</v>
      </c>
      <c r="O4958">
        <v>2.7580772261623201</v>
      </c>
      <c r="P4958">
        <v>128.64864864864799</v>
      </c>
    </row>
    <row r="4959" spans="1:16" hidden="1" x14ac:dyDescent="0.3">
      <c r="A4959" t="s">
        <v>10073</v>
      </c>
      <c r="B4959" t="s">
        <v>10074</v>
      </c>
      <c r="C4959" t="str">
        <f>IFERROR(VLOOKUP(Table1[[#This Row],[Ticker]],[1]!Table1[[Symbol]:[Industry]],2,FALSE),"-")</f>
        <v>-</v>
      </c>
      <c r="D4959" t="s">
        <v>716</v>
      </c>
      <c r="F4959">
        <v>53.95</v>
      </c>
      <c r="G4959">
        <v>-16.678999927976701</v>
      </c>
      <c r="H4959">
        <v>-5.52076552070986</v>
      </c>
      <c r="I4959">
        <v>-3.5433095569935702</v>
      </c>
      <c r="J4959">
        <v>1.81045040884109</v>
      </c>
      <c r="O4959">
        <v>0.166821130676542</v>
      </c>
      <c r="P4959">
        <v>18.571428571428498</v>
      </c>
    </row>
    <row r="4960" spans="1:16" hidden="1" x14ac:dyDescent="0.3">
      <c r="A4960" t="s">
        <v>10075</v>
      </c>
      <c r="B4960" t="s">
        <v>10076</v>
      </c>
      <c r="C4960" t="str">
        <f>IFERROR(VLOOKUP(Table1[[#This Row],[Ticker]],[1]!Table1[[Symbol]:[Industry]],2,FALSE),"-")</f>
        <v>-</v>
      </c>
      <c r="D4960" t="s">
        <v>561</v>
      </c>
      <c r="F4960">
        <v>2.1</v>
      </c>
      <c r="G4960">
        <v>-25.352777347980801</v>
      </c>
      <c r="H4960">
        <v>-11.0587402042541</v>
      </c>
      <c r="I4960">
        <v>-12.217086976997599</v>
      </c>
      <c r="J4960">
        <v>-1.0819522136039399</v>
      </c>
      <c r="O4960">
        <v>0</v>
      </c>
      <c r="P4960">
        <v>0</v>
      </c>
    </row>
    <row r="4961" spans="1:16" hidden="1" x14ac:dyDescent="0.3">
      <c r="A4961" t="s">
        <v>10077</v>
      </c>
      <c r="B4961" t="s">
        <v>10078</v>
      </c>
      <c r="C4961" t="str">
        <f>IFERROR(VLOOKUP(Table1[[#This Row],[Ticker]],[1]!Table1[[Symbol]:[Industry]],2,FALSE),"-")</f>
        <v>-</v>
      </c>
      <c r="D4961" t="s">
        <v>124</v>
      </c>
    </row>
    <row r="4962" spans="1:16" hidden="1" x14ac:dyDescent="0.3">
      <c r="A4962" t="s">
        <v>10079</v>
      </c>
      <c r="B4962" t="s">
        <v>10080</v>
      </c>
      <c r="C4962" t="str">
        <f>IFERROR(VLOOKUP(Table1[[#This Row],[Ticker]],[1]!Table1[[Symbol]:[Industry]],2,FALSE),"-")</f>
        <v>-</v>
      </c>
      <c r="D4962" t="s">
        <v>1306</v>
      </c>
      <c r="F4962">
        <v>1000</v>
      </c>
      <c r="G4962">
        <v>-25.3517773379807</v>
      </c>
      <c r="H4962">
        <v>-11.057740194254</v>
      </c>
      <c r="I4962">
        <v>-12.2160869669975</v>
      </c>
      <c r="J4962">
        <v>-1.0809522036038399</v>
      </c>
      <c r="O4962">
        <v>1.79800000000001</v>
      </c>
      <c r="P4962">
        <v>0.215463245978853</v>
      </c>
    </row>
    <row r="4963" spans="1:16" hidden="1" x14ac:dyDescent="0.3">
      <c r="A4963" t="s">
        <v>10081</v>
      </c>
      <c r="B4963" t="s">
        <v>10082</v>
      </c>
      <c r="C4963" t="str">
        <f>IFERROR(VLOOKUP(Table1[[#This Row],[Ticker]],[1]!Table1[[Symbol]:[Industry]],2,FALSE),"-")</f>
        <v>-</v>
      </c>
      <c r="F4963">
        <v>19.75</v>
      </c>
      <c r="G4963">
        <v>-16.116051684263901</v>
      </c>
      <c r="H4963">
        <v>0.11413361453406699</v>
      </c>
      <c r="I4963">
        <v>-2.9803613132807798</v>
      </c>
      <c r="J4963">
        <v>-3.6635401337208502</v>
      </c>
      <c r="O4963">
        <v>5.0632911392405102</v>
      </c>
      <c r="P4963">
        <v>20.721271393643001</v>
      </c>
    </row>
    <row r="4964" spans="1:16" hidden="1" x14ac:dyDescent="0.3">
      <c r="A4964" t="s">
        <v>10083</v>
      </c>
      <c r="B4964" t="s">
        <v>10084</v>
      </c>
      <c r="C4964" t="str">
        <f>IFERROR(VLOOKUP(Table1[[#This Row],[Ticker]],[1]!Table1[[Symbol]:[Industry]],2,FALSE),"-")</f>
        <v>-</v>
      </c>
      <c r="D4964" t="s">
        <v>716</v>
      </c>
      <c r="F4964">
        <v>10.44</v>
      </c>
      <c r="G4964">
        <v>-22.985913442655299</v>
      </c>
      <c r="H4964">
        <v>-16.422376567890499</v>
      </c>
      <c r="I4964">
        <v>-9.8502230716721595</v>
      </c>
      <c r="J4964">
        <v>0.87691164535784605</v>
      </c>
      <c r="O4964">
        <v>14.846743295019101</v>
      </c>
      <c r="P4964">
        <v>4.4000000000000004</v>
      </c>
    </row>
    <row r="4965" spans="1:16" hidden="1" x14ac:dyDescent="0.3">
      <c r="A4965" t="s">
        <v>10085</v>
      </c>
      <c r="B4965" t="s">
        <v>10086</v>
      </c>
      <c r="C4965" t="str">
        <f>IFERROR(VLOOKUP(Table1[[#This Row],[Ticker]],[1]!Table1[[Symbol]:[Industry]],2,FALSE),"-")</f>
        <v>-</v>
      </c>
      <c r="D4965" t="s">
        <v>716</v>
      </c>
      <c r="F4965">
        <v>10.48</v>
      </c>
      <c r="G4965">
        <v>-21.904501485911801</v>
      </c>
      <c r="H4965">
        <v>-24.664750220948601</v>
      </c>
      <c r="I4965">
        <v>-8.7688111149286403</v>
      </c>
      <c r="J4965">
        <v>-1.0819522136039399</v>
      </c>
      <c r="O4965">
        <v>14.312977099236599</v>
      </c>
      <c r="P4965">
        <v>3.9682539682539701</v>
      </c>
    </row>
    <row r="4966" spans="1:16" hidden="1" x14ac:dyDescent="0.3">
      <c r="A4966" t="s">
        <v>10087</v>
      </c>
      <c r="B4966" t="s">
        <v>10088</v>
      </c>
      <c r="C4966" t="str">
        <f>IFERROR(VLOOKUP(Table1[[#This Row],[Ticker]],[1]!Table1[[Symbol]:[Industry]],2,FALSE),"-")</f>
        <v>-</v>
      </c>
      <c r="D4966" t="s">
        <v>716</v>
      </c>
      <c r="F4966">
        <v>53.16</v>
      </c>
      <c r="G4966">
        <v>-21.750050960444302</v>
      </c>
      <c r="H4966">
        <v>-8.4052441748139106</v>
      </c>
      <c r="I4966">
        <v>-8.6922573762186399</v>
      </c>
      <c r="J4966">
        <v>-0.703164334816064</v>
      </c>
      <c r="O4966">
        <v>2.70880361173815</v>
      </c>
      <c r="P4966">
        <v>6.0654429369513201</v>
      </c>
    </row>
    <row r="4967" spans="1:16" hidden="1" x14ac:dyDescent="0.3">
      <c r="A4967" t="s">
        <v>10089</v>
      </c>
      <c r="B4967" t="s">
        <v>10090</v>
      </c>
      <c r="C4967" t="str">
        <f>IFERROR(VLOOKUP(Table1[[#This Row],[Ticker]],[1]!Table1[[Symbol]:[Industry]],2,FALSE),"-")</f>
        <v>-</v>
      </c>
      <c r="F4967">
        <v>289.45</v>
      </c>
      <c r="G4967">
        <v>9.9991048124119697</v>
      </c>
      <c r="H4967">
        <v>22.282386753893999</v>
      </c>
      <c r="I4967">
        <v>23.134795183395099</v>
      </c>
      <c r="J4967">
        <v>32.259174744544197</v>
      </c>
      <c r="O4967">
        <v>3.2993608567973798</v>
      </c>
      <c r="P4967">
        <v>44.724999999999902</v>
      </c>
    </row>
    <row r="4968" spans="1:16" hidden="1" x14ac:dyDescent="0.3">
      <c r="A4968" t="s">
        <v>10091</v>
      </c>
      <c r="B4968" t="s">
        <v>10092</v>
      </c>
      <c r="C4968" t="str">
        <f>IFERROR(VLOOKUP(Table1[[#This Row],[Ticker]],[1]!Table1[[Symbol]:[Industry]],2,FALSE),"-")</f>
        <v>-</v>
      </c>
      <c r="F4968">
        <v>100.5</v>
      </c>
      <c r="G4968">
        <v>-25.053376150376</v>
      </c>
      <c r="H4968">
        <v>-11.008840004653299</v>
      </c>
      <c r="I4968">
        <v>-11.9176857793928</v>
      </c>
      <c r="J4968">
        <v>-1.0320520140031499</v>
      </c>
      <c r="O4968">
        <v>1.4925373134328399</v>
      </c>
      <c r="P4968">
        <v>0.29940119760478701</v>
      </c>
    </row>
    <row r="4969" spans="1:16" hidden="1" x14ac:dyDescent="0.3">
      <c r="A4969" t="s">
        <v>10093</v>
      </c>
      <c r="B4969" t="s">
        <v>10094</v>
      </c>
      <c r="C4969" t="str">
        <f>IFERROR(VLOOKUP(Table1[[#This Row],[Ticker]],[1]!Table1[[Symbol]:[Industry]],2,FALSE),"-")</f>
        <v>-</v>
      </c>
      <c r="F4969">
        <v>264.60000000000002</v>
      </c>
      <c r="G4969">
        <v>-20.352777347980801</v>
      </c>
      <c r="H4969">
        <v>-6.0587402042541498</v>
      </c>
      <c r="I4969">
        <v>-7.2170869769975896</v>
      </c>
      <c r="J4969">
        <v>3.9180477863960501</v>
      </c>
      <c r="M4969">
        <v>100</v>
      </c>
      <c r="O4969">
        <v>0</v>
      </c>
      <c r="P4969">
        <v>10.25</v>
      </c>
    </row>
    <row r="4970" spans="1:16" hidden="1" x14ac:dyDescent="0.3">
      <c r="A4970" t="s">
        <v>10095</v>
      </c>
      <c r="B4970" t="s">
        <v>10096</v>
      </c>
      <c r="C4970" t="str">
        <f>IFERROR(VLOOKUP(Table1[[#This Row],[Ticker]],[1]!Table1[[Symbol]:[Industry]],2,FALSE),"-")</f>
        <v>-</v>
      </c>
      <c r="F4970">
        <v>257.05</v>
      </c>
      <c r="G4970">
        <v>-23.348809094012498</v>
      </c>
      <c r="H4970">
        <v>-6.0587402042541498</v>
      </c>
      <c r="I4970">
        <v>-10.2131187230293</v>
      </c>
      <c r="J4970">
        <v>3.9180477863960501</v>
      </c>
      <c r="O4970">
        <v>2.9371717564676101</v>
      </c>
      <c r="P4970">
        <v>7.1041666666666599</v>
      </c>
    </row>
    <row r="4971" spans="1:16" hidden="1" x14ac:dyDescent="0.3">
      <c r="A4971" t="s">
        <v>10097</v>
      </c>
      <c r="B4971" t="s">
        <v>10098</v>
      </c>
      <c r="C4971" t="str">
        <f>IFERROR(VLOOKUP(Table1[[#This Row],[Ticker]],[1]!Table1[[Symbol]:[Industry]],2,FALSE),"-")</f>
        <v>-</v>
      </c>
      <c r="F4971">
        <v>914.25</v>
      </c>
      <c r="G4971">
        <v>-25.352777347980801</v>
      </c>
      <c r="I4971">
        <v>-12.217086976997599</v>
      </c>
      <c r="O4971">
        <v>0</v>
      </c>
      <c r="P4971">
        <v>4.9956933677863802</v>
      </c>
    </row>
    <row r="4972" spans="1:16" hidden="1" x14ac:dyDescent="0.3">
      <c r="A4972" t="s">
        <v>10099</v>
      </c>
      <c r="B4972" t="s">
        <v>10100</v>
      </c>
      <c r="C4972" t="str">
        <f>IFERROR(VLOOKUP(Table1[[#This Row],[Ticker]],[1]!Table1[[Symbol]:[Industry]],2,FALSE),"-")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Price_Filter_05_07_2024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2024-07-05T03:00:48Z</dcterms:created>
  <dcterms:modified xsi:type="dcterms:W3CDTF">2024-07-06T06:08:02Z</dcterms:modified>
</cp:coreProperties>
</file>